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5ef15d5b05a8984b/Attachments/Desktop/"/>
    </mc:Choice>
  </mc:AlternateContent>
  <xr:revisionPtr revIDLastSave="2" documentId="8_{5E4FBD2A-C2B7-4B5C-B71A-355BA29205CF}" xr6:coauthVersionLast="47" xr6:coauthVersionMax="47" xr10:uidLastSave="{36BB0C54-DBAE-4B58-B9C7-4A131488F564}"/>
  <bookViews>
    <workbookView xWindow="-108" yWindow="-108" windowWidth="23256" windowHeight="12456" activeTab="1" xr2:uid="{898BC839-F2CA-4348-948C-D75AD4BD2CFC}"/>
  </bookViews>
  <sheets>
    <sheet name="Pivot Tables" sheetId="2" r:id="rId1"/>
    <sheet name="Data" sheetId="1" r:id="rId2"/>
    <sheet name="Dashboard" sheetId="4" r:id="rId3"/>
  </sheets>
  <definedNames>
    <definedName name="_xlchart.v5.0" hidden="1">'Pivot Tables'!$I$18</definedName>
    <definedName name="_xlchart.v5.1" hidden="1">'Pivot Tables'!$I$19:$I$35</definedName>
    <definedName name="_xlchart.v5.2" hidden="1">'Pivot Tables'!$J$18</definedName>
    <definedName name="_xlchart.v5.3" hidden="1">'Pivot Tables'!$J$19:$J$35</definedName>
    <definedName name="_xlchart.v5.4" hidden="1">'Pivot Tables'!$I$18</definedName>
    <definedName name="_xlchart.v5.5" hidden="1">'Pivot Tables'!$I$19:$I$35</definedName>
    <definedName name="_xlchart.v5.6" hidden="1">'Pivot Tables'!$J$18</definedName>
    <definedName name="_xlchart.v5.7" hidden="1">'Pivot Tables'!$J$19:$J$35</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19" i="2" l="1"/>
  <c r="J20" i="2"/>
  <c r="J21" i="2"/>
  <c r="J22" i="2"/>
  <c r="J23" i="2"/>
  <c r="J24" i="2"/>
  <c r="J25" i="2"/>
  <c r="J26" i="2"/>
  <c r="J27" i="2"/>
  <c r="J28" i="2"/>
  <c r="J29" i="2"/>
  <c r="J30" i="2"/>
  <c r="J31" i="2"/>
  <c r="J32" i="2"/>
  <c r="J33" i="2"/>
  <c r="J34" i="2"/>
  <c r="J35" i="2"/>
  <c r="J18" i="2"/>
  <c r="I19" i="2"/>
  <c r="I20" i="2"/>
  <c r="I21" i="2"/>
  <c r="I22" i="2"/>
  <c r="I23" i="2"/>
  <c r="I24" i="2"/>
  <c r="I25" i="2"/>
  <c r="I26" i="2"/>
  <c r="I27" i="2"/>
  <c r="I28" i="2"/>
  <c r="I29" i="2"/>
  <c r="I30" i="2"/>
  <c r="I31" i="2"/>
  <c r="I32" i="2"/>
  <c r="I33" i="2"/>
  <c r="I34" i="2"/>
  <c r="I35" i="2"/>
  <c r="I18" i="2"/>
  <c r="E4" i="2"/>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3" i="1"/>
  <c r="F2"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R2708" i="1"/>
  <c r="Q2708" i="1"/>
  <c r="R2707" i="1"/>
  <c r="Q2707" i="1"/>
  <c r="R2706" i="1"/>
  <c r="Q2706" i="1"/>
  <c r="R2705" i="1"/>
  <c r="Q2705" i="1"/>
  <c r="S2705" i="1" s="1"/>
  <c r="T2705" i="1" s="1"/>
  <c r="R2704" i="1"/>
  <c r="Q2704" i="1"/>
  <c r="R2703" i="1"/>
  <c r="Q2703" i="1"/>
  <c r="R2702" i="1"/>
  <c r="Q2702" i="1"/>
  <c r="R2701" i="1"/>
  <c r="Q2701" i="1"/>
  <c r="S2701" i="1" s="1"/>
  <c r="T2701" i="1" s="1"/>
  <c r="R2700" i="1"/>
  <c r="Q2700" i="1"/>
  <c r="R2699" i="1"/>
  <c r="Q2699" i="1"/>
  <c r="R2698" i="1"/>
  <c r="Q2698" i="1"/>
  <c r="R2697" i="1"/>
  <c r="Q2697" i="1"/>
  <c r="S2697" i="1" s="1"/>
  <c r="T2697" i="1" s="1"/>
  <c r="R2696" i="1"/>
  <c r="Q2696" i="1"/>
  <c r="R2695" i="1"/>
  <c r="Q2695" i="1"/>
  <c r="R2694" i="1"/>
  <c r="Q2694" i="1"/>
  <c r="R2693" i="1"/>
  <c r="Q2693" i="1"/>
  <c r="S2693" i="1" s="1"/>
  <c r="T2693" i="1" s="1"/>
  <c r="R2692" i="1"/>
  <c r="Q2692" i="1"/>
  <c r="R2691" i="1"/>
  <c r="Q2691" i="1"/>
  <c r="R2690" i="1"/>
  <c r="Q2690" i="1"/>
  <c r="R2689" i="1"/>
  <c r="Q2689" i="1"/>
  <c r="S2689" i="1" s="1"/>
  <c r="T2689" i="1" s="1"/>
  <c r="R2688" i="1"/>
  <c r="Q2688" i="1"/>
  <c r="R2687" i="1"/>
  <c r="Q2687" i="1"/>
  <c r="R2686" i="1"/>
  <c r="Q2686" i="1"/>
  <c r="R2685" i="1"/>
  <c r="Q2685" i="1"/>
  <c r="S2685" i="1" s="1"/>
  <c r="T2685" i="1" s="1"/>
  <c r="R2684" i="1"/>
  <c r="Q2684" i="1"/>
  <c r="R2683" i="1"/>
  <c r="Q2683" i="1"/>
  <c r="R2682" i="1"/>
  <c r="Q2682" i="1"/>
  <c r="R2681" i="1"/>
  <c r="Q2681" i="1"/>
  <c r="S2681" i="1" s="1"/>
  <c r="T2681" i="1" s="1"/>
  <c r="R2680" i="1"/>
  <c r="Q2680" i="1"/>
  <c r="R2679" i="1"/>
  <c r="Q2679" i="1"/>
  <c r="R2678" i="1"/>
  <c r="Q2678" i="1"/>
  <c r="R2677" i="1"/>
  <c r="Q2677" i="1"/>
  <c r="S2677" i="1" s="1"/>
  <c r="T2677" i="1" s="1"/>
  <c r="R2676" i="1"/>
  <c r="Q2676" i="1"/>
  <c r="R2675" i="1"/>
  <c r="Q2675" i="1"/>
  <c r="R2674" i="1"/>
  <c r="Q2674" i="1"/>
  <c r="R2673" i="1"/>
  <c r="Q2673" i="1"/>
  <c r="S2673" i="1" s="1"/>
  <c r="T2673" i="1" s="1"/>
  <c r="R2672" i="1"/>
  <c r="Q2672" i="1"/>
  <c r="R2671" i="1"/>
  <c r="Q2671" i="1"/>
  <c r="R2670" i="1"/>
  <c r="Q2670" i="1"/>
  <c r="R2669" i="1"/>
  <c r="Q2669" i="1"/>
  <c r="S2669" i="1" s="1"/>
  <c r="T2669" i="1" s="1"/>
  <c r="R2668" i="1"/>
  <c r="Q2668" i="1"/>
  <c r="R2667" i="1"/>
  <c r="Q2667" i="1"/>
  <c r="R2666" i="1"/>
  <c r="Q2666" i="1"/>
  <c r="R2665" i="1"/>
  <c r="Q2665" i="1"/>
  <c r="S2665" i="1" s="1"/>
  <c r="T2665" i="1" s="1"/>
  <c r="R2664" i="1"/>
  <c r="Q2664" i="1"/>
  <c r="R2663" i="1"/>
  <c r="Q2663" i="1"/>
  <c r="R2662" i="1"/>
  <c r="Q2662" i="1"/>
  <c r="R2661" i="1"/>
  <c r="Q2661" i="1"/>
  <c r="S2661" i="1" s="1"/>
  <c r="T2661" i="1" s="1"/>
  <c r="R2660" i="1"/>
  <c r="Q2660" i="1"/>
  <c r="R2659" i="1"/>
  <c r="Q2659" i="1"/>
  <c r="R2658" i="1"/>
  <c r="Q2658" i="1"/>
  <c r="R2657" i="1"/>
  <c r="Q2657" i="1"/>
  <c r="S2657" i="1" s="1"/>
  <c r="T2657" i="1" s="1"/>
  <c r="R2656" i="1"/>
  <c r="Q2656" i="1"/>
  <c r="R2655" i="1"/>
  <c r="Q2655" i="1"/>
  <c r="R2654" i="1"/>
  <c r="Q2654" i="1"/>
  <c r="R2653" i="1"/>
  <c r="Q2653" i="1"/>
  <c r="S2653" i="1" s="1"/>
  <c r="T2653" i="1" s="1"/>
  <c r="R2652" i="1"/>
  <c r="Q2652" i="1"/>
  <c r="R2651" i="1"/>
  <c r="Q2651" i="1"/>
  <c r="R2650" i="1"/>
  <c r="Q2650" i="1"/>
  <c r="R2649" i="1"/>
  <c r="Q2649" i="1"/>
  <c r="S2649" i="1" s="1"/>
  <c r="T2649" i="1" s="1"/>
  <c r="R2648" i="1"/>
  <c r="Q2648" i="1"/>
  <c r="R2647" i="1"/>
  <c r="Q2647" i="1"/>
  <c r="R2646" i="1"/>
  <c r="Q2646" i="1"/>
  <c r="R2645" i="1"/>
  <c r="Q2645" i="1"/>
  <c r="S2645" i="1" s="1"/>
  <c r="T2645" i="1" s="1"/>
  <c r="R2644" i="1"/>
  <c r="Q2644" i="1"/>
  <c r="R2643" i="1"/>
  <c r="Q2643" i="1"/>
  <c r="R2642" i="1"/>
  <c r="Q2642" i="1"/>
  <c r="R2641" i="1"/>
  <c r="Q2641" i="1"/>
  <c r="S2641" i="1" s="1"/>
  <c r="T2641" i="1" s="1"/>
  <c r="R2640" i="1"/>
  <c r="Q2640" i="1"/>
  <c r="R2639" i="1"/>
  <c r="Q2639" i="1"/>
  <c r="R2638" i="1"/>
  <c r="Q2638" i="1"/>
  <c r="R2637" i="1"/>
  <c r="Q2637" i="1"/>
  <c r="S2637" i="1" s="1"/>
  <c r="T2637" i="1" s="1"/>
  <c r="R2636" i="1"/>
  <c r="Q2636" i="1"/>
  <c r="R2635" i="1"/>
  <c r="Q2635" i="1"/>
  <c r="R2634" i="1"/>
  <c r="Q2634" i="1"/>
  <c r="R2633" i="1"/>
  <c r="Q2633" i="1"/>
  <c r="S2633" i="1" s="1"/>
  <c r="T2633" i="1" s="1"/>
  <c r="R2632" i="1"/>
  <c r="Q2632" i="1"/>
  <c r="R2631" i="1"/>
  <c r="Q2631" i="1"/>
  <c r="R2630" i="1"/>
  <c r="Q2630" i="1"/>
  <c r="R2629" i="1"/>
  <c r="Q2629" i="1"/>
  <c r="S2629" i="1" s="1"/>
  <c r="T2629" i="1" s="1"/>
  <c r="R2628" i="1"/>
  <c r="Q2628" i="1"/>
  <c r="R2627" i="1"/>
  <c r="Q2627" i="1"/>
  <c r="R2626" i="1"/>
  <c r="Q2626" i="1"/>
  <c r="R2625" i="1"/>
  <c r="Q2625" i="1"/>
  <c r="S2625" i="1" s="1"/>
  <c r="T2625" i="1" s="1"/>
  <c r="R2624" i="1"/>
  <c r="Q2624" i="1"/>
  <c r="R2623" i="1"/>
  <c r="Q2623" i="1"/>
  <c r="R2622" i="1"/>
  <c r="Q2622" i="1"/>
  <c r="R2621" i="1"/>
  <c r="Q2621" i="1"/>
  <c r="S2621" i="1" s="1"/>
  <c r="T2621" i="1" s="1"/>
  <c r="R2620" i="1"/>
  <c r="Q2620" i="1"/>
  <c r="R2619" i="1"/>
  <c r="Q2619" i="1"/>
  <c r="R2618" i="1"/>
  <c r="Q2618" i="1"/>
  <c r="R2617" i="1"/>
  <c r="Q2617" i="1"/>
  <c r="S2617" i="1" s="1"/>
  <c r="T2617" i="1" s="1"/>
  <c r="R2616" i="1"/>
  <c r="Q2616" i="1"/>
  <c r="R2615" i="1"/>
  <c r="Q2615" i="1"/>
  <c r="R2614" i="1"/>
  <c r="Q2614" i="1"/>
  <c r="R2613" i="1"/>
  <c r="Q2613" i="1"/>
  <c r="S2613" i="1" s="1"/>
  <c r="T2613" i="1" s="1"/>
  <c r="R2612" i="1"/>
  <c r="Q2612" i="1"/>
  <c r="R2611" i="1"/>
  <c r="Q2611" i="1"/>
  <c r="R2610" i="1"/>
  <c r="Q2610" i="1"/>
  <c r="R2609" i="1"/>
  <c r="Q2609" i="1"/>
  <c r="S2609" i="1" s="1"/>
  <c r="T2609" i="1" s="1"/>
  <c r="R2608" i="1"/>
  <c r="Q2608" i="1"/>
  <c r="R2607" i="1"/>
  <c r="Q2607" i="1"/>
  <c r="R2606" i="1"/>
  <c r="Q2606" i="1"/>
  <c r="R2605" i="1"/>
  <c r="Q2605" i="1"/>
  <c r="S2605" i="1" s="1"/>
  <c r="T2605" i="1" s="1"/>
  <c r="R2604" i="1"/>
  <c r="Q2604" i="1"/>
  <c r="R2603" i="1"/>
  <c r="Q2603" i="1"/>
  <c r="R2602" i="1"/>
  <c r="Q2602" i="1"/>
  <c r="R2601" i="1"/>
  <c r="Q2601" i="1"/>
  <c r="S2601" i="1" s="1"/>
  <c r="T2601" i="1" s="1"/>
  <c r="R2600" i="1"/>
  <c r="Q2600" i="1"/>
  <c r="R2599" i="1"/>
  <c r="Q2599" i="1"/>
  <c r="R2598" i="1"/>
  <c r="Q2598" i="1"/>
  <c r="R2597" i="1"/>
  <c r="Q2597" i="1"/>
  <c r="S2597" i="1" s="1"/>
  <c r="T2597" i="1" s="1"/>
  <c r="R2596" i="1"/>
  <c r="Q2596" i="1"/>
  <c r="R2595" i="1"/>
  <c r="Q2595" i="1"/>
  <c r="R2594" i="1"/>
  <c r="Q2594" i="1"/>
  <c r="R2593" i="1"/>
  <c r="Q2593" i="1"/>
  <c r="S2593" i="1" s="1"/>
  <c r="T2593" i="1" s="1"/>
  <c r="R2592" i="1"/>
  <c r="Q2592" i="1"/>
  <c r="R2591" i="1"/>
  <c r="Q2591" i="1"/>
  <c r="R2590" i="1"/>
  <c r="Q2590" i="1"/>
  <c r="R2589" i="1"/>
  <c r="Q2589" i="1"/>
  <c r="S2589" i="1" s="1"/>
  <c r="T2589" i="1" s="1"/>
  <c r="R2588" i="1"/>
  <c r="Q2588" i="1"/>
  <c r="R2587" i="1"/>
  <c r="Q2587" i="1"/>
  <c r="R2586" i="1"/>
  <c r="Q2586" i="1"/>
  <c r="R2585" i="1"/>
  <c r="Q2585" i="1"/>
  <c r="S2585" i="1" s="1"/>
  <c r="T2585" i="1" s="1"/>
  <c r="R2584" i="1"/>
  <c r="Q2584" i="1"/>
  <c r="R2583" i="1"/>
  <c r="Q2583" i="1"/>
  <c r="R2582" i="1"/>
  <c r="Q2582" i="1"/>
  <c r="R2581" i="1"/>
  <c r="Q2581" i="1"/>
  <c r="R2580" i="1"/>
  <c r="Q2580" i="1"/>
  <c r="R2579" i="1"/>
  <c r="Q2579" i="1"/>
  <c r="R2578" i="1"/>
  <c r="Q2578" i="1"/>
  <c r="R2577" i="1"/>
  <c r="Q2577" i="1"/>
  <c r="S2577" i="1" s="1"/>
  <c r="T2577" i="1" s="1"/>
  <c r="R2576" i="1"/>
  <c r="Q2576" i="1"/>
  <c r="R2575" i="1"/>
  <c r="Q2575" i="1"/>
  <c r="R2574" i="1"/>
  <c r="Q2574" i="1"/>
  <c r="R2573" i="1"/>
  <c r="Q2573" i="1"/>
  <c r="S2573" i="1" s="1"/>
  <c r="T2573" i="1" s="1"/>
  <c r="R2572" i="1"/>
  <c r="Q2572" i="1"/>
  <c r="R2571" i="1"/>
  <c r="Q2571" i="1"/>
  <c r="R2570" i="1"/>
  <c r="Q2570" i="1"/>
  <c r="R2569" i="1"/>
  <c r="Q2569" i="1"/>
  <c r="S2569" i="1" s="1"/>
  <c r="T2569" i="1" s="1"/>
  <c r="R2568" i="1"/>
  <c r="Q2568" i="1"/>
  <c r="R2567" i="1"/>
  <c r="Q2567" i="1"/>
  <c r="R2566" i="1"/>
  <c r="Q2566" i="1"/>
  <c r="R2565" i="1"/>
  <c r="Q2565" i="1"/>
  <c r="S2565" i="1" s="1"/>
  <c r="T2565" i="1" s="1"/>
  <c r="R2564" i="1"/>
  <c r="Q2564" i="1"/>
  <c r="R2563" i="1"/>
  <c r="Q2563" i="1"/>
  <c r="R2562" i="1"/>
  <c r="Q2562" i="1"/>
  <c r="R2561" i="1"/>
  <c r="Q2561" i="1"/>
  <c r="S2561" i="1" s="1"/>
  <c r="T2561" i="1" s="1"/>
  <c r="R2560" i="1"/>
  <c r="Q2560" i="1"/>
  <c r="R2559" i="1"/>
  <c r="Q2559" i="1"/>
  <c r="R2558" i="1"/>
  <c r="Q2558" i="1"/>
  <c r="R2557" i="1"/>
  <c r="Q2557" i="1"/>
  <c r="S2557" i="1" s="1"/>
  <c r="T2557" i="1" s="1"/>
  <c r="R2556" i="1"/>
  <c r="Q2556" i="1"/>
  <c r="R2555" i="1"/>
  <c r="Q2555" i="1"/>
  <c r="R2554" i="1"/>
  <c r="Q2554" i="1"/>
  <c r="R2553" i="1"/>
  <c r="Q2553" i="1"/>
  <c r="S2553" i="1" s="1"/>
  <c r="T2553" i="1" s="1"/>
  <c r="R2552" i="1"/>
  <c r="Q2552" i="1"/>
  <c r="R2551" i="1"/>
  <c r="Q2551" i="1"/>
  <c r="R2550" i="1"/>
  <c r="Q2550" i="1"/>
  <c r="R2549" i="1"/>
  <c r="Q2549" i="1"/>
  <c r="R2548" i="1"/>
  <c r="Q2548" i="1"/>
  <c r="R2547" i="1"/>
  <c r="Q2547" i="1"/>
  <c r="R2546" i="1"/>
  <c r="Q2546" i="1"/>
  <c r="R2545" i="1"/>
  <c r="Q2545" i="1"/>
  <c r="S2545" i="1" s="1"/>
  <c r="T2545" i="1" s="1"/>
  <c r="R2544" i="1"/>
  <c r="Q2544" i="1"/>
  <c r="R2543" i="1"/>
  <c r="Q2543" i="1"/>
  <c r="R2542" i="1"/>
  <c r="Q2542" i="1"/>
  <c r="R2541" i="1"/>
  <c r="Q2541" i="1"/>
  <c r="S2541" i="1" s="1"/>
  <c r="T2541" i="1" s="1"/>
  <c r="R2540" i="1"/>
  <c r="Q2540" i="1"/>
  <c r="R2539" i="1"/>
  <c r="Q2539" i="1"/>
  <c r="R2538" i="1"/>
  <c r="Q2538" i="1"/>
  <c r="R2537" i="1"/>
  <c r="Q2537" i="1"/>
  <c r="S2537" i="1" s="1"/>
  <c r="T2537" i="1" s="1"/>
  <c r="R2536" i="1"/>
  <c r="Q2536" i="1"/>
  <c r="R2535" i="1"/>
  <c r="Q2535" i="1"/>
  <c r="R2534" i="1"/>
  <c r="Q2534" i="1"/>
  <c r="R2533" i="1"/>
  <c r="Q2533" i="1"/>
  <c r="R2532" i="1"/>
  <c r="Q2532" i="1"/>
  <c r="R2531" i="1"/>
  <c r="Q2531" i="1"/>
  <c r="R2530" i="1"/>
  <c r="Q2530" i="1"/>
  <c r="R2529" i="1"/>
  <c r="Q2529" i="1"/>
  <c r="S2529" i="1" s="1"/>
  <c r="T2529" i="1" s="1"/>
  <c r="R2528" i="1"/>
  <c r="Q2528" i="1"/>
  <c r="R2527" i="1"/>
  <c r="Q2527" i="1"/>
  <c r="R2526" i="1"/>
  <c r="Q2526" i="1"/>
  <c r="R2525" i="1"/>
  <c r="Q2525" i="1"/>
  <c r="S2525" i="1" s="1"/>
  <c r="T2525" i="1" s="1"/>
  <c r="R2524" i="1"/>
  <c r="Q2524" i="1"/>
  <c r="R2523" i="1"/>
  <c r="Q2523" i="1"/>
  <c r="R2522" i="1"/>
  <c r="Q2522" i="1"/>
  <c r="R2521" i="1"/>
  <c r="Q2521" i="1"/>
  <c r="S2521" i="1" s="1"/>
  <c r="T2521" i="1" s="1"/>
  <c r="R2520" i="1"/>
  <c r="Q2520" i="1"/>
  <c r="R2519" i="1"/>
  <c r="Q2519" i="1"/>
  <c r="R2518" i="1"/>
  <c r="Q2518" i="1"/>
  <c r="R2517" i="1"/>
  <c r="Q2517" i="1"/>
  <c r="S2517" i="1" s="1"/>
  <c r="T2517" i="1" s="1"/>
  <c r="R2516" i="1"/>
  <c r="Q2516" i="1"/>
  <c r="R2515" i="1"/>
  <c r="Q2515" i="1"/>
  <c r="R2514" i="1"/>
  <c r="Q2514" i="1"/>
  <c r="R2513" i="1"/>
  <c r="Q2513" i="1"/>
  <c r="S2513" i="1" s="1"/>
  <c r="T2513" i="1" s="1"/>
  <c r="R2512" i="1"/>
  <c r="Q2512" i="1"/>
  <c r="R2511" i="1"/>
  <c r="Q2511" i="1"/>
  <c r="R2510" i="1"/>
  <c r="Q2510" i="1"/>
  <c r="R2509" i="1"/>
  <c r="Q2509" i="1"/>
  <c r="S2509" i="1" s="1"/>
  <c r="T2509" i="1" s="1"/>
  <c r="R2508" i="1"/>
  <c r="Q2508" i="1"/>
  <c r="R2507" i="1"/>
  <c r="Q2507" i="1"/>
  <c r="R2506" i="1"/>
  <c r="Q2506" i="1"/>
  <c r="R2505" i="1"/>
  <c r="Q2505" i="1"/>
  <c r="S2505" i="1" s="1"/>
  <c r="T2505" i="1" s="1"/>
  <c r="R2504" i="1"/>
  <c r="Q2504" i="1"/>
  <c r="R2503" i="1"/>
  <c r="Q2503" i="1"/>
  <c r="R2502" i="1"/>
  <c r="Q2502" i="1"/>
  <c r="R2501" i="1"/>
  <c r="Q2501" i="1"/>
  <c r="S2501" i="1" s="1"/>
  <c r="T2501" i="1" s="1"/>
  <c r="R2500" i="1"/>
  <c r="Q2500" i="1"/>
  <c r="R2499" i="1"/>
  <c r="Q2499" i="1"/>
  <c r="R2498" i="1"/>
  <c r="Q2498" i="1"/>
  <c r="R2497" i="1"/>
  <c r="Q2497" i="1"/>
  <c r="S2497" i="1" s="1"/>
  <c r="T2497" i="1" s="1"/>
  <c r="R2496" i="1"/>
  <c r="Q2496" i="1"/>
  <c r="R2495" i="1"/>
  <c r="Q2495" i="1"/>
  <c r="R2494" i="1"/>
  <c r="Q2494" i="1"/>
  <c r="R2493" i="1"/>
  <c r="Q2493" i="1"/>
  <c r="S2493" i="1" s="1"/>
  <c r="T2493" i="1" s="1"/>
  <c r="R2492" i="1"/>
  <c r="Q2492" i="1"/>
  <c r="R2491" i="1"/>
  <c r="Q2491" i="1"/>
  <c r="R2490" i="1"/>
  <c r="Q2490" i="1"/>
  <c r="R2489" i="1"/>
  <c r="Q2489" i="1"/>
  <c r="R2488" i="1"/>
  <c r="Q2488" i="1"/>
  <c r="R2487" i="1"/>
  <c r="Q2487" i="1"/>
  <c r="R2486" i="1"/>
  <c r="Q2486" i="1"/>
  <c r="R2485" i="1"/>
  <c r="Q2485" i="1"/>
  <c r="S2485" i="1" s="1"/>
  <c r="T2485" i="1" s="1"/>
  <c r="R2484" i="1"/>
  <c r="Q2484" i="1"/>
  <c r="R2483" i="1"/>
  <c r="Q2483" i="1"/>
  <c r="R2482" i="1"/>
  <c r="Q2482" i="1"/>
  <c r="R2481" i="1"/>
  <c r="Q2481" i="1"/>
  <c r="S2481" i="1" s="1"/>
  <c r="T2481" i="1" s="1"/>
  <c r="R2480" i="1"/>
  <c r="Q2480" i="1"/>
  <c r="R2479" i="1"/>
  <c r="Q2479" i="1"/>
  <c r="R2478" i="1"/>
  <c r="Q2478" i="1"/>
  <c r="R2477" i="1"/>
  <c r="Q2477" i="1"/>
  <c r="S2477" i="1" s="1"/>
  <c r="T2477" i="1" s="1"/>
  <c r="R2476" i="1"/>
  <c r="Q2476" i="1"/>
  <c r="R2475" i="1"/>
  <c r="Q2475" i="1"/>
  <c r="R2474" i="1"/>
  <c r="Q2474" i="1"/>
  <c r="R2473" i="1"/>
  <c r="Q2473" i="1"/>
  <c r="S2473" i="1" s="1"/>
  <c r="T2473" i="1" s="1"/>
  <c r="R2472" i="1"/>
  <c r="Q2472" i="1"/>
  <c r="R2471" i="1"/>
  <c r="Q2471" i="1"/>
  <c r="R2470" i="1"/>
  <c r="Q2470" i="1"/>
  <c r="R2469" i="1"/>
  <c r="Q2469" i="1"/>
  <c r="S2469" i="1" s="1"/>
  <c r="T2469" i="1" s="1"/>
  <c r="R2468" i="1"/>
  <c r="Q2468" i="1"/>
  <c r="R2467" i="1"/>
  <c r="Q2467" i="1"/>
  <c r="R2466" i="1"/>
  <c r="Q2466" i="1"/>
  <c r="R2465" i="1"/>
  <c r="Q2465" i="1"/>
  <c r="S2465" i="1" s="1"/>
  <c r="T2465" i="1" s="1"/>
  <c r="R2464" i="1"/>
  <c r="Q2464" i="1"/>
  <c r="R2463" i="1"/>
  <c r="Q2463" i="1"/>
  <c r="R2462" i="1"/>
  <c r="Q2462" i="1"/>
  <c r="R2461" i="1"/>
  <c r="Q2461" i="1"/>
  <c r="S2461" i="1" s="1"/>
  <c r="T2461" i="1" s="1"/>
  <c r="R2460" i="1"/>
  <c r="Q2460" i="1"/>
  <c r="R2459" i="1"/>
  <c r="Q2459" i="1"/>
  <c r="R2458" i="1"/>
  <c r="Q2458" i="1"/>
  <c r="R2457" i="1"/>
  <c r="Q2457" i="1"/>
  <c r="S2457" i="1" s="1"/>
  <c r="T2457" i="1" s="1"/>
  <c r="R2456" i="1"/>
  <c r="Q2456" i="1"/>
  <c r="R2455" i="1"/>
  <c r="Q2455" i="1"/>
  <c r="R2454" i="1"/>
  <c r="Q2454" i="1"/>
  <c r="R2453" i="1"/>
  <c r="Q2453" i="1"/>
  <c r="S2453" i="1" s="1"/>
  <c r="T2453" i="1" s="1"/>
  <c r="R2452" i="1"/>
  <c r="Q2452" i="1"/>
  <c r="R2451" i="1"/>
  <c r="Q2451" i="1"/>
  <c r="R2450" i="1"/>
  <c r="Q2450" i="1"/>
  <c r="R2449" i="1"/>
  <c r="Q2449" i="1"/>
  <c r="R2448" i="1"/>
  <c r="Q2448" i="1"/>
  <c r="R2447" i="1"/>
  <c r="Q2447" i="1"/>
  <c r="R2446" i="1"/>
  <c r="Q2446" i="1"/>
  <c r="R2445" i="1"/>
  <c r="Q2445" i="1"/>
  <c r="S2445" i="1" s="1"/>
  <c r="T2445" i="1" s="1"/>
  <c r="R2444" i="1"/>
  <c r="Q2444" i="1"/>
  <c r="R2443" i="1"/>
  <c r="Q2443" i="1"/>
  <c r="R2442" i="1"/>
  <c r="Q2442" i="1"/>
  <c r="R2441" i="1"/>
  <c r="Q2441" i="1"/>
  <c r="R2440" i="1"/>
  <c r="Q2440" i="1"/>
  <c r="R2439" i="1"/>
  <c r="Q2439" i="1"/>
  <c r="R2438" i="1"/>
  <c r="Q2438" i="1"/>
  <c r="R2437" i="1"/>
  <c r="Q2437" i="1"/>
  <c r="R2436" i="1"/>
  <c r="Q2436" i="1"/>
  <c r="R2435" i="1"/>
  <c r="Q2435" i="1"/>
  <c r="R2434" i="1"/>
  <c r="Q2434" i="1"/>
  <c r="R2433" i="1"/>
  <c r="Q2433" i="1"/>
  <c r="R2432" i="1"/>
  <c r="Q2432" i="1"/>
  <c r="R2431" i="1"/>
  <c r="Q2431" i="1"/>
  <c r="R2430" i="1"/>
  <c r="Q2430" i="1"/>
  <c r="R2429" i="1"/>
  <c r="Q2429" i="1"/>
  <c r="S2429" i="1" s="1"/>
  <c r="T2429" i="1" s="1"/>
  <c r="R2428" i="1"/>
  <c r="Q2428" i="1"/>
  <c r="R2427" i="1"/>
  <c r="Q2427" i="1"/>
  <c r="R2426" i="1"/>
  <c r="Q2426" i="1"/>
  <c r="R2425" i="1"/>
  <c r="Q2425" i="1"/>
  <c r="R2424" i="1"/>
  <c r="Q2424" i="1"/>
  <c r="R2423" i="1"/>
  <c r="Q2423" i="1"/>
  <c r="R2422" i="1"/>
  <c r="Q2422" i="1"/>
  <c r="R2421" i="1"/>
  <c r="Q2421" i="1"/>
  <c r="S2421" i="1" s="1"/>
  <c r="T2421" i="1" s="1"/>
  <c r="R2420" i="1"/>
  <c r="Q2420" i="1"/>
  <c r="R2419" i="1"/>
  <c r="Q2419" i="1"/>
  <c r="R2418" i="1"/>
  <c r="Q2418" i="1"/>
  <c r="R2417" i="1"/>
  <c r="Q2417" i="1"/>
  <c r="S2417" i="1" s="1"/>
  <c r="T2417" i="1" s="1"/>
  <c r="R2416" i="1"/>
  <c r="Q2416" i="1"/>
  <c r="R2415" i="1"/>
  <c r="Q2415" i="1"/>
  <c r="R2414" i="1"/>
  <c r="Q2414" i="1"/>
  <c r="R2413" i="1"/>
  <c r="Q2413" i="1"/>
  <c r="S2413" i="1" s="1"/>
  <c r="T2413" i="1" s="1"/>
  <c r="R2412" i="1"/>
  <c r="Q2412" i="1"/>
  <c r="R2411" i="1"/>
  <c r="Q2411" i="1"/>
  <c r="R2410" i="1"/>
  <c r="Q2410" i="1"/>
  <c r="R2409" i="1"/>
  <c r="Q2409" i="1"/>
  <c r="R2408" i="1"/>
  <c r="Q2408" i="1"/>
  <c r="R2407" i="1"/>
  <c r="Q2407" i="1"/>
  <c r="R2406" i="1"/>
  <c r="Q2406" i="1"/>
  <c r="R2405" i="1"/>
  <c r="Q2405" i="1"/>
  <c r="S2405" i="1" s="1"/>
  <c r="T2405" i="1" s="1"/>
  <c r="R2404" i="1"/>
  <c r="Q2404" i="1"/>
  <c r="R2403" i="1"/>
  <c r="Q2403" i="1"/>
  <c r="R2402" i="1"/>
  <c r="Q2402" i="1"/>
  <c r="R2401" i="1"/>
  <c r="Q2401" i="1"/>
  <c r="S2401" i="1" s="1"/>
  <c r="T2401" i="1" s="1"/>
  <c r="R2400" i="1"/>
  <c r="Q2400" i="1"/>
  <c r="R2399" i="1"/>
  <c r="Q2399" i="1"/>
  <c r="R2398" i="1"/>
  <c r="Q2398" i="1"/>
  <c r="R2397" i="1"/>
  <c r="Q2397" i="1"/>
  <c r="S2397" i="1" s="1"/>
  <c r="T2397" i="1" s="1"/>
  <c r="R2396" i="1"/>
  <c r="Q2396" i="1"/>
  <c r="R2395" i="1"/>
  <c r="Q2395" i="1"/>
  <c r="R2394" i="1"/>
  <c r="Q2394" i="1"/>
  <c r="R2393" i="1"/>
  <c r="Q2393" i="1"/>
  <c r="S2393" i="1" s="1"/>
  <c r="T2393" i="1" s="1"/>
  <c r="R2392" i="1"/>
  <c r="Q2392" i="1"/>
  <c r="R2391" i="1"/>
  <c r="Q2391" i="1"/>
  <c r="R2390" i="1"/>
  <c r="Q2390" i="1"/>
  <c r="R2389" i="1"/>
  <c r="Q2389" i="1"/>
  <c r="S2389" i="1" s="1"/>
  <c r="T2389" i="1" s="1"/>
  <c r="R2388" i="1"/>
  <c r="Q2388" i="1"/>
  <c r="R2387" i="1"/>
  <c r="Q2387" i="1"/>
  <c r="R2386" i="1"/>
  <c r="Q2386" i="1"/>
  <c r="R2385" i="1"/>
  <c r="Q2385" i="1"/>
  <c r="R2384" i="1"/>
  <c r="Q2384" i="1"/>
  <c r="R2383" i="1"/>
  <c r="Q2383" i="1"/>
  <c r="R2382" i="1"/>
  <c r="Q2382" i="1"/>
  <c r="R2381" i="1"/>
  <c r="Q2381" i="1"/>
  <c r="S2381" i="1" s="1"/>
  <c r="T2381" i="1" s="1"/>
  <c r="R2380" i="1"/>
  <c r="Q2380" i="1"/>
  <c r="R2379" i="1"/>
  <c r="Q2379" i="1"/>
  <c r="R2378" i="1"/>
  <c r="Q2378" i="1"/>
  <c r="R2377" i="1"/>
  <c r="Q2377" i="1"/>
  <c r="S2377" i="1" s="1"/>
  <c r="T2377" i="1" s="1"/>
  <c r="R2376" i="1"/>
  <c r="Q2376" i="1"/>
  <c r="R2375" i="1"/>
  <c r="Q2375" i="1"/>
  <c r="R2374" i="1"/>
  <c r="Q2374" i="1"/>
  <c r="R2373" i="1"/>
  <c r="Q2373" i="1"/>
  <c r="S2373" i="1" s="1"/>
  <c r="T2373" i="1" s="1"/>
  <c r="R2372" i="1"/>
  <c r="Q2372" i="1"/>
  <c r="R2371" i="1"/>
  <c r="Q2371" i="1"/>
  <c r="R2370" i="1"/>
  <c r="Q2370" i="1"/>
  <c r="R2369" i="1"/>
  <c r="Q2369" i="1"/>
  <c r="S2369" i="1" s="1"/>
  <c r="T2369" i="1" s="1"/>
  <c r="R2368" i="1"/>
  <c r="Q2368" i="1"/>
  <c r="R2367" i="1"/>
  <c r="Q2367" i="1"/>
  <c r="R2366" i="1"/>
  <c r="Q2366" i="1"/>
  <c r="R2365" i="1"/>
  <c r="Q2365" i="1"/>
  <c r="S2365" i="1" s="1"/>
  <c r="T2365" i="1" s="1"/>
  <c r="R2364" i="1"/>
  <c r="Q2364" i="1"/>
  <c r="R2363" i="1"/>
  <c r="Q2363" i="1"/>
  <c r="R2362" i="1"/>
  <c r="Q2362" i="1"/>
  <c r="R2361" i="1"/>
  <c r="Q2361" i="1"/>
  <c r="S2361" i="1" s="1"/>
  <c r="T2361" i="1" s="1"/>
  <c r="R2360" i="1"/>
  <c r="Q2360" i="1"/>
  <c r="R2359" i="1"/>
  <c r="Q2359" i="1"/>
  <c r="R2358" i="1"/>
  <c r="Q2358" i="1"/>
  <c r="R2357" i="1"/>
  <c r="Q2357" i="1"/>
  <c r="S2357" i="1" s="1"/>
  <c r="T2357" i="1" s="1"/>
  <c r="R2356" i="1"/>
  <c r="Q2356" i="1"/>
  <c r="R2355" i="1"/>
  <c r="Q2355" i="1"/>
  <c r="R2354" i="1"/>
  <c r="Q2354" i="1"/>
  <c r="R2353" i="1"/>
  <c r="Q2353" i="1"/>
  <c r="R2352" i="1"/>
  <c r="Q2352" i="1"/>
  <c r="R2351" i="1"/>
  <c r="Q2351" i="1"/>
  <c r="R2350" i="1"/>
  <c r="Q2350" i="1"/>
  <c r="R2349" i="1"/>
  <c r="Q2349" i="1"/>
  <c r="R2348" i="1"/>
  <c r="Q2348" i="1"/>
  <c r="R2347" i="1"/>
  <c r="Q2347" i="1"/>
  <c r="R2346" i="1"/>
  <c r="Q2346" i="1"/>
  <c r="R2345" i="1"/>
  <c r="Q2345" i="1"/>
  <c r="S2345" i="1" s="1"/>
  <c r="T2345" i="1" s="1"/>
  <c r="R2344" i="1"/>
  <c r="Q2344" i="1"/>
  <c r="R2343" i="1"/>
  <c r="Q2343" i="1"/>
  <c r="R2342" i="1"/>
  <c r="Q2342" i="1"/>
  <c r="R2341" i="1"/>
  <c r="Q2341" i="1"/>
  <c r="S2341" i="1" s="1"/>
  <c r="T2341" i="1" s="1"/>
  <c r="R2340" i="1"/>
  <c r="Q2340" i="1"/>
  <c r="R2339" i="1"/>
  <c r="Q2339" i="1"/>
  <c r="R2338" i="1"/>
  <c r="Q2338" i="1"/>
  <c r="R2337" i="1"/>
  <c r="Q2337" i="1"/>
  <c r="S2337" i="1" s="1"/>
  <c r="T2337" i="1" s="1"/>
  <c r="R2336" i="1"/>
  <c r="Q2336" i="1"/>
  <c r="R2335" i="1"/>
  <c r="Q2335" i="1"/>
  <c r="R2334" i="1"/>
  <c r="Q2334" i="1"/>
  <c r="R2333" i="1"/>
  <c r="Q2333" i="1"/>
  <c r="S2333" i="1" s="1"/>
  <c r="T2333" i="1" s="1"/>
  <c r="R2332" i="1"/>
  <c r="Q2332" i="1"/>
  <c r="R2331" i="1"/>
  <c r="Q2331" i="1"/>
  <c r="R2330" i="1"/>
  <c r="Q2330" i="1"/>
  <c r="R2329" i="1"/>
  <c r="Q2329" i="1"/>
  <c r="S2329" i="1" s="1"/>
  <c r="T2329" i="1" s="1"/>
  <c r="R2328" i="1"/>
  <c r="Q2328" i="1"/>
  <c r="R2327" i="1"/>
  <c r="Q2327" i="1"/>
  <c r="R2326" i="1"/>
  <c r="Q2326" i="1"/>
  <c r="R2325" i="1"/>
  <c r="Q2325" i="1"/>
  <c r="S2325" i="1" s="1"/>
  <c r="T2325" i="1" s="1"/>
  <c r="R2324" i="1"/>
  <c r="Q2324" i="1"/>
  <c r="R2323" i="1"/>
  <c r="Q2323" i="1"/>
  <c r="R2322" i="1"/>
  <c r="Q2322" i="1"/>
  <c r="R2321" i="1"/>
  <c r="Q2321" i="1"/>
  <c r="S2321" i="1" s="1"/>
  <c r="T2321" i="1" s="1"/>
  <c r="R2320" i="1"/>
  <c r="Q2320" i="1"/>
  <c r="R2319" i="1"/>
  <c r="Q2319" i="1"/>
  <c r="R2318" i="1"/>
  <c r="Q2318" i="1"/>
  <c r="R2317" i="1"/>
  <c r="Q2317" i="1"/>
  <c r="S2317" i="1" s="1"/>
  <c r="T2317" i="1" s="1"/>
  <c r="R2316" i="1"/>
  <c r="Q2316" i="1"/>
  <c r="R2315" i="1"/>
  <c r="Q2315" i="1"/>
  <c r="R2314" i="1"/>
  <c r="Q2314" i="1"/>
  <c r="R2313" i="1"/>
  <c r="Q2313" i="1"/>
  <c r="S2313" i="1" s="1"/>
  <c r="T2313" i="1" s="1"/>
  <c r="R2312" i="1"/>
  <c r="Q2312" i="1"/>
  <c r="R2311" i="1"/>
  <c r="Q2311" i="1"/>
  <c r="R2310" i="1"/>
  <c r="Q2310" i="1"/>
  <c r="R2309" i="1"/>
  <c r="Q2309" i="1"/>
  <c r="S2309" i="1" s="1"/>
  <c r="T2309" i="1" s="1"/>
  <c r="R2308" i="1"/>
  <c r="Q2308" i="1"/>
  <c r="R2307" i="1"/>
  <c r="Q2307" i="1"/>
  <c r="R2306" i="1"/>
  <c r="Q2306" i="1"/>
  <c r="R2305" i="1"/>
  <c r="Q2305" i="1"/>
  <c r="S2305" i="1" s="1"/>
  <c r="T2305" i="1" s="1"/>
  <c r="R2304" i="1"/>
  <c r="Q2304" i="1"/>
  <c r="R2303" i="1"/>
  <c r="Q2303" i="1"/>
  <c r="R2302" i="1"/>
  <c r="Q2302" i="1"/>
  <c r="R2301" i="1"/>
  <c r="Q2301" i="1"/>
  <c r="S2301" i="1" s="1"/>
  <c r="T2301" i="1" s="1"/>
  <c r="R2300" i="1"/>
  <c r="Q2300" i="1"/>
  <c r="R2299" i="1"/>
  <c r="Q2299" i="1"/>
  <c r="R2298" i="1"/>
  <c r="Q2298" i="1"/>
  <c r="R2297" i="1"/>
  <c r="Q2297" i="1"/>
  <c r="S2297" i="1" s="1"/>
  <c r="T2297" i="1" s="1"/>
  <c r="R2296" i="1"/>
  <c r="Q2296" i="1"/>
  <c r="R2295" i="1"/>
  <c r="Q2295" i="1"/>
  <c r="R2294" i="1"/>
  <c r="Q2294" i="1"/>
  <c r="R2293" i="1"/>
  <c r="Q2293" i="1"/>
  <c r="S2293" i="1" s="1"/>
  <c r="T2293" i="1" s="1"/>
  <c r="R2292" i="1"/>
  <c r="Q2292" i="1"/>
  <c r="R2291" i="1"/>
  <c r="Q2291" i="1"/>
  <c r="R2290" i="1"/>
  <c r="Q2290" i="1"/>
  <c r="R2289" i="1"/>
  <c r="Q2289" i="1"/>
  <c r="S2289" i="1" s="1"/>
  <c r="T2289" i="1" s="1"/>
  <c r="R2288" i="1"/>
  <c r="Q2288" i="1"/>
  <c r="R2287" i="1"/>
  <c r="Q2287" i="1"/>
  <c r="R2286" i="1"/>
  <c r="Q2286" i="1"/>
  <c r="R2285" i="1"/>
  <c r="Q2285" i="1"/>
  <c r="S2285" i="1" s="1"/>
  <c r="T2285" i="1" s="1"/>
  <c r="R2284" i="1"/>
  <c r="Q2284" i="1"/>
  <c r="R2283" i="1"/>
  <c r="Q2283" i="1"/>
  <c r="R2282" i="1"/>
  <c r="Q2282" i="1"/>
  <c r="R2281" i="1"/>
  <c r="Q2281" i="1"/>
  <c r="S2281" i="1" s="1"/>
  <c r="T2281" i="1" s="1"/>
  <c r="R2280" i="1"/>
  <c r="Q2280" i="1"/>
  <c r="R2279" i="1"/>
  <c r="Q2279" i="1"/>
  <c r="R2278" i="1"/>
  <c r="Q2278" i="1"/>
  <c r="R2277" i="1"/>
  <c r="Q2277" i="1"/>
  <c r="S2277" i="1" s="1"/>
  <c r="T2277" i="1" s="1"/>
  <c r="R2276" i="1"/>
  <c r="Q2276" i="1"/>
  <c r="R2275" i="1"/>
  <c r="Q2275" i="1"/>
  <c r="S2275" i="1" s="1"/>
  <c r="T2275" i="1" s="1"/>
  <c r="R2274" i="1"/>
  <c r="Q2274" i="1"/>
  <c r="R2273" i="1"/>
  <c r="Q2273" i="1"/>
  <c r="S2273" i="1" s="1"/>
  <c r="T2273" i="1" s="1"/>
  <c r="R2272" i="1"/>
  <c r="Q2272" i="1"/>
  <c r="R2271" i="1"/>
  <c r="Q2271" i="1"/>
  <c r="S2271" i="1" s="1"/>
  <c r="T2271" i="1" s="1"/>
  <c r="R2270" i="1"/>
  <c r="Q2270" i="1"/>
  <c r="R2269" i="1"/>
  <c r="Q2269" i="1"/>
  <c r="S2269" i="1" s="1"/>
  <c r="T2269" i="1" s="1"/>
  <c r="R2268" i="1"/>
  <c r="Q2268" i="1"/>
  <c r="R2267" i="1"/>
  <c r="Q2267" i="1"/>
  <c r="S2267" i="1" s="1"/>
  <c r="T2267" i="1" s="1"/>
  <c r="R2266" i="1"/>
  <c r="Q2266" i="1"/>
  <c r="R2265" i="1"/>
  <c r="Q2265" i="1"/>
  <c r="S2265" i="1" s="1"/>
  <c r="T2265" i="1" s="1"/>
  <c r="R2264" i="1"/>
  <c r="Q2264" i="1"/>
  <c r="R2263" i="1"/>
  <c r="Q2263" i="1"/>
  <c r="S2263" i="1" s="1"/>
  <c r="T2263" i="1" s="1"/>
  <c r="R2262" i="1"/>
  <c r="Q2262" i="1"/>
  <c r="R2261" i="1"/>
  <c r="Q2261" i="1"/>
  <c r="S2261" i="1" s="1"/>
  <c r="T2261" i="1" s="1"/>
  <c r="R2260" i="1"/>
  <c r="Q2260" i="1"/>
  <c r="R2259" i="1"/>
  <c r="Q2259" i="1"/>
  <c r="S2259" i="1" s="1"/>
  <c r="T2259" i="1" s="1"/>
  <c r="R2258" i="1"/>
  <c r="Q2258" i="1"/>
  <c r="R2257" i="1"/>
  <c r="Q2257" i="1"/>
  <c r="S2257" i="1" s="1"/>
  <c r="T2257" i="1" s="1"/>
  <c r="R2256" i="1"/>
  <c r="Q2256" i="1"/>
  <c r="R2255" i="1"/>
  <c r="Q2255" i="1"/>
  <c r="S2255" i="1" s="1"/>
  <c r="T2255" i="1" s="1"/>
  <c r="R2254" i="1"/>
  <c r="Q2254" i="1"/>
  <c r="R2253" i="1"/>
  <c r="Q2253" i="1"/>
  <c r="S2253" i="1" s="1"/>
  <c r="T2253" i="1" s="1"/>
  <c r="R2252" i="1"/>
  <c r="Q2252" i="1"/>
  <c r="R2251" i="1"/>
  <c r="Q2251" i="1"/>
  <c r="S2251" i="1" s="1"/>
  <c r="T2251" i="1" s="1"/>
  <c r="R2250" i="1"/>
  <c r="Q2250" i="1"/>
  <c r="R2249" i="1"/>
  <c r="Q2249" i="1"/>
  <c r="S2249" i="1" s="1"/>
  <c r="T2249" i="1" s="1"/>
  <c r="R2248" i="1"/>
  <c r="Q2248" i="1"/>
  <c r="R2247" i="1"/>
  <c r="Q2247" i="1"/>
  <c r="S2247" i="1" s="1"/>
  <c r="T2247" i="1" s="1"/>
  <c r="R2246" i="1"/>
  <c r="Q2246" i="1"/>
  <c r="R2245" i="1"/>
  <c r="Q2245" i="1"/>
  <c r="S2245" i="1" s="1"/>
  <c r="T2245" i="1" s="1"/>
  <c r="R2244" i="1"/>
  <c r="Q2244" i="1"/>
  <c r="R2243" i="1"/>
  <c r="Q2243" i="1"/>
  <c r="R2242" i="1"/>
  <c r="Q2242" i="1"/>
  <c r="R2241" i="1"/>
  <c r="Q2241" i="1"/>
  <c r="S2241" i="1" s="1"/>
  <c r="T2241" i="1" s="1"/>
  <c r="R2240" i="1"/>
  <c r="Q2240" i="1"/>
  <c r="R2239" i="1"/>
  <c r="Q2239" i="1"/>
  <c r="R2238" i="1"/>
  <c r="Q2238" i="1"/>
  <c r="R2237" i="1"/>
  <c r="Q2237" i="1"/>
  <c r="S2237" i="1" s="1"/>
  <c r="T2237" i="1" s="1"/>
  <c r="R2236" i="1"/>
  <c r="Q2236" i="1"/>
  <c r="R2235" i="1"/>
  <c r="Q2235" i="1"/>
  <c r="S2235" i="1" s="1"/>
  <c r="T2235" i="1" s="1"/>
  <c r="R2234" i="1"/>
  <c r="Q2234" i="1"/>
  <c r="R2233" i="1"/>
  <c r="Q2233" i="1"/>
  <c r="S2233" i="1" s="1"/>
  <c r="T2233" i="1" s="1"/>
  <c r="R2232" i="1"/>
  <c r="Q2232" i="1"/>
  <c r="R2231" i="1"/>
  <c r="Q2231" i="1"/>
  <c r="R2230" i="1"/>
  <c r="Q2230" i="1"/>
  <c r="R2229" i="1"/>
  <c r="Q2229" i="1"/>
  <c r="R2228" i="1"/>
  <c r="Q2228" i="1"/>
  <c r="R2227" i="1"/>
  <c r="Q2227" i="1"/>
  <c r="S2227" i="1" s="1"/>
  <c r="T2227" i="1" s="1"/>
  <c r="R2226" i="1"/>
  <c r="Q2226" i="1"/>
  <c r="R2225" i="1"/>
  <c r="Q2225" i="1"/>
  <c r="R2224" i="1"/>
  <c r="Q2224" i="1"/>
  <c r="R2223" i="1"/>
  <c r="Q2223" i="1"/>
  <c r="S2223" i="1" s="1"/>
  <c r="T2223" i="1" s="1"/>
  <c r="R2222" i="1"/>
  <c r="Q2222" i="1"/>
  <c r="R2221" i="1"/>
  <c r="Q2221" i="1"/>
  <c r="S2221" i="1" s="1"/>
  <c r="T2221" i="1" s="1"/>
  <c r="R2220" i="1"/>
  <c r="Q2220" i="1"/>
  <c r="R2219" i="1"/>
  <c r="Q2219" i="1"/>
  <c r="S2219" i="1" s="1"/>
  <c r="T2219" i="1" s="1"/>
  <c r="R2218" i="1"/>
  <c r="Q2218" i="1"/>
  <c r="R2217" i="1"/>
  <c r="Q2217" i="1"/>
  <c r="S2217" i="1" s="1"/>
  <c r="T2217" i="1" s="1"/>
  <c r="R2216" i="1"/>
  <c r="Q2216" i="1"/>
  <c r="R2215" i="1"/>
  <c r="Q2215" i="1"/>
  <c r="R2214" i="1"/>
  <c r="Q2214" i="1"/>
  <c r="R2213" i="1"/>
  <c r="Q2213" i="1"/>
  <c r="S2213" i="1" s="1"/>
  <c r="T2213" i="1" s="1"/>
  <c r="R2212" i="1"/>
  <c r="Q2212" i="1"/>
  <c r="R2211" i="1"/>
  <c r="Q2211" i="1"/>
  <c r="S2211" i="1" s="1"/>
  <c r="T2211" i="1" s="1"/>
  <c r="R2210" i="1"/>
  <c r="Q2210" i="1"/>
  <c r="R2209" i="1"/>
  <c r="Q2209" i="1"/>
  <c r="S2209" i="1" s="1"/>
  <c r="T2209" i="1" s="1"/>
  <c r="R2208" i="1"/>
  <c r="Q2208" i="1"/>
  <c r="R2207" i="1"/>
  <c r="Q2207" i="1"/>
  <c r="S2207" i="1" s="1"/>
  <c r="T2207" i="1" s="1"/>
  <c r="R2206" i="1"/>
  <c r="Q2206" i="1"/>
  <c r="R2205" i="1"/>
  <c r="Q2205" i="1"/>
  <c r="S2205" i="1" s="1"/>
  <c r="T2205" i="1" s="1"/>
  <c r="R2204" i="1"/>
  <c r="Q2204" i="1"/>
  <c r="R2203" i="1"/>
  <c r="Q2203" i="1"/>
  <c r="S2203" i="1" s="1"/>
  <c r="T2203" i="1" s="1"/>
  <c r="R2202" i="1"/>
  <c r="Q2202" i="1"/>
  <c r="R2201" i="1"/>
  <c r="Q2201" i="1"/>
  <c r="S2201" i="1" s="1"/>
  <c r="T2201" i="1" s="1"/>
  <c r="R2200" i="1"/>
  <c r="Q2200" i="1"/>
  <c r="R2199" i="1"/>
  <c r="Q2199" i="1"/>
  <c r="S2199" i="1" s="1"/>
  <c r="T2199" i="1" s="1"/>
  <c r="R2198" i="1"/>
  <c r="Q2198" i="1"/>
  <c r="R2197" i="1"/>
  <c r="Q2197" i="1"/>
  <c r="S2197" i="1" s="1"/>
  <c r="T2197" i="1" s="1"/>
  <c r="R2196" i="1"/>
  <c r="Q2196" i="1"/>
  <c r="R2195" i="1"/>
  <c r="Q2195" i="1"/>
  <c r="S2195" i="1" s="1"/>
  <c r="T2195" i="1" s="1"/>
  <c r="R2194" i="1"/>
  <c r="Q2194" i="1"/>
  <c r="R2193" i="1"/>
  <c r="Q2193" i="1"/>
  <c r="S2193" i="1" s="1"/>
  <c r="T2193" i="1" s="1"/>
  <c r="R2192" i="1"/>
  <c r="Q2192" i="1"/>
  <c r="R2191" i="1"/>
  <c r="Q2191" i="1"/>
  <c r="S2191" i="1" s="1"/>
  <c r="T2191" i="1" s="1"/>
  <c r="R2190" i="1"/>
  <c r="Q2190" i="1"/>
  <c r="R2189" i="1"/>
  <c r="Q2189" i="1"/>
  <c r="R2188" i="1"/>
  <c r="Q2188" i="1"/>
  <c r="R2187" i="1"/>
  <c r="Q2187" i="1"/>
  <c r="S2187" i="1" s="1"/>
  <c r="T2187" i="1" s="1"/>
  <c r="R2186" i="1"/>
  <c r="Q2186" i="1"/>
  <c r="R2185" i="1"/>
  <c r="Q2185" i="1"/>
  <c r="S2185" i="1" s="1"/>
  <c r="T2185" i="1" s="1"/>
  <c r="R2184" i="1"/>
  <c r="Q2184" i="1"/>
  <c r="R2183" i="1"/>
  <c r="Q2183" i="1"/>
  <c r="S2183" i="1" s="1"/>
  <c r="T2183" i="1" s="1"/>
  <c r="R2182" i="1"/>
  <c r="Q2182" i="1"/>
  <c r="R2181" i="1"/>
  <c r="Q2181" i="1"/>
  <c r="S2181" i="1" s="1"/>
  <c r="T2181" i="1" s="1"/>
  <c r="R2180" i="1"/>
  <c r="Q2180" i="1"/>
  <c r="R2179" i="1"/>
  <c r="Q2179" i="1"/>
  <c r="S2179" i="1" s="1"/>
  <c r="T2179" i="1" s="1"/>
  <c r="R2178" i="1"/>
  <c r="Q2178" i="1"/>
  <c r="R2177" i="1"/>
  <c r="Q2177" i="1"/>
  <c r="S2177" i="1" s="1"/>
  <c r="T2177" i="1" s="1"/>
  <c r="R2176" i="1"/>
  <c r="Q2176" i="1"/>
  <c r="R2175" i="1"/>
  <c r="Q2175" i="1"/>
  <c r="S2175" i="1" s="1"/>
  <c r="T2175" i="1" s="1"/>
  <c r="R2174" i="1"/>
  <c r="Q2174" i="1"/>
  <c r="R2173" i="1"/>
  <c r="Q2173" i="1"/>
  <c r="S2173" i="1" s="1"/>
  <c r="T2173" i="1" s="1"/>
  <c r="R2172" i="1"/>
  <c r="Q2172" i="1"/>
  <c r="R2171" i="1"/>
  <c r="Q2171" i="1"/>
  <c r="S2171" i="1" s="1"/>
  <c r="T2171" i="1" s="1"/>
  <c r="R2170" i="1"/>
  <c r="Q2170" i="1"/>
  <c r="R2169" i="1"/>
  <c r="Q2169" i="1"/>
  <c r="S2169" i="1" s="1"/>
  <c r="T2169" i="1" s="1"/>
  <c r="R2168" i="1"/>
  <c r="Q2168" i="1"/>
  <c r="R2167" i="1"/>
  <c r="Q2167" i="1"/>
  <c r="S2167" i="1" s="1"/>
  <c r="T2167" i="1" s="1"/>
  <c r="R2166" i="1"/>
  <c r="Q2166" i="1"/>
  <c r="R2165" i="1"/>
  <c r="Q2165" i="1"/>
  <c r="S2165" i="1" s="1"/>
  <c r="T2165" i="1" s="1"/>
  <c r="R2164" i="1"/>
  <c r="Q2164" i="1"/>
  <c r="R2163" i="1"/>
  <c r="Q2163" i="1"/>
  <c r="R2162" i="1"/>
  <c r="Q2162" i="1"/>
  <c r="R2161" i="1"/>
  <c r="Q2161" i="1"/>
  <c r="S2161" i="1" s="1"/>
  <c r="T2161" i="1" s="1"/>
  <c r="R2160" i="1"/>
  <c r="Q2160" i="1"/>
  <c r="R2159" i="1"/>
  <c r="Q2159" i="1"/>
  <c r="S2159" i="1" s="1"/>
  <c r="T2159" i="1" s="1"/>
  <c r="R2158" i="1"/>
  <c r="Q2158" i="1"/>
  <c r="R2157" i="1"/>
  <c r="Q2157" i="1"/>
  <c r="S2157" i="1" s="1"/>
  <c r="T2157" i="1" s="1"/>
  <c r="R2156" i="1"/>
  <c r="Q2156" i="1"/>
  <c r="R2155" i="1"/>
  <c r="Q2155" i="1"/>
  <c r="S2155" i="1" s="1"/>
  <c r="T2155" i="1" s="1"/>
  <c r="R2154" i="1"/>
  <c r="Q2154" i="1"/>
  <c r="R2153" i="1"/>
  <c r="Q2153" i="1"/>
  <c r="S2153" i="1" s="1"/>
  <c r="T2153" i="1" s="1"/>
  <c r="R2152" i="1"/>
  <c r="Q2152" i="1"/>
  <c r="R2151" i="1"/>
  <c r="Q2151" i="1"/>
  <c r="S2151" i="1" s="1"/>
  <c r="T2151" i="1" s="1"/>
  <c r="R2150" i="1"/>
  <c r="Q2150" i="1"/>
  <c r="R2149" i="1"/>
  <c r="Q2149" i="1"/>
  <c r="S2149" i="1" s="1"/>
  <c r="T2149" i="1" s="1"/>
  <c r="R2148" i="1"/>
  <c r="Q2148" i="1"/>
  <c r="R2147" i="1"/>
  <c r="Q2147" i="1"/>
  <c r="S2147" i="1" s="1"/>
  <c r="T2147" i="1" s="1"/>
  <c r="R2146" i="1"/>
  <c r="Q2146" i="1"/>
  <c r="R2145" i="1"/>
  <c r="Q2145" i="1"/>
  <c r="S2145" i="1" s="1"/>
  <c r="T2145" i="1" s="1"/>
  <c r="R2144" i="1"/>
  <c r="Q2144" i="1"/>
  <c r="R2143" i="1"/>
  <c r="Q2143" i="1"/>
  <c r="S2143" i="1" s="1"/>
  <c r="T2143" i="1" s="1"/>
  <c r="R2142" i="1"/>
  <c r="Q2142" i="1"/>
  <c r="R2141" i="1"/>
  <c r="Q2141" i="1"/>
  <c r="S2141" i="1" s="1"/>
  <c r="T2141" i="1" s="1"/>
  <c r="R2140" i="1"/>
  <c r="Q2140" i="1"/>
  <c r="R2139" i="1"/>
  <c r="Q2139" i="1"/>
  <c r="S2139" i="1" s="1"/>
  <c r="T2139" i="1" s="1"/>
  <c r="R2138" i="1"/>
  <c r="Q2138" i="1"/>
  <c r="R2137" i="1"/>
  <c r="Q2137" i="1"/>
  <c r="S2137" i="1" s="1"/>
  <c r="T2137" i="1" s="1"/>
  <c r="R2136" i="1"/>
  <c r="Q2136" i="1"/>
  <c r="R2135" i="1"/>
  <c r="Q2135" i="1"/>
  <c r="R2134" i="1"/>
  <c r="Q2134" i="1"/>
  <c r="R2133" i="1"/>
  <c r="Q2133" i="1"/>
  <c r="S2133" i="1" s="1"/>
  <c r="T2133" i="1" s="1"/>
  <c r="R2132" i="1"/>
  <c r="Q2132" i="1"/>
  <c r="R2131" i="1"/>
  <c r="Q2131" i="1"/>
  <c r="S2131" i="1" s="1"/>
  <c r="T2131" i="1" s="1"/>
  <c r="R2130" i="1"/>
  <c r="Q2130" i="1"/>
  <c r="R2129" i="1"/>
  <c r="Q2129" i="1"/>
  <c r="S2129" i="1" s="1"/>
  <c r="T2129" i="1" s="1"/>
  <c r="R2128" i="1"/>
  <c r="Q2128" i="1"/>
  <c r="R2127" i="1"/>
  <c r="Q2127" i="1"/>
  <c r="R2126" i="1"/>
  <c r="Q2126" i="1"/>
  <c r="R2125" i="1"/>
  <c r="Q2125" i="1"/>
  <c r="S2125" i="1" s="1"/>
  <c r="T2125" i="1" s="1"/>
  <c r="R2124" i="1"/>
  <c r="Q2124" i="1"/>
  <c r="R2123" i="1"/>
  <c r="Q2123" i="1"/>
  <c r="S2123" i="1" s="1"/>
  <c r="T2123" i="1" s="1"/>
  <c r="R2122" i="1"/>
  <c r="Q2122" i="1"/>
  <c r="R2121" i="1"/>
  <c r="Q2121" i="1"/>
  <c r="S2121" i="1" s="1"/>
  <c r="T2121" i="1" s="1"/>
  <c r="R2120" i="1"/>
  <c r="Q2120" i="1"/>
  <c r="R2119" i="1"/>
  <c r="Q2119" i="1"/>
  <c r="S2119" i="1" s="1"/>
  <c r="T2119" i="1" s="1"/>
  <c r="R2118" i="1"/>
  <c r="Q2118" i="1"/>
  <c r="R2117" i="1"/>
  <c r="Q2117" i="1"/>
  <c r="S2117" i="1" s="1"/>
  <c r="T2117" i="1" s="1"/>
  <c r="R2116" i="1"/>
  <c r="Q2116" i="1"/>
  <c r="R2115" i="1"/>
  <c r="Q2115" i="1"/>
  <c r="R2114" i="1"/>
  <c r="Q2114" i="1"/>
  <c r="R2113" i="1"/>
  <c r="Q2113" i="1"/>
  <c r="S2113" i="1" s="1"/>
  <c r="T2113" i="1" s="1"/>
  <c r="R2112" i="1"/>
  <c r="Q2112" i="1"/>
  <c r="R2111" i="1"/>
  <c r="Q2111" i="1"/>
  <c r="R2110" i="1"/>
  <c r="Q2110" i="1"/>
  <c r="R2109" i="1"/>
  <c r="Q2109" i="1"/>
  <c r="S2109" i="1" s="1"/>
  <c r="T2109" i="1" s="1"/>
  <c r="R2108" i="1"/>
  <c r="Q2108" i="1"/>
  <c r="R2107" i="1"/>
  <c r="Q2107" i="1"/>
  <c r="S2107" i="1" s="1"/>
  <c r="T2107" i="1" s="1"/>
  <c r="R2106" i="1"/>
  <c r="Q2106" i="1"/>
  <c r="R2105" i="1"/>
  <c r="Q2105" i="1"/>
  <c r="S2105" i="1" s="1"/>
  <c r="T2105" i="1" s="1"/>
  <c r="R2104" i="1"/>
  <c r="Q2104" i="1"/>
  <c r="R2103" i="1"/>
  <c r="Q2103" i="1"/>
  <c r="S2103" i="1" s="1"/>
  <c r="T2103" i="1" s="1"/>
  <c r="R2102" i="1"/>
  <c r="Q2102" i="1"/>
  <c r="R2101" i="1"/>
  <c r="Q2101" i="1"/>
  <c r="S2101" i="1" s="1"/>
  <c r="T2101" i="1" s="1"/>
  <c r="R2100" i="1"/>
  <c r="Q2100" i="1"/>
  <c r="R2099" i="1"/>
  <c r="Q2099" i="1"/>
  <c r="R2098" i="1"/>
  <c r="Q2098" i="1"/>
  <c r="R2097" i="1"/>
  <c r="Q2097" i="1"/>
  <c r="S2097" i="1" s="1"/>
  <c r="T2097" i="1" s="1"/>
  <c r="R2096" i="1"/>
  <c r="Q2096" i="1"/>
  <c r="R2095" i="1"/>
  <c r="Q2095" i="1"/>
  <c r="S2095" i="1" s="1"/>
  <c r="T2095" i="1" s="1"/>
  <c r="R2094" i="1"/>
  <c r="Q2094" i="1"/>
  <c r="R2093" i="1"/>
  <c r="Q2093" i="1"/>
  <c r="S2093" i="1" s="1"/>
  <c r="T2093" i="1" s="1"/>
  <c r="R2092" i="1"/>
  <c r="Q2092" i="1"/>
  <c r="R2091" i="1"/>
  <c r="Q2091" i="1"/>
  <c r="S2091" i="1" s="1"/>
  <c r="T2091" i="1" s="1"/>
  <c r="R2090" i="1"/>
  <c r="Q2090" i="1"/>
  <c r="R2089" i="1"/>
  <c r="Q2089" i="1"/>
  <c r="S2089" i="1" s="1"/>
  <c r="T2089" i="1" s="1"/>
  <c r="R2088" i="1"/>
  <c r="Q2088" i="1"/>
  <c r="R2087" i="1"/>
  <c r="Q2087" i="1"/>
  <c r="R2086" i="1"/>
  <c r="Q2086" i="1"/>
  <c r="R2085" i="1"/>
  <c r="Q2085" i="1"/>
  <c r="S2085" i="1" s="1"/>
  <c r="T2085" i="1" s="1"/>
  <c r="R2084" i="1"/>
  <c r="Q2084" i="1"/>
  <c r="R2083" i="1"/>
  <c r="Q2083" i="1"/>
  <c r="S2083" i="1" s="1"/>
  <c r="T2083" i="1" s="1"/>
  <c r="R2082" i="1"/>
  <c r="Q2082" i="1"/>
  <c r="R2081" i="1"/>
  <c r="Q2081" i="1"/>
  <c r="S2081" i="1" s="1"/>
  <c r="T2081" i="1" s="1"/>
  <c r="R2080" i="1"/>
  <c r="Q2080" i="1"/>
  <c r="R2079" i="1"/>
  <c r="Q2079" i="1"/>
  <c r="S2079" i="1" s="1"/>
  <c r="T2079" i="1" s="1"/>
  <c r="R2078" i="1"/>
  <c r="Q2078" i="1"/>
  <c r="R2077" i="1"/>
  <c r="Q2077" i="1"/>
  <c r="S2077" i="1" s="1"/>
  <c r="T2077" i="1" s="1"/>
  <c r="R2076" i="1"/>
  <c r="Q2076" i="1"/>
  <c r="R2075" i="1"/>
  <c r="Q2075" i="1"/>
  <c r="S2075" i="1" s="1"/>
  <c r="T2075" i="1" s="1"/>
  <c r="R2074" i="1"/>
  <c r="Q2074" i="1"/>
  <c r="R2073" i="1"/>
  <c r="Q2073" i="1"/>
  <c r="R2072" i="1"/>
  <c r="Q2072" i="1"/>
  <c r="R2071" i="1"/>
  <c r="Q2071" i="1"/>
  <c r="R2070" i="1"/>
  <c r="Q2070" i="1"/>
  <c r="R2069" i="1"/>
  <c r="Q2069" i="1"/>
  <c r="R2068" i="1"/>
  <c r="Q2068" i="1"/>
  <c r="R2067" i="1"/>
  <c r="Q2067" i="1"/>
  <c r="S2067" i="1" s="1"/>
  <c r="T2067" i="1" s="1"/>
  <c r="R2066" i="1"/>
  <c r="Q2066" i="1"/>
  <c r="R2065" i="1"/>
  <c r="Q2065" i="1"/>
  <c r="S2065" i="1" s="1"/>
  <c r="T2065" i="1" s="1"/>
  <c r="R2064" i="1"/>
  <c r="Q2064" i="1"/>
  <c r="R2063" i="1"/>
  <c r="Q2063" i="1"/>
  <c r="S2063" i="1" s="1"/>
  <c r="T2063" i="1" s="1"/>
  <c r="R2062" i="1"/>
  <c r="Q2062" i="1"/>
  <c r="R2061" i="1"/>
  <c r="Q2061" i="1"/>
  <c r="S2061" i="1" s="1"/>
  <c r="T2061" i="1" s="1"/>
  <c r="R2060" i="1"/>
  <c r="Q2060" i="1"/>
  <c r="R2059" i="1"/>
  <c r="Q2059" i="1"/>
  <c r="S2059" i="1" s="1"/>
  <c r="T2059" i="1" s="1"/>
  <c r="R2058" i="1"/>
  <c r="Q2058" i="1"/>
  <c r="R2057" i="1"/>
  <c r="Q2057" i="1"/>
  <c r="R2056" i="1"/>
  <c r="Q2056" i="1"/>
  <c r="R2055" i="1"/>
  <c r="Q2055" i="1"/>
  <c r="S2055" i="1" s="1"/>
  <c r="T2055" i="1" s="1"/>
  <c r="R2054" i="1"/>
  <c r="Q2054" i="1"/>
  <c r="R2053" i="1"/>
  <c r="Q2053" i="1"/>
  <c r="S2053" i="1" s="1"/>
  <c r="T2053" i="1" s="1"/>
  <c r="R2052" i="1"/>
  <c r="Q2052" i="1"/>
  <c r="R2051" i="1"/>
  <c r="Q2051" i="1"/>
  <c r="S2051" i="1" s="1"/>
  <c r="T2051" i="1" s="1"/>
  <c r="R2050" i="1"/>
  <c r="Q2050" i="1"/>
  <c r="R2049" i="1"/>
  <c r="Q2049" i="1"/>
  <c r="S2049" i="1" s="1"/>
  <c r="T2049" i="1" s="1"/>
  <c r="R2048" i="1"/>
  <c r="Q2048" i="1"/>
  <c r="R2047" i="1"/>
  <c r="Q2047" i="1"/>
  <c r="S2047" i="1" s="1"/>
  <c r="T2047" i="1" s="1"/>
  <c r="R2046" i="1"/>
  <c r="Q2046" i="1"/>
  <c r="R2045" i="1"/>
  <c r="Q2045" i="1"/>
  <c r="S2045" i="1" s="1"/>
  <c r="T2045" i="1" s="1"/>
  <c r="R2044" i="1"/>
  <c r="Q2044" i="1"/>
  <c r="R2043" i="1"/>
  <c r="Q2043" i="1"/>
  <c r="S2043" i="1" s="1"/>
  <c r="T2043" i="1" s="1"/>
  <c r="R2042" i="1"/>
  <c r="Q2042" i="1"/>
  <c r="R2041" i="1"/>
  <c r="Q2041" i="1"/>
  <c r="S2041" i="1" s="1"/>
  <c r="T2041" i="1" s="1"/>
  <c r="R2040" i="1"/>
  <c r="Q2040" i="1"/>
  <c r="R2039" i="1"/>
  <c r="Q2039" i="1"/>
  <c r="S2039" i="1" s="1"/>
  <c r="T2039" i="1" s="1"/>
  <c r="R2038" i="1"/>
  <c r="Q2038" i="1"/>
  <c r="R2037" i="1"/>
  <c r="Q2037" i="1"/>
  <c r="S2037" i="1" s="1"/>
  <c r="T2037" i="1" s="1"/>
  <c r="R2036" i="1"/>
  <c r="Q2036" i="1"/>
  <c r="R2035" i="1"/>
  <c r="Q2035" i="1"/>
  <c r="S2035" i="1" s="1"/>
  <c r="T2035" i="1" s="1"/>
  <c r="R2034" i="1"/>
  <c r="Q2034" i="1"/>
  <c r="R2033" i="1"/>
  <c r="Q2033" i="1"/>
  <c r="S2033" i="1" s="1"/>
  <c r="T2033" i="1" s="1"/>
  <c r="R2032" i="1"/>
  <c r="Q2032" i="1"/>
  <c r="R2031" i="1"/>
  <c r="Q2031" i="1"/>
  <c r="S2031" i="1" s="1"/>
  <c r="T2031" i="1" s="1"/>
  <c r="R2030" i="1"/>
  <c r="Q2030" i="1"/>
  <c r="R2029" i="1"/>
  <c r="Q2029" i="1"/>
  <c r="S2029" i="1" s="1"/>
  <c r="T2029" i="1" s="1"/>
  <c r="R2028" i="1"/>
  <c r="Q2028" i="1"/>
  <c r="R2027" i="1"/>
  <c r="Q2027" i="1"/>
  <c r="S2027" i="1" s="1"/>
  <c r="T2027" i="1" s="1"/>
  <c r="R2026" i="1"/>
  <c r="Q2026" i="1"/>
  <c r="R2025" i="1"/>
  <c r="Q2025" i="1"/>
  <c r="S2025" i="1" s="1"/>
  <c r="T2025" i="1" s="1"/>
  <c r="R2024" i="1"/>
  <c r="Q2024" i="1"/>
  <c r="R2023" i="1"/>
  <c r="Q2023" i="1"/>
  <c r="S2023" i="1" s="1"/>
  <c r="T2023" i="1" s="1"/>
  <c r="R2022" i="1"/>
  <c r="Q2022" i="1"/>
  <c r="R2021" i="1"/>
  <c r="Q2021" i="1"/>
  <c r="S2021" i="1" s="1"/>
  <c r="T2021" i="1" s="1"/>
  <c r="R2020" i="1"/>
  <c r="Q2020" i="1"/>
  <c r="R2019" i="1"/>
  <c r="Q2019" i="1"/>
  <c r="R2018" i="1"/>
  <c r="Q2018" i="1"/>
  <c r="R2017" i="1"/>
  <c r="Q2017" i="1"/>
  <c r="S2017" i="1" s="1"/>
  <c r="T2017" i="1" s="1"/>
  <c r="R2016" i="1"/>
  <c r="Q2016" i="1"/>
  <c r="R2015" i="1"/>
  <c r="Q2015" i="1"/>
  <c r="R2014" i="1"/>
  <c r="Q2014" i="1"/>
  <c r="R2013" i="1"/>
  <c r="Q2013" i="1"/>
  <c r="S2013" i="1" s="1"/>
  <c r="T2013" i="1" s="1"/>
  <c r="R2012" i="1"/>
  <c r="Q2012" i="1"/>
  <c r="R2011" i="1"/>
  <c r="Q2011" i="1"/>
  <c r="S2011" i="1" s="1"/>
  <c r="T2011" i="1" s="1"/>
  <c r="R2010" i="1"/>
  <c r="Q2010" i="1"/>
  <c r="R2009" i="1"/>
  <c r="Q2009" i="1"/>
  <c r="S2009" i="1" s="1"/>
  <c r="T2009" i="1" s="1"/>
  <c r="R2008" i="1"/>
  <c r="Q2008" i="1"/>
  <c r="R2007" i="1"/>
  <c r="Q2007" i="1"/>
  <c r="S2007" i="1" s="1"/>
  <c r="T2007" i="1" s="1"/>
  <c r="R2006" i="1"/>
  <c r="Q2006" i="1"/>
  <c r="R2005" i="1"/>
  <c r="Q2005" i="1"/>
  <c r="S2005" i="1" s="1"/>
  <c r="T2005" i="1" s="1"/>
  <c r="R2004" i="1"/>
  <c r="Q2004" i="1"/>
  <c r="R2003" i="1"/>
  <c r="Q2003" i="1"/>
  <c r="S2003" i="1" s="1"/>
  <c r="T2003" i="1" s="1"/>
  <c r="R2002" i="1"/>
  <c r="Q2002" i="1"/>
  <c r="R2001" i="1"/>
  <c r="Q2001" i="1"/>
  <c r="S2001" i="1" s="1"/>
  <c r="T2001" i="1" s="1"/>
  <c r="R2000" i="1"/>
  <c r="Q2000" i="1"/>
  <c r="R1999" i="1"/>
  <c r="Q1999" i="1"/>
  <c r="S1999" i="1" s="1"/>
  <c r="T1999" i="1" s="1"/>
  <c r="R1998" i="1"/>
  <c r="Q1998" i="1"/>
  <c r="R1997" i="1"/>
  <c r="Q1997" i="1"/>
  <c r="S1997" i="1" s="1"/>
  <c r="T1997" i="1" s="1"/>
  <c r="R1996" i="1"/>
  <c r="Q1996" i="1"/>
  <c r="R1995" i="1"/>
  <c r="Q1995" i="1"/>
  <c r="S1995" i="1" s="1"/>
  <c r="T1995" i="1" s="1"/>
  <c r="R1994" i="1"/>
  <c r="Q1994" i="1"/>
  <c r="R1993" i="1"/>
  <c r="Q1993" i="1"/>
  <c r="S1993" i="1" s="1"/>
  <c r="T1993" i="1" s="1"/>
  <c r="R1992" i="1"/>
  <c r="Q1992" i="1"/>
  <c r="R1991" i="1"/>
  <c r="Q1991" i="1"/>
  <c r="S1991" i="1" s="1"/>
  <c r="T1991" i="1" s="1"/>
  <c r="R1990" i="1"/>
  <c r="Q1990" i="1"/>
  <c r="R1989" i="1"/>
  <c r="Q1989" i="1"/>
  <c r="S1989" i="1" s="1"/>
  <c r="T1989" i="1" s="1"/>
  <c r="R1988" i="1"/>
  <c r="Q1988" i="1"/>
  <c r="R1987" i="1"/>
  <c r="Q1987" i="1"/>
  <c r="S1987" i="1" s="1"/>
  <c r="T1987" i="1" s="1"/>
  <c r="R1986" i="1"/>
  <c r="Q1986" i="1"/>
  <c r="R1985" i="1"/>
  <c r="Q1985" i="1"/>
  <c r="S1985" i="1" s="1"/>
  <c r="T1985" i="1" s="1"/>
  <c r="R1984" i="1"/>
  <c r="Q1984" i="1"/>
  <c r="R1983" i="1"/>
  <c r="Q1983" i="1"/>
  <c r="S1983" i="1" s="1"/>
  <c r="T1983" i="1" s="1"/>
  <c r="R1982" i="1"/>
  <c r="Q1982" i="1"/>
  <c r="R1981" i="1"/>
  <c r="Q1981" i="1"/>
  <c r="S1981" i="1" s="1"/>
  <c r="T1981" i="1" s="1"/>
  <c r="R1980" i="1"/>
  <c r="Q1980" i="1"/>
  <c r="R1979" i="1"/>
  <c r="Q1979" i="1"/>
  <c r="S1979" i="1" s="1"/>
  <c r="T1979" i="1" s="1"/>
  <c r="R1978" i="1"/>
  <c r="Q1978" i="1"/>
  <c r="R1977" i="1"/>
  <c r="Q1977" i="1"/>
  <c r="S1977" i="1" s="1"/>
  <c r="T1977" i="1" s="1"/>
  <c r="R1976" i="1"/>
  <c r="Q1976" i="1"/>
  <c r="R1975" i="1"/>
  <c r="Q1975" i="1"/>
  <c r="S1975" i="1" s="1"/>
  <c r="T1975" i="1" s="1"/>
  <c r="R1974" i="1"/>
  <c r="Q1974" i="1"/>
  <c r="R1973" i="1"/>
  <c r="Q1973" i="1"/>
  <c r="S1973" i="1" s="1"/>
  <c r="T1973" i="1" s="1"/>
  <c r="R1972" i="1"/>
  <c r="Q1972" i="1"/>
  <c r="R1971" i="1"/>
  <c r="Q1971" i="1"/>
  <c r="S1971" i="1" s="1"/>
  <c r="T1971" i="1" s="1"/>
  <c r="R1970" i="1"/>
  <c r="Q1970" i="1"/>
  <c r="R1969" i="1"/>
  <c r="Q1969" i="1"/>
  <c r="S1969" i="1" s="1"/>
  <c r="T1969" i="1" s="1"/>
  <c r="R1968" i="1"/>
  <c r="Q1968" i="1"/>
  <c r="R1967" i="1"/>
  <c r="Q1967" i="1"/>
  <c r="S1967" i="1" s="1"/>
  <c r="T1967" i="1" s="1"/>
  <c r="R1966" i="1"/>
  <c r="Q1966" i="1"/>
  <c r="R1965" i="1"/>
  <c r="Q1965" i="1"/>
  <c r="S1965" i="1" s="1"/>
  <c r="T1965" i="1" s="1"/>
  <c r="R1964" i="1"/>
  <c r="Q1964" i="1"/>
  <c r="R1963" i="1"/>
  <c r="Q1963" i="1"/>
  <c r="S1963" i="1" s="1"/>
  <c r="T1963" i="1" s="1"/>
  <c r="R1962" i="1"/>
  <c r="Q1962" i="1"/>
  <c r="R1961" i="1"/>
  <c r="Q1961" i="1"/>
  <c r="S1961" i="1" s="1"/>
  <c r="T1961" i="1" s="1"/>
  <c r="R1960" i="1"/>
  <c r="Q1960" i="1"/>
  <c r="R1959" i="1"/>
  <c r="Q1959" i="1"/>
  <c r="S1959" i="1" s="1"/>
  <c r="T1959" i="1" s="1"/>
  <c r="R1958" i="1"/>
  <c r="Q1958" i="1"/>
  <c r="R1957" i="1"/>
  <c r="Q1957" i="1"/>
  <c r="S1957" i="1" s="1"/>
  <c r="T1957" i="1" s="1"/>
  <c r="R1956" i="1"/>
  <c r="Q1956" i="1"/>
  <c r="R1955" i="1"/>
  <c r="Q1955" i="1"/>
  <c r="R1954" i="1"/>
  <c r="Q1954" i="1"/>
  <c r="R1953" i="1"/>
  <c r="Q1953" i="1"/>
  <c r="S1953" i="1" s="1"/>
  <c r="T1953" i="1" s="1"/>
  <c r="R1952" i="1"/>
  <c r="Q1952" i="1"/>
  <c r="R1951" i="1"/>
  <c r="Q1951" i="1"/>
  <c r="S1951" i="1" s="1"/>
  <c r="T1951" i="1" s="1"/>
  <c r="R1950" i="1"/>
  <c r="Q1950" i="1"/>
  <c r="R1949" i="1"/>
  <c r="Q1949" i="1"/>
  <c r="S1949" i="1" s="1"/>
  <c r="T1949" i="1" s="1"/>
  <c r="R1948" i="1"/>
  <c r="Q1948" i="1"/>
  <c r="R1947" i="1"/>
  <c r="Q1947" i="1"/>
  <c r="S1947" i="1" s="1"/>
  <c r="T1947" i="1" s="1"/>
  <c r="R1946" i="1"/>
  <c r="Q1946" i="1"/>
  <c r="R1945" i="1"/>
  <c r="Q1945" i="1"/>
  <c r="S1945" i="1" s="1"/>
  <c r="T1945" i="1" s="1"/>
  <c r="R1944" i="1"/>
  <c r="Q1944" i="1"/>
  <c r="R1943" i="1"/>
  <c r="Q1943" i="1"/>
  <c r="S1943" i="1" s="1"/>
  <c r="T1943" i="1" s="1"/>
  <c r="R1942" i="1"/>
  <c r="Q1942" i="1"/>
  <c r="R1941" i="1"/>
  <c r="Q1941" i="1"/>
  <c r="S1941" i="1" s="1"/>
  <c r="T1941" i="1" s="1"/>
  <c r="R1940" i="1"/>
  <c r="Q1940" i="1"/>
  <c r="R1939" i="1"/>
  <c r="Q1939" i="1"/>
  <c r="S1939" i="1" s="1"/>
  <c r="T1939" i="1" s="1"/>
  <c r="R1938" i="1"/>
  <c r="Q1938" i="1"/>
  <c r="R1937" i="1"/>
  <c r="Q1937" i="1"/>
  <c r="S1937" i="1" s="1"/>
  <c r="T1937" i="1" s="1"/>
  <c r="R1936" i="1"/>
  <c r="Q1936" i="1"/>
  <c r="R1935" i="1"/>
  <c r="Q1935" i="1"/>
  <c r="S1935" i="1" s="1"/>
  <c r="T1935" i="1" s="1"/>
  <c r="R1934" i="1"/>
  <c r="Q1934" i="1"/>
  <c r="R1933" i="1"/>
  <c r="Q1933" i="1"/>
  <c r="S1933" i="1" s="1"/>
  <c r="T1933" i="1" s="1"/>
  <c r="R1932" i="1"/>
  <c r="Q1932" i="1"/>
  <c r="R1931" i="1"/>
  <c r="Q1931" i="1"/>
  <c r="S1931" i="1" s="1"/>
  <c r="T1931" i="1" s="1"/>
  <c r="R1930" i="1"/>
  <c r="Q1930" i="1"/>
  <c r="R1929" i="1"/>
  <c r="Q1929" i="1"/>
  <c r="R1928" i="1"/>
  <c r="Q1928" i="1"/>
  <c r="R1927" i="1"/>
  <c r="Q1927" i="1"/>
  <c r="S1927" i="1" s="1"/>
  <c r="T1927" i="1" s="1"/>
  <c r="R1926" i="1"/>
  <c r="Q1926" i="1"/>
  <c r="R1925" i="1"/>
  <c r="Q1925" i="1"/>
  <c r="S1925" i="1" s="1"/>
  <c r="T1925" i="1" s="1"/>
  <c r="R1924" i="1"/>
  <c r="Q1924" i="1"/>
  <c r="R1923" i="1"/>
  <c r="Q1923" i="1"/>
  <c r="S1923" i="1" s="1"/>
  <c r="T1923" i="1" s="1"/>
  <c r="R1922" i="1"/>
  <c r="Q1922" i="1"/>
  <c r="R1921" i="1"/>
  <c r="Q1921" i="1"/>
  <c r="S1921" i="1" s="1"/>
  <c r="T1921" i="1" s="1"/>
  <c r="R1920" i="1"/>
  <c r="Q1920" i="1"/>
  <c r="R1919" i="1"/>
  <c r="Q1919" i="1"/>
  <c r="S1919" i="1" s="1"/>
  <c r="T1919" i="1" s="1"/>
  <c r="R1918" i="1"/>
  <c r="Q1918" i="1"/>
  <c r="R1917" i="1"/>
  <c r="Q1917" i="1"/>
  <c r="R1916" i="1"/>
  <c r="Q1916" i="1"/>
  <c r="R1915" i="1"/>
  <c r="Q1915" i="1"/>
  <c r="R1914" i="1"/>
  <c r="Q1914" i="1"/>
  <c r="R1913" i="1"/>
  <c r="Q1913" i="1"/>
  <c r="S1913" i="1" s="1"/>
  <c r="T1913" i="1" s="1"/>
  <c r="R1912" i="1"/>
  <c r="Q1912" i="1"/>
  <c r="R1911" i="1"/>
  <c r="Q1911" i="1"/>
  <c r="S1911" i="1" s="1"/>
  <c r="T1911" i="1" s="1"/>
  <c r="R1910" i="1"/>
  <c r="Q1910" i="1"/>
  <c r="R1909" i="1"/>
  <c r="Q1909" i="1"/>
  <c r="S1909" i="1" s="1"/>
  <c r="T1909" i="1" s="1"/>
  <c r="R1908" i="1"/>
  <c r="Q1908" i="1"/>
  <c r="R1907" i="1"/>
  <c r="Q1907" i="1"/>
  <c r="S1907" i="1" s="1"/>
  <c r="T1907" i="1" s="1"/>
  <c r="R1906" i="1"/>
  <c r="Q1906" i="1"/>
  <c r="R1905" i="1"/>
  <c r="Q1905" i="1"/>
  <c r="S1905" i="1" s="1"/>
  <c r="T1905" i="1" s="1"/>
  <c r="R1904" i="1"/>
  <c r="Q1904" i="1"/>
  <c r="R1903" i="1"/>
  <c r="Q1903" i="1"/>
  <c r="R1902" i="1"/>
  <c r="Q1902" i="1"/>
  <c r="R1901" i="1"/>
  <c r="Q1901" i="1"/>
  <c r="S1901" i="1" s="1"/>
  <c r="T1901" i="1" s="1"/>
  <c r="R1900" i="1"/>
  <c r="Q1900" i="1"/>
  <c r="R1899" i="1"/>
  <c r="Q1899" i="1"/>
  <c r="S1899" i="1" s="1"/>
  <c r="T1899" i="1" s="1"/>
  <c r="R1898" i="1"/>
  <c r="Q1898" i="1"/>
  <c r="R1897" i="1"/>
  <c r="Q1897" i="1"/>
  <c r="S1897" i="1" s="1"/>
  <c r="T1897" i="1" s="1"/>
  <c r="R1896" i="1"/>
  <c r="Q1896" i="1"/>
  <c r="R1895" i="1"/>
  <c r="Q1895" i="1"/>
  <c r="S1895" i="1" s="1"/>
  <c r="T1895" i="1" s="1"/>
  <c r="R1894" i="1"/>
  <c r="Q1894" i="1"/>
  <c r="R1893" i="1"/>
  <c r="Q1893" i="1"/>
  <c r="S1893" i="1" s="1"/>
  <c r="T1893" i="1" s="1"/>
  <c r="R1892" i="1"/>
  <c r="Q1892" i="1"/>
  <c r="R1891" i="1"/>
  <c r="Q1891" i="1"/>
  <c r="S1891" i="1" s="1"/>
  <c r="T1891" i="1" s="1"/>
  <c r="R1890" i="1"/>
  <c r="Q1890" i="1"/>
  <c r="R1889" i="1"/>
  <c r="Q1889" i="1"/>
  <c r="S1889" i="1" s="1"/>
  <c r="T1889" i="1" s="1"/>
  <c r="R1888" i="1"/>
  <c r="Q1888" i="1"/>
  <c r="R1887" i="1"/>
  <c r="Q1887" i="1"/>
  <c r="S1887" i="1" s="1"/>
  <c r="T1887" i="1" s="1"/>
  <c r="R1886" i="1"/>
  <c r="Q1886" i="1"/>
  <c r="R1885" i="1"/>
  <c r="Q1885" i="1"/>
  <c r="S1885" i="1" s="1"/>
  <c r="T1885" i="1" s="1"/>
  <c r="R1884" i="1"/>
  <c r="Q1884" i="1"/>
  <c r="R1883" i="1"/>
  <c r="Q1883" i="1"/>
  <c r="S1883" i="1" s="1"/>
  <c r="T1883" i="1" s="1"/>
  <c r="R1882" i="1"/>
  <c r="Q1882" i="1"/>
  <c r="R1881" i="1"/>
  <c r="Q1881" i="1"/>
  <c r="R1880" i="1"/>
  <c r="Q1880" i="1"/>
  <c r="R1879" i="1"/>
  <c r="Q1879" i="1"/>
  <c r="R1878" i="1"/>
  <c r="Q1878" i="1"/>
  <c r="R1877" i="1"/>
  <c r="Q1877" i="1"/>
  <c r="S1877" i="1" s="1"/>
  <c r="T1877" i="1" s="1"/>
  <c r="R1876" i="1"/>
  <c r="Q1876" i="1"/>
  <c r="R1875" i="1"/>
  <c r="Q1875" i="1"/>
  <c r="S1875" i="1" s="1"/>
  <c r="T1875" i="1" s="1"/>
  <c r="R1874" i="1"/>
  <c r="Q1874" i="1"/>
  <c r="R1873" i="1"/>
  <c r="Q1873" i="1"/>
  <c r="S1873" i="1" s="1"/>
  <c r="T1873" i="1" s="1"/>
  <c r="R1872" i="1"/>
  <c r="Q1872" i="1"/>
  <c r="R1871" i="1"/>
  <c r="Q1871" i="1"/>
  <c r="S1871" i="1" s="1"/>
  <c r="T1871" i="1" s="1"/>
  <c r="R1870" i="1"/>
  <c r="Q1870" i="1"/>
  <c r="R1869" i="1"/>
  <c r="Q1869" i="1"/>
  <c r="R1868" i="1"/>
  <c r="Q1868" i="1"/>
  <c r="R1867" i="1"/>
  <c r="Q1867" i="1"/>
  <c r="S1867" i="1" s="1"/>
  <c r="T1867" i="1" s="1"/>
  <c r="R1866" i="1"/>
  <c r="Q1866" i="1"/>
  <c r="R1865" i="1"/>
  <c r="Q1865" i="1"/>
  <c r="R1864" i="1"/>
  <c r="Q1864" i="1"/>
  <c r="R1863" i="1"/>
  <c r="Q1863" i="1"/>
  <c r="S1863" i="1" s="1"/>
  <c r="T1863" i="1" s="1"/>
  <c r="R1862" i="1"/>
  <c r="Q1862" i="1"/>
  <c r="R1861" i="1"/>
  <c r="Q1861" i="1"/>
  <c r="S1861" i="1" s="1"/>
  <c r="T1861" i="1" s="1"/>
  <c r="R1860" i="1"/>
  <c r="Q1860" i="1"/>
  <c r="R1859" i="1"/>
  <c r="Q1859" i="1"/>
  <c r="S1859" i="1" s="1"/>
  <c r="T1859" i="1" s="1"/>
  <c r="R1858" i="1"/>
  <c r="Q1858" i="1"/>
  <c r="R1857" i="1"/>
  <c r="Q1857" i="1"/>
  <c r="S1857" i="1" s="1"/>
  <c r="T1857" i="1" s="1"/>
  <c r="R1856" i="1"/>
  <c r="Q1856" i="1"/>
  <c r="R1855" i="1"/>
  <c r="Q1855" i="1"/>
  <c r="S1855" i="1" s="1"/>
  <c r="T1855" i="1" s="1"/>
  <c r="R1854" i="1"/>
  <c r="Q1854" i="1"/>
  <c r="R1853" i="1"/>
  <c r="Q1853" i="1"/>
  <c r="S1853" i="1" s="1"/>
  <c r="T1853" i="1" s="1"/>
  <c r="R1852" i="1"/>
  <c r="Q1852" i="1"/>
  <c r="R1851" i="1"/>
  <c r="Q1851" i="1"/>
  <c r="R1850" i="1"/>
  <c r="Q1850" i="1"/>
  <c r="R1849" i="1"/>
  <c r="Q1849" i="1"/>
  <c r="R1848" i="1"/>
  <c r="Q1848" i="1"/>
  <c r="R1847" i="1"/>
  <c r="Q1847" i="1"/>
  <c r="S1847" i="1" s="1"/>
  <c r="T1847" i="1" s="1"/>
  <c r="R1846" i="1"/>
  <c r="Q1846" i="1"/>
  <c r="R1845" i="1"/>
  <c r="Q1845" i="1"/>
  <c r="S1845" i="1" s="1"/>
  <c r="T1845" i="1" s="1"/>
  <c r="R1844" i="1"/>
  <c r="Q1844" i="1"/>
  <c r="R1843" i="1"/>
  <c r="Q1843" i="1"/>
  <c r="S1843" i="1" s="1"/>
  <c r="T1843" i="1" s="1"/>
  <c r="R1842" i="1"/>
  <c r="Q1842" i="1"/>
  <c r="R1841" i="1"/>
  <c r="Q1841" i="1"/>
  <c r="S1841" i="1" s="1"/>
  <c r="T1841" i="1" s="1"/>
  <c r="R1840" i="1"/>
  <c r="Q1840" i="1"/>
  <c r="R1839" i="1"/>
  <c r="Q1839" i="1"/>
  <c r="S1839" i="1" s="1"/>
  <c r="T1839" i="1" s="1"/>
  <c r="R1838" i="1"/>
  <c r="Q1838" i="1"/>
  <c r="R1837" i="1"/>
  <c r="Q1837" i="1"/>
  <c r="S1837" i="1" s="1"/>
  <c r="T1837" i="1" s="1"/>
  <c r="R1836" i="1"/>
  <c r="Q1836" i="1"/>
  <c r="R1835" i="1"/>
  <c r="Q1835" i="1"/>
  <c r="S1835" i="1" s="1"/>
  <c r="T1835" i="1" s="1"/>
  <c r="R1834" i="1"/>
  <c r="Q1834" i="1"/>
  <c r="R1833" i="1"/>
  <c r="Q1833" i="1"/>
  <c r="S1833" i="1" s="1"/>
  <c r="T1833" i="1" s="1"/>
  <c r="R1832" i="1"/>
  <c r="Q1832" i="1"/>
  <c r="R1831" i="1"/>
  <c r="Q1831" i="1"/>
  <c r="R1830" i="1"/>
  <c r="Q1830" i="1"/>
  <c r="R1829" i="1"/>
  <c r="Q1829" i="1"/>
  <c r="S1829" i="1" s="1"/>
  <c r="T1829" i="1" s="1"/>
  <c r="R1828" i="1"/>
  <c r="Q1828" i="1"/>
  <c r="R1827" i="1"/>
  <c r="Q1827" i="1"/>
  <c r="S1827" i="1" s="1"/>
  <c r="T1827" i="1" s="1"/>
  <c r="R1826" i="1"/>
  <c r="Q1826" i="1"/>
  <c r="R1825" i="1"/>
  <c r="Q1825" i="1"/>
  <c r="R1824" i="1"/>
  <c r="Q1824" i="1"/>
  <c r="R1823" i="1"/>
  <c r="Q1823" i="1"/>
  <c r="S1823" i="1" s="1"/>
  <c r="T1823" i="1" s="1"/>
  <c r="R1822" i="1"/>
  <c r="Q1822" i="1"/>
  <c r="R1821" i="1"/>
  <c r="Q1821" i="1"/>
  <c r="S1821" i="1" s="1"/>
  <c r="T1821" i="1" s="1"/>
  <c r="R1820" i="1"/>
  <c r="Q1820" i="1"/>
  <c r="R1819" i="1"/>
  <c r="Q1819" i="1"/>
  <c r="S1819" i="1" s="1"/>
  <c r="T1819" i="1" s="1"/>
  <c r="R1818" i="1"/>
  <c r="Q1818" i="1"/>
  <c r="R1817" i="1"/>
  <c r="Q1817" i="1"/>
  <c r="S1817" i="1" s="1"/>
  <c r="T1817" i="1" s="1"/>
  <c r="R1816" i="1"/>
  <c r="Q1816" i="1"/>
  <c r="R1815" i="1"/>
  <c r="Q1815" i="1"/>
  <c r="S1815" i="1" s="1"/>
  <c r="T1815" i="1" s="1"/>
  <c r="R1814" i="1"/>
  <c r="Q1814" i="1"/>
  <c r="R1813" i="1"/>
  <c r="Q1813" i="1"/>
  <c r="S1813" i="1" s="1"/>
  <c r="T1813" i="1" s="1"/>
  <c r="R1812" i="1"/>
  <c r="Q1812" i="1"/>
  <c r="R1811" i="1"/>
  <c r="Q1811" i="1"/>
  <c r="R1810" i="1"/>
  <c r="Q1810" i="1"/>
  <c r="R1809" i="1"/>
  <c r="Q1809" i="1"/>
  <c r="S1809" i="1" s="1"/>
  <c r="T1809" i="1" s="1"/>
  <c r="R1808" i="1"/>
  <c r="Q1808" i="1"/>
  <c r="R1807" i="1"/>
  <c r="Q1807" i="1"/>
  <c r="S1807" i="1" s="1"/>
  <c r="T1807" i="1" s="1"/>
  <c r="R1806" i="1"/>
  <c r="Q1806" i="1"/>
  <c r="R1805" i="1"/>
  <c r="Q1805" i="1"/>
  <c r="S1805" i="1" s="1"/>
  <c r="T1805" i="1" s="1"/>
  <c r="R1804" i="1"/>
  <c r="Q1804" i="1"/>
  <c r="R1803" i="1"/>
  <c r="Q1803" i="1"/>
  <c r="S1803" i="1" s="1"/>
  <c r="T1803" i="1" s="1"/>
  <c r="R1802" i="1"/>
  <c r="Q1802" i="1"/>
  <c r="R1801" i="1"/>
  <c r="Q1801" i="1"/>
  <c r="S1801" i="1" s="1"/>
  <c r="T1801" i="1" s="1"/>
  <c r="R1800" i="1"/>
  <c r="Q1800" i="1"/>
  <c r="R1799" i="1"/>
  <c r="Q1799" i="1"/>
  <c r="S1799" i="1" s="1"/>
  <c r="T1799" i="1" s="1"/>
  <c r="R1798" i="1"/>
  <c r="Q1798" i="1"/>
  <c r="R1797" i="1"/>
  <c r="Q1797" i="1"/>
  <c r="S1797" i="1" s="1"/>
  <c r="T1797" i="1" s="1"/>
  <c r="R1796" i="1"/>
  <c r="Q1796" i="1"/>
  <c r="R1795" i="1"/>
  <c r="Q1795" i="1"/>
  <c r="S1795" i="1" s="1"/>
  <c r="T1795" i="1" s="1"/>
  <c r="R1794" i="1"/>
  <c r="Q1794" i="1"/>
  <c r="R1793" i="1"/>
  <c r="Q1793" i="1"/>
  <c r="S1793" i="1" s="1"/>
  <c r="T1793" i="1" s="1"/>
  <c r="R1792" i="1"/>
  <c r="Q1792" i="1"/>
  <c r="R1791" i="1"/>
  <c r="Q1791" i="1"/>
  <c r="S1791" i="1" s="1"/>
  <c r="T1791" i="1" s="1"/>
  <c r="R1790" i="1"/>
  <c r="Q1790" i="1"/>
  <c r="R1789" i="1"/>
  <c r="Q1789" i="1"/>
  <c r="S1789" i="1" s="1"/>
  <c r="T1789" i="1" s="1"/>
  <c r="R1788" i="1"/>
  <c r="Q1788" i="1"/>
  <c r="R1787" i="1"/>
  <c r="Q1787" i="1"/>
  <c r="S1787" i="1" s="1"/>
  <c r="T1787" i="1" s="1"/>
  <c r="R1786" i="1"/>
  <c r="Q1786" i="1"/>
  <c r="R1785" i="1"/>
  <c r="Q1785" i="1"/>
  <c r="R1784" i="1"/>
  <c r="Q1784" i="1"/>
  <c r="R1783" i="1"/>
  <c r="Q1783" i="1"/>
  <c r="S1783" i="1" s="1"/>
  <c r="T1783" i="1" s="1"/>
  <c r="R1782" i="1"/>
  <c r="Q1782" i="1"/>
  <c r="R1781" i="1"/>
  <c r="Q1781" i="1"/>
  <c r="S1781" i="1" s="1"/>
  <c r="T1781" i="1" s="1"/>
  <c r="R1780" i="1"/>
  <c r="Q1780" i="1"/>
  <c r="R1779" i="1"/>
  <c r="Q1779" i="1"/>
  <c r="S1779" i="1" s="1"/>
  <c r="T1779" i="1" s="1"/>
  <c r="R1778" i="1"/>
  <c r="Q1778" i="1"/>
  <c r="R1777" i="1"/>
  <c r="Q1777" i="1"/>
  <c r="S1777" i="1" s="1"/>
  <c r="T1777" i="1" s="1"/>
  <c r="R1776" i="1"/>
  <c r="Q1776" i="1"/>
  <c r="R1775" i="1"/>
  <c r="Q1775" i="1"/>
  <c r="S1775" i="1" s="1"/>
  <c r="T1775" i="1" s="1"/>
  <c r="R1774" i="1"/>
  <c r="Q1774" i="1"/>
  <c r="R1773" i="1"/>
  <c r="Q1773" i="1"/>
  <c r="S1773" i="1" s="1"/>
  <c r="T1773" i="1" s="1"/>
  <c r="R1772" i="1"/>
  <c r="Q1772" i="1"/>
  <c r="R1771" i="1"/>
  <c r="Q1771" i="1"/>
  <c r="S1771" i="1" s="1"/>
  <c r="T1771" i="1" s="1"/>
  <c r="R1770" i="1"/>
  <c r="Q1770" i="1"/>
  <c r="R1769" i="1"/>
  <c r="Q1769" i="1"/>
  <c r="R1768" i="1"/>
  <c r="Q1768" i="1"/>
  <c r="R1767" i="1"/>
  <c r="Q1767" i="1"/>
  <c r="S1767" i="1" s="1"/>
  <c r="T1767" i="1" s="1"/>
  <c r="R1766" i="1"/>
  <c r="Q1766" i="1"/>
  <c r="R1765" i="1"/>
  <c r="Q1765" i="1"/>
  <c r="S1765" i="1" s="1"/>
  <c r="T1765" i="1" s="1"/>
  <c r="R1764" i="1"/>
  <c r="Q1764" i="1"/>
  <c r="R1763" i="1"/>
  <c r="Q1763" i="1"/>
  <c r="S1763" i="1" s="1"/>
  <c r="T1763" i="1" s="1"/>
  <c r="R1762" i="1"/>
  <c r="Q1762" i="1"/>
  <c r="R1761" i="1"/>
  <c r="Q1761" i="1"/>
  <c r="S1761" i="1" s="1"/>
  <c r="T1761" i="1" s="1"/>
  <c r="R1760" i="1"/>
  <c r="Q1760" i="1"/>
  <c r="R1759" i="1"/>
  <c r="Q1759" i="1"/>
  <c r="S1759" i="1" s="1"/>
  <c r="T1759" i="1" s="1"/>
  <c r="R1758" i="1"/>
  <c r="Q1758" i="1"/>
  <c r="R1757" i="1"/>
  <c r="Q1757" i="1"/>
  <c r="S1757" i="1" s="1"/>
  <c r="T1757" i="1" s="1"/>
  <c r="R1756" i="1"/>
  <c r="Q1756" i="1"/>
  <c r="R1755" i="1"/>
  <c r="Q1755" i="1"/>
  <c r="R1754" i="1"/>
  <c r="Q1754" i="1"/>
  <c r="R1753" i="1"/>
  <c r="Q1753" i="1"/>
  <c r="S1753" i="1" s="1"/>
  <c r="T1753" i="1" s="1"/>
  <c r="R1752" i="1"/>
  <c r="Q1752" i="1"/>
  <c r="R1751" i="1"/>
  <c r="Q1751" i="1"/>
  <c r="R1750" i="1"/>
  <c r="Q1750" i="1"/>
  <c r="R1749" i="1"/>
  <c r="Q1749" i="1"/>
  <c r="S1749" i="1" s="1"/>
  <c r="T1749" i="1" s="1"/>
  <c r="R1748" i="1"/>
  <c r="Q1748" i="1"/>
  <c r="R1747" i="1"/>
  <c r="Q1747" i="1"/>
  <c r="S1747" i="1" s="1"/>
  <c r="T1747" i="1" s="1"/>
  <c r="R1746" i="1"/>
  <c r="Q1746" i="1"/>
  <c r="R1745" i="1"/>
  <c r="Q1745" i="1"/>
  <c r="R1744" i="1"/>
  <c r="Q1744" i="1"/>
  <c r="R1743" i="1"/>
  <c r="Q1743" i="1"/>
  <c r="S1743" i="1" s="1"/>
  <c r="T1743" i="1" s="1"/>
  <c r="R1742" i="1"/>
  <c r="Q1742" i="1"/>
  <c r="R1741" i="1"/>
  <c r="Q1741" i="1"/>
  <c r="R1740" i="1"/>
  <c r="Q1740" i="1"/>
  <c r="R1739" i="1"/>
  <c r="Q1739" i="1"/>
  <c r="S1739" i="1" s="1"/>
  <c r="T1739" i="1" s="1"/>
  <c r="R1738" i="1"/>
  <c r="Q1738" i="1"/>
  <c r="R1737" i="1"/>
  <c r="Q1737" i="1"/>
  <c r="S1737" i="1" s="1"/>
  <c r="T1737" i="1" s="1"/>
  <c r="R1736" i="1"/>
  <c r="Q1736" i="1"/>
  <c r="R1735" i="1"/>
  <c r="Q1735" i="1"/>
  <c r="S1735" i="1" s="1"/>
  <c r="T1735" i="1" s="1"/>
  <c r="R1734" i="1"/>
  <c r="Q1734" i="1"/>
  <c r="R1733" i="1"/>
  <c r="Q1733" i="1"/>
  <c r="S1733" i="1" s="1"/>
  <c r="T1733" i="1" s="1"/>
  <c r="R1732" i="1"/>
  <c r="Q1732" i="1"/>
  <c r="R1731" i="1"/>
  <c r="Q1731" i="1"/>
  <c r="S1731" i="1" s="1"/>
  <c r="T1731" i="1" s="1"/>
  <c r="R1730" i="1"/>
  <c r="Q1730" i="1"/>
  <c r="R1729" i="1"/>
  <c r="Q1729" i="1"/>
  <c r="S1729" i="1" s="1"/>
  <c r="T1729" i="1" s="1"/>
  <c r="R1728" i="1"/>
  <c r="Q1728" i="1"/>
  <c r="R1727" i="1"/>
  <c r="Q1727" i="1"/>
  <c r="S1727" i="1" s="1"/>
  <c r="T1727" i="1" s="1"/>
  <c r="R1726" i="1"/>
  <c r="Q1726" i="1"/>
  <c r="R1725" i="1"/>
  <c r="Q1725" i="1"/>
  <c r="S1725" i="1" s="1"/>
  <c r="T1725" i="1" s="1"/>
  <c r="R1724" i="1"/>
  <c r="Q1724" i="1"/>
  <c r="R1723" i="1"/>
  <c r="Q1723" i="1"/>
  <c r="R1722" i="1"/>
  <c r="Q1722" i="1"/>
  <c r="R1721" i="1"/>
  <c r="Q1721" i="1"/>
  <c r="S1721" i="1" s="1"/>
  <c r="T1721" i="1" s="1"/>
  <c r="R1720" i="1"/>
  <c r="Q1720" i="1"/>
  <c r="R1719" i="1"/>
  <c r="Q1719" i="1"/>
  <c r="S1719" i="1" s="1"/>
  <c r="T1719" i="1" s="1"/>
  <c r="R1718" i="1"/>
  <c r="Q1718" i="1"/>
  <c r="R1717" i="1"/>
  <c r="Q1717" i="1"/>
  <c r="R1716" i="1"/>
  <c r="Q1716" i="1"/>
  <c r="R1715" i="1"/>
  <c r="Q1715" i="1"/>
  <c r="S1715" i="1" s="1"/>
  <c r="T1715" i="1" s="1"/>
  <c r="R1714" i="1"/>
  <c r="Q1714" i="1"/>
  <c r="R1713" i="1"/>
  <c r="Q1713" i="1"/>
  <c r="S1713" i="1" s="1"/>
  <c r="T1713" i="1" s="1"/>
  <c r="R1712" i="1"/>
  <c r="Q1712" i="1"/>
  <c r="R1711" i="1"/>
  <c r="Q1711" i="1"/>
  <c r="S1711" i="1" s="1"/>
  <c r="T1711" i="1" s="1"/>
  <c r="R1710" i="1"/>
  <c r="Q1710" i="1"/>
  <c r="R1709" i="1"/>
  <c r="Q1709" i="1"/>
  <c r="S1709" i="1" s="1"/>
  <c r="T1709" i="1" s="1"/>
  <c r="R1708" i="1"/>
  <c r="Q1708" i="1"/>
  <c r="R1707" i="1"/>
  <c r="Q1707" i="1"/>
  <c r="R1706" i="1"/>
  <c r="Q1706" i="1"/>
  <c r="R1705" i="1"/>
  <c r="Q1705" i="1"/>
  <c r="S1705" i="1" s="1"/>
  <c r="T1705" i="1" s="1"/>
  <c r="R1704" i="1"/>
  <c r="Q1704" i="1"/>
  <c r="R1703" i="1"/>
  <c r="Q1703" i="1"/>
  <c r="S1703" i="1" s="1"/>
  <c r="T1703" i="1" s="1"/>
  <c r="R1702" i="1"/>
  <c r="Q1702" i="1"/>
  <c r="R1701" i="1"/>
  <c r="Q1701" i="1"/>
  <c r="S1701" i="1" s="1"/>
  <c r="T1701" i="1" s="1"/>
  <c r="R1700" i="1"/>
  <c r="Q1700" i="1"/>
  <c r="R1699" i="1"/>
  <c r="Q1699" i="1"/>
  <c r="R1698" i="1"/>
  <c r="Q1698" i="1"/>
  <c r="R1697" i="1"/>
  <c r="Q1697" i="1"/>
  <c r="S1697" i="1" s="1"/>
  <c r="T1697" i="1" s="1"/>
  <c r="R1696" i="1"/>
  <c r="Q1696" i="1"/>
  <c r="R1695" i="1"/>
  <c r="Q1695" i="1"/>
  <c r="R1694" i="1"/>
  <c r="Q1694" i="1"/>
  <c r="R1693" i="1"/>
  <c r="Q1693" i="1"/>
  <c r="S1693" i="1" s="1"/>
  <c r="T1693" i="1" s="1"/>
  <c r="R1692" i="1"/>
  <c r="Q1692" i="1"/>
  <c r="R1691" i="1"/>
  <c r="Q1691" i="1"/>
  <c r="S1691" i="1" s="1"/>
  <c r="T1691" i="1" s="1"/>
  <c r="R1690" i="1"/>
  <c r="Q1690" i="1"/>
  <c r="R1689" i="1"/>
  <c r="Q1689" i="1"/>
  <c r="S1689" i="1" s="1"/>
  <c r="T1689" i="1" s="1"/>
  <c r="R1688" i="1"/>
  <c r="Q1688" i="1"/>
  <c r="R1687" i="1"/>
  <c r="Q1687" i="1"/>
  <c r="S1687" i="1" s="1"/>
  <c r="T1687" i="1" s="1"/>
  <c r="R1686" i="1"/>
  <c r="Q1686" i="1"/>
  <c r="R1685" i="1"/>
  <c r="Q1685" i="1"/>
  <c r="S1685" i="1" s="1"/>
  <c r="T1685" i="1" s="1"/>
  <c r="R1684" i="1"/>
  <c r="Q1684" i="1"/>
  <c r="R1683" i="1"/>
  <c r="Q1683" i="1"/>
  <c r="S1683" i="1" s="1"/>
  <c r="T1683" i="1" s="1"/>
  <c r="R1682" i="1"/>
  <c r="Q1682" i="1"/>
  <c r="R1681" i="1"/>
  <c r="Q1681" i="1"/>
  <c r="S1681" i="1" s="1"/>
  <c r="T1681" i="1" s="1"/>
  <c r="R1680" i="1"/>
  <c r="Q1680" i="1"/>
  <c r="R1679" i="1"/>
  <c r="Q1679" i="1"/>
  <c r="S1679" i="1" s="1"/>
  <c r="T1679" i="1" s="1"/>
  <c r="R1678" i="1"/>
  <c r="Q1678" i="1"/>
  <c r="R1677" i="1"/>
  <c r="Q1677" i="1"/>
  <c r="S1677" i="1" s="1"/>
  <c r="T1677" i="1" s="1"/>
  <c r="R1676" i="1"/>
  <c r="Q1676" i="1"/>
  <c r="R1675" i="1"/>
  <c r="Q1675" i="1"/>
  <c r="S1675" i="1" s="1"/>
  <c r="T1675" i="1" s="1"/>
  <c r="R1674" i="1"/>
  <c r="Q1674" i="1"/>
  <c r="R1673" i="1"/>
  <c r="Q1673" i="1"/>
  <c r="S1673" i="1" s="1"/>
  <c r="T1673" i="1" s="1"/>
  <c r="R1672" i="1"/>
  <c r="Q1672" i="1"/>
  <c r="R1671" i="1"/>
  <c r="Q1671" i="1"/>
  <c r="S1671" i="1" s="1"/>
  <c r="T1671" i="1" s="1"/>
  <c r="R1670" i="1"/>
  <c r="Q1670" i="1"/>
  <c r="R1669" i="1"/>
  <c r="Q1669" i="1"/>
  <c r="S1669" i="1" s="1"/>
  <c r="T1669" i="1" s="1"/>
  <c r="R1668" i="1"/>
  <c r="Q1668" i="1"/>
  <c r="R1667" i="1"/>
  <c r="Q1667" i="1"/>
  <c r="S1667" i="1" s="1"/>
  <c r="T1667" i="1" s="1"/>
  <c r="R1666" i="1"/>
  <c r="Q1666" i="1"/>
  <c r="R1665" i="1"/>
  <c r="Q1665" i="1"/>
  <c r="S1665" i="1" s="1"/>
  <c r="T1665" i="1" s="1"/>
  <c r="R1664" i="1"/>
  <c r="Q1664" i="1"/>
  <c r="R1663" i="1"/>
  <c r="Q1663" i="1"/>
  <c r="S1663" i="1" s="1"/>
  <c r="T1663" i="1" s="1"/>
  <c r="R1662" i="1"/>
  <c r="Q1662" i="1"/>
  <c r="R1661" i="1"/>
  <c r="Q1661" i="1"/>
  <c r="S1661" i="1" s="1"/>
  <c r="T1661" i="1" s="1"/>
  <c r="R1660" i="1"/>
  <c r="Q1660" i="1"/>
  <c r="R1659" i="1"/>
  <c r="Q1659" i="1"/>
  <c r="S1659" i="1" s="1"/>
  <c r="T1659" i="1" s="1"/>
  <c r="R1658" i="1"/>
  <c r="Q1658" i="1"/>
  <c r="R1657" i="1"/>
  <c r="Q1657" i="1"/>
  <c r="S1657" i="1" s="1"/>
  <c r="T1657" i="1" s="1"/>
  <c r="R1656" i="1"/>
  <c r="Q1656" i="1"/>
  <c r="R1655" i="1"/>
  <c r="Q1655" i="1"/>
  <c r="S1655" i="1" s="1"/>
  <c r="T1655" i="1" s="1"/>
  <c r="R1654" i="1"/>
  <c r="Q1654" i="1"/>
  <c r="R1653" i="1"/>
  <c r="Q1653" i="1"/>
  <c r="S1653" i="1" s="1"/>
  <c r="T1653" i="1" s="1"/>
  <c r="R1652" i="1"/>
  <c r="Q1652" i="1"/>
  <c r="R1651" i="1"/>
  <c r="Q1651" i="1"/>
  <c r="S1651" i="1" s="1"/>
  <c r="T1651" i="1" s="1"/>
  <c r="R1650" i="1"/>
  <c r="Q1650" i="1"/>
  <c r="R1649" i="1"/>
  <c r="Q1649" i="1"/>
  <c r="S1649" i="1" s="1"/>
  <c r="T1649" i="1" s="1"/>
  <c r="R1648" i="1"/>
  <c r="Q1648" i="1"/>
  <c r="R1647" i="1"/>
  <c r="Q1647" i="1"/>
  <c r="S1647" i="1" s="1"/>
  <c r="T1647" i="1" s="1"/>
  <c r="R1646" i="1"/>
  <c r="Q1646" i="1"/>
  <c r="R1645" i="1"/>
  <c r="Q1645" i="1"/>
  <c r="S1645" i="1" s="1"/>
  <c r="T1645" i="1" s="1"/>
  <c r="R1644" i="1"/>
  <c r="Q1644" i="1"/>
  <c r="R1643" i="1"/>
  <c r="Q1643" i="1"/>
  <c r="S1643" i="1" s="1"/>
  <c r="T1643" i="1" s="1"/>
  <c r="R1642" i="1"/>
  <c r="Q1642" i="1"/>
  <c r="R1641" i="1"/>
  <c r="Q1641" i="1"/>
  <c r="S1641" i="1" s="1"/>
  <c r="T1641" i="1" s="1"/>
  <c r="R1640" i="1"/>
  <c r="Q1640" i="1"/>
  <c r="R1639" i="1"/>
  <c r="Q1639" i="1"/>
  <c r="S1639" i="1" s="1"/>
  <c r="T1639" i="1" s="1"/>
  <c r="R1638" i="1"/>
  <c r="Q1638" i="1"/>
  <c r="R1637" i="1"/>
  <c r="Q1637" i="1"/>
  <c r="S1637" i="1" s="1"/>
  <c r="T1637" i="1" s="1"/>
  <c r="R1636" i="1"/>
  <c r="Q1636" i="1"/>
  <c r="R1635" i="1"/>
  <c r="Q1635" i="1"/>
  <c r="S1635" i="1" s="1"/>
  <c r="T1635" i="1" s="1"/>
  <c r="R1634" i="1"/>
  <c r="Q1634" i="1"/>
  <c r="R1633" i="1"/>
  <c r="Q1633" i="1"/>
  <c r="S1633" i="1" s="1"/>
  <c r="T1633" i="1" s="1"/>
  <c r="R1632" i="1"/>
  <c r="Q1632" i="1"/>
  <c r="R1631" i="1"/>
  <c r="Q1631" i="1"/>
  <c r="S1631" i="1" s="1"/>
  <c r="T1631" i="1" s="1"/>
  <c r="R1630" i="1"/>
  <c r="Q1630" i="1"/>
  <c r="R1629" i="1"/>
  <c r="Q1629" i="1"/>
  <c r="S1629" i="1" s="1"/>
  <c r="T1629" i="1" s="1"/>
  <c r="R1628" i="1"/>
  <c r="Q1628" i="1"/>
  <c r="R1627" i="1"/>
  <c r="Q1627" i="1"/>
  <c r="S1627" i="1" s="1"/>
  <c r="T1627" i="1" s="1"/>
  <c r="R1626" i="1"/>
  <c r="Q1626" i="1"/>
  <c r="R1625" i="1"/>
  <c r="Q1625" i="1"/>
  <c r="S1625" i="1" s="1"/>
  <c r="T1625" i="1" s="1"/>
  <c r="R1624" i="1"/>
  <c r="Q1624" i="1"/>
  <c r="R1623" i="1"/>
  <c r="Q1623" i="1"/>
  <c r="S1623" i="1" s="1"/>
  <c r="T1623" i="1" s="1"/>
  <c r="R1622" i="1"/>
  <c r="Q1622" i="1"/>
  <c r="R1621" i="1"/>
  <c r="Q1621" i="1"/>
  <c r="S1621" i="1" s="1"/>
  <c r="T1621" i="1" s="1"/>
  <c r="R1620" i="1"/>
  <c r="Q1620" i="1"/>
  <c r="R1619" i="1"/>
  <c r="Q1619" i="1"/>
  <c r="R1618" i="1"/>
  <c r="Q1618" i="1"/>
  <c r="R1617" i="1"/>
  <c r="Q1617" i="1"/>
  <c r="S1617" i="1" s="1"/>
  <c r="T1617" i="1" s="1"/>
  <c r="R1616" i="1"/>
  <c r="Q1616" i="1"/>
  <c r="R1615" i="1"/>
  <c r="Q1615" i="1"/>
  <c r="S1615" i="1" s="1"/>
  <c r="T1615" i="1" s="1"/>
  <c r="R1614" i="1"/>
  <c r="Q1614" i="1"/>
  <c r="R1613" i="1"/>
  <c r="Q1613" i="1"/>
  <c r="S1613" i="1" s="1"/>
  <c r="T1613" i="1" s="1"/>
  <c r="R1612" i="1"/>
  <c r="Q1612" i="1"/>
  <c r="R1611" i="1"/>
  <c r="Q1611" i="1"/>
  <c r="S1611" i="1" s="1"/>
  <c r="T1611" i="1" s="1"/>
  <c r="R1610" i="1"/>
  <c r="Q1610" i="1"/>
  <c r="R1609" i="1"/>
  <c r="Q1609" i="1"/>
  <c r="S1609" i="1" s="1"/>
  <c r="T1609" i="1" s="1"/>
  <c r="R1608" i="1"/>
  <c r="Q1608" i="1"/>
  <c r="R1607" i="1"/>
  <c r="Q1607" i="1"/>
  <c r="S1607" i="1" s="1"/>
  <c r="T1607" i="1" s="1"/>
  <c r="R1606" i="1"/>
  <c r="Q1606" i="1"/>
  <c r="R1605" i="1"/>
  <c r="Q1605" i="1"/>
  <c r="S1605" i="1" s="1"/>
  <c r="T1605" i="1" s="1"/>
  <c r="R1604" i="1"/>
  <c r="Q1604" i="1"/>
  <c r="R1603" i="1"/>
  <c r="Q1603" i="1"/>
  <c r="S1603" i="1" s="1"/>
  <c r="T1603" i="1" s="1"/>
  <c r="R1602" i="1"/>
  <c r="Q1602" i="1"/>
  <c r="R1601" i="1"/>
  <c r="Q1601" i="1"/>
  <c r="S1601" i="1" s="1"/>
  <c r="T1601" i="1" s="1"/>
  <c r="R1600" i="1"/>
  <c r="Q1600" i="1"/>
  <c r="R1599" i="1"/>
  <c r="Q1599" i="1"/>
  <c r="S1599" i="1" s="1"/>
  <c r="T1599" i="1" s="1"/>
  <c r="R1598" i="1"/>
  <c r="Q1598" i="1"/>
  <c r="R1597" i="1"/>
  <c r="Q1597" i="1"/>
  <c r="S1597" i="1" s="1"/>
  <c r="T1597" i="1" s="1"/>
  <c r="R1596" i="1"/>
  <c r="Q1596" i="1"/>
  <c r="R1595" i="1"/>
  <c r="Q1595" i="1"/>
  <c r="S1595" i="1" s="1"/>
  <c r="T1595" i="1" s="1"/>
  <c r="R1594" i="1"/>
  <c r="Q1594" i="1"/>
  <c r="R1593" i="1"/>
  <c r="Q1593" i="1"/>
  <c r="S1593" i="1" s="1"/>
  <c r="T1593" i="1" s="1"/>
  <c r="R1592" i="1"/>
  <c r="Q1592" i="1"/>
  <c r="R1591" i="1"/>
  <c r="Q1591" i="1"/>
  <c r="R1590" i="1"/>
  <c r="Q1590" i="1"/>
  <c r="R1589" i="1"/>
  <c r="Q1589" i="1"/>
  <c r="S1589" i="1" s="1"/>
  <c r="T1589" i="1" s="1"/>
  <c r="R1588" i="1"/>
  <c r="Q1588" i="1"/>
  <c r="R1587" i="1"/>
  <c r="Q1587" i="1"/>
  <c r="R1586" i="1"/>
  <c r="Q1586" i="1"/>
  <c r="R1585" i="1"/>
  <c r="Q1585" i="1"/>
  <c r="S1585" i="1" s="1"/>
  <c r="T1585" i="1" s="1"/>
  <c r="R1584" i="1"/>
  <c r="Q1584" i="1"/>
  <c r="R1583" i="1"/>
  <c r="Q1583" i="1"/>
  <c r="S1583" i="1" s="1"/>
  <c r="T1583" i="1" s="1"/>
  <c r="R1582" i="1"/>
  <c r="Q1582" i="1"/>
  <c r="R1581" i="1"/>
  <c r="Q1581" i="1"/>
  <c r="S1581" i="1" s="1"/>
  <c r="T1581" i="1" s="1"/>
  <c r="R1580" i="1"/>
  <c r="Q1580" i="1"/>
  <c r="R1579" i="1"/>
  <c r="Q1579" i="1"/>
  <c r="S1579" i="1" s="1"/>
  <c r="T1579" i="1" s="1"/>
  <c r="R1578" i="1"/>
  <c r="Q1578" i="1"/>
  <c r="R1577" i="1"/>
  <c r="Q1577" i="1"/>
  <c r="S1577" i="1" s="1"/>
  <c r="T1577" i="1" s="1"/>
  <c r="R1576" i="1"/>
  <c r="Q1576" i="1"/>
  <c r="R1575" i="1"/>
  <c r="Q1575" i="1"/>
  <c r="S1575" i="1" s="1"/>
  <c r="T1575" i="1" s="1"/>
  <c r="R1574" i="1"/>
  <c r="Q1574" i="1"/>
  <c r="R1573" i="1"/>
  <c r="Q1573" i="1"/>
  <c r="S1573" i="1" s="1"/>
  <c r="T1573" i="1" s="1"/>
  <c r="R1572" i="1"/>
  <c r="Q1572" i="1"/>
  <c r="R1571" i="1"/>
  <c r="Q1571" i="1"/>
  <c r="S1571" i="1" s="1"/>
  <c r="T1571" i="1" s="1"/>
  <c r="R1570" i="1"/>
  <c r="Q1570" i="1"/>
  <c r="R1569" i="1"/>
  <c r="Q1569" i="1"/>
  <c r="S1569" i="1" s="1"/>
  <c r="T1569" i="1" s="1"/>
  <c r="R1568" i="1"/>
  <c r="Q1568" i="1"/>
  <c r="R1567" i="1"/>
  <c r="Q1567" i="1"/>
  <c r="R1566" i="1"/>
  <c r="Q1566" i="1"/>
  <c r="R1565" i="1"/>
  <c r="Q1565" i="1"/>
  <c r="S1565" i="1" s="1"/>
  <c r="T1565" i="1" s="1"/>
  <c r="R1564" i="1"/>
  <c r="Q1564" i="1"/>
  <c r="R1563" i="1"/>
  <c r="Q1563" i="1"/>
  <c r="S1563" i="1" s="1"/>
  <c r="T1563" i="1" s="1"/>
  <c r="R1562" i="1"/>
  <c r="Q1562" i="1"/>
  <c r="R1561" i="1"/>
  <c r="Q1561" i="1"/>
  <c r="S1561" i="1" s="1"/>
  <c r="T1561" i="1" s="1"/>
  <c r="R1560" i="1"/>
  <c r="Q1560" i="1"/>
  <c r="R1559" i="1"/>
  <c r="Q1559" i="1"/>
  <c r="S1559" i="1" s="1"/>
  <c r="T1559" i="1" s="1"/>
  <c r="R1558" i="1"/>
  <c r="Q1558" i="1"/>
  <c r="R1557" i="1"/>
  <c r="Q1557" i="1"/>
  <c r="S1557" i="1" s="1"/>
  <c r="T1557" i="1" s="1"/>
  <c r="R1556" i="1"/>
  <c r="Q1556" i="1"/>
  <c r="R1555" i="1"/>
  <c r="Q1555" i="1"/>
  <c r="S1555" i="1" s="1"/>
  <c r="T1555" i="1" s="1"/>
  <c r="R1554" i="1"/>
  <c r="Q1554" i="1"/>
  <c r="R1553" i="1"/>
  <c r="Q1553" i="1"/>
  <c r="S1553" i="1" s="1"/>
  <c r="T1553" i="1" s="1"/>
  <c r="R1552" i="1"/>
  <c r="Q1552" i="1"/>
  <c r="R1551" i="1"/>
  <c r="Q1551" i="1"/>
  <c r="S1551" i="1" s="1"/>
  <c r="T1551" i="1" s="1"/>
  <c r="R1550" i="1"/>
  <c r="Q1550" i="1"/>
  <c r="R1549" i="1"/>
  <c r="Q1549" i="1"/>
  <c r="R1548" i="1"/>
  <c r="Q1548" i="1"/>
  <c r="R1547" i="1"/>
  <c r="Q1547" i="1"/>
  <c r="S1547" i="1" s="1"/>
  <c r="T1547" i="1" s="1"/>
  <c r="R1546" i="1"/>
  <c r="Q1546" i="1"/>
  <c r="R1545" i="1"/>
  <c r="Q1545" i="1"/>
  <c r="S1545" i="1" s="1"/>
  <c r="T1545" i="1" s="1"/>
  <c r="R1544" i="1"/>
  <c r="Q1544" i="1"/>
  <c r="R1543" i="1"/>
  <c r="Q1543" i="1"/>
  <c r="S1543" i="1" s="1"/>
  <c r="T1543" i="1" s="1"/>
  <c r="R1542" i="1"/>
  <c r="Q1542" i="1"/>
  <c r="R1541" i="1"/>
  <c r="Q1541" i="1"/>
  <c r="S1541" i="1" s="1"/>
  <c r="T1541" i="1" s="1"/>
  <c r="R1540" i="1"/>
  <c r="Q1540" i="1"/>
  <c r="R1539" i="1"/>
  <c r="Q1539" i="1"/>
  <c r="S1539" i="1" s="1"/>
  <c r="T1539" i="1" s="1"/>
  <c r="R1538" i="1"/>
  <c r="Q1538" i="1"/>
  <c r="R1537" i="1"/>
  <c r="Q1537" i="1"/>
  <c r="S1537" i="1" s="1"/>
  <c r="T1537" i="1" s="1"/>
  <c r="R1536" i="1"/>
  <c r="Q1536" i="1"/>
  <c r="R1535" i="1"/>
  <c r="Q1535" i="1"/>
  <c r="S1535" i="1" s="1"/>
  <c r="T1535" i="1" s="1"/>
  <c r="R1534" i="1"/>
  <c r="Q1534" i="1"/>
  <c r="R1533" i="1"/>
  <c r="Q1533" i="1"/>
  <c r="S1533" i="1" s="1"/>
  <c r="T1533" i="1" s="1"/>
  <c r="R1532" i="1"/>
  <c r="Q1532" i="1"/>
  <c r="R1531" i="1"/>
  <c r="Q1531" i="1"/>
  <c r="S1531" i="1" s="1"/>
  <c r="T1531" i="1" s="1"/>
  <c r="R1530" i="1"/>
  <c r="Q1530" i="1"/>
  <c r="R1529" i="1"/>
  <c r="Q1529" i="1"/>
  <c r="R1528" i="1"/>
  <c r="Q1528" i="1"/>
  <c r="R1527" i="1"/>
  <c r="Q1527" i="1"/>
  <c r="S1527" i="1" s="1"/>
  <c r="T1527" i="1" s="1"/>
  <c r="R1526" i="1"/>
  <c r="Q1526" i="1"/>
  <c r="R1525" i="1"/>
  <c r="Q1525" i="1"/>
  <c r="R1524" i="1"/>
  <c r="Q1524" i="1"/>
  <c r="R1523" i="1"/>
  <c r="Q1523" i="1"/>
  <c r="S1523" i="1" s="1"/>
  <c r="T1523" i="1" s="1"/>
  <c r="R1522" i="1"/>
  <c r="Q1522" i="1"/>
  <c r="R1521" i="1"/>
  <c r="Q1521" i="1"/>
  <c r="R1520" i="1"/>
  <c r="Q1520" i="1"/>
  <c r="R1519" i="1"/>
  <c r="Q1519" i="1"/>
  <c r="R1518" i="1"/>
  <c r="Q1518" i="1"/>
  <c r="R1517" i="1"/>
  <c r="Q1517" i="1"/>
  <c r="R1516" i="1"/>
  <c r="Q1516" i="1"/>
  <c r="R1515" i="1"/>
  <c r="Q1515" i="1"/>
  <c r="R1514" i="1"/>
  <c r="Q1514" i="1"/>
  <c r="R1513" i="1"/>
  <c r="Q1513" i="1"/>
  <c r="R1512" i="1"/>
  <c r="Q1512" i="1"/>
  <c r="R1511" i="1"/>
  <c r="Q1511" i="1"/>
  <c r="R1510" i="1"/>
  <c r="Q1510" i="1"/>
  <c r="R1509" i="1"/>
  <c r="Q1509" i="1"/>
  <c r="S1509" i="1" s="1"/>
  <c r="T1509" i="1" s="1"/>
  <c r="R1508" i="1"/>
  <c r="Q1508" i="1"/>
  <c r="R1507" i="1"/>
  <c r="Q1507" i="1"/>
  <c r="R1506" i="1"/>
  <c r="Q1506" i="1"/>
  <c r="R1505" i="1"/>
  <c r="Q1505" i="1"/>
  <c r="R1504" i="1"/>
  <c r="Q1504" i="1"/>
  <c r="R1503" i="1"/>
  <c r="Q1503" i="1"/>
  <c r="R1502" i="1"/>
  <c r="Q1502" i="1"/>
  <c r="R1501" i="1"/>
  <c r="Q1501" i="1"/>
  <c r="S1501" i="1" s="1"/>
  <c r="T1501" i="1" s="1"/>
  <c r="R1500" i="1"/>
  <c r="Q1500" i="1"/>
  <c r="R1499" i="1"/>
  <c r="Q1499" i="1"/>
  <c r="R1498" i="1"/>
  <c r="Q1498" i="1"/>
  <c r="R1497" i="1"/>
  <c r="Q1497" i="1"/>
  <c r="S1497" i="1" s="1"/>
  <c r="T1497" i="1" s="1"/>
  <c r="R1496" i="1"/>
  <c r="Q1496" i="1"/>
  <c r="R1495" i="1"/>
  <c r="Q1495" i="1"/>
  <c r="R1494" i="1"/>
  <c r="Q1494" i="1"/>
  <c r="R1493" i="1"/>
  <c r="Q1493" i="1"/>
  <c r="S1493" i="1" s="1"/>
  <c r="T1493" i="1" s="1"/>
  <c r="R1492" i="1"/>
  <c r="Q1492" i="1"/>
  <c r="R1491" i="1"/>
  <c r="Q1491" i="1"/>
  <c r="R1490" i="1"/>
  <c r="Q1490" i="1"/>
  <c r="R1489" i="1"/>
  <c r="Q1489" i="1"/>
  <c r="S1489" i="1" s="1"/>
  <c r="T1489" i="1" s="1"/>
  <c r="R1488" i="1"/>
  <c r="Q1488" i="1"/>
  <c r="R1487" i="1"/>
  <c r="Q1487" i="1"/>
  <c r="R1486" i="1"/>
  <c r="Q1486" i="1"/>
  <c r="R1485" i="1"/>
  <c r="Q1485" i="1"/>
  <c r="S1485" i="1" s="1"/>
  <c r="T1485" i="1" s="1"/>
  <c r="R1484" i="1"/>
  <c r="Q1484" i="1"/>
  <c r="R1483" i="1"/>
  <c r="Q1483" i="1"/>
  <c r="R1482" i="1"/>
  <c r="Q1482" i="1"/>
  <c r="R1481" i="1"/>
  <c r="Q1481" i="1"/>
  <c r="S1481" i="1" s="1"/>
  <c r="T1481" i="1" s="1"/>
  <c r="R1480" i="1"/>
  <c r="Q1480" i="1"/>
  <c r="R1479" i="1"/>
  <c r="Q1479" i="1"/>
  <c r="R1478" i="1"/>
  <c r="Q1478" i="1"/>
  <c r="R1477" i="1"/>
  <c r="Q1477" i="1"/>
  <c r="S1477" i="1" s="1"/>
  <c r="T1477" i="1" s="1"/>
  <c r="R1476" i="1"/>
  <c r="Q1476" i="1"/>
  <c r="R1475" i="1"/>
  <c r="Q1475" i="1"/>
  <c r="R1474" i="1"/>
  <c r="Q1474" i="1"/>
  <c r="R1473" i="1"/>
  <c r="Q1473" i="1"/>
  <c r="S1473" i="1" s="1"/>
  <c r="T1473" i="1" s="1"/>
  <c r="R1472" i="1"/>
  <c r="Q1472" i="1"/>
  <c r="R1471" i="1"/>
  <c r="Q1471" i="1"/>
  <c r="R1470" i="1"/>
  <c r="Q1470" i="1"/>
  <c r="R1469" i="1"/>
  <c r="Q1469" i="1"/>
  <c r="S1469" i="1" s="1"/>
  <c r="T1469" i="1" s="1"/>
  <c r="R1468" i="1"/>
  <c r="Q1468" i="1"/>
  <c r="R1467" i="1"/>
  <c r="Q1467" i="1"/>
  <c r="R1466" i="1"/>
  <c r="Q1466" i="1"/>
  <c r="R1465" i="1"/>
  <c r="Q1465" i="1"/>
  <c r="S1465" i="1" s="1"/>
  <c r="T1465" i="1" s="1"/>
  <c r="R1464" i="1"/>
  <c r="Q1464" i="1"/>
  <c r="R1463" i="1"/>
  <c r="Q1463" i="1"/>
  <c r="R1462" i="1"/>
  <c r="Q1462" i="1"/>
  <c r="R1461" i="1"/>
  <c r="Q1461" i="1"/>
  <c r="S1461" i="1" s="1"/>
  <c r="T1461" i="1" s="1"/>
  <c r="R1460" i="1"/>
  <c r="Q1460" i="1"/>
  <c r="R1459" i="1"/>
  <c r="Q1459" i="1"/>
  <c r="R1458" i="1"/>
  <c r="Q1458" i="1"/>
  <c r="R1457" i="1"/>
  <c r="Q1457" i="1"/>
  <c r="S1457" i="1" s="1"/>
  <c r="T1457" i="1" s="1"/>
  <c r="R1456" i="1"/>
  <c r="Q1456" i="1"/>
  <c r="R1455" i="1"/>
  <c r="Q1455" i="1"/>
  <c r="R1454" i="1"/>
  <c r="Q1454" i="1"/>
  <c r="R1453" i="1"/>
  <c r="Q1453" i="1"/>
  <c r="S1453" i="1" s="1"/>
  <c r="T1453" i="1" s="1"/>
  <c r="R1452" i="1"/>
  <c r="Q1452" i="1"/>
  <c r="R1451" i="1"/>
  <c r="Q1451" i="1"/>
  <c r="R1450" i="1"/>
  <c r="Q1450" i="1"/>
  <c r="R1449" i="1"/>
  <c r="Q1449" i="1"/>
  <c r="S1449" i="1" s="1"/>
  <c r="T1449" i="1" s="1"/>
  <c r="R1448" i="1"/>
  <c r="Q1448" i="1"/>
  <c r="R1447" i="1"/>
  <c r="Q1447" i="1"/>
  <c r="R1446" i="1"/>
  <c r="Q1446" i="1"/>
  <c r="R1445" i="1"/>
  <c r="Q1445" i="1"/>
  <c r="S1445" i="1" s="1"/>
  <c r="T1445" i="1" s="1"/>
  <c r="R1444" i="1"/>
  <c r="Q1444" i="1"/>
  <c r="R1443" i="1"/>
  <c r="Q1443" i="1"/>
  <c r="R1442" i="1"/>
  <c r="Q1442" i="1"/>
  <c r="R1441" i="1"/>
  <c r="Q1441" i="1"/>
  <c r="S1441" i="1" s="1"/>
  <c r="T1441" i="1" s="1"/>
  <c r="R1440" i="1"/>
  <c r="Q1440" i="1"/>
  <c r="R1439" i="1"/>
  <c r="Q1439" i="1"/>
  <c r="R1438" i="1"/>
  <c r="Q1438" i="1"/>
  <c r="R1437" i="1"/>
  <c r="Q1437" i="1"/>
  <c r="S1437" i="1" s="1"/>
  <c r="T1437" i="1" s="1"/>
  <c r="R1436" i="1"/>
  <c r="Q1436" i="1"/>
  <c r="R1435" i="1"/>
  <c r="Q1435" i="1"/>
  <c r="R1434" i="1"/>
  <c r="Q1434" i="1"/>
  <c r="R1433" i="1"/>
  <c r="Q1433" i="1"/>
  <c r="S1433" i="1" s="1"/>
  <c r="T1433" i="1" s="1"/>
  <c r="R1432" i="1"/>
  <c r="Q1432" i="1"/>
  <c r="R1431" i="1"/>
  <c r="Q1431" i="1"/>
  <c r="R1430" i="1"/>
  <c r="Q1430" i="1"/>
  <c r="R1429" i="1"/>
  <c r="Q1429" i="1"/>
  <c r="S1429" i="1" s="1"/>
  <c r="T1429" i="1" s="1"/>
  <c r="R1428" i="1"/>
  <c r="Q1428" i="1"/>
  <c r="R1427" i="1"/>
  <c r="Q1427" i="1"/>
  <c r="R1426" i="1"/>
  <c r="Q1426" i="1"/>
  <c r="R1425" i="1"/>
  <c r="Q1425" i="1"/>
  <c r="R1424" i="1"/>
  <c r="Q1424" i="1"/>
  <c r="R1423" i="1"/>
  <c r="Q1423" i="1"/>
  <c r="R1422" i="1"/>
  <c r="Q1422" i="1"/>
  <c r="R1421" i="1"/>
  <c r="Q1421" i="1"/>
  <c r="S1421" i="1" s="1"/>
  <c r="T1421" i="1" s="1"/>
  <c r="R1420" i="1"/>
  <c r="Q1420" i="1"/>
  <c r="R1419" i="1"/>
  <c r="Q1419" i="1"/>
  <c r="R1418" i="1"/>
  <c r="Q1418" i="1"/>
  <c r="R1417" i="1"/>
  <c r="Q1417" i="1"/>
  <c r="S1417" i="1" s="1"/>
  <c r="T1417" i="1" s="1"/>
  <c r="R1416" i="1"/>
  <c r="Q1416" i="1"/>
  <c r="R1415" i="1"/>
  <c r="Q1415" i="1"/>
  <c r="R1414" i="1"/>
  <c r="Q1414" i="1"/>
  <c r="R1413" i="1"/>
  <c r="Q1413" i="1"/>
  <c r="S1413" i="1" s="1"/>
  <c r="T1413" i="1" s="1"/>
  <c r="R1412" i="1"/>
  <c r="Q1412" i="1"/>
  <c r="R1411" i="1"/>
  <c r="Q1411" i="1"/>
  <c r="R1410" i="1"/>
  <c r="Q1410" i="1"/>
  <c r="R1409" i="1"/>
  <c r="Q1409" i="1"/>
  <c r="S1409" i="1" s="1"/>
  <c r="T1409" i="1" s="1"/>
  <c r="R1408" i="1"/>
  <c r="Q1408" i="1"/>
  <c r="R1407" i="1"/>
  <c r="Q1407" i="1"/>
  <c r="R1406" i="1"/>
  <c r="Q1406" i="1"/>
  <c r="R1405" i="1"/>
  <c r="Q1405" i="1"/>
  <c r="R1404" i="1"/>
  <c r="Q1404" i="1"/>
  <c r="R1403" i="1"/>
  <c r="Q1403" i="1"/>
  <c r="R1402" i="1"/>
  <c r="Q1402" i="1"/>
  <c r="R1401" i="1"/>
  <c r="Q1401" i="1"/>
  <c r="R1400" i="1"/>
  <c r="Q1400" i="1"/>
  <c r="R1399" i="1"/>
  <c r="Q1399" i="1"/>
  <c r="R1398" i="1"/>
  <c r="Q1398" i="1"/>
  <c r="R1397" i="1"/>
  <c r="Q1397" i="1"/>
  <c r="S1397" i="1" s="1"/>
  <c r="T1397" i="1" s="1"/>
  <c r="R1396" i="1"/>
  <c r="Q1396" i="1"/>
  <c r="R1395" i="1"/>
  <c r="Q1395" i="1"/>
  <c r="R1394" i="1"/>
  <c r="Q1394" i="1"/>
  <c r="R1393" i="1"/>
  <c r="Q1393" i="1"/>
  <c r="S1393" i="1" s="1"/>
  <c r="T1393" i="1" s="1"/>
  <c r="R1392" i="1"/>
  <c r="Q1392" i="1"/>
  <c r="R1391" i="1"/>
  <c r="Q1391" i="1"/>
  <c r="R1390" i="1"/>
  <c r="Q1390" i="1"/>
  <c r="R1389" i="1"/>
  <c r="Q1389" i="1"/>
  <c r="S1389" i="1" s="1"/>
  <c r="T1389" i="1" s="1"/>
  <c r="R1388" i="1"/>
  <c r="Q1388" i="1"/>
  <c r="R1387" i="1"/>
  <c r="Q1387" i="1"/>
  <c r="R1386" i="1"/>
  <c r="Q1386" i="1"/>
  <c r="R1385" i="1"/>
  <c r="Q1385" i="1"/>
  <c r="R1384" i="1"/>
  <c r="Q1384" i="1"/>
  <c r="R1383" i="1"/>
  <c r="Q1383" i="1"/>
  <c r="R1382" i="1"/>
  <c r="Q1382" i="1"/>
  <c r="R1381" i="1"/>
  <c r="Q1381" i="1"/>
  <c r="S1381" i="1" s="1"/>
  <c r="T1381" i="1" s="1"/>
  <c r="R1380" i="1"/>
  <c r="Q1380" i="1"/>
  <c r="R1379" i="1"/>
  <c r="Q1379" i="1"/>
  <c r="R1378" i="1"/>
  <c r="Q1378" i="1"/>
  <c r="R1377" i="1"/>
  <c r="Q1377" i="1"/>
  <c r="S1377" i="1" s="1"/>
  <c r="T1377" i="1" s="1"/>
  <c r="R1376" i="1"/>
  <c r="Q1376" i="1"/>
  <c r="R1375" i="1"/>
  <c r="Q1375" i="1"/>
  <c r="R1374" i="1"/>
  <c r="Q1374" i="1"/>
  <c r="R1373" i="1"/>
  <c r="Q1373" i="1"/>
  <c r="S1373" i="1" s="1"/>
  <c r="T1373" i="1" s="1"/>
  <c r="R1372" i="1"/>
  <c r="Q1372" i="1"/>
  <c r="R1371" i="1"/>
  <c r="Q1371" i="1"/>
  <c r="R1370" i="1"/>
  <c r="Q1370" i="1"/>
  <c r="R1369" i="1"/>
  <c r="Q1369" i="1"/>
  <c r="S1369" i="1" s="1"/>
  <c r="T1369" i="1" s="1"/>
  <c r="R1368" i="1"/>
  <c r="Q1368" i="1"/>
  <c r="R1367" i="1"/>
  <c r="Q1367" i="1"/>
  <c r="R1366" i="1"/>
  <c r="Q1366" i="1"/>
  <c r="R1365" i="1"/>
  <c r="Q1365" i="1"/>
  <c r="S1365" i="1" s="1"/>
  <c r="T1365" i="1" s="1"/>
  <c r="R1364" i="1"/>
  <c r="Q1364" i="1"/>
  <c r="R1363" i="1"/>
  <c r="Q1363" i="1"/>
  <c r="R1362" i="1"/>
  <c r="Q1362" i="1"/>
  <c r="R1361" i="1"/>
  <c r="Q1361" i="1"/>
  <c r="S1361" i="1" s="1"/>
  <c r="T1361" i="1" s="1"/>
  <c r="R1360" i="1"/>
  <c r="Q1360" i="1"/>
  <c r="R1359" i="1"/>
  <c r="Q1359" i="1"/>
  <c r="R1358" i="1"/>
  <c r="Q1358" i="1"/>
  <c r="R1357" i="1"/>
  <c r="Q1357" i="1"/>
  <c r="S1357" i="1" s="1"/>
  <c r="T1357" i="1" s="1"/>
  <c r="R1356" i="1"/>
  <c r="Q1356" i="1"/>
  <c r="R1355" i="1"/>
  <c r="Q1355" i="1"/>
  <c r="R1354" i="1"/>
  <c r="Q1354" i="1"/>
  <c r="R1353" i="1"/>
  <c r="Q1353" i="1"/>
  <c r="R1352" i="1"/>
  <c r="Q1352" i="1"/>
  <c r="R1351" i="1"/>
  <c r="Q1351" i="1"/>
  <c r="R1350" i="1"/>
  <c r="Q1350" i="1"/>
  <c r="R1349" i="1"/>
  <c r="Q1349" i="1"/>
  <c r="S1349" i="1" s="1"/>
  <c r="T1349" i="1" s="1"/>
  <c r="R1348" i="1"/>
  <c r="Q1348" i="1"/>
  <c r="R1347" i="1"/>
  <c r="Q1347" i="1"/>
  <c r="R1346" i="1"/>
  <c r="Q1346" i="1"/>
  <c r="R1345" i="1"/>
  <c r="Q1345" i="1"/>
  <c r="S1345" i="1" s="1"/>
  <c r="T1345" i="1" s="1"/>
  <c r="R1344" i="1"/>
  <c r="Q1344" i="1"/>
  <c r="R1343" i="1"/>
  <c r="Q1343" i="1"/>
  <c r="R1342" i="1"/>
  <c r="Q1342" i="1"/>
  <c r="R1341" i="1"/>
  <c r="Q1341" i="1"/>
  <c r="S1341" i="1" s="1"/>
  <c r="T1341" i="1" s="1"/>
  <c r="R1340" i="1"/>
  <c r="Q1340" i="1"/>
  <c r="R1339" i="1"/>
  <c r="Q1339" i="1"/>
  <c r="R1338" i="1"/>
  <c r="Q1338" i="1"/>
  <c r="R1337" i="1"/>
  <c r="Q1337" i="1"/>
  <c r="S1337" i="1" s="1"/>
  <c r="T1337" i="1" s="1"/>
  <c r="R1336" i="1"/>
  <c r="Q1336" i="1"/>
  <c r="R1335" i="1"/>
  <c r="Q1335" i="1"/>
  <c r="R1334" i="1"/>
  <c r="Q1334" i="1"/>
  <c r="R1333" i="1"/>
  <c r="Q1333" i="1"/>
  <c r="S1333" i="1" s="1"/>
  <c r="T1333" i="1" s="1"/>
  <c r="R1332" i="1"/>
  <c r="Q1332" i="1"/>
  <c r="R1331" i="1"/>
  <c r="Q1331" i="1"/>
  <c r="R1330" i="1"/>
  <c r="Q1330" i="1"/>
  <c r="R1329" i="1"/>
  <c r="Q1329" i="1"/>
  <c r="S1329" i="1" s="1"/>
  <c r="T1329" i="1" s="1"/>
  <c r="R1328" i="1"/>
  <c r="Q1328" i="1"/>
  <c r="R1327" i="1"/>
  <c r="Q1327" i="1"/>
  <c r="R1326" i="1"/>
  <c r="Q1326" i="1"/>
  <c r="R1325" i="1"/>
  <c r="Q1325" i="1"/>
  <c r="S1325" i="1" s="1"/>
  <c r="T1325" i="1" s="1"/>
  <c r="R1324" i="1"/>
  <c r="Q1324" i="1"/>
  <c r="R1323" i="1"/>
  <c r="Q1323" i="1"/>
  <c r="R1322" i="1"/>
  <c r="Q1322" i="1"/>
  <c r="R1321" i="1"/>
  <c r="Q1321" i="1"/>
  <c r="S1321" i="1" s="1"/>
  <c r="T1321" i="1" s="1"/>
  <c r="R1320" i="1"/>
  <c r="Q1320" i="1"/>
  <c r="R1319" i="1"/>
  <c r="Q1319" i="1"/>
  <c r="R1318" i="1"/>
  <c r="Q1318" i="1"/>
  <c r="R1317" i="1"/>
  <c r="Q1317" i="1"/>
  <c r="S1317" i="1" s="1"/>
  <c r="T1317" i="1" s="1"/>
  <c r="R1316" i="1"/>
  <c r="Q1316" i="1"/>
  <c r="R1315" i="1"/>
  <c r="Q1315" i="1"/>
  <c r="R1314" i="1"/>
  <c r="Q1314" i="1"/>
  <c r="R1313" i="1"/>
  <c r="Q1313" i="1"/>
  <c r="S1313" i="1" s="1"/>
  <c r="T1313" i="1" s="1"/>
  <c r="R1312" i="1"/>
  <c r="Q1312" i="1"/>
  <c r="R1311" i="1"/>
  <c r="Q1311" i="1"/>
  <c r="R1310" i="1"/>
  <c r="Q1310" i="1"/>
  <c r="R1309" i="1"/>
  <c r="Q1309" i="1"/>
  <c r="S1309" i="1" s="1"/>
  <c r="T1309" i="1" s="1"/>
  <c r="R1308" i="1"/>
  <c r="Q1308" i="1"/>
  <c r="R1307" i="1"/>
  <c r="Q1307" i="1"/>
  <c r="R1306" i="1"/>
  <c r="Q1306" i="1"/>
  <c r="R1305" i="1"/>
  <c r="Q1305" i="1"/>
  <c r="S1305" i="1" s="1"/>
  <c r="T1305" i="1" s="1"/>
  <c r="R1304" i="1"/>
  <c r="Q1304" i="1"/>
  <c r="R1303" i="1"/>
  <c r="Q1303" i="1"/>
  <c r="R1302" i="1"/>
  <c r="Q1302" i="1"/>
  <c r="R1301" i="1"/>
  <c r="Q1301" i="1"/>
  <c r="S1301" i="1" s="1"/>
  <c r="T1301" i="1" s="1"/>
  <c r="R1300" i="1"/>
  <c r="Q1300" i="1"/>
  <c r="R1299" i="1"/>
  <c r="Q1299" i="1"/>
  <c r="R1298" i="1"/>
  <c r="Q1298" i="1"/>
  <c r="R1297" i="1"/>
  <c r="Q1297" i="1"/>
  <c r="S1297" i="1" s="1"/>
  <c r="T1297" i="1" s="1"/>
  <c r="R1296" i="1"/>
  <c r="Q1296" i="1"/>
  <c r="R1295" i="1"/>
  <c r="Q1295" i="1"/>
  <c r="R1294" i="1"/>
  <c r="Q1294" i="1"/>
  <c r="R1293" i="1"/>
  <c r="Q1293" i="1"/>
  <c r="S1293" i="1" s="1"/>
  <c r="T1293" i="1" s="1"/>
  <c r="R1292" i="1"/>
  <c r="Q1292" i="1"/>
  <c r="R1291" i="1"/>
  <c r="Q1291" i="1"/>
  <c r="R1290" i="1"/>
  <c r="Q1290" i="1"/>
  <c r="R1289" i="1"/>
  <c r="Q1289" i="1"/>
  <c r="S1289" i="1" s="1"/>
  <c r="T1289" i="1" s="1"/>
  <c r="R1288" i="1"/>
  <c r="Q1288" i="1"/>
  <c r="R1287" i="1"/>
  <c r="Q1287" i="1"/>
  <c r="R1286" i="1"/>
  <c r="Q1286" i="1"/>
  <c r="R1285" i="1"/>
  <c r="Q1285" i="1"/>
  <c r="S1285" i="1" s="1"/>
  <c r="T1285" i="1" s="1"/>
  <c r="R1284" i="1"/>
  <c r="Q1284" i="1"/>
  <c r="R1283" i="1"/>
  <c r="Q1283" i="1"/>
  <c r="R1282" i="1"/>
  <c r="Q1282" i="1"/>
  <c r="R1281" i="1"/>
  <c r="Q1281" i="1"/>
  <c r="R1280" i="1"/>
  <c r="Q1280" i="1"/>
  <c r="R1279" i="1"/>
  <c r="Q1279" i="1"/>
  <c r="R1278" i="1"/>
  <c r="Q1278" i="1"/>
  <c r="R1277" i="1"/>
  <c r="Q1277" i="1"/>
  <c r="S1277" i="1" s="1"/>
  <c r="T1277" i="1" s="1"/>
  <c r="R1276" i="1"/>
  <c r="Q1276" i="1"/>
  <c r="R1275" i="1"/>
  <c r="Q1275" i="1"/>
  <c r="R1274" i="1"/>
  <c r="Q1274" i="1"/>
  <c r="R1273" i="1"/>
  <c r="Q1273" i="1"/>
  <c r="S1273" i="1" s="1"/>
  <c r="T1273" i="1" s="1"/>
  <c r="R1272" i="1"/>
  <c r="Q1272" i="1"/>
  <c r="R1271" i="1"/>
  <c r="Q1271" i="1"/>
  <c r="R1270" i="1"/>
  <c r="Q1270" i="1"/>
  <c r="R1269" i="1"/>
  <c r="Q1269" i="1"/>
  <c r="S1269" i="1" s="1"/>
  <c r="T1269" i="1" s="1"/>
  <c r="R1268" i="1"/>
  <c r="Q1268" i="1"/>
  <c r="R1267" i="1"/>
  <c r="Q1267" i="1"/>
  <c r="R1266" i="1"/>
  <c r="Q1266" i="1"/>
  <c r="R1265" i="1"/>
  <c r="Q1265" i="1"/>
  <c r="S1265" i="1" s="1"/>
  <c r="T1265" i="1" s="1"/>
  <c r="R1264" i="1"/>
  <c r="Q1264" i="1"/>
  <c r="R1263" i="1"/>
  <c r="Q1263" i="1"/>
  <c r="R1262" i="1"/>
  <c r="Q1262" i="1"/>
  <c r="R1261" i="1"/>
  <c r="Q1261" i="1"/>
  <c r="S1261" i="1" s="1"/>
  <c r="T1261" i="1" s="1"/>
  <c r="R1260" i="1"/>
  <c r="Q1260" i="1"/>
  <c r="R1259" i="1"/>
  <c r="Q1259" i="1"/>
  <c r="R1258" i="1"/>
  <c r="Q1258" i="1"/>
  <c r="R1257" i="1"/>
  <c r="Q1257" i="1"/>
  <c r="S1257" i="1" s="1"/>
  <c r="T1257" i="1" s="1"/>
  <c r="R1256" i="1"/>
  <c r="Q1256" i="1"/>
  <c r="R1255" i="1"/>
  <c r="Q1255" i="1"/>
  <c r="R1254" i="1"/>
  <c r="Q1254" i="1"/>
  <c r="R1253" i="1"/>
  <c r="Q1253" i="1"/>
  <c r="S1253" i="1" s="1"/>
  <c r="T1253" i="1" s="1"/>
  <c r="R1252" i="1"/>
  <c r="Q1252" i="1"/>
  <c r="R1251" i="1"/>
  <c r="Q1251" i="1"/>
  <c r="R1250" i="1"/>
  <c r="Q1250" i="1"/>
  <c r="R1249" i="1"/>
  <c r="Q1249" i="1"/>
  <c r="S1249" i="1" s="1"/>
  <c r="T1249" i="1" s="1"/>
  <c r="R1248" i="1"/>
  <c r="Q1248" i="1"/>
  <c r="R1247" i="1"/>
  <c r="Q1247" i="1"/>
  <c r="R1246" i="1"/>
  <c r="Q1246" i="1"/>
  <c r="R1245" i="1"/>
  <c r="Q1245" i="1"/>
  <c r="S1245" i="1" s="1"/>
  <c r="T1245" i="1" s="1"/>
  <c r="R1244" i="1"/>
  <c r="Q1244" i="1"/>
  <c r="R1243" i="1"/>
  <c r="Q1243" i="1"/>
  <c r="R1242" i="1"/>
  <c r="Q1242" i="1"/>
  <c r="R1241" i="1"/>
  <c r="Q1241" i="1"/>
  <c r="S1241" i="1" s="1"/>
  <c r="T1241" i="1" s="1"/>
  <c r="R1240" i="1"/>
  <c r="Q1240" i="1"/>
  <c r="R1239" i="1"/>
  <c r="Q1239" i="1"/>
  <c r="R1238" i="1"/>
  <c r="Q1238" i="1"/>
  <c r="R1237" i="1"/>
  <c r="Q1237" i="1"/>
  <c r="S1237" i="1" s="1"/>
  <c r="T1237" i="1" s="1"/>
  <c r="R1236" i="1"/>
  <c r="Q1236" i="1"/>
  <c r="R1235" i="1"/>
  <c r="Q1235" i="1"/>
  <c r="R1234" i="1"/>
  <c r="Q1234" i="1"/>
  <c r="R1233" i="1"/>
  <c r="Q1233" i="1"/>
  <c r="S1233" i="1" s="1"/>
  <c r="T1233" i="1" s="1"/>
  <c r="R1232" i="1"/>
  <c r="Q1232" i="1"/>
  <c r="R1231" i="1"/>
  <c r="Q1231" i="1"/>
  <c r="R1230" i="1"/>
  <c r="Q1230" i="1"/>
  <c r="R1229" i="1"/>
  <c r="Q1229" i="1"/>
  <c r="S1229" i="1" s="1"/>
  <c r="T1229" i="1" s="1"/>
  <c r="R1228" i="1"/>
  <c r="Q1228" i="1"/>
  <c r="R1227" i="1"/>
  <c r="Q1227" i="1"/>
  <c r="R1226" i="1"/>
  <c r="Q1226" i="1"/>
  <c r="R1225" i="1"/>
  <c r="Q1225" i="1"/>
  <c r="S1225" i="1" s="1"/>
  <c r="T1225" i="1" s="1"/>
  <c r="R1224" i="1"/>
  <c r="Q1224" i="1"/>
  <c r="R1223" i="1"/>
  <c r="Q1223" i="1"/>
  <c r="R1222" i="1"/>
  <c r="Q1222" i="1"/>
  <c r="R1221" i="1"/>
  <c r="Q1221" i="1"/>
  <c r="S1221" i="1" s="1"/>
  <c r="T1221" i="1" s="1"/>
  <c r="R1220" i="1"/>
  <c r="Q1220" i="1"/>
  <c r="R1219" i="1"/>
  <c r="Q1219" i="1"/>
  <c r="R1218" i="1"/>
  <c r="Q1218" i="1"/>
  <c r="R1217" i="1"/>
  <c r="Q1217" i="1"/>
  <c r="S1217" i="1" s="1"/>
  <c r="T1217" i="1" s="1"/>
  <c r="R1216" i="1"/>
  <c r="Q1216" i="1"/>
  <c r="R1215" i="1"/>
  <c r="Q1215" i="1"/>
  <c r="R1214" i="1"/>
  <c r="Q1214" i="1"/>
  <c r="R1213" i="1"/>
  <c r="Q1213" i="1"/>
  <c r="S1213" i="1" s="1"/>
  <c r="T1213" i="1" s="1"/>
  <c r="R1212" i="1"/>
  <c r="Q1212" i="1"/>
  <c r="R1211" i="1"/>
  <c r="Q1211" i="1"/>
  <c r="R1210" i="1"/>
  <c r="Q1210" i="1"/>
  <c r="R1209" i="1"/>
  <c r="Q1209" i="1"/>
  <c r="S1209" i="1" s="1"/>
  <c r="T1209" i="1" s="1"/>
  <c r="R1208" i="1"/>
  <c r="Q1208" i="1"/>
  <c r="R1207" i="1"/>
  <c r="Q1207" i="1"/>
  <c r="R1206" i="1"/>
  <c r="Q1206" i="1"/>
  <c r="R1205" i="1"/>
  <c r="Q1205" i="1"/>
  <c r="R1204" i="1"/>
  <c r="Q1204" i="1"/>
  <c r="R1203" i="1"/>
  <c r="Q1203" i="1"/>
  <c r="R1202" i="1"/>
  <c r="Q1202" i="1"/>
  <c r="R1201" i="1"/>
  <c r="Q1201" i="1"/>
  <c r="S1201" i="1" s="1"/>
  <c r="T1201" i="1" s="1"/>
  <c r="R1200" i="1"/>
  <c r="Q1200" i="1"/>
  <c r="R1199" i="1"/>
  <c r="Q1199" i="1"/>
  <c r="R1198" i="1"/>
  <c r="Q1198" i="1"/>
  <c r="R1197" i="1"/>
  <c r="Q1197" i="1"/>
  <c r="S1197" i="1" s="1"/>
  <c r="T1197" i="1" s="1"/>
  <c r="R1196" i="1"/>
  <c r="Q1196" i="1"/>
  <c r="R1195" i="1"/>
  <c r="Q1195" i="1"/>
  <c r="R1194" i="1"/>
  <c r="Q1194" i="1"/>
  <c r="R1193" i="1"/>
  <c r="Q1193" i="1"/>
  <c r="S1193" i="1" s="1"/>
  <c r="T1193" i="1" s="1"/>
  <c r="R1192" i="1"/>
  <c r="Q1192" i="1"/>
  <c r="R1191" i="1"/>
  <c r="Q1191" i="1"/>
  <c r="R1190" i="1"/>
  <c r="Q1190" i="1"/>
  <c r="R1189" i="1"/>
  <c r="Q1189" i="1"/>
  <c r="S1189" i="1" s="1"/>
  <c r="T1189" i="1" s="1"/>
  <c r="R1188" i="1"/>
  <c r="Q1188" i="1"/>
  <c r="R1187" i="1"/>
  <c r="Q1187" i="1"/>
  <c r="R1186" i="1"/>
  <c r="Q1186" i="1"/>
  <c r="R1185" i="1"/>
  <c r="Q1185" i="1"/>
  <c r="R1184" i="1"/>
  <c r="Q1184" i="1"/>
  <c r="R1183" i="1"/>
  <c r="Q1183" i="1"/>
  <c r="R1182" i="1"/>
  <c r="Q1182" i="1"/>
  <c r="R1181" i="1"/>
  <c r="Q1181" i="1"/>
  <c r="R1180" i="1"/>
  <c r="Q1180" i="1"/>
  <c r="R1179" i="1"/>
  <c r="Q1179" i="1"/>
  <c r="R1178" i="1"/>
  <c r="Q1178" i="1"/>
  <c r="R1177" i="1"/>
  <c r="Q1177" i="1"/>
  <c r="S1177" i="1" s="1"/>
  <c r="T1177" i="1" s="1"/>
  <c r="R1176" i="1"/>
  <c r="Q1176" i="1"/>
  <c r="R1175" i="1"/>
  <c r="Q1175" i="1"/>
  <c r="R1174" i="1"/>
  <c r="Q1174" i="1"/>
  <c r="R1173" i="1"/>
  <c r="Q1173" i="1"/>
  <c r="R1172" i="1"/>
  <c r="Q1172" i="1"/>
  <c r="R1171" i="1"/>
  <c r="Q1171" i="1"/>
  <c r="R1170" i="1"/>
  <c r="Q1170" i="1"/>
  <c r="R1169" i="1"/>
  <c r="Q1169" i="1"/>
  <c r="R1168" i="1"/>
  <c r="Q1168" i="1"/>
  <c r="R1167" i="1"/>
  <c r="Q1167" i="1"/>
  <c r="R1166" i="1"/>
  <c r="Q1166" i="1"/>
  <c r="R1165" i="1"/>
  <c r="Q1165" i="1"/>
  <c r="S1165" i="1" s="1"/>
  <c r="T1165" i="1" s="1"/>
  <c r="R1164" i="1"/>
  <c r="Q1164" i="1"/>
  <c r="R1163" i="1"/>
  <c r="Q1163" i="1"/>
  <c r="R1162" i="1"/>
  <c r="Q1162" i="1"/>
  <c r="R1161" i="1"/>
  <c r="Q1161" i="1"/>
  <c r="S1161" i="1" s="1"/>
  <c r="T1161" i="1" s="1"/>
  <c r="R1160" i="1"/>
  <c r="Q1160" i="1"/>
  <c r="R1159" i="1"/>
  <c r="Q1159" i="1"/>
  <c r="R1158" i="1"/>
  <c r="Q1158" i="1"/>
  <c r="R1157" i="1"/>
  <c r="Q1157" i="1"/>
  <c r="S1157" i="1" s="1"/>
  <c r="T1157" i="1" s="1"/>
  <c r="R1156" i="1"/>
  <c r="Q1156" i="1"/>
  <c r="R1155" i="1"/>
  <c r="Q1155" i="1"/>
  <c r="R1154" i="1"/>
  <c r="Q1154" i="1"/>
  <c r="R1153" i="1"/>
  <c r="Q1153" i="1"/>
  <c r="S1153" i="1" s="1"/>
  <c r="T1153" i="1" s="1"/>
  <c r="R1152" i="1"/>
  <c r="Q1152" i="1"/>
  <c r="R1151" i="1"/>
  <c r="Q1151" i="1"/>
  <c r="R1150" i="1"/>
  <c r="Q1150" i="1"/>
  <c r="R1149" i="1"/>
  <c r="Q1149" i="1"/>
  <c r="S1149" i="1" s="1"/>
  <c r="T1149" i="1" s="1"/>
  <c r="R1148" i="1"/>
  <c r="Q1148" i="1"/>
  <c r="R1147" i="1"/>
  <c r="Q1147" i="1"/>
  <c r="R1146" i="1"/>
  <c r="Q1146" i="1"/>
  <c r="R1145" i="1"/>
  <c r="Q1145" i="1"/>
  <c r="S1145" i="1" s="1"/>
  <c r="T1145" i="1" s="1"/>
  <c r="R1144" i="1"/>
  <c r="Q1144" i="1"/>
  <c r="R1143" i="1"/>
  <c r="Q1143" i="1"/>
  <c r="R1142" i="1"/>
  <c r="Q1142" i="1"/>
  <c r="R1141" i="1"/>
  <c r="Q1141" i="1"/>
  <c r="S1141" i="1" s="1"/>
  <c r="T1141" i="1" s="1"/>
  <c r="R1140" i="1"/>
  <c r="Q1140" i="1"/>
  <c r="R1139" i="1"/>
  <c r="Q1139" i="1"/>
  <c r="R1138" i="1"/>
  <c r="Q1138" i="1"/>
  <c r="R1137" i="1"/>
  <c r="Q1137" i="1"/>
  <c r="S1137" i="1" s="1"/>
  <c r="T1137" i="1" s="1"/>
  <c r="R1136" i="1"/>
  <c r="Q1136" i="1"/>
  <c r="R1135" i="1"/>
  <c r="Q1135" i="1"/>
  <c r="R1134" i="1"/>
  <c r="Q1134" i="1"/>
  <c r="R1133" i="1"/>
  <c r="Q1133" i="1"/>
  <c r="S1133" i="1" s="1"/>
  <c r="T1133" i="1" s="1"/>
  <c r="R1132" i="1"/>
  <c r="Q1132" i="1"/>
  <c r="R1131" i="1"/>
  <c r="Q1131" i="1"/>
  <c r="R1130" i="1"/>
  <c r="Q1130" i="1"/>
  <c r="R1129" i="1"/>
  <c r="Q1129" i="1"/>
  <c r="S1129" i="1" s="1"/>
  <c r="T1129" i="1" s="1"/>
  <c r="R1128" i="1"/>
  <c r="Q1128" i="1"/>
  <c r="R1127" i="1"/>
  <c r="Q1127" i="1"/>
  <c r="R1126" i="1"/>
  <c r="Q1126" i="1"/>
  <c r="R1125" i="1"/>
  <c r="Q1125" i="1"/>
  <c r="S1125" i="1" s="1"/>
  <c r="T1125" i="1" s="1"/>
  <c r="R1124" i="1"/>
  <c r="Q1124" i="1"/>
  <c r="R1123" i="1"/>
  <c r="Q1123" i="1"/>
  <c r="R1122" i="1"/>
  <c r="Q1122" i="1"/>
  <c r="R1121" i="1"/>
  <c r="Q1121" i="1"/>
  <c r="S1121" i="1" s="1"/>
  <c r="T1121" i="1" s="1"/>
  <c r="R1120" i="1"/>
  <c r="Q1120" i="1"/>
  <c r="R1119" i="1"/>
  <c r="Q1119" i="1"/>
  <c r="R1118" i="1"/>
  <c r="Q1118" i="1"/>
  <c r="R1117" i="1"/>
  <c r="Q1117" i="1"/>
  <c r="S1117" i="1" s="1"/>
  <c r="T1117" i="1" s="1"/>
  <c r="R1116" i="1"/>
  <c r="Q1116" i="1"/>
  <c r="R1115" i="1"/>
  <c r="Q1115" i="1"/>
  <c r="R1114" i="1"/>
  <c r="Q1114" i="1"/>
  <c r="R1113" i="1"/>
  <c r="Q1113" i="1"/>
  <c r="S1113" i="1" s="1"/>
  <c r="T1113" i="1" s="1"/>
  <c r="R1112" i="1"/>
  <c r="Q1112" i="1"/>
  <c r="R1111" i="1"/>
  <c r="Q1111" i="1"/>
  <c r="R1110" i="1"/>
  <c r="Q1110" i="1"/>
  <c r="R1109" i="1"/>
  <c r="Q1109" i="1"/>
  <c r="S1109" i="1" s="1"/>
  <c r="T1109" i="1" s="1"/>
  <c r="R1108" i="1"/>
  <c r="Q1108" i="1"/>
  <c r="R1107" i="1"/>
  <c r="Q1107" i="1"/>
  <c r="R1106" i="1"/>
  <c r="Q1106" i="1"/>
  <c r="R1105" i="1"/>
  <c r="Q1105" i="1"/>
  <c r="S1105" i="1" s="1"/>
  <c r="T1105" i="1" s="1"/>
  <c r="R1104" i="1"/>
  <c r="Q1104" i="1"/>
  <c r="R1103" i="1"/>
  <c r="Q1103" i="1"/>
  <c r="R1102" i="1"/>
  <c r="Q1102" i="1"/>
  <c r="R1101" i="1"/>
  <c r="Q1101" i="1"/>
  <c r="S1101" i="1" s="1"/>
  <c r="T1101" i="1" s="1"/>
  <c r="R1100" i="1"/>
  <c r="Q1100" i="1"/>
  <c r="R1099" i="1"/>
  <c r="Q1099" i="1"/>
  <c r="R1098" i="1"/>
  <c r="Q1098" i="1"/>
  <c r="R1097" i="1"/>
  <c r="Q1097" i="1"/>
  <c r="S1097" i="1" s="1"/>
  <c r="T1097" i="1" s="1"/>
  <c r="R1096" i="1"/>
  <c r="Q1096" i="1"/>
  <c r="R1095" i="1"/>
  <c r="Q1095" i="1"/>
  <c r="R1094" i="1"/>
  <c r="Q1094" i="1"/>
  <c r="R1093" i="1"/>
  <c r="Q1093" i="1"/>
  <c r="R1092" i="1"/>
  <c r="Q1092" i="1"/>
  <c r="R1091" i="1"/>
  <c r="Q1091" i="1"/>
  <c r="R1090" i="1"/>
  <c r="Q1090" i="1"/>
  <c r="R1089" i="1"/>
  <c r="Q1089" i="1"/>
  <c r="R1088" i="1"/>
  <c r="Q1088" i="1"/>
  <c r="R1087" i="1"/>
  <c r="Q1087" i="1"/>
  <c r="R1086" i="1"/>
  <c r="Q1086" i="1"/>
  <c r="R1085" i="1"/>
  <c r="Q1085" i="1"/>
  <c r="R1084" i="1"/>
  <c r="Q1084" i="1"/>
  <c r="R1083" i="1"/>
  <c r="Q1083" i="1"/>
  <c r="R1082" i="1"/>
  <c r="Q1082" i="1"/>
  <c r="R1081" i="1"/>
  <c r="Q1081" i="1"/>
  <c r="S1081" i="1" s="1"/>
  <c r="T1081" i="1" s="1"/>
  <c r="R1080" i="1"/>
  <c r="Q1080" i="1"/>
  <c r="R1079" i="1"/>
  <c r="Q1079" i="1"/>
  <c r="R1078" i="1"/>
  <c r="Q1078" i="1"/>
  <c r="R1077" i="1"/>
  <c r="Q1077" i="1"/>
  <c r="S1077" i="1" s="1"/>
  <c r="T1077" i="1" s="1"/>
  <c r="R1076" i="1"/>
  <c r="Q1076" i="1"/>
  <c r="R1075" i="1"/>
  <c r="Q1075" i="1"/>
  <c r="R1074" i="1"/>
  <c r="Q1074" i="1"/>
  <c r="R1073" i="1"/>
  <c r="Q1073" i="1"/>
  <c r="S1073" i="1" s="1"/>
  <c r="T1073" i="1" s="1"/>
  <c r="R1072" i="1"/>
  <c r="Q1072" i="1"/>
  <c r="R1071" i="1"/>
  <c r="Q1071" i="1"/>
  <c r="R1070" i="1"/>
  <c r="Q1070" i="1"/>
  <c r="R1069" i="1"/>
  <c r="Q1069" i="1"/>
  <c r="S1069" i="1" s="1"/>
  <c r="T1069" i="1" s="1"/>
  <c r="R1068" i="1"/>
  <c r="Q1068" i="1"/>
  <c r="R1067" i="1"/>
  <c r="Q1067" i="1"/>
  <c r="R1066" i="1"/>
  <c r="Q1066" i="1"/>
  <c r="R1065" i="1"/>
  <c r="Q1065" i="1"/>
  <c r="S1065" i="1" s="1"/>
  <c r="T1065" i="1" s="1"/>
  <c r="R1064" i="1"/>
  <c r="Q1064" i="1"/>
  <c r="R1063" i="1"/>
  <c r="Q1063" i="1"/>
  <c r="S1063" i="1" s="1"/>
  <c r="T1063" i="1" s="1"/>
  <c r="R1062" i="1"/>
  <c r="Q1062" i="1"/>
  <c r="R1061" i="1"/>
  <c r="Q1061" i="1"/>
  <c r="R1060" i="1"/>
  <c r="Q1060" i="1"/>
  <c r="R1059" i="1"/>
  <c r="Q1059" i="1"/>
  <c r="S1059" i="1" s="1"/>
  <c r="T1059" i="1" s="1"/>
  <c r="R1058" i="1"/>
  <c r="Q1058" i="1"/>
  <c r="R1057" i="1"/>
  <c r="Q1057" i="1"/>
  <c r="R1056" i="1"/>
  <c r="Q1056" i="1"/>
  <c r="R1055" i="1"/>
  <c r="Q1055" i="1"/>
  <c r="S1055" i="1" s="1"/>
  <c r="T1055" i="1" s="1"/>
  <c r="R1054" i="1"/>
  <c r="Q1054" i="1"/>
  <c r="R1053" i="1"/>
  <c r="Q1053" i="1"/>
  <c r="S1053" i="1" s="1"/>
  <c r="T1053" i="1" s="1"/>
  <c r="R1052" i="1"/>
  <c r="Q1052" i="1"/>
  <c r="R1051" i="1"/>
  <c r="Q1051" i="1"/>
  <c r="S1051" i="1" s="1"/>
  <c r="T1051" i="1" s="1"/>
  <c r="R1050" i="1"/>
  <c r="Q1050" i="1"/>
  <c r="R1049" i="1"/>
  <c r="Q1049" i="1"/>
  <c r="R1048" i="1"/>
  <c r="Q1048" i="1"/>
  <c r="R1047" i="1"/>
  <c r="Q1047" i="1"/>
  <c r="S1047" i="1" s="1"/>
  <c r="T1047" i="1" s="1"/>
  <c r="R1046" i="1"/>
  <c r="Q1046" i="1"/>
  <c r="R1045" i="1"/>
  <c r="Q1045" i="1"/>
  <c r="R1044" i="1"/>
  <c r="Q1044" i="1"/>
  <c r="R1043" i="1"/>
  <c r="Q1043" i="1"/>
  <c r="S1043" i="1" s="1"/>
  <c r="T1043" i="1" s="1"/>
  <c r="R1042" i="1"/>
  <c r="Q1042" i="1"/>
  <c r="R1041" i="1"/>
  <c r="Q1041" i="1"/>
  <c r="S1041" i="1" s="1"/>
  <c r="T1041" i="1" s="1"/>
  <c r="R1040" i="1"/>
  <c r="Q1040" i="1"/>
  <c r="R1039" i="1"/>
  <c r="Q1039" i="1"/>
  <c r="S1039" i="1" s="1"/>
  <c r="T1039" i="1" s="1"/>
  <c r="R1038" i="1"/>
  <c r="Q1038" i="1"/>
  <c r="R1037" i="1"/>
  <c r="Q1037" i="1"/>
  <c r="S1037" i="1" s="1"/>
  <c r="T1037" i="1" s="1"/>
  <c r="R1036" i="1"/>
  <c r="Q1036" i="1"/>
  <c r="R1035" i="1"/>
  <c r="Q1035" i="1"/>
  <c r="S1035" i="1" s="1"/>
  <c r="T1035" i="1" s="1"/>
  <c r="R1034" i="1"/>
  <c r="Q1034" i="1"/>
  <c r="R1033" i="1"/>
  <c r="Q1033" i="1"/>
  <c r="R1032" i="1"/>
  <c r="Q1032" i="1"/>
  <c r="R1031" i="1"/>
  <c r="Q1031" i="1"/>
  <c r="R1030" i="1"/>
  <c r="Q1030" i="1"/>
  <c r="R1029" i="1"/>
  <c r="Q1029" i="1"/>
  <c r="S1029" i="1" s="1"/>
  <c r="T1029" i="1" s="1"/>
  <c r="R1028" i="1"/>
  <c r="Q1028" i="1"/>
  <c r="R1027" i="1"/>
  <c r="Q1027" i="1"/>
  <c r="S1027" i="1" s="1"/>
  <c r="T1027" i="1" s="1"/>
  <c r="R1026" i="1"/>
  <c r="Q1026" i="1"/>
  <c r="R1025" i="1"/>
  <c r="Q1025" i="1"/>
  <c r="S1025" i="1" s="1"/>
  <c r="T1025" i="1" s="1"/>
  <c r="R1024" i="1"/>
  <c r="Q1024" i="1"/>
  <c r="R1023" i="1"/>
  <c r="Q1023" i="1"/>
  <c r="S1023" i="1" s="1"/>
  <c r="T1023" i="1" s="1"/>
  <c r="R1022" i="1"/>
  <c r="Q1022" i="1"/>
  <c r="R1021" i="1"/>
  <c r="Q1021" i="1"/>
  <c r="R1020" i="1"/>
  <c r="Q1020" i="1"/>
  <c r="R1019" i="1"/>
  <c r="Q1019" i="1"/>
  <c r="S1019" i="1" s="1"/>
  <c r="T1019" i="1" s="1"/>
  <c r="R1018" i="1"/>
  <c r="Q1018" i="1"/>
  <c r="R1017" i="1"/>
  <c r="Q1017" i="1"/>
  <c r="S1017" i="1" s="1"/>
  <c r="T1017" i="1" s="1"/>
  <c r="R1016" i="1"/>
  <c r="Q1016" i="1"/>
  <c r="R1015" i="1"/>
  <c r="Q1015" i="1"/>
  <c r="S1015" i="1" s="1"/>
  <c r="T1015" i="1" s="1"/>
  <c r="R1014" i="1"/>
  <c r="Q1014" i="1"/>
  <c r="R1013" i="1"/>
  <c r="Q1013" i="1"/>
  <c r="S1013" i="1" s="1"/>
  <c r="T1013" i="1" s="1"/>
  <c r="R1012" i="1"/>
  <c r="Q1012" i="1"/>
  <c r="R1011" i="1"/>
  <c r="Q1011" i="1"/>
  <c r="S1011" i="1" s="1"/>
  <c r="T1011" i="1" s="1"/>
  <c r="R1010" i="1"/>
  <c r="Q1010" i="1"/>
  <c r="R1009" i="1"/>
  <c r="Q1009" i="1"/>
  <c r="S1009" i="1" s="1"/>
  <c r="T1009" i="1" s="1"/>
  <c r="R1008" i="1"/>
  <c r="Q1008" i="1"/>
  <c r="R1007" i="1"/>
  <c r="Q1007" i="1"/>
  <c r="S1007" i="1" s="1"/>
  <c r="T1007" i="1" s="1"/>
  <c r="R1006" i="1"/>
  <c r="Q1006" i="1"/>
  <c r="R1005" i="1"/>
  <c r="Q1005" i="1"/>
  <c r="S1005" i="1" s="1"/>
  <c r="T1005" i="1" s="1"/>
  <c r="R1004" i="1"/>
  <c r="Q1004" i="1"/>
  <c r="R1003" i="1"/>
  <c r="Q1003" i="1"/>
  <c r="S1003" i="1" s="1"/>
  <c r="T1003" i="1" s="1"/>
  <c r="R1002" i="1"/>
  <c r="Q1002" i="1"/>
  <c r="R1001" i="1"/>
  <c r="Q1001" i="1"/>
  <c r="S1001" i="1" s="1"/>
  <c r="T1001" i="1" s="1"/>
  <c r="R1000" i="1"/>
  <c r="Q1000" i="1"/>
  <c r="R999" i="1"/>
  <c r="Q999" i="1"/>
  <c r="R998" i="1"/>
  <c r="Q998" i="1"/>
  <c r="R997" i="1"/>
  <c r="Q997" i="1"/>
  <c r="S997" i="1" s="1"/>
  <c r="T997" i="1" s="1"/>
  <c r="R996" i="1"/>
  <c r="Q996" i="1"/>
  <c r="R995" i="1"/>
  <c r="Q995" i="1"/>
  <c r="S995" i="1" s="1"/>
  <c r="T995" i="1" s="1"/>
  <c r="R994" i="1"/>
  <c r="Q994" i="1"/>
  <c r="R993" i="1"/>
  <c r="Q993" i="1"/>
  <c r="S993" i="1" s="1"/>
  <c r="T993" i="1" s="1"/>
  <c r="R992" i="1"/>
  <c r="Q992" i="1"/>
  <c r="R991" i="1"/>
  <c r="Q991" i="1"/>
  <c r="S991" i="1" s="1"/>
  <c r="T991" i="1" s="1"/>
  <c r="R990" i="1"/>
  <c r="Q990" i="1"/>
  <c r="R989" i="1"/>
  <c r="Q989" i="1"/>
  <c r="S989" i="1" s="1"/>
  <c r="T989" i="1" s="1"/>
  <c r="R988" i="1"/>
  <c r="Q988" i="1"/>
  <c r="R987" i="1"/>
  <c r="Q987" i="1"/>
  <c r="S987" i="1" s="1"/>
  <c r="T987" i="1" s="1"/>
  <c r="R986" i="1"/>
  <c r="Q986" i="1"/>
  <c r="R985" i="1"/>
  <c r="Q985" i="1"/>
  <c r="S985" i="1" s="1"/>
  <c r="T985" i="1" s="1"/>
  <c r="R984" i="1"/>
  <c r="Q984" i="1"/>
  <c r="R983" i="1"/>
  <c r="Q983" i="1"/>
  <c r="R982" i="1"/>
  <c r="Q982" i="1"/>
  <c r="R981" i="1"/>
  <c r="Q981" i="1"/>
  <c r="S981" i="1" s="1"/>
  <c r="T981" i="1" s="1"/>
  <c r="R980" i="1"/>
  <c r="Q980" i="1"/>
  <c r="R979" i="1"/>
  <c r="Q979" i="1"/>
  <c r="S979" i="1" s="1"/>
  <c r="T979" i="1" s="1"/>
  <c r="R978" i="1"/>
  <c r="Q978" i="1"/>
  <c r="R977" i="1"/>
  <c r="Q977" i="1"/>
  <c r="S977" i="1" s="1"/>
  <c r="T977" i="1" s="1"/>
  <c r="R976" i="1"/>
  <c r="Q976" i="1"/>
  <c r="R975" i="1"/>
  <c r="Q975" i="1"/>
  <c r="S975" i="1" s="1"/>
  <c r="T975" i="1" s="1"/>
  <c r="R974" i="1"/>
  <c r="Q974" i="1"/>
  <c r="R973" i="1"/>
  <c r="Q973" i="1"/>
  <c r="S973" i="1" s="1"/>
  <c r="T973" i="1" s="1"/>
  <c r="R972" i="1"/>
  <c r="Q972" i="1"/>
  <c r="R971" i="1"/>
  <c r="Q971" i="1"/>
  <c r="S971" i="1" s="1"/>
  <c r="T971" i="1" s="1"/>
  <c r="R970" i="1"/>
  <c r="Q970" i="1"/>
  <c r="R969" i="1"/>
  <c r="Q969" i="1"/>
  <c r="S969" i="1" s="1"/>
  <c r="T969" i="1" s="1"/>
  <c r="R968" i="1"/>
  <c r="Q968" i="1"/>
  <c r="R967" i="1"/>
  <c r="Q967" i="1"/>
  <c r="S967" i="1" s="1"/>
  <c r="T967" i="1" s="1"/>
  <c r="R966" i="1"/>
  <c r="Q966" i="1"/>
  <c r="R965" i="1"/>
  <c r="Q965" i="1"/>
  <c r="S965" i="1" s="1"/>
  <c r="T965" i="1" s="1"/>
  <c r="R964" i="1"/>
  <c r="Q964" i="1"/>
  <c r="R963" i="1"/>
  <c r="Q963" i="1"/>
  <c r="S963" i="1" s="1"/>
  <c r="T963" i="1" s="1"/>
  <c r="R962" i="1"/>
  <c r="Q962" i="1"/>
  <c r="R961" i="1"/>
  <c r="Q961" i="1"/>
  <c r="S961" i="1" s="1"/>
  <c r="T961" i="1" s="1"/>
  <c r="R960" i="1"/>
  <c r="Q960" i="1"/>
  <c r="R959" i="1"/>
  <c r="Q959" i="1"/>
  <c r="S959" i="1" s="1"/>
  <c r="T959" i="1" s="1"/>
  <c r="R958" i="1"/>
  <c r="Q958" i="1"/>
  <c r="R957" i="1"/>
  <c r="Q957" i="1"/>
  <c r="S957" i="1" s="1"/>
  <c r="T957" i="1" s="1"/>
  <c r="R956" i="1"/>
  <c r="Q956" i="1"/>
  <c r="R955" i="1"/>
  <c r="Q955" i="1"/>
  <c r="S955" i="1" s="1"/>
  <c r="T955" i="1" s="1"/>
  <c r="R954" i="1"/>
  <c r="Q954" i="1"/>
  <c r="R953" i="1"/>
  <c r="Q953" i="1"/>
  <c r="S953" i="1" s="1"/>
  <c r="T953" i="1" s="1"/>
  <c r="R952" i="1"/>
  <c r="Q952" i="1"/>
  <c r="R951" i="1"/>
  <c r="Q951" i="1"/>
  <c r="R950" i="1"/>
  <c r="Q950" i="1"/>
  <c r="R949" i="1"/>
  <c r="Q949" i="1"/>
  <c r="S949" i="1" s="1"/>
  <c r="T949" i="1" s="1"/>
  <c r="R948" i="1"/>
  <c r="Q948" i="1"/>
  <c r="R947" i="1"/>
  <c r="Q947" i="1"/>
  <c r="S947" i="1" s="1"/>
  <c r="T947" i="1" s="1"/>
  <c r="R946" i="1"/>
  <c r="Q946" i="1"/>
  <c r="R945" i="1"/>
  <c r="Q945" i="1"/>
  <c r="S945" i="1" s="1"/>
  <c r="T945" i="1" s="1"/>
  <c r="R944" i="1"/>
  <c r="Q944" i="1"/>
  <c r="R943" i="1"/>
  <c r="Q943" i="1"/>
  <c r="S943" i="1" s="1"/>
  <c r="T943" i="1" s="1"/>
  <c r="R942" i="1"/>
  <c r="Q942" i="1"/>
  <c r="R941" i="1"/>
  <c r="Q941" i="1"/>
  <c r="S941" i="1" s="1"/>
  <c r="T941" i="1" s="1"/>
  <c r="R940" i="1"/>
  <c r="Q940" i="1"/>
  <c r="R939" i="1"/>
  <c r="Q939" i="1"/>
  <c r="S939" i="1" s="1"/>
  <c r="T939" i="1" s="1"/>
  <c r="R938" i="1"/>
  <c r="Q938" i="1"/>
  <c r="R937" i="1"/>
  <c r="Q937" i="1"/>
  <c r="R936" i="1"/>
  <c r="Q936" i="1"/>
  <c r="R935" i="1"/>
  <c r="Q935" i="1"/>
  <c r="S935" i="1" s="1"/>
  <c r="T935" i="1" s="1"/>
  <c r="R934" i="1"/>
  <c r="Q934" i="1"/>
  <c r="R933" i="1"/>
  <c r="Q933" i="1"/>
  <c r="S933" i="1" s="1"/>
  <c r="T933" i="1" s="1"/>
  <c r="R932" i="1"/>
  <c r="Q932" i="1"/>
  <c r="R931" i="1"/>
  <c r="Q931" i="1"/>
  <c r="S931" i="1" s="1"/>
  <c r="T931" i="1" s="1"/>
  <c r="R930" i="1"/>
  <c r="Q930" i="1"/>
  <c r="R929" i="1"/>
  <c r="Q929" i="1"/>
  <c r="S929" i="1" s="1"/>
  <c r="T929" i="1" s="1"/>
  <c r="R928" i="1"/>
  <c r="Q928" i="1"/>
  <c r="R927" i="1"/>
  <c r="Q927" i="1"/>
  <c r="S927" i="1" s="1"/>
  <c r="T927" i="1" s="1"/>
  <c r="R926" i="1"/>
  <c r="Q926" i="1"/>
  <c r="R925" i="1"/>
  <c r="Q925" i="1"/>
  <c r="S925" i="1" s="1"/>
  <c r="T925" i="1" s="1"/>
  <c r="R924" i="1"/>
  <c r="Q924" i="1"/>
  <c r="R923" i="1"/>
  <c r="Q923" i="1"/>
  <c r="S923" i="1" s="1"/>
  <c r="T923" i="1" s="1"/>
  <c r="R922" i="1"/>
  <c r="Q922" i="1"/>
  <c r="R921" i="1"/>
  <c r="Q921" i="1"/>
  <c r="R920" i="1"/>
  <c r="Q920" i="1"/>
  <c r="R919" i="1"/>
  <c r="Q919" i="1"/>
  <c r="S919" i="1" s="1"/>
  <c r="T919" i="1" s="1"/>
  <c r="R918" i="1"/>
  <c r="Q918" i="1"/>
  <c r="R917" i="1"/>
  <c r="Q917" i="1"/>
  <c r="S917" i="1" s="1"/>
  <c r="T917" i="1" s="1"/>
  <c r="R916" i="1"/>
  <c r="Q916" i="1"/>
  <c r="R915" i="1"/>
  <c r="Q915" i="1"/>
  <c r="S915" i="1" s="1"/>
  <c r="T915" i="1" s="1"/>
  <c r="R914" i="1"/>
  <c r="Q914" i="1"/>
  <c r="R913" i="1"/>
  <c r="Q913" i="1"/>
  <c r="S913" i="1" s="1"/>
  <c r="T913" i="1" s="1"/>
  <c r="R912" i="1"/>
  <c r="Q912" i="1"/>
  <c r="R911" i="1"/>
  <c r="Q911" i="1"/>
  <c r="S911" i="1" s="1"/>
  <c r="T911" i="1" s="1"/>
  <c r="R910" i="1"/>
  <c r="Q910" i="1"/>
  <c r="R909" i="1"/>
  <c r="Q909" i="1"/>
  <c r="R908" i="1"/>
  <c r="Q908" i="1"/>
  <c r="R907" i="1"/>
  <c r="Q907" i="1"/>
  <c r="R906" i="1"/>
  <c r="Q906" i="1"/>
  <c r="R905" i="1"/>
  <c r="Q905" i="1"/>
  <c r="S905" i="1" s="1"/>
  <c r="T905" i="1" s="1"/>
  <c r="R904" i="1"/>
  <c r="Q904" i="1"/>
  <c r="R903" i="1"/>
  <c r="Q903" i="1"/>
  <c r="S903" i="1" s="1"/>
  <c r="T903" i="1" s="1"/>
  <c r="R902" i="1"/>
  <c r="Q902" i="1"/>
  <c r="R901" i="1"/>
  <c r="Q901" i="1"/>
  <c r="S901" i="1" s="1"/>
  <c r="T901" i="1" s="1"/>
  <c r="R900" i="1"/>
  <c r="Q900" i="1"/>
  <c r="R899" i="1"/>
  <c r="Q899" i="1"/>
  <c r="S899" i="1" s="1"/>
  <c r="T899" i="1" s="1"/>
  <c r="R898" i="1"/>
  <c r="Q898" i="1"/>
  <c r="R897" i="1"/>
  <c r="Q897" i="1"/>
  <c r="S897" i="1" s="1"/>
  <c r="T897" i="1" s="1"/>
  <c r="R896" i="1"/>
  <c r="Q896" i="1"/>
  <c r="R895" i="1"/>
  <c r="Q895" i="1"/>
  <c r="S895" i="1" s="1"/>
  <c r="T895" i="1" s="1"/>
  <c r="R894" i="1"/>
  <c r="Q894" i="1"/>
  <c r="R893" i="1"/>
  <c r="Q893" i="1"/>
  <c r="S893" i="1" s="1"/>
  <c r="T893" i="1" s="1"/>
  <c r="R892" i="1"/>
  <c r="Q892" i="1"/>
  <c r="R891" i="1"/>
  <c r="Q891" i="1"/>
  <c r="S891" i="1" s="1"/>
  <c r="T891" i="1" s="1"/>
  <c r="R890" i="1"/>
  <c r="Q890" i="1"/>
  <c r="R889" i="1"/>
  <c r="Q889" i="1"/>
  <c r="S889" i="1" s="1"/>
  <c r="T889" i="1" s="1"/>
  <c r="R888" i="1"/>
  <c r="Q888" i="1"/>
  <c r="R887" i="1"/>
  <c r="Q887" i="1"/>
  <c r="S887" i="1" s="1"/>
  <c r="T887" i="1" s="1"/>
  <c r="R886" i="1"/>
  <c r="Q886" i="1"/>
  <c r="R885" i="1"/>
  <c r="Q885" i="1"/>
  <c r="S885" i="1" s="1"/>
  <c r="T885" i="1" s="1"/>
  <c r="R884" i="1"/>
  <c r="Q884" i="1"/>
  <c r="R883" i="1"/>
  <c r="Q883" i="1"/>
  <c r="S883" i="1" s="1"/>
  <c r="T883" i="1" s="1"/>
  <c r="R882" i="1"/>
  <c r="Q882" i="1"/>
  <c r="R881" i="1"/>
  <c r="Q881" i="1"/>
  <c r="S881" i="1" s="1"/>
  <c r="T881" i="1" s="1"/>
  <c r="R880" i="1"/>
  <c r="Q880" i="1"/>
  <c r="R879" i="1"/>
  <c r="Q879" i="1"/>
  <c r="S879" i="1" s="1"/>
  <c r="T879" i="1" s="1"/>
  <c r="R878" i="1"/>
  <c r="Q878" i="1"/>
  <c r="R877" i="1"/>
  <c r="Q877" i="1"/>
  <c r="S877" i="1" s="1"/>
  <c r="T877" i="1" s="1"/>
  <c r="R876" i="1"/>
  <c r="Q876" i="1"/>
  <c r="R875" i="1"/>
  <c r="Q875" i="1"/>
  <c r="S875" i="1" s="1"/>
  <c r="T875" i="1" s="1"/>
  <c r="R874" i="1"/>
  <c r="Q874" i="1"/>
  <c r="R873" i="1"/>
  <c r="Q873" i="1"/>
  <c r="S873" i="1" s="1"/>
  <c r="T873" i="1" s="1"/>
  <c r="R872" i="1"/>
  <c r="Q872" i="1"/>
  <c r="R871" i="1"/>
  <c r="Q871" i="1"/>
  <c r="S871" i="1" s="1"/>
  <c r="T871" i="1" s="1"/>
  <c r="R870" i="1"/>
  <c r="Q870" i="1"/>
  <c r="R869" i="1"/>
  <c r="Q869" i="1"/>
  <c r="R868" i="1"/>
  <c r="Q868" i="1"/>
  <c r="R867" i="1"/>
  <c r="Q867" i="1"/>
  <c r="S867" i="1" s="1"/>
  <c r="T867" i="1" s="1"/>
  <c r="R866" i="1"/>
  <c r="Q866" i="1"/>
  <c r="R865" i="1"/>
  <c r="Q865" i="1"/>
  <c r="R864" i="1"/>
  <c r="Q864" i="1"/>
  <c r="R863" i="1"/>
  <c r="Q863" i="1"/>
  <c r="S863" i="1" s="1"/>
  <c r="T863" i="1" s="1"/>
  <c r="R862" i="1"/>
  <c r="Q862" i="1"/>
  <c r="R861" i="1"/>
  <c r="Q861" i="1"/>
  <c r="S861" i="1" s="1"/>
  <c r="T861" i="1" s="1"/>
  <c r="R860" i="1"/>
  <c r="Q860" i="1"/>
  <c r="R859" i="1"/>
  <c r="Q859" i="1"/>
  <c r="S859" i="1" s="1"/>
  <c r="T859" i="1" s="1"/>
  <c r="R858" i="1"/>
  <c r="Q858" i="1"/>
  <c r="R857" i="1"/>
  <c r="Q857" i="1"/>
  <c r="S857" i="1" s="1"/>
  <c r="T857" i="1" s="1"/>
  <c r="R856" i="1"/>
  <c r="Q856" i="1"/>
  <c r="R855" i="1"/>
  <c r="Q855" i="1"/>
  <c r="R854" i="1"/>
  <c r="Q854" i="1"/>
  <c r="R853" i="1"/>
  <c r="Q853" i="1"/>
  <c r="S853" i="1" s="1"/>
  <c r="T853" i="1" s="1"/>
  <c r="R852" i="1"/>
  <c r="Q852" i="1"/>
  <c r="R851" i="1"/>
  <c r="Q851" i="1"/>
  <c r="S851" i="1" s="1"/>
  <c r="T851" i="1" s="1"/>
  <c r="R850" i="1"/>
  <c r="Q850" i="1"/>
  <c r="R849" i="1"/>
  <c r="Q849" i="1"/>
  <c r="S849" i="1" s="1"/>
  <c r="T849" i="1" s="1"/>
  <c r="R848" i="1"/>
  <c r="Q848" i="1"/>
  <c r="R847" i="1"/>
  <c r="Q847" i="1"/>
  <c r="S847" i="1" s="1"/>
  <c r="T847" i="1" s="1"/>
  <c r="R846" i="1"/>
  <c r="Q846" i="1"/>
  <c r="R845" i="1"/>
  <c r="Q845" i="1"/>
  <c r="S845" i="1" s="1"/>
  <c r="T845" i="1" s="1"/>
  <c r="R844" i="1"/>
  <c r="Q844" i="1"/>
  <c r="R843" i="1"/>
  <c r="Q843" i="1"/>
  <c r="S843" i="1" s="1"/>
  <c r="T843" i="1" s="1"/>
  <c r="R842" i="1"/>
  <c r="Q842" i="1"/>
  <c r="R841" i="1"/>
  <c r="Q841" i="1"/>
  <c r="S841" i="1" s="1"/>
  <c r="T841" i="1" s="1"/>
  <c r="R840" i="1"/>
  <c r="Q840" i="1"/>
  <c r="S840" i="1" s="1"/>
  <c r="T840" i="1" s="1"/>
  <c r="R839" i="1"/>
  <c r="Q839" i="1"/>
  <c r="S839" i="1" s="1"/>
  <c r="T839" i="1" s="1"/>
  <c r="R838" i="1"/>
  <c r="Q838" i="1"/>
  <c r="R837" i="1"/>
  <c r="Q837" i="1"/>
  <c r="S837" i="1" s="1"/>
  <c r="T837" i="1" s="1"/>
  <c r="R836" i="1"/>
  <c r="Q836" i="1"/>
  <c r="S836" i="1" s="1"/>
  <c r="T836" i="1" s="1"/>
  <c r="R835" i="1"/>
  <c r="Q835" i="1"/>
  <c r="S835" i="1" s="1"/>
  <c r="T835" i="1" s="1"/>
  <c r="R834" i="1"/>
  <c r="Q834" i="1"/>
  <c r="R833" i="1"/>
  <c r="Q833" i="1"/>
  <c r="S833" i="1" s="1"/>
  <c r="T833" i="1" s="1"/>
  <c r="R832" i="1"/>
  <c r="Q832" i="1"/>
  <c r="R831" i="1"/>
  <c r="Q831" i="1"/>
  <c r="S831" i="1" s="1"/>
  <c r="T831" i="1" s="1"/>
  <c r="R830" i="1"/>
  <c r="Q830" i="1"/>
  <c r="R829" i="1"/>
  <c r="Q829" i="1"/>
  <c r="S829" i="1" s="1"/>
  <c r="T829" i="1" s="1"/>
  <c r="R828" i="1"/>
  <c r="Q828" i="1"/>
  <c r="S828" i="1" s="1"/>
  <c r="T828" i="1" s="1"/>
  <c r="R827" i="1"/>
  <c r="Q827" i="1"/>
  <c r="S827" i="1" s="1"/>
  <c r="T827" i="1" s="1"/>
  <c r="R826" i="1"/>
  <c r="Q826" i="1"/>
  <c r="R825" i="1"/>
  <c r="Q825" i="1"/>
  <c r="S825" i="1" s="1"/>
  <c r="T825" i="1" s="1"/>
  <c r="R824" i="1"/>
  <c r="Q824" i="1"/>
  <c r="S824" i="1" s="1"/>
  <c r="T824" i="1" s="1"/>
  <c r="R823" i="1"/>
  <c r="Q823" i="1"/>
  <c r="S823" i="1" s="1"/>
  <c r="T823" i="1" s="1"/>
  <c r="R822" i="1"/>
  <c r="Q822" i="1"/>
  <c r="R821" i="1"/>
  <c r="Q821" i="1"/>
  <c r="R820" i="1"/>
  <c r="Q820" i="1"/>
  <c r="R819" i="1"/>
  <c r="Q819" i="1"/>
  <c r="S819" i="1" s="1"/>
  <c r="T819" i="1" s="1"/>
  <c r="R818" i="1"/>
  <c r="Q818" i="1"/>
  <c r="R817" i="1"/>
  <c r="Q817" i="1"/>
  <c r="R816" i="1"/>
  <c r="Q816" i="1"/>
  <c r="S816" i="1" s="1"/>
  <c r="T816" i="1" s="1"/>
  <c r="R815" i="1"/>
  <c r="Q815" i="1"/>
  <c r="R814" i="1"/>
  <c r="Q814" i="1"/>
  <c r="R813" i="1"/>
  <c r="Q813" i="1"/>
  <c r="S813" i="1" s="1"/>
  <c r="T813" i="1" s="1"/>
  <c r="R812" i="1"/>
  <c r="Q812" i="1"/>
  <c r="S812" i="1" s="1"/>
  <c r="T812" i="1" s="1"/>
  <c r="R811" i="1"/>
  <c r="Q811" i="1"/>
  <c r="S811" i="1" s="1"/>
  <c r="T811" i="1" s="1"/>
  <c r="R810" i="1"/>
  <c r="Q810" i="1"/>
  <c r="R809" i="1"/>
  <c r="Q809" i="1"/>
  <c r="R808" i="1"/>
  <c r="Q808" i="1"/>
  <c r="S808" i="1" s="1"/>
  <c r="T808" i="1" s="1"/>
  <c r="R807" i="1"/>
  <c r="Q807" i="1"/>
  <c r="S807" i="1" s="1"/>
  <c r="T807" i="1" s="1"/>
  <c r="R806" i="1"/>
  <c r="Q806" i="1"/>
  <c r="R805" i="1"/>
  <c r="Q805" i="1"/>
  <c r="S805" i="1" s="1"/>
  <c r="T805" i="1" s="1"/>
  <c r="R804" i="1"/>
  <c r="Q804" i="1"/>
  <c r="S804" i="1" s="1"/>
  <c r="T804" i="1" s="1"/>
  <c r="R803" i="1"/>
  <c r="Q803" i="1"/>
  <c r="S803" i="1" s="1"/>
  <c r="T803" i="1" s="1"/>
  <c r="R802" i="1"/>
  <c r="Q802" i="1"/>
  <c r="R801" i="1"/>
  <c r="Q801" i="1"/>
  <c r="R800" i="1"/>
  <c r="Q800" i="1"/>
  <c r="S800" i="1" s="1"/>
  <c r="T800" i="1" s="1"/>
  <c r="R799" i="1"/>
  <c r="Q799" i="1"/>
  <c r="S799" i="1" s="1"/>
  <c r="T799" i="1" s="1"/>
  <c r="R798" i="1"/>
  <c r="Q798" i="1"/>
  <c r="R797" i="1"/>
  <c r="Q797" i="1"/>
  <c r="S797" i="1" s="1"/>
  <c r="T797" i="1" s="1"/>
  <c r="R796" i="1"/>
  <c r="Q796" i="1"/>
  <c r="S796" i="1" s="1"/>
  <c r="T796" i="1" s="1"/>
  <c r="R795" i="1"/>
  <c r="Q795" i="1"/>
  <c r="S795" i="1" s="1"/>
  <c r="T795" i="1" s="1"/>
  <c r="R794" i="1"/>
  <c r="Q794" i="1"/>
  <c r="R793" i="1"/>
  <c r="Q793" i="1"/>
  <c r="S793" i="1" s="1"/>
  <c r="T793" i="1" s="1"/>
  <c r="R792" i="1"/>
  <c r="Q792" i="1"/>
  <c r="S792" i="1" s="1"/>
  <c r="T792" i="1" s="1"/>
  <c r="R791" i="1"/>
  <c r="Q791" i="1"/>
  <c r="S791" i="1" s="1"/>
  <c r="T791" i="1" s="1"/>
  <c r="R790" i="1"/>
  <c r="Q790" i="1"/>
  <c r="R789" i="1"/>
  <c r="Q789" i="1"/>
  <c r="R788" i="1"/>
  <c r="Q788" i="1"/>
  <c r="S788" i="1" s="1"/>
  <c r="T788" i="1" s="1"/>
  <c r="R787" i="1"/>
  <c r="Q787" i="1"/>
  <c r="S787" i="1" s="1"/>
  <c r="T787" i="1" s="1"/>
  <c r="R786" i="1"/>
  <c r="Q786" i="1"/>
  <c r="R785" i="1"/>
  <c r="Q785" i="1"/>
  <c r="S785" i="1" s="1"/>
  <c r="T785" i="1" s="1"/>
  <c r="R784" i="1"/>
  <c r="Q784" i="1"/>
  <c r="S784" i="1" s="1"/>
  <c r="T784" i="1" s="1"/>
  <c r="R783" i="1"/>
  <c r="Q783" i="1"/>
  <c r="S783" i="1" s="1"/>
  <c r="T783" i="1" s="1"/>
  <c r="R782" i="1"/>
  <c r="Q782" i="1"/>
  <c r="R781" i="1"/>
  <c r="Q781" i="1"/>
  <c r="S781" i="1" s="1"/>
  <c r="T781" i="1" s="1"/>
  <c r="R780" i="1"/>
  <c r="Q780" i="1"/>
  <c r="S780" i="1" s="1"/>
  <c r="T780" i="1" s="1"/>
  <c r="R779" i="1"/>
  <c r="Q779" i="1"/>
  <c r="S779" i="1" s="1"/>
  <c r="T779" i="1" s="1"/>
  <c r="R778" i="1"/>
  <c r="Q778" i="1"/>
  <c r="R777" i="1"/>
  <c r="Q777" i="1"/>
  <c r="S777" i="1" s="1"/>
  <c r="T777" i="1" s="1"/>
  <c r="R776" i="1"/>
  <c r="Q776" i="1"/>
  <c r="S776" i="1" s="1"/>
  <c r="T776" i="1" s="1"/>
  <c r="R775" i="1"/>
  <c r="Q775" i="1"/>
  <c r="S775" i="1" s="1"/>
  <c r="T775" i="1" s="1"/>
  <c r="R774" i="1"/>
  <c r="Q774" i="1"/>
  <c r="R773" i="1"/>
  <c r="Q773" i="1"/>
  <c r="S773" i="1" s="1"/>
  <c r="T773" i="1" s="1"/>
  <c r="R772" i="1"/>
  <c r="Q772" i="1"/>
  <c r="S772" i="1" s="1"/>
  <c r="T772" i="1" s="1"/>
  <c r="R771" i="1"/>
  <c r="Q771" i="1"/>
  <c r="S771" i="1" s="1"/>
  <c r="T771" i="1" s="1"/>
  <c r="R770" i="1"/>
  <c r="Q770" i="1"/>
  <c r="R769" i="1"/>
  <c r="Q769" i="1"/>
  <c r="S769" i="1" s="1"/>
  <c r="T769" i="1" s="1"/>
  <c r="R768" i="1"/>
  <c r="Q768" i="1"/>
  <c r="S768" i="1" s="1"/>
  <c r="T768" i="1" s="1"/>
  <c r="R767" i="1"/>
  <c r="Q767" i="1"/>
  <c r="S767" i="1" s="1"/>
  <c r="T767" i="1" s="1"/>
  <c r="R766" i="1"/>
  <c r="Q766" i="1"/>
  <c r="R765" i="1"/>
  <c r="Q765" i="1"/>
  <c r="S765" i="1" s="1"/>
  <c r="T765" i="1" s="1"/>
  <c r="R764" i="1"/>
  <c r="Q764" i="1"/>
  <c r="S764" i="1" s="1"/>
  <c r="T764" i="1" s="1"/>
  <c r="R763" i="1"/>
  <c r="Q763" i="1"/>
  <c r="R762" i="1"/>
  <c r="Q762" i="1"/>
  <c r="R761" i="1"/>
  <c r="Q761" i="1"/>
  <c r="R760" i="1"/>
  <c r="Q760" i="1"/>
  <c r="R759" i="1"/>
  <c r="Q759" i="1"/>
  <c r="S759" i="1" s="1"/>
  <c r="T759" i="1" s="1"/>
  <c r="R758" i="1"/>
  <c r="Q758" i="1"/>
  <c r="R757" i="1"/>
  <c r="Q757" i="1"/>
  <c r="S757" i="1" s="1"/>
  <c r="T757" i="1" s="1"/>
  <c r="R756" i="1"/>
  <c r="Q756" i="1"/>
  <c r="S756" i="1" s="1"/>
  <c r="T756" i="1" s="1"/>
  <c r="R755" i="1"/>
  <c r="Q755" i="1"/>
  <c r="R754" i="1"/>
  <c r="Q754" i="1"/>
  <c r="R753" i="1"/>
  <c r="Q753" i="1"/>
  <c r="S753" i="1" s="1"/>
  <c r="T753" i="1" s="1"/>
  <c r="R752" i="1"/>
  <c r="Q752" i="1"/>
  <c r="R751" i="1"/>
  <c r="Q751" i="1"/>
  <c r="S751" i="1" s="1"/>
  <c r="T751" i="1" s="1"/>
  <c r="R750" i="1"/>
  <c r="Q750" i="1"/>
  <c r="R749" i="1"/>
  <c r="Q749" i="1"/>
  <c r="S749" i="1" s="1"/>
  <c r="T749" i="1" s="1"/>
  <c r="R748" i="1"/>
  <c r="Q748" i="1"/>
  <c r="S748" i="1" s="1"/>
  <c r="T748" i="1" s="1"/>
  <c r="R747" i="1"/>
  <c r="Q747" i="1"/>
  <c r="S747" i="1" s="1"/>
  <c r="T747" i="1" s="1"/>
  <c r="R746" i="1"/>
  <c r="Q746" i="1"/>
  <c r="R745" i="1"/>
  <c r="Q745" i="1"/>
  <c r="S745" i="1" s="1"/>
  <c r="T745" i="1" s="1"/>
  <c r="R744" i="1"/>
  <c r="Q744" i="1"/>
  <c r="S744" i="1" s="1"/>
  <c r="T744" i="1" s="1"/>
  <c r="R743" i="1"/>
  <c r="Q743" i="1"/>
  <c r="S743" i="1" s="1"/>
  <c r="T743" i="1" s="1"/>
  <c r="R742" i="1"/>
  <c r="Q742" i="1"/>
  <c r="R741" i="1"/>
  <c r="Q741" i="1"/>
  <c r="S741" i="1" s="1"/>
  <c r="T741" i="1" s="1"/>
  <c r="R740" i="1"/>
  <c r="Q740" i="1"/>
  <c r="S740" i="1" s="1"/>
  <c r="T740" i="1" s="1"/>
  <c r="R739" i="1"/>
  <c r="Q739" i="1"/>
  <c r="S739" i="1" s="1"/>
  <c r="T739" i="1" s="1"/>
  <c r="R738" i="1"/>
  <c r="Q738" i="1"/>
  <c r="R737" i="1"/>
  <c r="Q737" i="1"/>
  <c r="S737" i="1" s="1"/>
  <c r="T737" i="1" s="1"/>
  <c r="R736" i="1"/>
  <c r="Q736" i="1"/>
  <c r="S736" i="1" s="1"/>
  <c r="T736" i="1" s="1"/>
  <c r="R735" i="1"/>
  <c r="Q735" i="1"/>
  <c r="S735" i="1" s="1"/>
  <c r="T735" i="1" s="1"/>
  <c r="R734" i="1"/>
  <c r="Q734" i="1"/>
  <c r="R733" i="1"/>
  <c r="Q733" i="1"/>
  <c r="S733" i="1" s="1"/>
  <c r="T733" i="1" s="1"/>
  <c r="R732" i="1"/>
  <c r="Q732" i="1"/>
  <c r="S732" i="1" s="1"/>
  <c r="T732" i="1" s="1"/>
  <c r="R731" i="1"/>
  <c r="Q731" i="1"/>
  <c r="S731" i="1" s="1"/>
  <c r="T731" i="1" s="1"/>
  <c r="R730" i="1"/>
  <c r="Q730" i="1"/>
  <c r="R729" i="1"/>
  <c r="Q729" i="1"/>
  <c r="S729" i="1" s="1"/>
  <c r="T729" i="1" s="1"/>
  <c r="R728" i="1"/>
  <c r="Q728" i="1"/>
  <c r="S728" i="1" s="1"/>
  <c r="T728" i="1" s="1"/>
  <c r="R727" i="1"/>
  <c r="Q727" i="1"/>
  <c r="S727" i="1" s="1"/>
  <c r="T727" i="1" s="1"/>
  <c r="R726" i="1"/>
  <c r="Q726" i="1"/>
  <c r="R725" i="1"/>
  <c r="Q725" i="1"/>
  <c r="R724" i="1"/>
  <c r="Q724" i="1"/>
  <c r="S724" i="1" s="1"/>
  <c r="T724" i="1" s="1"/>
  <c r="R723" i="1"/>
  <c r="Q723" i="1"/>
  <c r="S723" i="1" s="1"/>
  <c r="T723" i="1" s="1"/>
  <c r="R722" i="1"/>
  <c r="Q722" i="1"/>
  <c r="R721" i="1"/>
  <c r="Q721" i="1"/>
  <c r="S721" i="1" s="1"/>
  <c r="T721" i="1" s="1"/>
  <c r="R720" i="1"/>
  <c r="Q720" i="1"/>
  <c r="R719" i="1"/>
  <c r="Q719" i="1"/>
  <c r="S719" i="1" s="1"/>
  <c r="T719" i="1" s="1"/>
  <c r="R718" i="1"/>
  <c r="Q718" i="1"/>
  <c r="R717" i="1"/>
  <c r="Q717" i="1"/>
  <c r="R716" i="1"/>
  <c r="Q716" i="1"/>
  <c r="S716" i="1" s="1"/>
  <c r="T716" i="1" s="1"/>
  <c r="R715" i="1"/>
  <c r="Q715" i="1"/>
  <c r="S715" i="1" s="1"/>
  <c r="T715" i="1" s="1"/>
  <c r="R714" i="1"/>
  <c r="Q714" i="1"/>
  <c r="R713" i="1"/>
  <c r="Q713" i="1"/>
  <c r="S713" i="1" s="1"/>
  <c r="T713" i="1" s="1"/>
  <c r="R712" i="1"/>
  <c r="Q712" i="1"/>
  <c r="S712" i="1" s="1"/>
  <c r="T712" i="1" s="1"/>
  <c r="R711" i="1"/>
  <c r="Q711" i="1"/>
  <c r="S711" i="1" s="1"/>
  <c r="T711" i="1" s="1"/>
  <c r="R710" i="1"/>
  <c r="Q710" i="1"/>
  <c r="R709" i="1"/>
  <c r="Q709" i="1"/>
  <c r="S709" i="1" s="1"/>
  <c r="T709" i="1" s="1"/>
  <c r="R708" i="1"/>
  <c r="Q708" i="1"/>
  <c r="R707" i="1"/>
  <c r="Q707" i="1"/>
  <c r="S707" i="1" s="1"/>
  <c r="T707" i="1" s="1"/>
  <c r="R706" i="1"/>
  <c r="Q706" i="1"/>
  <c r="R705" i="1"/>
  <c r="Q705" i="1"/>
  <c r="S705" i="1" s="1"/>
  <c r="T705" i="1" s="1"/>
  <c r="R704" i="1"/>
  <c r="Q704" i="1"/>
  <c r="S704" i="1" s="1"/>
  <c r="T704" i="1" s="1"/>
  <c r="R703" i="1"/>
  <c r="Q703" i="1"/>
  <c r="S703" i="1" s="1"/>
  <c r="T703" i="1" s="1"/>
  <c r="R702" i="1"/>
  <c r="Q702" i="1"/>
  <c r="R701" i="1"/>
  <c r="Q701" i="1"/>
  <c r="S701" i="1" s="1"/>
  <c r="T701" i="1" s="1"/>
  <c r="R700" i="1"/>
  <c r="Q700" i="1"/>
  <c r="S700" i="1" s="1"/>
  <c r="T700" i="1" s="1"/>
  <c r="R699" i="1"/>
  <c r="Q699" i="1"/>
  <c r="S699" i="1" s="1"/>
  <c r="T699" i="1" s="1"/>
  <c r="R698" i="1"/>
  <c r="Q698" i="1"/>
  <c r="R697" i="1"/>
  <c r="Q697" i="1"/>
  <c r="R696" i="1"/>
  <c r="Q696" i="1"/>
  <c r="S696" i="1" s="1"/>
  <c r="T696" i="1" s="1"/>
  <c r="R695" i="1"/>
  <c r="Q695" i="1"/>
  <c r="S695" i="1" s="1"/>
  <c r="T695" i="1" s="1"/>
  <c r="R694" i="1"/>
  <c r="Q694" i="1"/>
  <c r="R693" i="1"/>
  <c r="Q693" i="1"/>
  <c r="S693" i="1" s="1"/>
  <c r="T693" i="1" s="1"/>
  <c r="R692" i="1"/>
  <c r="Q692" i="1"/>
  <c r="S692" i="1" s="1"/>
  <c r="T692" i="1" s="1"/>
  <c r="R691" i="1"/>
  <c r="Q691" i="1"/>
  <c r="S691" i="1" s="1"/>
  <c r="T691" i="1" s="1"/>
  <c r="R690" i="1"/>
  <c r="Q690" i="1"/>
  <c r="R689" i="1"/>
  <c r="Q689" i="1"/>
  <c r="S689" i="1" s="1"/>
  <c r="T689" i="1" s="1"/>
  <c r="R688" i="1"/>
  <c r="Q688" i="1"/>
  <c r="S688" i="1" s="1"/>
  <c r="T688" i="1" s="1"/>
  <c r="R687" i="1"/>
  <c r="Q687" i="1"/>
  <c r="S687" i="1" s="1"/>
  <c r="T687" i="1" s="1"/>
  <c r="R686" i="1"/>
  <c r="Q686" i="1"/>
  <c r="R685" i="1"/>
  <c r="Q685" i="1"/>
  <c r="R684" i="1"/>
  <c r="Q684" i="1"/>
  <c r="S684" i="1" s="1"/>
  <c r="T684" i="1" s="1"/>
  <c r="R683" i="1"/>
  <c r="Q683" i="1"/>
  <c r="S683" i="1" s="1"/>
  <c r="T683" i="1" s="1"/>
  <c r="R682" i="1"/>
  <c r="Q682" i="1"/>
  <c r="R681" i="1"/>
  <c r="Q681" i="1"/>
  <c r="R680" i="1"/>
  <c r="Q680" i="1"/>
  <c r="S680" i="1" s="1"/>
  <c r="T680" i="1" s="1"/>
  <c r="R679" i="1"/>
  <c r="Q679" i="1"/>
  <c r="R678" i="1"/>
  <c r="Q678" i="1"/>
  <c r="R677" i="1"/>
  <c r="Q677" i="1"/>
  <c r="S677" i="1" s="1"/>
  <c r="T677" i="1" s="1"/>
  <c r="R676" i="1"/>
  <c r="Q676" i="1"/>
  <c r="S676" i="1" s="1"/>
  <c r="T676" i="1" s="1"/>
  <c r="R675" i="1"/>
  <c r="Q675" i="1"/>
  <c r="R674" i="1"/>
  <c r="Q674" i="1"/>
  <c r="R673" i="1"/>
  <c r="Q673" i="1"/>
  <c r="S673" i="1" s="1"/>
  <c r="T673" i="1" s="1"/>
  <c r="R672" i="1"/>
  <c r="Q672" i="1"/>
  <c r="R671" i="1"/>
  <c r="Q671" i="1"/>
  <c r="S671" i="1" s="1"/>
  <c r="T671" i="1" s="1"/>
  <c r="R670" i="1"/>
  <c r="Q670" i="1"/>
  <c r="R669" i="1"/>
  <c r="Q669" i="1"/>
  <c r="S669" i="1" s="1"/>
  <c r="T669" i="1" s="1"/>
  <c r="R668" i="1"/>
  <c r="Q668" i="1"/>
  <c r="R667" i="1"/>
  <c r="Q667" i="1"/>
  <c r="S667" i="1" s="1"/>
  <c r="T667" i="1" s="1"/>
  <c r="R666" i="1"/>
  <c r="Q666" i="1"/>
  <c r="R665" i="1"/>
  <c r="Q665" i="1"/>
  <c r="S665" i="1" s="1"/>
  <c r="T665" i="1" s="1"/>
  <c r="R664" i="1"/>
  <c r="Q664" i="1"/>
  <c r="S664" i="1" s="1"/>
  <c r="T664" i="1" s="1"/>
  <c r="R663" i="1"/>
  <c r="Q663" i="1"/>
  <c r="S663" i="1" s="1"/>
  <c r="T663" i="1" s="1"/>
  <c r="R662" i="1"/>
  <c r="Q662" i="1"/>
  <c r="R661" i="1"/>
  <c r="Q661" i="1"/>
  <c r="S661" i="1" s="1"/>
  <c r="T661" i="1" s="1"/>
  <c r="R660" i="1"/>
  <c r="Q660" i="1"/>
  <c r="S660" i="1" s="1"/>
  <c r="T660" i="1" s="1"/>
  <c r="R659" i="1"/>
  <c r="Q659" i="1"/>
  <c r="R658" i="1"/>
  <c r="Q658" i="1"/>
  <c r="R657" i="1"/>
  <c r="Q657" i="1"/>
  <c r="S657" i="1" s="1"/>
  <c r="T657" i="1" s="1"/>
  <c r="R656" i="1"/>
  <c r="Q656" i="1"/>
  <c r="S656" i="1" s="1"/>
  <c r="T656" i="1" s="1"/>
  <c r="R655" i="1"/>
  <c r="Q655" i="1"/>
  <c r="S655" i="1" s="1"/>
  <c r="T655" i="1" s="1"/>
  <c r="R654" i="1"/>
  <c r="Q654" i="1"/>
  <c r="R653" i="1"/>
  <c r="Q653" i="1"/>
  <c r="S653" i="1" s="1"/>
  <c r="T653" i="1" s="1"/>
  <c r="R652" i="1"/>
  <c r="Q652" i="1"/>
  <c r="S652" i="1" s="1"/>
  <c r="T652" i="1" s="1"/>
  <c r="R651" i="1"/>
  <c r="Q651" i="1"/>
  <c r="S651" i="1" s="1"/>
  <c r="T651" i="1" s="1"/>
  <c r="R650" i="1"/>
  <c r="Q650" i="1"/>
  <c r="R649" i="1"/>
  <c r="Q649" i="1"/>
  <c r="S649" i="1" s="1"/>
  <c r="T649" i="1" s="1"/>
  <c r="R648" i="1"/>
  <c r="Q648" i="1"/>
  <c r="S648" i="1" s="1"/>
  <c r="T648" i="1" s="1"/>
  <c r="R647" i="1"/>
  <c r="Q647" i="1"/>
  <c r="S647" i="1" s="1"/>
  <c r="T647" i="1" s="1"/>
  <c r="R646" i="1"/>
  <c r="Q646" i="1"/>
  <c r="R645" i="1"/>
  <c r="Q645" i="1"/>
  <c r="S645" i="1" s="1"/>
  <c r="T645" i="1" s="1"/>
  <c r="R644" i="1"/>
  <c r="Q644" i="1"/>
  <c r="S644" i="1" s="1"/>
  <c r="T644" i="1" s="1"/>
  <c r="R643" i="1"/>
  <c r="Q643" i="1"/>
  <c r="S643" i="1" s="1"/>
  <c r="T643" i="1" s="1"/>
  <c r="R642" i="1"/>
  <c r="Q642" i="1"/>
  <c r="R641" i="1"/>
  <c r="Q641" i="1"/>
  <c r="S641" i="1" s="1"/>
  <c r="T641" i="1" s="1"/>
  <c r="R640" i="1"/>
  <c r="Q640" i="1"/>
  <c r="R639" i="1"/>
  <c r="Q639" i="1"/>
  <c r="S639" i="1" s="1"/>
  <c r="T639" i="1" s="1"/>
  <c r="R638" i="1"/>
  <c r="Q638" i="1"/>
  <c r="R637" i="1"/>
  <c r="Q637" i="1"/>
  <c r="S637" i="1" s="1"/>
  <c r="T637" i="1" s="1"/>
  <c r="R636" i="1"/>
  <c r="Q636" i="1"/>
  <c r="S636" i="1" s="1"/>
  <c r="T636" i="1" s="1"/>
  <c r="R635" i="1"/>
  <c r="Q635" i="1"/>
  <c r="S635" i="1" s="1"/>
  <c r="T635" i="1" s="1"/>
  <c r="R634" i="1"/>
  <c r="Q634" i="1"/>
  <c r="R633" i="1"/>
  <c r="Q633" i="1"/>
  <c r="S633" i="1" s="1"/>
  <c r="T633" i="1" s="1"/>
  <c r="R632" i="1"/>
  <c r="Q632" i="1"/>
  <c r="S632" i="1" s="1"/>
  <c r="T632" i="1" s="1"/>
  <c r="R631" i="1"/>
  <c r="Q631" i="1"/>
  <c r="S631" i="1" s="1"/>
  <c r="T631" i="1" s="1"/>
  <c r="R630" i="1"/>
  <c r="Q630" i="1"/>
  <c r="R629" i="1"/>
  <c r="Q629" i="1"/>
  <c r="S629" i="1" s="1"/>
  <c r="T629" i="1" s="1"/>
  <c r="R628" i="1"/>
  <c r="Q628" i="1"/>
  <c r="S628" i="1" s="1"/>
  <c r="T628" i="1" s="1"/>
  <c r="R627" i="1"/>
  <c r="Q627" i="1"/>
  <c r="S627" i="1" s="1"/>
  <c r="T627" i="1" s="1"/>
  <c r="R626" i="1"/>
  <c r="Q626" i="1"/>
  <c r="R625" i="1"/>
  <c r="Q625" i="1"/>
  <c r="S625" i="1" s="1"/>
  <c r="T625" i="1" s="1"/>
  <c r="R624" i="1"/>
  <c r="Q624" i="1"/>
  <c r="S624" i="1" s="1"/>
  <c r="T624" i="1" s="1"/>
  <c r="R623" i="1"/>
  <c r="Q623" i="1"/>
  <c r="S623" i="1" s="1"/>
  <c r="T623" i="1" s="1"/>
  <c r="R622" i="1"/>
  <c r="Q622" i="1"/>
  <c r="R621" i="1"/>
  <c r="Q621" i="1"/>
  <c r="S621" i="1" s="1"/>
  <c r="T621" i="1" s="1"/>
  <c r="R620" i="1"/>
  <c r="Q620" i="1"/>
  <c r="S620" i="1" s="1"/>
  <c r="T620" i="1" s="1"/>
  <c r="R619" i="1"/>
  <c r="Q619" i="1"/>
  <c r="S619" i="1" s="1"/>
  <c r="T619" i="1" s="1"/>
  <c r="R618" i="1"/>
  <c r="Q618" i="1"/>
  <c r="R617" i="1"/>
  <c r="Q617" i="1"/>
  <c r="S617" i="1" s="1"/>
  <c r="T617" i="1" s="1"/>
  <c r="R616" i="1"/>
  <c r="Q616" i="1"/>
  <c r="S616" i="1" s="1"/>
  <c r="T616" i="1" s="1"/>
  <c r="R615" i="1"/>
  <c r="Q615" i="1"/>
  <c r="S615" i="1" s="1"/>
  <c r="T615" i="1" s="1"/>
  <c r="R614" i="1"/>
  <c r="Q614" i="1"/>
  <c r="R613" i="1"/>
  <c r="Q613" i="1"/>
  <c r="S613" i="1" s="1"/>
  <c r="T613" i="1" s="1"/>
  <c r="R612" i="1"/>
  <c r="Q612" i="1"/>
  <c r="R611" i="1"/>
  <c r="Q611" i="1"/>
  <c r="S611" i="1" s="1"/>
  <c r="T611" i="1" s="1"/>
  <c r="R610" i="1"/>
  <c r="Q610" i="1"/>
  <c r="R609" i="1"/>
  <c r="Q609" i="1"/>
  <c r="S609" i="1" s="1"/>
  <c r="T609" i="1" s="1"/>
  <c r="R608" i="1"/>
  <c r="Q608" i="1"/>
  <c r="S608" i="1" s="1"/>
  <c r="T608" i="1" s="1"/>
  <c r="R607" i="1"/>
  <c r="Q607" i="1"/>
  <c r="S607" i="1" s="1"/>
  <c r="T607" i="1" s="1"/>
  <c r="R606" i="1"/>
  <c r="Q606" i="1"/>
  <c r="R605" i="1"/>
  <c r="Q605" i="1"/>
  <c r="S605" i="1" s="1"/>
  <c r="T605" i="1" s="1"/>
  <c r="R604" i="1"/>
  <c r="Q604" i="1"/>
  <c r="S604" i="1" s="1"/>
  <c r="T604" i="1" s="1"/>
  <c r="R603" i="1"/>
  <c r="Q603" i="1"/>
  <c r="S603" i="1" s="1"/>
  <c r="T603" i="1" s="1"/>
  <c r="R602" i="1"/>
  <c r="Q602" i="1"/>
  <c r="R601" i="1"/>
  <c r="Q601" i="1"/>
  <c r="S601" i="1" s="1"/>
  <c r="T601" i="1" s="1"/>
  <c r="R600" i="1"/>
  <c r="Q600" i="1"/>
  <c r="S600" i="1" s="1"/>
  <c r="T600" i="1" s="1"/>
  <c r="R599" i="1"/>
  <c r="Q599" i="1"/>
  <c r="S599" i="1" s="1"/>
  <c r="T599" i="1" s="1"/>
  <c r="R598" i="1"/>
  <c r="Q598" i="1"/>
  <c r="R597" i="1"/>
  <c r="Q597" i="1"/>
  <c r="S597" i="1" s="1"/>
  <c r="T597" i="1" s="1"/>
  <c r="R596" i="1"/>
  <c r="Q596" i="1"/>
  <c r="S596" i="1" s="1"/>
  <c r="T596" i="1" s="1"/>
  <c r="R595" i="1"/>
  <c r="Q595" i="1"/>
  <c r="S595" i="1" s="1"/>
  <c r="T595" i="1" s="1"/>
  <c r="R594" i="1"/>
  <c r="Q594" i="1"/>
  <c r="R593" i="1"/>
  <c r="Q593" i="1"/>
  <c r="S593" i="1" s="1"/>
  <c r="T593" i="1" s="1"/>
  <c r="R592" i="1"/>
  <c r="Q592" i="1"/>
  <c r="S592" i="1" s="1"/>
  <c r="T592" i="1" s="1"/>
  <c r="R591" i="1"/>
  <c r="Q591" i="1"/>
  <c r="S591" i="1" s="1"/>
  <c r="T591" i="1" s="1"/>
  <c r="R590" i="1"/>
  <c r="Q590" i="1"/>
  <c r="R589" i="1"/>
  <c r="Q589" i="1"/>
  <c r="S589" i="1" s="1"/>
  <c r="T589" i="1" s="1"/>
  <c r="R588" i="1"/>
  <c r="Q588" i="1"/>
  <c r="S588" i="1" s="1"/>
  <c r="T588" i="1" s="1"/>
  <c r="R587" i="1"/>
  <c r="Q587" i="1"/>
  <c r="R586" i="1"/>
  <c r="Q586" i="1"/>
  <c r="R585" i="1"/>
  <c r="Q585" i="1"/>
  <c r="S585" i="1" s="1"/>
  <c r="T585" i="1" s="1"/>
  <c r="R584" i="1"/>
  <c r="Q584" i="1"/>
  <c r="S584" i="1" s="1"/>
  <c r="T584" i="1" s="1"/>
  <c r="R583" i="1"/>
  <c r="Q583" i="1"/>
  <c r="R582" i="1"/>
  <c r="Q582" i="1"/>
  <c r="R581" i="1"/>
  <c r="Q581" i="1"/>
  <c r="S581" i="1" s="1"/>
  <c r="T581" i="1" s="1"/>
  <c r="R580" i="1"/>
  <c r="Q580" i="1"/>
  <c r="S580" i="1" s="1"/>
  <c r="T580" i="1" s="1"/>
  <c r="R579" i="1"/>
  <c r="Q579" i="1"/>
  <c r="S579" i="1" s="1"/>
  <c r="T579" i="1" s="1"/>
  <c r="R578" i="1"/>
  <c r="Q578" i="1"/>
  <c r="R577" i="1"/>
  <c r="Q577" i="1"/>
  <c r="S577" i="1" s="1"/>
  <c r="T577" i="1" s="1"/>
  <c r="R576" i="1"/>
  <c r="Q576" i="1"/>
  <c r="S576" i="1" s="1"/>
  <c r="T576" i="1" s="1"/>
  <c r="R575" i="1"/>
  <c r="Q575" i="1"/>
  <c r="S575" i="1" s="1"/>
  <c r="T575" i="1" s="1"/>
  <c r="R574" i="1"/>
  <c r="Q574" i="1"/>
  <c r="R573" i="1"/>
  <c r="Q573" i="1"/>
  <c r="S573" i="1" s="1"/>
  <c r="T573" i="1" s="1"/>
  <c r="R572" i="1"/>
  <c r="Q572" i="1"/>
  <c r="S572" i="1" s="1"/>
  <c r="T572" i="1" s="1"/>
  <c r="R571" i="1"/>
  <c r="Q571" i="1"/>
  <c r="S571" i="1" s="1"/>
  <c r="T571" i="1" s="1"/>
  <c r="R570" i="1"/>
  <c r="Q570" i="1"/>
  <c r="R569" i="1"/>
  <c r="Q569" i="1"/>
  <c r="S569" i="1" s="1"/>
  <c r="T569" i="1" s="1"/>
  <c r="R568" i="1"/>
  <c r="Q568" i="1"/>
  <c r="S568" i="1" s="1"/>
  <c r="T568" i="1" s="1"/>
  <c r="R567" i="1"/>
  <c r="Q567" i="1"/>
  <c r="S567" i="1" s="1"/>
  <c r="T567" i="1" s="1"/>
  <c r="R566" i="1"/>
  <c r="Q566" i="1"/>
  <c r="R565" i="1"/>
  <c r="Q565" i="1"/>
  <c r="S565" i="1" s="1"/>
  <c r="T565" i="1" s="1"/>
  <c r="R564" i="1"/>
  <c r="Q564" i="1"/>
  <c r="S564" i="1" s="1"/>
  <c r="T564" i="1" s="1"/>
  <c r="R563" i="1"/>
  <c r="Q563" i="1"/>
  <c r="S563" i="1" s="1"/>
  <c r="T563" i="1" s="1"/>
  <c r="R562" i="1"/>
  <c r="Q562" i="1"/>
  <c r="R561" i="1"/>
  <c r="Q561" i="1"/>
  <c r="S561" i="1" s="1"/>
  <c r="T561" i="1" s="1"/>
  <c r="R560" i="1"/>
  <c r="Q560" i="1"/>
  <c r="S560" i="1" s="1"/>
  <c r="T560" i="1" s="1"/>
  <c r="R559" i="1"/>
  <c r="Q559" i="1"/>
  <c r="S559" i="1" s="1"/>
  <c r="T559" i="1" s="1"/>
  <c r="R558" i="1"/>
  <c r="Q558" i="1"/>
  <c r="R557" i="1"/>
  <c r="Q557" i="1"/>
  <c r="S557" i="1" s="1"/>
  <c r="T557" i="1" s="1"/>
  <c r="R556" i="1"/>
  <c r="Q556" i="1"/>
  <c r="S556" i="1" s="1"/>
  <c r="T556" i="1" s="1"/>
  <c r="R555" i="1"/>
  <c r="Q555" i="1"/>
  <c r="S555" i="1" s="1"/>
  <c r="T555" i="1" s="1"/>
  <c r="R554" i="1"/>
  <c r="Q554" i="1"/>
  <c r="R553" i="1"/>
  <c r="Q553" i="1"/>
  <c r="S553" i="1" s="1"/>
  <c r="T553" i="1" s="1"/>
  <c r="R552" i="1"/>
  <c r="Q552" i="1"/>
  <c r="S552" i="1" s="1"/>
  <c r="T552" i="1" s="1"/>
  <c r="R551" i="1"/>
  <c r="Q551" i="1"/>
  <c r="S551" i="1" s="1"/>
  <c r="T551" i="1" s="1"/>
  <c r="R550" i="1"/>
  <c r="Q550" i="1"/>
  <c r="R549" i="1"/>
  <c r="Q549" i="1"/>
  <c r="S549" i="1" s="1"/>
  <c r="T549" i="1" s="1"/>
  <c r="R548" i="1"/>
  <c r="Q548" i="1"/>
  <c r="R547" i="1"/>
  <c r="Q547" i="1"/>
  <c r="S547" i="1" s="1"/>
  <c r="T547" i="1" s="1"/>
  <c r="R546" i="1"/>
  <c r="Q546" i="1"/>
  <c r="R545" i="1"/>
  <c r="Q545" i="1"/>
  <c r="S545" i="1" s="1"/>
  <c r="T545" i="1" s="1"/>
  <c r="R544" i="1"/>
  <c r="Q544" i="1"/>
  <c r="S544" i="1" s="1"/>
  <c r="T544" i="1" s="1"/>
  <c r="R543" i="1"/>
  <c r="Q543" i="1"/>
  <c r="S543" i="1" s="1"/>
  <c r="T543" i="1" s="1"/>
  <c r="R542" i="1"/>
  <c r="Q542" i="1"/>
  <c r="R541" i="1"/>
  <c r="Q541" i="1"/>
  <c r="S541" i="1" s="1"/>
  <c r="T541" i="1" s="1"/>
  <c r="R540" i="1"/>
  <c r="Q540" i="1"/>
  <c r="S540" i="1" s="1"/>
  <c r="T540" i="1" s="1"/>
  <c r="R539" i="1"/>
  <c r="Q539" i="1"/>
  <c r="S539" i="1" s="1"/>
  <c r="T539" i="1" s="1"/>
  <c r="R538" i="1"/>
  <c r="Q538" i="1"/>
  <c r="R537" i="1"/>
  <c r="Q537" i="1"/>
  <c r="S537" i="1" s="1"/>
  <c r="T537" i="1" s="1"/>
  <c r="R536" i="1"/>
  <c r="Q536" i="1"/>
  <c r="S536" i="1" s="1"/>
  <c r="T536" i="1" s="1"/>
  <c r="R535" i="1"/>
  <c r="Q535" i="1"/>
  <c r="S535" i="1" s="1"/>
  <c r="T535" i="1" s="1"/>
  <c r="R534" i="1"/>
  <c r="Q534" i="1"/>
  <c r="R533" i="1"/>
  <c r="Q533" i="1"/>
  <c r="S533" i="1" s="1"/>
  <c r="T533" i="1" s="1"/>
  <c r="R532" i="1"/>
  <c r="Q532" i="1"/>
  <c r="S532" i="1" s="1"/>
  <c r="T532" i="1" s="1"/>
  <c r="R531" i="1"/>
  <c r="Q531" i="1"/>
  <c r="S531" i="1" s="1"/>
  <c r="T531" i="1" s="1"/>
  <c r="R530" i="1"/>
  <c r="Q530" i="1"/>
  <c r="R529" i="1"/>
  <c r="Q529" i="1"/>
  <c r="S529" i="1" s="1"/>
  <c r="T529" i="1" s="1"/>
  <c r="R528" i="1"/>
  <c r="Q528" i="1"/>
  <c r="S528" i="1" s="1"/>
  <c r="T528" i="1" s="1"/>
  <c r="R527" i="1"/>
  <c r="Q527" i="1"/>
  <c r="S527" i="1" s="1"/>
  <c r="T527" i="1" s="1"/>
  <c r="R526" i="1"/>
  <c r="Q526" i="1"/>
  <c r="R525" i="1"/>
  <c r="Q525" i="1"/>
  <c r="S525" i="1" s="1"/>
  <c r="T525" i="1" s="1"/>
  <c r="R524" i="1"/>
  <c r="Q524" i="1"/>
  <c r="S524" i="1" s="1"/>
  <c r="T524" i="1" s="1"/>
  <c r="R523" i="1"/>
  <c r="Q523" i="1"/>
  <c r="S523" i="1" s="1"/>
  <c r="T523" i="1" s="1"/>
  <c r="R522" i="1"/>
  <c r="Q522" i="1"/>
  <c r="R521" i="1"/>
  <c r="Q521" i="1"/>
  <c r="S521" i="1" s="1"/>
  <c r="T521" i="1" s="1"/>
  <c r="R520" i="1"/>
  <c r="Q520" i="1"/>
  <c r="S520" i="1" s="1"/>
  <c r="T520" i="1" s="1"/>
  <c r="R519" i="1"/>
  <c r="Q519" i="1"/>
  <c r="S519" i="1" s="1"/>
  <c r="T519" i="1" s="1"/>
  <c r="R518" i="1"/>
  <c r="Q518" i="1"/>
  <c r="R517" i="1"/>
  <c r="Q517" i="1"/>
  <c r="S517" i="1" s="1"/>
  <c r="T517" i="1" s="1"/>
  <c r="R516" i="1"/>
  <c r="Q516" i="1"/>
  <c r="S516" i="1" s="1"/>
  <c r="T516" i="1" s="1"/>
  <c r="R515" i="1"/>
  <c r="Q515" i="1"/>
  <c r="S515" i="1" s="1"/>
  <c r="T515" i="1" s="1"/>
  <c r="R514" i="1"/>
  <c r="Q514" i="1"/>
  <c r="R513" i="1"/>
  <c r="Q513" i="1"/>
  <c r="S513" i="1" s="1"/>
  <c r="T513" i="1" s="1"/>
  <c r="R512" i="1"/>
  <c r="Q512" i="1"/>
  <c r="S512" i="1" s="1"/>
  <c r="T512" i="1" s="1"/>
  <c r="R511" i="1"/>
  <c r="Q511" i="1"/>
  <c r="S511" i="1" s="1"/>
  <c r="T511" i="1" s="1"/>
  <c r="R510" i="1"/>
  <c r="Q510" i="1"/>
  <c r="R509" i="1"/>
  <c r="Q509" i="1"/>
  <c r="R508" i="1"/>
  <c r="Q508" i="1"/>
  <c r="S508" i="1" s="1"/>
  <c r="T508" i="1" s="1"/>
  <c r="R507" i="1"/>
  <c r="Q507" i="1"/>
  <c r="S507" i="1" s="1"/>
  <c r="T507" i="1" s="1"/>
  <c r="R506" i="1"/>
  <c r="Q506" i="1"/>
  <c r="R505" i="1"/>
  <c r="Q505" i="1"/>
  <c r="S505" i="1" s="1"/>
  <c r="T505" i="1" s="1"/>
  <c r="R504" i="1"/>
  <c r="Q504" i="1"/>
  <c r="S504" i="1" s="1"/>
  <c r="T504" i="1" s="1"/>
  <c r="R503" i="1"/>
  <c r="Q503" i="1"/>
  <c r="S503" i="1" s="1"/>
  <c r="T503" i="1" s="1"/>
  <c r="R502" i="1"/>
  <c r="Q502" i="1"/>
  <c r="R501" i="1"/>
  <c r="Q501" i="1"/>
  <c r="S501" i="1" s="1"/>
  <c r="T501" i="1" s="1"/>
  <c r="R500" i="1"/>
  <c r="Q500" i="1"/>
  <c r="S500" i="1" s="1"/>
  <c r="T500" i="1" s="1"/>
  <c r="R499" i="1"/>
  <c r="Q499" i="1"/>
  <c r="S499" i="1" s="1"/>
  <c r="T499" i="1" s="1"/>
  <c r="R498" i="1"/>
  <c r="Q498" i="1"/>
  <c r="R497" i="1"/>
  <c r="Q497" i="1"/>
  <c r="S497" i="1" s="1"/>
  <c r="T497" i="1" s="1"/>
  <c r="R496" i="1"/>
  <c r="Q496" i="1"/>
  <c r="S496" i="1" s="1"/>
  <c r="T496" i="1" s="1"/>
  <c r="R495" i="1"/>
  <c r="Q495" i="1"/>
  <c r="S495" i="1" s="1"/>
  <c r="T495" i="1" s="1"/>
  <c r="R494" i="1"/>
  <c r="Q494" i="1"/>
  <c r="R493" i="1"/>
  <c r="Q493" i="1"/>
  <c r="S493" i="1" s="1"/>
  <c r="T493" i="1" s="1"/>
  <c r="R492" i="1"/>
  <c r="Q492" i="1"/>
  <c r="S492" i="1" s="1"/>
  <c r="T492" i="1" s="1"/>
  <c r="R491" i="1"/>
  <c r="Q491" i="1"/>
  <c r="S491" i="1" s="1"/>
  <c r="T491" i="1" s="1"/>
  <c r="R490" i="1"/>
  <c r="Q490" i="1"/>
  <c r="R489" i="1"/>
  <c r="Q489" i="1"/>
  <c r="S489" i="1" s="1"/>
  <c r="T489" i="1" s="1"/>
  <c r="R488" i="1"/>
  <c r="Q488" i="1"/>
  <c r="S488" i="1" s="1"/>
  <c r="T488" i="1" s="1"/>
  <c r="R487" i="1"/>
  <c r="Q487" i="1"/>
  <c r="S487" i="1" s="1"/>
  <c r="T487" i="1" s="1"/>
  <c r="R486" i="1"/>
  <c r="Q486" i="1"/>
  <c r="R485" i="1"/>
  <c r="Q485" i="1"/>
  <c r="S485" i="1" s="1"/>
  <c r="T485" i="1" s="1"/>
  <c r="R484" i="1"/>
  <c r="Q484" i="1"/>
  <c r="S484" i="1" s="1"/>
  <c r="T484" i="1" s="1"/>
  <c r="R483" i="1"/>
  <c r="Q483" i="1"/>
  <c r="S483" i="1" s="1"/>
  <c r="T483" i="1" s="1"/>
  <c r="R482" i="1"/>
  <c r="Q482" i="1"/>
  <c r="R481" i="1"/>
  <c r="Q481" i="1"/>
  <c r="R480" i="1"/>
  <c r="Q480" i="1"/>
  <c r="S480" i="1" s="1"/>
  <c r="T480" i="1" s="1"/>
  <c r="R479" i="1"/>
  <c r="Q479" i="1"/>
  <c r="S479" i="1" s="1"/>
  <c r="T479" i="1" s="1"/>
  <c r="R478" i="1"/>
  <c r="Q478" i="1"/>
  <c r="R477" i="1"/>
  <c r="Q477" i="1"/>
  <c r="S477" i="1" s="1"/>
  <c r="T477" i="1" s="1"/>
  <c r="R476" i="1"/>
  <c r="Q476" i="1"/>
  <c r="S476" i="1" s="1"/>
  <c r="T476" i="1" s="1"/>
  <c r="R475" i="1"/>
  <c r="Q475" i="1"/>
  <c r="S475" i="1" s="1"/>
  <c r="T475" i="1" s="1"/>
  <c r="R474" i="1"/>
  <c r="Q474" i="1"/>
  <c r="R473" i="1"/>
  <c r="Q473" i="1"/>
  <c r="S473" i="1" s="1"/>
  <c r="T473" i="1" s="1"/>
  <c r="R472" i="1"/>
  <c r="Q472" i="1"/>
  <c r="S472" i="1" s="1"/>
  <c r="T472" i="1" s="1"/>
  <c r="R471" i="1"/>
  <c r="Q471" i="1"/>
  <c r="S471" i="1" s="1"/>
  <c r="T471" i="1" s="1"/>
  <c r="R470" i="1"/>
  <c r="Q470" i="1"/>
  <c r="R469" i="1"/>
  <c r="Q469" i="1"/>
  <c r="S469" i="1" s="1"/>
  <c r="T469" i="1" s="1"/>
  <c r="R468" i="1"/>
  <c r="Q468" i="1"/>
  <c r="S468" i="1" s="1"/>
  <c r="T468" i="1" s="1"/>
  <c r="R467" i="1"/>
  <c r="Q467" i="1"/>
  <c r="S467" i="1" s="1"/>
  <c r="T467" i="1" s="1"/>
  <c r="R466" i="1"/>
  <c r="Q466" i="1"/>
  <c r="R465" i="1"/>
  <c r="Q465" i="1"/>
  <c r="S465" i="1" s="1"/>
  <c r="T465" i="1" s="1"/>
  <c r="R464" i="1"/>
  <c r="Q464" i="1"/>
  <c r="S464" i="1" s="1"/>
  <c r="T464" i="1" s="1"/>
  <c r="R463" i="1"/>
  <c r="Q463" i="1"/>
  <c r="R462" i="1"/>
  <c r="Q462" i="1"/>
  <c r="R461" i="1"/>
  <c r="Q461" i="1"/>
  <c r="S461" i="1" s="1"/>
  <c r="T461" i="1" s="1"/>
  <c r="R460" i="1"/>
  <c r="Q460" i="1"/>
  <c r="S460" i="1" s="1"/>
  <c r="T460" i="1" s="1"/>
  <c r="R459" i="1"/>
  <c r="Q459" i="1"/>
  <c r="S459" i="1" s="1"/>
  <c r="T459" i="1" s="1"/>
  <c r="R458" i="1"/>
  <c r="Q458" i="1"/>
  <c r="R457" i="1"/>
  <c r="Q457" i="1"/>
  <c r="S457" i="1" s="1"/>
  <c r="T457" i="1" s="1"/>
  <c r="R456" i="1"/>
  <c r="Q456" i="1"/>
  <c r="S456" i="1" s="1"/>
  <c r="T456" i="1" s="1"/>
  <c r="R455" i="1"/>
  <c r="Q455" i="1"/>
  <c r="S455" i="1" s="1"/>
  <c r="T455" i="1" s="1"/>
  <c r="R454" i="1"/>
  <c r="Q454" i="1"/>
  <c r="R453" i="1"/>
  <c r="Q453" i="1"/>
  <c r="S453" i="1" s="1"/>
  <c r="T453" i="1" s="1"/>
  <c r="R452" i="1"/>
  <c r="Q452" i="1"/>
  <c r="S452" i="1" s="1"/>
  <c r="T452" i="1" s="1"/>
  <c r="R451" i="1"/>
  <c r="Q451" i="1"/>
  <c r="S451" i="1" s="1"/>
  <c r="T451" i="1" s="1"/>
  <c r="R450" i="1"/>
  <c r="Q450" i="1"/>
  <c r="R449" i="1"/>
  <c r="Q449" i="1"/>
  <c r="S449" i="1" s="1"/>
  <c r="T449" i="1" s="1"/>
  <c r="R448" i="1"/>
  <c r="Q448" i="1"/>
  <c r="S448" i="1" s="1"/>
  <c r="T448" i="1" s="1"/>
  <c r="R447" i="1"/>
  <c r="Q447" i="1"/>
  <c r="S447" i="1" s="1"/>
  <c r="T447" i="1" s="1"/>
  <c r="R446" i="1"/>
  <c r="Q446" i="1"/>
  <c r="R445" i="1"/>
  <c r="Q445" i="1"/>
  <c r="S445" i="1" s="1"/>
  <c r="T445" i="1" s="1"/>
  <c r="R444" i="1"/>
  <c r="Q444" i="1"/>
  <c r="S444" i="1" s="1"/>
  <c r="T444" i="1" s="1"/>
  <c r="R443" i="1"/>
  <c r="Q443" i="1"/>
  <c r="S443" i="1" s="1"/>
  <c r="T443" i="1" s="1"/>
  <c r="R442" i="1"/>
  <c r="Q442" i="1"/>
  <c r="R441" i="1"/>
  <c r="Q441" i="1"/>
  <c r="S441" i="1" s="1"/>
  <c r="T441" i="1" s="1"/>
  <c r="R440" i="1"/>
  <c r="Q440" i="1"/>
  <c r="S440" i="1" s="1"/>
  <c r="T440" i="1" s="1"/>
  <c r="R439" i="1"/>
  <c r="Q439" i="1"/>
  <c r="S439" i="1" s="1"/>
  <c r="T439" i="1" s="1"/>
  <c r="R438" i="1"/>
  <c r="Q438" i="1"/>
  <c r="R437" i="1"/>
  <c r="Q437" i="1"/>
  <c r="S437" i="1" s="1"/>
  <c r="T437" i="1" s="1"/>
  <c r="R436" i="1"/>
  <c r="Q436" i="1"/>
  <c r="S436" i="1" s="1"/>
  <c r="T436" i="1" s="1"/>
  <c r="R435" i="1"/>
  <c r="Q435" i="1"/>
  <c r="R434" i="1"/>
  <c r="Q434" i="1"/>
  <c r="R433" i="1"/>
  <c r="Q433" i="1"/>
  <c r="S433" i="1" s="1"/>
  <c r="T433" i="1" s="1"/>
  <c r="R432" i="1"/>
  <c r="Q432" i="1"/>
  <c r="S432" i="1" s="1"/>
  <c r="T432" i="1" s="1"/>
  <c r="R431" i="1"/>
  <c r="Q431" i="1"/>
  <c r="S431" i="1" s="1"/>
  <c r="T431" i="1" s="1"/>
  <c r="R430" i="1"/>
  <c r="Q430" i="1"/>
  <c r="R429" i="1"/>
  <c r="Q429" i="1"/>
  <c r="S429" i="1" s="1"/>
  <c r="T429" i="1" s="1"/>
  <c r="R428" i="1"/>
  <c r="Q428" i="1"/>
  <c r="S428" i="1" s="1"/>
  <c r="T428" i="1" s="1"/>
  <c r="R427" i="1"/>
  <c r="Q427" i="1"/>
  <c r="S427" i="1" s="1"/>
  <c r="T427" i="1" s="1"/>
  <c r="R426" i="1"/>
  <c r="Q426" i="1"/>
  <c r="R425" i="1"/>
  <c r="Q425" i="1"/>
  <c r="S425" i="1" s="1"/>
  <c r="T425" i="1" s="1"/>
  <c r="R424" i="1"/>
  <c r="Q424" i="1"/>
  <c r="S424" i="1" s="1"/>
  <c r="T424" i="1" s="1"/>
  <c r="R423" i="1"/>
  <c r="Q423" i="1"/>
  <c r="S423" i="1" s="1"/>
  <c r="T423" i="1" s="1"/>
  <c r="R422" i="1"/>
  <c r="Q422" i="1"/>
  <c r="R421" i="1"/>
  <c r="Q421" i="1"/>
  <c r="S421" i="1" s="1"/>
  <c r="T421" i="1" s="1"/>
  <c r="R420" i="1"/>
  <c r="Q420" i="1"/>
  <c r="S420" i="1" s="1"/>
  <c r="T420" i="1" s="1"/>
  <c r="R419" i="1"/>
  <c r="Q419" i="1"/>
  <c r="S419" i="1" s="1"/>
  <c r="T419" i="1" s="1"/>
  <c r="R418" i="1"/>
  <c r="Q418" i="1"/>
  <c r="R417" i="1"/>
  <c r="Q417" i="1"/>
  <c r="S417" i="1" s="1"/>
  <c r="T417" i="1" s="1"/>
  <c r="R416" i="1"/>
  <c r="Q416" i="1"/>
  <c r="S416" i="1" s="1"/>
  <c r="T416" i="1" s="1"/>
  <c r="R415" i="1"/>
  <c r="Q415" i="1"/>
  <c r="S415" i="1" s="1"/>
  <c r="T415" i="1" s="1"/>
  <c r="R414" i="1"/>
  <c r="Q414" i="1"/>
  <c r="R413" i="1"/>
  <c r="Q413" i="1"/>
  <c r="S413" i="1" s="1"/>
  <c r="T413" i="1" s="1"/>
  <c r="R412" i="1"/>
  <c r="Q412" i="1"/>
  <c r="S412" i="1" s="1"/>
  <c r="T412" i="1" s="1"/>
  <c r="R411" i="1"/>
  <c r="Q411" i="1"/>
  <c r="S411" i="1" s="1"/>
  <c r="T411" i="1" s="1"/>
  <c r="R410" i="1"/>
  <c r="Q410" i="1"/>
  <c r="R409" i="1"/>
  <c r="Q409" i="1"/>
  <c r="S409" i="1" s="1"/>
  <c r="T409" i="1" s="1"/>
  <c r="R408" i="1"/>
  <c r="Q408" i="1"/>
  <c r="S408" i="1" s="1"/>
  <c r="T408" i="1" s="1"/>
  <c r="R407" i="1"/>
  <c r="Q407" i="1"/>
  <c r="S407" i="1" s="1"/>
  <c r="T407" i="1" s="1"/>
  <c r="R406" i="1"/>
  <c r="Q406" i="1"/>
  <c r="R405" i="1"/>
  <c r="Q405" i="1"/>
  <c r="S405" i="1" s="1"/>
  <c r="T405" i="1" s="1"/>
  <c r="R404" i="1"/>
  <c r="Q404" i="1"/>
  <c r="S404" i="1" s="1"/>
  <c r="T404" i="1" s="1"/>
  <c r="R403" i="1"/>
  <c r="Q403" i="1"/>
  <c r="S403" i="1" s="1"/>
  <c r="T403" i="1" s="1"/>
  <c r="R402" i="1"/>
  <c r="Q402" i="1"/>
  <c r="R401" i="1"/>
  <c r="Q401" i="1"/>
  <c r="S401" i="1" s="1"/>
  <c r="T401" i="1" s="1"/>
  <c r="R400" i="1"/>
  <c r="Q400" i="1"/>
  <c r="S400" i="1" s="1"/>
  <c r="T400" i="1" s="1"/>
  <c r="R399" i="1"/>
  <c r="Q399" i="1"/>
  <c r="S399" i="1" s="1"/>
  <c r="T399" i="1" s="1"/>
  <c r="R398" i="1"/>
  <c r="Q398" i="1"/>
  <c r="R397" i="1"/>
  <c r="Q397" i="1"/>
  <c r="S397" i="1" s="1"/>
  <c r="T397" i="1" s="1"/>
  <c r="R396" i="1"/>
  <c r="Q396" i="1"/>
  <c r="S396" i="1" s="1"/>
  <c r="T396" i="1" s="1"/>
  <c r="R395" i="1"/>
  <c r="Q395" i="1"/>
  <c r="R394" i="1"/>
  <c r="Q394" i="1"/>
  <c r="R393" i="1"/>
  <c r="Q393" i="1"/>
  <c r="S393" i="1" s="1"/>
  <c r="T393" i="1" s="1"/>
  <c r="R392" i="1"/>
  <c r="Q392" i="1"/>
  <c r="S392" i="1" s="1"/>
  <c r="T392" i="1" s="1"/>
  <c r="R391" i="1"/>
  <c r="Q391" i="1"/>
  <c r="S391" i="1" s="1"/>
  <c r="T391" i="1" s="1"/>
  <c r="R390" i="1"/>
  <c r="Q390" i="1"/>
  <c r="R389" i="1"/>
  <c r="Q389" i="1"/>
  <c r="S389" i="1" s="1"/>
  <c r="T389" i="1" s="1"/>
  <c r="R388" i="1"/>
  <c r="Q388" i="1"/>
  <c r="S388" i="1" s="1"/>
  <c r="T388" i="1" s="1"/>
  <c r="R387" i="1"/>
  <c r="Q387" i="1"/>
  <c r="S387" i="1" s="1"/>
  <c r="T387" i="1" s="1"/>
  <c r="R386" i="1"/>
  <c r="Q386" i="1"/>
  <c r="R385" i="1"/>
  <c r="Q385" i="1"/>
  <c r="R384" i="1"/>
  <c r="Q384" i="1"/>
  <c r="S384" i="1" s="1"/>
  <c r="T384" i="1" s="1"/>
  <c r="R383" i="1"/>
  <c r="Q383" i="1"/>
  <c r="S383" i="1" s="1"/>
  <c r="T383" i="1" s="1"/>
  <c r="R382" i="1"/>
  <c r="Q382" i="1"/>
  <c r="R381" i="1"/>
  <c r="Q381" i="1"/>
  <c r="S381" i="1" s="1"/>
  <c r="T381" i="1" s="1"/>
  <c r="R380" i="1"/>
  <c r="Q380" i="1"/>
  <c r="S380" i="1" s="1"/>
  <c r="T380" i="1" s="1"/>
  <c r="R379" i="1"/>
  <c r="Q379" i="1"/>
  <c r="R378" i="1"/>
  <c r="Q378" i="1"/>
  <c r="R377" i="1"/>
  <c r="Q377" i="1"/>
  <c r="R376" i="1"/>
  <c r="Q376" i="1"/>
  <c r="S376" i="1" s="1"/>
  <c r="T376" i="1" s="1"/>
  <c r="R375" i="1"/>
  <c r="Q375" i="1"/>
  <c r="S375" i="1" s="1"/>
  <c r="T375" i="1" s="1"/>
  <c r="R374" i="1"/>
  <c r="Q374" i="1"/>
  <c r="R373" i="1"/>
  <c r="Q373" i="1"/>
  <c r="S373" i="1" s="1"/>
  <c r="T373" i="1" s="1"/>
  <c r="R372" i="1"/>
  <c r="Q372" i="1"/>
  <c r="S372" i="1" s="1"/>
  <c r="T372" i="1" s="1"/>
  <c r="R371" i="1"/>
  <c r="Q371" i="1"/>
  <c r="S371" i="1" s="1"/>
  <c r="T371" i="1" s="1"/>
  <c r="R370" i="1"/>
  <c r="Q370" i="1"/>
  <c r="R369" i="1"/>
  <c r="Q369" i="1"/>
  <c r="S369" i="1" s="1"/>
  <c r="T369" i="1" s="1"/>
  <c r="R368" i="1"/>
  <c r="Q368" i="1"/>
  <c r="S368" i="1" s="1"/>
  <c r="T368" i="1" s="1"/>
  <c r="R367" i="1"/>
  <c r="Q367" i="1"/>
  <c r="S367" i="1" s="1"/>
  <c r="T367" i="1" s="1"/>
  <c r="R366" i="1"/>
  <c r="Q366" i="1"/>
  <c r="R365" i="1"/>
  <c r="Q365" i="1"/>
  <c r="S365" i="1" s="1"/>
  <c r="T365" i="1" s="1"/>
  <c r="R364" i="1"/>
  <c r="Q364" i="1"/>
  <c r="R363" i="1"/>
  <c r="Q363" i="1"/>
  <c r="S363" i="1" s="1"/>
  <c r="T363" i="1" s="1"/>
  <c r="R362" i="1"/>
  <c r="Q362" i="1"/>
  <c r="R361" i="1"/>
  <c r="Q361" i="1"/>
  <c r="S361" i="1" s="1"/>
  <c r="T361" i="1" s="1"/>
  <c r="R360" i="1"/>
  <c r="Q360" i="1"/>
  <c r="S360" i="1" s="1"/>
  <c r="T360" i="1" s="1"/>
  <c r="R359" i="1"/>
  <c r="Q359" i="1"/>
  <c r="S359" i="1" s="1"/>
  <c r="T359" i="1" s="1"/>
  <c r="R358" i="1"/>
  <c r="Q358" i="1"/>
  <c r="R357" i="1"/>
  <c r="Q357" i="1"/>
  <c r="S357" i="1" s="1"/>
  <c r="T357" i="1" s="1"/>
  <c r="R356" i="1"/>
  <c r="Q356" i="1"/>
  <c r="S356" i="1" s="1"/>
  <c r="T356" i="1" s="1"/>
  <c r="R355" i="1"/>
  <c r="Q355" i="1"/>
  <c r="S355" i="1" s="1"/>
  <c r="T355" i="1" s="1"/>
  <c r="R354" i="1"/>
  <c r="Q354" i="1"/>
  <c r="R353" i="1"/>
  <c r="Q353" i="1"/>
  <c r="S353" i="1" s="1"/>
  <c r="T353" i="1" s="1"/>
  <c r="R352" i="1"/>
  <c r="Q352" i="1"/>
  <c r="S352" i="1" s="1"/>
  <c r="T352" i="1" s="1"/>
  <c r="R351" i="1"/>
  <c r="Q351" i="1"/>
  <c r="S351" i="1" s="1"/>
  <c r="T351" i="1" s="1"/>
  <c r="R350" i="1"/>
  <c r="Q350" i="1"/>
  <c r="R349" i="1"/>
  <c r="Q349" i="1"/>
  <c r="S349" i="1" s="1"/>
  <c r="T349" i="1" s="1"/>
  <c r="R348" i="1"/>
  <c r="Q348" i="1"/>
  <c r="S348" i="1" s="1"/>
  <c r="T348" i="1" s="1"/>
  <c r="R347" i="1"/>
  <c r="Q347" i="1"/>
  <c r="S347" i="1" s="1"/>
  <c r="T347" i="1" s="1"/>
  <c r="R346" i="1"/>
  <c r="Q346" i="1"/>
  <c r="R345" i="1"/>
  <c r="Q345" i="1"/>
  <c r="R344" i="1"/>
  <c r="Q344" i="1"/>
  <c r="S344" i="1" s="1"/>
  <c r="T344" i="1" s="1"/>
  <c r="R343" i="1"/>
  <c r="Q343" i="1"/>
  <c r="S343" i="1" s="1"/>
  <c r="T343" i="1" s="1"/>
  <c r="R342" i="1"/>
  <c r="Q342" i="1"/>
  <c r="R341" i="1"/>
  <c r="Q341" i="1"/>
  <c r="S341" i="1" s="1"/>
  <c r="T341" i="1" s="1"/>
  <c r="R340" i="1"/>
  <c r="Q340" i="1"/>
  <c r="S340" i="1" s="1"/>
  <c r="T340" i="1" s="1"/>
  <c r="R339" i="1"/>
  <c r="Q339" i="1"/>
  <c r="S339" i="1" s="1"/>
  <c r="T339" i="1" s="1"/>
  <c r="R338" i="1"/>
  <c r="Q338" i="1"/>
  <c r="R337" i="1"/>
  <c r="Q337" i="1"/>
  <c r="R336" i="1"/>
  <c r="Q336" i="1"/>
  <c r="S336" i="1" s="1"/>
  <c r="T336" i="1" s="1"/>
  <c r="R335" i="1"/>
  <c r="Q335" i="1"/>
  <c r="S335" i="1" s="1"/>
  <c r="T335" i="1" s="1"/>
  <c r="R334" i="1"/>
  <c r="Q334" i="1"/>
  <c r="R333" i="1"/>
  <c r="Q333" i="1"/>
  <c r="R332" i="1"/>
  <c r="Q332" i="1"/>
  <c r="S332" i="1" s="1"/>
  <c r="T332" i="1" s="1"/>
  <c r="R331" i="1"/>
  <c r="Q331" i="1"/>
  <c r="S331" i="1" s="1"/>
  <c r="T331" i="1" s="1"/>
  <c r="R330" i="1"/>
  <c r="Q330" i="1"/>
  <c r="R329" i="1"/>
  <c r="Q329" i="1"/>
  <c r="R328" i="1"/>
  <c r="Q328" i="1"/>
  <c r="S328" i="1" s="1"/>
  <c r="T328" i="1" s="1"/>
  <c r="R327" i="1"/>
  <c r="Q327" i="1"/>
  <c r="S327" i="1" s="1"/>
  <c r="T327" i="1" s="1"/>
  <c r="R326" i="1"/>
  <c r="Q326" i="1"/>
  <c r="R325" i="1"/>
  <c r="Q325" i="1"/>
  <c r="S325" i="1" s="1"/>
  <c r="T325" i="1" s="1"/>
  <c r="R324" i="1"/>
  <c r="Q324" i="1"/>
  <c r="S324" i="1" s="1"/>
  <c r="T324" i="1" s="1"/>
  <c r="R323" i="1"/>
  <c r="Q323" i="1"/>
  <c r="S323" i="1" s="1"/>
  <c r="T323" i="1" s="1"/>
  <c r="R322" i="1"/>
  <c r="Q322" i="1"/>
  <c r="R321" i="1"/>
  <c r="Q321" i="1"/>
  <c r="S321" i="1" s="1"/>
  <c r="T321" i="1" s="1"/>
  <c r="R320" i="1"/>
  <c r="Q320" i="1"/>
  <c r="S320" i="1" s="1"/>
  <c r="T320" i="1" s="1"/>
  <c r="R319" i="1"/>
  <c r="Q319" i="1"/>
  <c r="S319" i="1" s="1"/>
  <c r="T319" i="1" s="1"/>
  <c r="R318" i="1"/>
  <c r="Q318" i="1"/>
  <c r="R317" i="1"/>
  <c r="Q317" i="1"/>
  <c r="S317" i="1" s="1"/>
  <c r="T317" i="1" s="1"/>
  <c r="R316" i="1"/>
  <c r="Q316" i="1"/>
  <c r="S316" i="1" s="1"/>
  <c r="T316" i="1" s="1"/>
  <c r="R315" i="1"/>
  <c r="Q315" i="1"/>
  <c r="S315" i="1" s="1"/>
  <c r="T315" i="1" s="1"/>
  <c r="R314" i="1"/>
  <c r="Q314" i="1"/>
  <c r="R313" i="1"/>
  <c r="Q313" i="1"/>
  <c r="S313" i="1" s="1"/>
  <c r="T313" i="1" s="1"/>
  <c r="R312" i="1"/>
  <c r="Q312" i="1"/>
  <c r="S312" i="1" s="1"/>
  <c r="T312" i="1" s="1"/>
  <c r="R311" i="1"/>
  <c r="Q311" i="1"/>
  <c r="S311" i="1" s="1"/>
  <c r="T311" i="1" s="1"/>
  <c r="R310" i="1"/>
  <c r="Q310" i="1"/>
  <c r="R309" i="1"/>
  <c r="Q309" i="1"/>
  <c r="S309" i="1" s="1"/>
  <c r="T309" i="1" s="1"/>
  <c r="R308" i="1"/>
  <c r="Q308" i="1"/>
  <c r="R307" i="1"/>
  <c r="Q307" i="1"/>
  <c r="S307" i="1" s="1"/>
  <c r="T307" i="1" s="1"/>
  <c r="R306" i="1"/>
  <c r="Q306" i="1"/>
  <c r="R305" i="1"/>
  <c r="Q305" i="1"/>
  <c r="S305" i="1" s="1"/>
  <c r="T305" i="1" s="1"/>
  <c r="R304" i="1"/>
  <c r="Q304" i="1"/>
  <c r="S304" i="1" s="1"/>
  <c r="T304" i="1" s="1"/>
  <c r="R303" i="1"/>
  <c r="Q303" i="1"/>
  <c r="S303" i="1" s="1"/>
  <c r="T303" i="1" s="1"/>
  <c r="R302" i="1"/>
  <c r="Q302" i="1"/>
  <c r="R301" i="1"/>
  <c r="Q301" i="1"/>
  <c r="S301" i="1" s="1"/>
  <c r="T301" i="1" s="1"/>
  <c r="R300" i="1"/>
  <c r="Q300" i="1"/>
  <c r="S300" i="1" s="1"/>
  <c r="T300" i="1" s="1"/>
  <c r="R299" i="1"/>
  <c r="Q299" i="1"/>
  <c r="R298" i="1"/>
  <c r="Q298" i="1"/>
  <c r="R297" i="1"/>
  <c r="Q297" i="1"/>
  <c r="R296" i="1"/>
  <c r="Q296" i="1"/>
  <c r="S296" i="1" s="1"/>
  <c r="T296" i="1" s="1"/>
  <c r="R295" i="1"/>
  <c r="Q295" i="1"/>
  <c r="R294" i="1"/>
  <c r="Q294" i="1"/>
  <c r="R293" i="1"/>
  <c r="Q293" i="1"/>
  <c r="S293" i="1" s="1"/>
  <c r="T293" i="1" s="1"/>
  <c r="R292" i="1"/>
  <c r="Q292" i="1"/>
  <c r="S292" i="1" s="1"/>
  <c r="T292" i="1" s="1"/>
  <c r="R291" i="1"/>
  <c r="Q291" i="1"/>
  <c r="S291" i="1" s="1"/>
  <c r="T291" i="1" s="1"/>
  <c r="R290" i="1"/>
  <c r="Q290" i="1"/>
  <c r="R289" i="1"/>
  <c r="Q289" i="1"/>
  <c r="S289" i="1" s="1"/>
  <c r="T289" i="1" s="1"/>
  <c r="R288" i="1"/>
  <c r="Q288" i="1"/>
  <c r="R287" i="1"/>
  <c r="Q287" i="1"/>
  <c r="S287" i="1" s="1"/>
  <c r="T287" i="1" s="1"/>
  <c r="R286" i="1"/>
  <c r="Q286" i="1"/>
  <c r="R285" i="1"/>
  <c r="Q285" i="1"/>
  <c r="S285" i="1" s="1"/>
  <c r="T285" i="1" s="1"/>
  <c r="R284" i="1"/>
  <c r="Q284" i="1"/>
  <c r="S284" i="1" s="1"/>
  <c r="T284" i="1" s="1"/>
  <c r="R283" i="1"/>
  <c r="Q283" i="1"/>
  <c r="S283" i="1" s="1"/>
  <c r="T283" i="1" s="1"/>
  <c r="R282" i="1"/>
  <c r="Q282" i="1"/>
  <c r="R281" i="1"/>
  <c r="Q281" i="1"/>
  <c r="S281" i="1" s="1"/>
  <c r="T281" i="1" s="1"/>
  <c r="R280" i="1"/>
  <c r="Q280" i="1"/>
  <c r="S280" i="1" s="1"/>
  <c r="T280" i="1" s="1"/>
  <c r="R279" i="1"/>
  <c r="Q279" i="1"/>
  <c r="S279" i="1" s="1"/>
  <c r="T279" i="1" s="1"/>
  <c r="R278" i="1"/>
  <c r="Q278" i="1"/>
  <c r="R277" i="1"/>
  <c r="Q277" i="1"/>
  <c r="S277" i="1" s="1"/>
  <c r="T277" i="1" s="1"/>
  <c r="R276" i="1"/>
  <c r="Q276" i="1"/>
  <c r="S276" i="1" s="1"/>
  <c r="T276" i="1" s="1"/>
  <c r="R275" i="1"/>
  <c r="Q275" i="1"/>
  <c r="S275" i="1" s="1"/>
  <c r="T275" i="1" s="1"/>
  <c r="R274" i="1"/>
  <c r="Q274" i="1"/>
  <c r="R273" i="1"/>
  <c r="Q273" i="1"/>
  <c r="S273" i="1" s="1"/>
  <c r="T273" i="1" s="1"/>
  <c r="R272" i="1"/>
  <c r="Q272" i="1"/>
  <c r="S272" i="1" s="1"/>
  <c r="T272" i="1" s="1"/>
  <c r="R271" i="1"/>
  <c r="Q271" i="1"/>
  <c r="R270" i="1"/>
  <c r="Q270" i="1"/>
  <c r="R269" i="1"/>
  <c r="Q269" i="1"/>
  <c r="S269" i="1" s="1"/>
  <c r="T269" i="1" s="1"/>
  <c r="R268" i="1"/>
  <c r="Q268" i="1"/>
  <c r="R267" i="1"/>
  <c r="Q267" i="1"/>
  <c r="S267" i="1" s="1"/>
  <c r="T267" i="1" s="1"/>
  <c r="R266" i="1"/>
  <c r="Q266" i="1"/>
  <c r="R265" i="1"/>
  <c r="Q265" i="1"/>
  <c r="S265" i="1" s="1"/>
  <c r="T265" i="1" s="1"/>
  <c r="R264" i="1"/>
  <c r="Q264" i="1"/>
  <c r="S264" i="1" s="1"/>
  <c r="T264" i="1" s="1"/>
  <c r="R263" i="1"/>
  <c r="Q263" i="1"/>
  <c r="R262" i="1"/>
  <c r="Q262" i="1"/>
  <c r="R261" i="1"/>
  <c r="Q261" i="1"/>
  <c r="R260" i="1"/>
  <c r="Q260" i="1"/>
  <c r="S260" i="1" s="1"/>
  <c r="T260" i="1" s="1"/>
  <c r="R259" i="1"/>
  <c r="Q259" i="1"/>
  <c r="S259" i="1" s="1"/>
  <c r="T259" i="1" s="1"/>
  <c r="R258" i="1"/>
  <c r="Q258" i="1"/>
  <c r="R257" i="1"/>
  <c r="Q257" i="1"/>
  <c r="S257" i="1" s="1"/>
  <c r="T257" i="1" s="1"/>
  <c r="R256" i="1"/>
  <c r="Q256" i="1"/>
  <c r="S256" i="1" s="1"/>
  <c r="T256" i="1" s="1"/>
  <c r="R255" i="1"/>
  <c r="Q255" i="1"/>
  <c r="S255" i="1" s="1"/>
  <c r="T255" i="1" s="1"/>
  <c r="R254" i="1"/>
  <c r="Q254" i="1"/>
  <c r="R253" i="1"/>
  <c r="Q253" i="1"/>
  <c r="S253" i="1" s="1"/>
  <c r="T253" i="1" s="1"/>
  <c r="R252" i="1"/>
  <c r="Q252" i="1"/>
  <c r="S252" i="1" s="1"/>
  <c r="T252" i="1" s="1"/>
  <c r="R251" i="1"/>
  <c r="Q251" i="1"/>
  <c r="R250" i="1"/>
  <c r="Q250" i="1"/>
  <c r="R249" i="1"/>
  <c r="Q249" i="1"/>
  <c r="S249" i="1" s="1"/>
  <c r="T249" i="1" s="1"/>
  <c r="R248" i="1"/>
  <c r="Q248" i="1"/>
  <c r="S248" i="1" s="1"/>
  <c r="T248" i="1" s="1"/>
  <c r="R247" i="1"/>
  <c r="Q247" i="1"/>
  <c r="S247" i="1" s="1"/>
  <c r="T247" i="1" s="1"/>
  <c r="R246" i="1"/>
  <c r="Q246" i="1"/>
  <c r="R245" i="1"/>
  <c r="Q245" i="1"/>
  <c r="S245" i="1" s="1"/>
  <c r="T245" i="1" s="1"/>
  <c r="R244" i="1"/>
  <c r="Q244" i="1"/>
  <c r="S244" i="1" s="1"/>
  <c r="T244" i="1" s="1"/>
  <c r="R243" i="1"/>
  <c r="Q243" i="1"/>
  <c r="S243" i="1" s="1"/>
  <c r="T243" i="1" s="1"/>
  <c r="R242" i="1"/>
  <c r="Q242" i="1"/>
  <c r="R241" i="1"/>
  <c r="Q241" i="1"/>
  <c r="S241" i="1" s="1"/>
  <c r="T241" i="1" s="1"/>
  <c r="R240" i="1"/>
  <c r="Q240" i="1"/>
  <c r="S240" i="1" s="1"/>
  <c r="T240" i="1" s="1"/>
  <c r="R239" i="1"/>
  <c r="Q239" i="1"/>
  <c r="S239" i="1" s="1"/>
  <c r="T239" i="1" s="1"/>
  <c r="R238" i="1"/>
  <c r="Q238" i="1"/>
  <c r="R237" i="1"/>
  <c r="Q237" i="1"/>
  <c r="S237" i="1" s="1"/>
  <c r="T237" i="1" s="1"/>
  <c r="R236" i="1"/>
  <c r="Q236" i="1"/>
  <c r="S236" i="1" s="1"/>
  <c r="T236" i="1" s="1"/>
  <c r="R235" i="1"/>
  <c r="Q235" i="1"/>
  <c r="S235" i="1" s="1"/>
  <c r="T235" i="1" s="1"/>
  <c r="R234" i="1"/>
  <c r="Q234" i="1"/>
  <c r="R233" i="1"/>
  <c r="Q233" i="1"/>
  <c r="S233" i="1" s="1"/>
  <c r="T233" i="1" s="1"/>
  <c r="R232" i="1"/>
  <c r="Q232" i="1"/>
  <c r="S232" i="1" s="1"/>
  <c r="T232" i="1" s="1"/>
  <c r="R231" i="1"/>
  <c r="Q231" i="1"/>
  <c r="S231" i="1" s="1"/>
  <c r="T231" i="1" s="1"/>
  <c r="R230" i="1"/>
  <c r="Q230" i="1"/>
  <c r="R229" i="1"/>
  <c r="Q229" i="1"/>
  <c r="S229" i="1" s="1"/>
  <c r="T229" i="1" s="1"/>
  <c r="R228" i="1"/>
  <c r="Q228" i="1"/>
  <c r="S228" i="1" s="1"/>
  <c r="T228" i="1" s="1"/>
  <c r="R227" i="1"/>
  <c r="Q227" i="1"/>
  <c r="S227" i="1" s="1"/>
  <c r="T227" i="1" s="1"/>
  <c r="R226" i="1"/>
  <c r="Q226" i="1"/>
  <c r="R225" i="1"/>
  <c r="Q225" i="1"/>
  <c r="R224" i="1"/>
  <c r="Q224" i="1"/>
  <c r="S224" i="1" s="1"/>
  <c r="T224" i="1" s="1"/>
  <c r="R223" i="1"/>
  <c r="Q223" i="1"/>
  <c r="S223" i="1" s="1"/>
  <c r="T223" i="1" s="1"/>
  <c r="R222" i="1"/>
  <c r="Q222" i="1"/>
  <c r="R221" i="1"/>
  <c r="Q221" i="1"/>
  <c r="S221" i="1" s="1"/>
  <c r="T221" i="1" s="1"/>
  <c r="R220" i="1"/>
  <c r="Q220" i="1"/>
  <c r="S220" i="1" s="1"/>
  <c r="T220" i="1" s="1"/>
  <c r="R219" i="1"/>
  <c r="Q219" i="1"/>
  <c r="S219" i="1" s="1"/>
  <c r="T219" i="1" s="1"/>
  <c r="R218" i="1"/>
  <c r="Q218" i="1"/>
  <c r="R217" i="1"/>
  <c r="Q217" i="1"/>
  <c r="S217" i="1" s="1"/>
  <c r="T217" i="1" s="1"/>
  <c r="R216" i="1"/>
  <c r="Q216" i="1"/>
  <c r="S216" i="1" s="1"/>
  <c r="T216" i="1" s="1"/>
  <c r="R215" i="1"/>
  <c r="Q215" i="1"/>
  <c r="S215" i="1" s="1"/>
  <c r="T215" i="1" s="1"/>
  <c r="R214" i="1"/>
  <c r="Q214" i="1"/>
  <c r="R213" i="1"/>
  <c r="Q213" i="1"/>
  <c r="S213" i="1" s="1"/>
  <c r="T213" i="1" s="1"/>
  <c r="R212" i="1"/>
  <c r="Q212" i="1"/>
  <c r="S212" i="1" s="1"/>
  <c r="T212" i="1" s="1"/>
  <c r="R211" i="1"/>
  <c r="Q211" i="1"/>
  <c r="S211" i="1" s="1"/>
  <c r="T211" i="1" s="1"/>
  <c r="R210" i="1"/>
  <c r="Q210" i="1"/>
  <c r="R209" i="1"/>
  <c r="Q209" i="1"/>
  <c r="S209" i="1" s="1"/>
  <c r="T209" i="1" s="1"/>
  <c r="R208" i="1"/>
  <c r="Q208" i="1"/>
  <c r="S208" i="1" s="1"/>
  <c r="T208" i="1" s="1"/>
  <c r="R207" i="1"/>
  <c r="Q207" i="1"/>
  <c r="S207" i="1" s="1"/>
  <c r="T207" i="1" s="1"/>
  <c r="R206" i="1"/>
  <c r="Q206" i="1"/>
  <c r="R205" i="1"/>
  <c r="Q205" i="1"/>
  <c r="S205" i="1" s="1"/>
  <c r="T205" i="1" s="1"/>
  <c r="R204" i="1"/>
  <c r="Q204" i="1"/>
  <c r="S204" i="1" s="1"/>
  <c r="T204" i="1" s="1"/>
  <c r="R203" i="1"/>
  <c r="Q203" i="1"/>
  <c r="S203" i="1" s="1"/>
  <c r="T203" i="1" s="1"/>
  <c r="R202" i="1"/>
  <c r="Q202" i="1"/>
  <c r="R201" i="1"/>
  <c r="Q201" i="1"/>
  <c r="S201" i="1" s="1"/>
  <c r="T201" i="1" s="1"/>
  <c r="R200" i="1"/>
  <c r="Q200" i="1"/>
  <c r="S200" i="1" s="1"/>
  <c r="T200" i="1" s="1"/>
  <c r="R199" i="1"/>
  <c r="Q199" i="1"/>
  <c r="S199" i="1" s="1"/>
  <c r="T199" i="1" s="1"/>
  <c r="R198" i="1"/>
  <c r="Q198" i="1"/>
  <c r="R197" i="1"/>
  <c r="Q197" i="1"/>
  <c r="S197" i="1" s="1"/>
  <c r="T197" i="1" s="1"/>
  <c r="R196" i="1"/>
  <c r="Q196" i="1"/>
  <c r="S196" i="1" s="1"/>
  <c r="T196" i="1" s="1"/>
  <c r="R195" i="1"/>
  <c r="Q195" i="1"/>
  <c r="S195" i="1" s="1"/>
  <c r="T195" i="1" s="1"/>
  <c r="R194" i="1"/>
  <c r="Q194" i="1"/>
  <c r="R193" i="1"/>
  <c r="Q193" i="1"/>
  <c r="S193" i="1" s="1"/>
  <c r="T193" i="1" s="1"/>
  <c r="R192" i="1"/>
  <c r="Q192" i="1"/>
  <c r="S192" i="1" s="1"/>
  <c r="T192" i="1" s="1"/>
  <c r="R191" i="1"/>
  <c r="Q191" i="1"/>
  <c r="S191" i="1" s="1"/>
  <c r="T191" i="1" s="1"/>
  <c r="R190" i="1"/>
  <c r="Q190" i="1"/>
  <c r="R189" i="1"/>
  <c r="Q189" i="1"/>
  <c r="S189" i="1" s="1"/>
  <c r="T189" i="1" s="1"/>
  <c r="R188" i="1"/>
  <c r="Q188" i="1"/>
  <c r="S188" i="1" s="1"/>
  <c r="T188" i="1" s="1"/>
  <c r="R187" i="1"/>
  <c r="Q187" i="1"/>
  <c r="S187" i="1" s="1"/>
  <c r="T187" i="1" s="1"/>
  <c r="R186" i="1"/>
  <c r="Q186" i="1"/>
  <c r="R185" i="1"/>
  <c r="Q185" i="1"/>
  <c r="S185" i="1" s="1"/>
  <c r="T185" i="1" s="1"/>
  <c r="R184" i="1"/>
  <c r="Q184" i="1"/>
  <c r="S184" i="1" s="1"/>
  <c r="T184" i="1" s="1"/>
  <c r="R183" i="1"/>
  <c r="Q183" i="1"/>
  <c r="S183" i="1" s="1"/>
  <c r="T183" i="1" s="1"/>
  <c r="R182" i="1"/>
  <c r="Q182" i="1"/>
  <c r="R181" i="1"/>
  <c r="Q181" i="1"/>
  <c r="S181" i="1" s="1"/>
  <c r="T181" i="1" s="1"/>
  <c r="R180" i="1"/>
  <c r="Q180" i="1"/>
  <c r="S180" i="1" s="1"/>
  <c r="T180" i="1" s="1"/>
  <c r="R179" i="1"/>
  <c r="Q179" i="1"/>
  <c r="S179" i="1" s="1"/>
  <c r="T179" i="1" s="1"/>
  <c r="R178" i="1"/>
  <c r="Q178" i="1"/>
  <c r="R177" i="1"/>
  <c r="Q177" i="1"/>
  <c r="S177" i="1" s="1"/>
  <c r="T177" i="1" s="1"/>
  <c r="R176" i="1"/>
  <c r="Q176" i="1"/>
  <c r="S176" i="1" s="1"/>
  <c r="T176" i="1" s="1"/>
  <c r="R175" i="1"/>
  <c r="Q175" i="1"/>
  <c r="S175" i="1" s="1"/>
  <c r="T175" i="1" s="1"/>
  <c r="R174" i="1"/>
  <c r="Q174" i="1"/>
  <c r="R173" i="1"/>
  <c r="Q173" i="1"/>
  <c r="S173" i="1" s="1"/>
  <c r="T173" i="1" s="1"/>
  <c r="R172" i="1"/>
  <c r="Q172" i="1"/>
  <c r="S172" i="1" s="1"/>
  <c r="T172" i="1" s="1"/>
  <c r="R171" i="1"/>
  <c r="Q171" i="1"/>
  <c r="S171" i="1" s="1"/>
  <c r="T171" i="1" s="1"/>
  <c r="R170" i="1"/>
  <c r="Q170" i="1"/>
  <c r="R169" i="1"/>
  <c r="Q169" i="1"/>
  <c r="S169" i="1" s="1"/>
  <c r="T169" i="1" s="1"/>
  <c r="R168" i="1"/>
  <c r="Q168" i="1"/>
  <c r="S168" i="1" s="1"/>
  <c r="T168" i="1" s="1"/>
  <c r="R167" i="1"/>
  <c r="Q167" i="1"/>
  <c r="S167" i="1" s="1"/>
  <c r="T167" i="1" s="1"/>
  <c r="R166" i="1"/>
  <c r="Q166" i="1"/>
  <c r="R165" i="1"/>
  <c r="Q165" i="1"/>
  <c r="R164" i="1"/>
  <c r="Q164" i="1"/>
  <c r="S164" i="1" s="1"/>
  <c r="T164" i="1" s="1"/>
  <c r="R163" i="1"/>
  <c r="Q163" i="1"/>
  <c r="S163" i="1" s="1"/>
  <c r="T163" i="1" s="1"/>
  <c r="R162" i="1"/>
  <c r="Q162" i="1"/>
  <c r="R161" i="1"/>
  <c r="Q161" i="1"/>
  <c r="R160" i="1"/>
  <c r="Q160" i="1"/>
  <c r="S160" i="1" s="1"/>
  <c r="T160" i="1" s="1"/>
  <c r="R159" i="1"/>
  <c r="Q159" i="1"/>
  <c r="S159" i="1" s="1"/>
  <c r="T159" i="1" s="1"/>
  <c r="R158" i="1"/>
  <c r="Q158" i="1"/>
  <c r="R157" i="1"/>
  <c r="Q157" i="1"/>
  <c r="S157" i="1" s="1"/>
  <c r="T157" i="1" s="1"/>
  <c r="R156" i="1"/>
  <c r="Q156" i="1"/>
  <c r="R155" i="1"/>
  <c r="Q155" i="1"/>
  <c r="S155" i="1" s="1"/>
  <c r="T155" i="1" s="1"/>
  <c r="R154" i="1"/>
  <c r="Q154" i="1"/>
  <c r="R153" i="1"/>
  <c r="Q153" i="1"/>
  <c r="S153" i="1" s="1"/>
  <c r="T153" i="1" s="1"/>
  <c r="R152" i="1"/>
  <c r="Q152" i="1"/>
  <c r="S152" i="1" s="1"/>
  <c r="T152" i="1" s="1"/>
  <c r="R151" i="1"/>
  <c r="Q151" i="1"/>
  <c r="S151" i="1" s="1"/>
  <c r="T151" i="1" s="1"/>
  <c r="R150" i="1"/>
  <c r="Q150" i="1"/>
  <c r="R149" i="1"/>
  <c r="Q149" i="1"/>
  <c r="S149" i="1" s="1"/>
  <c r="T149" i="1" s="1"/>
  <c r="R148" i="1"/>
  <c r="Q148" i="1"/>
  <c r="S148" i="1" s="1"/>
  <c r="T148" i="1" s="1"/>
  <c r="R147" i="1"/>
  <c r="Q147" i="1"/>
  <c r="S147" i="1" s="1"/>
  <c r="T147" i="1" s="1"/>
  <c r="R146" i="1"/>
  <c r="Q146" i="1"/>
  <c r="R145" i="1"/>
  <c r="Q145" i="1"/>
  <c r="S145" i="1" s="1"/>
  <c r="T145" i="1" s="1"/>
  <c r="R144" i="1"/>
  <c r="Q144" i="1"/>
  <c r="S144" i="1" s="1"/>
  <c r="T144" i="1" s="1"/>
  <c r="R143" i="1"/>
  <c r="Q143" i="1"/>
  <c r="S143" i="1" s="1"/>
  <c r="T143" i="1" s="1"/>
  <c r="R142" i="1"/>
  <c r="Q142" i="1"/>
  <c r="R141" i="1"/>
  <c r="Q141" i="1"/>
  <c r="S141" i="1" s="1"/>
  <c r="T141" i="1" s="1"/>
  <c r="R140" i="1"/>
  <c r="Q140" i="1"/>
  <c r="S140" i="1" s="1"/>
  <c r="T140" i="1" s="1"/>
  <c r="R139" i="1"/>
  <c r="Q139" i="1"/>
  <c r="S139" i="1" s="1"/>
  <c r="T139" i="1" s="1"/>
  <c r="R138" i="1"/>
  <c r="Q138" i="1"/>
  <c r="R137" i="1"/>
  <c r="Q137" i="1"/>
  <c r="S137" i="1" s="1"/>
  <c r="T137" i="1" s="1"/>
  <c r="R136" i="1"/>
  <c r="Q136" i="1"/>
  <c r="S136" i="1" s="1"/>
  <c r="T136" i="1" s="1"/>
  <c r="R135" i="1"/>
  <c r="Q135" i="1"/>
  <c r="S135" i="1" s="1"/>
  <c r="T135" i="1" s="1"/>
  <c r="R134" i="1"/>
  <c r="Q134" i="1"/>
  <c r="R133" i="1"/>
  <c r="Q133" i="1"/>
  <c r="S133" i="1" s="1"/>
  <c r="T133" i="1" s="1"/>
  <c r="R132" i="1"/>
  <c r="Q132" i="1"/>
  <c r="S132" i="1" s="1"/>
  <c r="T132" i="1" s="1"/>
  <c r="R131" i="1"/>
  <c r="Q131" i="1"/>
  <c r="S131" i="1" s="1"/>
  <c r="T131" i="1" s="1"/>
  <c r="R130" i="1"/>
  <c r="Q130" i="1"/>
  <c r="R129" i="1"/>
  <c r="Q129" i="1"/>
  <c r="S129" i="1" s="1"/>
  <c r="T129" i="1" s="1"/>
  <c r="R128" i="1"/>
  <c r="Q128" i="1"/>
  <c r="S128" i="1" s="1"/>
  <c r="T128" i="1" s="1"/>
  <c r="R127" i="1"/>
  <c r="Q127" i="1"/>
  <c r="S127" i="1" s="1"/>
  <c r="T127" i="1" s="1"/>
  <c r="R126" i="1"/>
  <c r="Q126" i="1"/>
  <c r="R125" i="1"/>
  <c r="Q125" i="1"/>
  <c r="S125" i="1" s="1"/>
  <c r="T125" i="1" s="1"/>
  <c r="R124" i="1"/>
  <c r="Q124" i="1"/>
  <c r="S124" i="1" s="1"/>
  <c r="T124" i="1" s="1"/>
  <c r="R123" i="1"/>
  <c r="Q123" i="1"/>
  <c r="S123" i="1" s="1"/>
  <c r="T123" i="1" s="1"/>
  <c r="R122" i="1"/>
  <c r="Q122" i="1"/>
  <c r="R121" i="1"/>
  <c r="Q121" i="1"/>
  <c r="S121" i="1" s="1"/>
  <c r="T121" i="1" s="1"/>
  <c r="R120" i="1"/>
  <c r="Q120" i="1"/>
  <c r="S120" i="1" s="1"/>
  <c r="T120" i="1" s="1"/>
  <c r="R119" i="1"/>
  <c r="Q119" i="1"/>
  <c r="S119" i="1" s="1"/>
  <c r="T119" i="1" s="1"/>
  <c r="R118" i="1"/>
  <c r="Q118" i="1"/>
  <c r="R117" i="1"/>
  <c r="Q117" i="1"/>
  <c r="S117" i="1" s="1"/>
  <c r="T117" i="1" s="1"/>
  <c r="R116" i="1"/>
  <c r="Q116" i="1"/>
  <c r="S116" i="1" s="1"/>
  <c r="T116" i="1" s="1"/>
  <c r="R115" i="1"/>
  <c r="Q115" i="1"/>
  <c r="S115" i="1" s="1"/>
  <c r="T115" i="1" s="1"/>
  <c r="R114" i="1"/>
  <c r="Q114" i="1"/>
  <c r="R113" i="1"/>
  <c r="Q113" i="1"/>
  <c r="S113" i="1" s="1"/>
  <c r="T113" i="1" s="1"/>
  <c r="R112" i="1"/>
  <c r="Q112" i="1"/>
  <c r="S112" i="1" s="1"/>
  <c r="T112" i="1" s="1"/>
  <c r="R111" i="1"/>
  <c r="Q111" i="1"/>
  <c r="S111" i="1" s="1"/>
  <c r="T111" i="1" s="1"/>
  <c r="R110" i="1"/>
  <c r="Q110" i="1"/>
  <c r="R109" i="1"/>
  <c r="Q109" i="1"/>
  <c r="S109" i="1" s="1"/>
  <c r="T109" i="1" s="1"/>
  <c r="R108" i="1"/>
  <c r="Q108" i="1"/>
  <c r="S108" i="1" s="1"/>
  <c r="T108" i="1" s="1"/>
  <c r="R107" i="1"/>
  <c r="Q107" i="1"/>
  <c r="S107" i="1" s="1"/>
  <c r="T107" i="1" s="1"/>
  <c r="R106" i="1"/>
  <c r="Q106" i="1"/>
  <c r="R105" i="1"/>
  <c r="Q105" i="1"/>
  <c r="S105" i="1" s="1"/>
  <c r="T105" i="1" s="1"/>
  <c r="R104" i="1"/>
  <c r="Q104" i="1"/>
  <c r="S104" i="1" s="1"/>
  <c r="T104" i="1" s="1"/>
  <c r="R103" i="1"/>
  <c r="Q103" i="1"/>
  <c r="S103" i="1" s="1"/>
  <c r="T103" i="1" s="1"/>
  <c r="R102" i="1"/>
  <c r="Q102" i="1"/>
  <c r="R101" i="1"/>
  <c r="Q101" i="1"/>
  <c r="R100" i="1"/>
  <c r="Q100" i="1"/>
  <c r="S100" i="1" s="1"/>
  <c r="T100" i="1" s="1"/>
  <c r="R99" i="1"/>
  <c r="Q99" i="1"/>
  <c r="S99" i="1" s="1"/>
  <c r="T99" i="1" s="1"/>
  <c r="R98" i="1"/>
  <c r="Q98" i="1"/>
  <c r="R97" i="1"/>
  <c r="Q97" i="1"/>
  <c r="S97" i="1" s="1"/>
  <c r="T97" i="1" s="1"/>
  <c r="R96" i="1"/>
  <c r="Q96" i="1"/>
  <c r="S96" i="1" s="1"/>
  <c r="T96" i="1" s="1"/>
  <c r="R95" i="1"/>
  <c r="Q95" i="1"/>
  <c r="S95" i="1" s="1"/>
  <c r="T95" i="1" s="1"/>
  <c r="R94" i="1"/>
  <c r="Q94" i="1"/>
  <c r="R93" i="1"/>
  <c r="Q93" i="1"/>
  <c r="S93" i="1" s="1"/>
  <c r="T93" i="1" s="1"/>
  <c r="R92" i="1"/>
  <c r="Q92" i="1"/>
  <c r="S92" i="1" s="1"/>
  <c r="T92" i="1" s="1"/>
  <c r="R91" i="1"/>
  <c r="Q91" i="1"/>
  <c r="S91" i="1" s="1"/>
  <c r="T91" i="1" s="1"/>
  <c r="R90" i="1"/>
  <c r="Q90" i="1"/>
  <c r="R89" i="1"/>
  <c r="Q89" i="1"/>
  <c r="S89" i="1" s="1"/>
  <c r="T89" i="1" s="1"/>
  <c r="R88" i="1"/>
  <c r="Q88" i="1"/>
  <c r="S88" i="1" s="1"/>
  <c r="T88" i="1" s="1"/>
  <c r="R87" i="1"/>
  <c r="Q87" i="1"/>
  <c r="S87" i="1" s="1"/>
  <c r="T87" i="1" s="1"/>
  <c r="R86" i="1"/>
  <c r="Q86" i="1"/>
  <c r="R85" i="1"/>
  <c r="Q85" i="1"/>
  <c r="S85" i="1" s="1"/>
  <c r="T85" i="1" s="1"/>
  <c r="R84" i="1"/>
  <c r="Q84" i="1"/>
  <c r="S84" i="1" s="1"/>
  <c r="T84" i="1" s="1"/>
  <c r="R83" i="1"/>
  <c r="Q83" i="1"/>
  <c r="S83" i="1" s="1"/>
  <c r="T83" i="1" s="1"/>
  <c r="R82" i="1"/>
  <c r="Q82" i="1"/>
  <c r="R81" i="1"/>
  <c r="Q81" i="1"/>
  <c r="R80" i="1"/>
  <c r="Q80" i="1"/>
  <c r="S80" i="1" s="1"/>
  <c r="T80" i="1" s="1"/>
  <c r="R79" i="1"/>
  <c r="Q79" i="1"/>
  <c r="S79" i="1" s="1"/>
  <c r="T79" i="1" s="1"/>
  <c r="R78" i="1"/>
  <c r="Q78" i="1"/>
  <c r="R77" i="1"/>
  <c r="Q77" i="1"/>
  <c r="S77" i="1" s="1"/>
  <c r="T77" i="1" s="1"/>
  <c r="R76" i="1"/>
  <c r="Q76" i="1"/>
  <c r="S76" i="1" s="1"/>
  <c r="T76" i="1" s="1"/>
  <c r="R75" i="1"/>
  <c r="Q75" i="1"/>
  <c r="S75" i="1" s="1"/>
  <c r="T75" i="1" s="1"/>
  <c r="R74" i="1"/>
  <c r="Q74" i="1"/>
  <c r="R73" i="1"/>
  <c r="Q73" i="1"/>
  <c r="S73" i="1" s="1"/>
  <c r="T73" i="1" s="1"/>
  <c r="R72" i="1"/>
  <c r="Q72" i="1"/>
  <c r="S72" i="1" s="1"/>
  <c r="T72" i="1" s="1"/>
  <c r="R71" i="1"/>
  <c r="Q71" i="1"/>
  <c r="S71" i="1" s="1"/>
  <c r="T71" i="1" s="1"/>
  <c r="R70" i="1"/>
  <c r="Q70" i="1"/>
  <c r="R69" i="1"/>
  <c r="Q69" i="1"/>
  <c r="S69" i="1" s="1"/>
  <c r="T69" i="1" s="1"/>
  <c r="R68" i="1"/>
  <c r="Q68" i="1"/>
  <c r="S68" i="1" s="1"/>
  <c r="T68" i="1" s="1"/>
  <c r="R67" i="1"/>
  <c r="Q67" i="1"/>
  <c r="S67" i="1" s="1"/>
  <c r="T67" i="1" s="1"/>
  <c r="R66" i="1"/>
  <c r="Q66" i="1"/>
  <c r="R65" i="1"/>
  <c r="Q65" i="1"/>
  <c r="S65" i="1" s="1"/>
  <c r="T65" i="1" s="1"/>
  <c r="R64" i="1"/>
  <c r="Q64" i="1"/>
  <c r="S64" i="1" s="1"/>
  <c r="T64" i="1" s="1"/>
  <c r="R63" i="1"/>
  <c r="Q63" i="1"/>
  <c r="S63" i="1" s="1"/>
  <c r="T63" i="1" s="1"/>
  <c r="R62" i="1"/>
  <c r="Q62" i="1"/>
  <c r="R61" i="1"/>
  <c r="Q61" i="1"/>
  <c r="S61" i="1" s="1"/>
  <c r="T61" i="1" s="1"/>
  <c r="R60" i="1"/>
  <c r="Q60" i="1"/>
  <c r="S60" i="1" s="1"/>
  <c r="T60" i="1" s="1"/>
  <c r="R59" i="1"/>
  <c r="Q59" i="1"/>
  <c r="S59" i="1" s="1"/>
  <c r="T59" i="1" s="1"/>
  <c r="R58" i="1"/>
  <c r="Q58" i="1"/>
  <c r="R57" i="1"/>
  <c r="Q57" i="1"/>
  <c r="S57" i="1" s="1"/>
  <c r="T57" i="1" s="1"/>
  <c r="R56" i="1"/>
  <c r="Q56" i="1"/>
  <c r="S56" i="1" s="1"/>
  <c r="T56" i="1" s="1"/>
  <c r="R55" i="1"/>
  <c r="Q55" i="1"/>
  <c r="S55" i="1" s="1"/>
  <c r="T55" i="1" s="1"/>
  <c r="R54" i="1"/>
  <c r="Q54" i="1"/>
  <c r="R53" i="1"/>
  <c r="Q53" i="1"/>
  <c r="S53" i="1" s="1"/>
  <c r="T53" i="1" s="1"/>
  <c r="R52" i="1"/>
  <c r="Q52" i="1"/>
  <c r="R51" i="1"/>
  <c r="Q51" i="1"/>
  <c r="S51" i="1" s="1"/>
  <c r="T51" i="1" s="1"/>
  <c r="R50" i="1"/>
  <c r="Q50" i="1"/>
  <c r="R49" i="1"/>
  <c r="Q49" i="1"/>
  <c r="S49" i="1" s="1"/>
  <c r="T49" i="1" s="1"/>
  <c r="R48" i="1"/>
  <c r="Q48" i="1"/>
  <c r="S48" i="1" s="1"/>
  <c r="T48" i="1" s="1"/>
  <c r="R47" i="1"/>
  <c r="Q47" i="1"/>
  <c r="S47" i="1" s="1"/>
  <c r="T47" i="1" s="1"/>
  <c r="R46" i="1"/>
  <c r="Q46" i="1"/>
  <c r="R45" i="1"/>
  <c r="Q45" i="1"/>
  <c r="S45" i="1" s="1"/>
  <c r="T45" i="1" s="1"/>
  <c r="R44" i="1"/>
  <c r="Q44" i="1"/>
  <c r="S44" i="1" s="1"/>
  <c r="T44" i="1" s="1"/>
  <c r="R43" i="1"/>
  <c r="Q43" i="1"/>
  <c r="S43" i="1" s="1"/>
  <c r="T43" i="1" s="1"/>
  <c r="R42" i="1"/>
  <c r="Q42" i="1"/>
  <c r="R41" i="1"/>
  <c r="Q41" i="1"/>
  <c r="S41" i="1" s="1"/>
  <c r="T41" i="1" s="1"/>
  <c r="R40" i="1"/>
  <c r="Q40" i="1"/>
  <c r="S40" i="1" s="1"/>
  <c r="T40" i="1" s="1"/>
  <c r="R39" i="1"/>
  <c r="Q39" i="1"/>
  <c r="S39" i="1" s="1"/>
  <c r="T39" i="1" s="1"/>
  <c r="R38" i="1"/>
  <c r="Q38" i="1"/>
  <c r="R37" i="1"/>
  <c r="Q37" i="1"/>
  <c r="R36" i="1"/>
  <c r="Q36" i="1"/>
  <c r="S36" i="1" s="1"/>
  <c r="T36" i="1" s="1"/>
  <c r="R35" i="1"/>
  <c r="Q35" i="1"/>
  <c r="R34" i="1"/>
  <c r="Q34" i="1"/>
  <c r="R33" i="1"/>
  <c r="Q33" i="1"/>
  <c r="S33" i="1" s="1"/>
  <c r="T33" i="1" s="1"/>
  <c r="R32" i="1"/>
  <c r="Q32" i="1"/>
  <c r="S32" i="1" s="1"/>
  <c r="T32" i="1" s="1"/>
  <c r="R31" i="1"/>
  <c r="Q31" i="1"/>
  <c r="S31" i="1" s="1"/>
  <c r="T31" i="1" s="1"/>
  <c r="R30" i="1"/>
  <c r="Q30" i="1"/>
  <c r="R29" i="1"/>
  <c r="Q29" i="1"/>
  <c r="S29" i="1" s="1"/>
  <c r="T29" i="1" s="1"/>
  <c r="R28" i="1"/>
  <c r="Q28" i="1"/>
  <c r="S28" i="1" s="1"/>
  <c r="T28" i="1" s="1"/>
  <c r="R27" i="1"/>
  <c r="Q27" i="1"/>
  <c r="S27" i="1" s="1"/>
  <c r="T27" i="1" s="1"/>
  <c r="R26" i="1"/>
  <c r="Q26" i="1"/>
  <c r="R25" i="1"/>
  <c r="Q25" i="1"/>
  <c r="S25" i="1" s="1"/>
  <c r="T25" i="1" s="1"/>
  <c r="R24" i="1"/>
  <c r="Q24" i="1"/>
  <c r="S24" i="1" s="1"/>
  <c r="T24" i="1" s="1"/>
  <c r="R23" i="1"/>
  <c r="Q23" i="1"/>
  <c r="S23" i="1" s="1"/>
  <c r="T23" i="1" s="1"/>
  <c r="R22" i="1"/>
  <c r="Q22" i="1"/>
  <c r="R21" i="1"/>
  <c r="Q21" i="1"/>
  <c r="S21" i="1" s="1"/>
  <c r="T21" i="1" s="1"/>
  <c r="R20" i="1"/>
  <c r="Q20" i="1"/>
  <c r="S20" i="1" s="1"/>
  <c r="T20" i="1" s="1"/>
  <c r="R19" i="1"/>
  <c r="Q19" i="1"/>
  <c r="S19" i="1" s="1"/>
  <c r="T19" i="1" s="1"/>
  <c r="R18" i="1"/>
  <c r="Q18" i="1"/>
  <c r="R17" i="1"/>
  <c r="Q17" i="1"/>
  <c r="S17" i="1" s="1"/>
  <c r="T17" i="1" s="1"/>
  <c r="R16" i="1"/>
  <c r="Q16" i="1"/>
  <c r="S16" i="1" s="1"/>
  <c r="T16" i="1" s="1"/>
  <c r="R15" i="1"/>
  <c r="Q15" i="1"/>
  <c r="S15" i="1" s="1"/>
  <c r="T15" i="1" s="1"/>
  <c r="R14" i="1"/>
  <c r="Q14" i="1"/>
  <c r="R13" i="1"/>
  <c r="Q13" i="1"/>
  <c r="S13" i="1" s="1"/>
  <c r="T13" i="1" s="1"/>
  <c r="R12" i="1"/>
  <c r="Q12" i="1"/>
  <c r="S12" i="1" s="1"/>
  <c r="T12" i="1" s="1"/>
  <c r="R11" i="1"/>
  <c r="Q11" i="1"/>
  <c r="S11" i="1" s="1"/>
  <c r="T11" i="1" s="1"/>
  <c r="R10" i="1"/>
  <c r="Q10" i="1"/>
  <c r="R9" i="1"/>
  <c r="Q9" i="1"/>
  <c r="S9" i="1" s="1"/>
  <c r="T9" i="1" s="1"/>
  <c r="R8" i="1"/>
  <c r="Q8" i="1"/>
  <c r="S8" i="1" s="1"/>
  <c r="T8" i="1" s="1"/>
  <c r="R7" i="1"/>
  <c r="Q7" i="1"/>
  <c r="S7" i="1" s="1"/>
  <c r="T7" i="1" s="1"/>
  <c r="R6" i="1"/>
  <c r="Q6" i="1"/>
  <c r="R5" i="1"/>
  <c r="Q5" i="1"/>
  <c r="S5" i="1" s="1"/>
  <c r="T5" i="1" s="1"/>
  <c r="R4" i="1"/>
  <c r="Q4" i="1"/>
  <c r="S4" i="1" s="1"/>
  <c r="T4" i="1" s="1"/>
  <c r="R3" i="1"/>
  <c r="Q3" i="1"/>
  <c r="S3" i="1" s="1"/>
  <c r="T3" i="1" s="1"/>
  <c r="R2" i="1"/>
  <c r="Q2" i="1"/>
  <c r="S852" i="1" l="1"/>
  <c r="T852" i="1" s="1"/>
  <c r="S864" i="1"/>
  <c r="T864" i="1" s="1"/>
  <c r="S868" i="1"/>
  <c r="T868" i="1" s="1"/>
  <c r="S876" i="1"/>
  <c r="T876" i="1" s="1"/>
  <c r="S880" i="1"/>
  <c r="T880" i="1" s="1"/>
  <c r="S884" i="1"/>
  <c r="T884" i="1" s="1"/>
  <c r="S888" i="1"/>
  <c r="T888" i="1" s="1"/>
  <c r="S892" i="1"/>
  <c r="T892" i="1" s="1"/>
  <c r="S896" i="1"/>
  <c r="T896" i="1" s="1"/>
  <c r="S900" i="1"/>
  <c r="T900" i="1" s="1"/>
  <c r="S904" i="1"/>
  <c r="T904" i="1" s="1"/>
  <c r="S908" i="1"/>
  <c r="T908" i="1" s="1"/>
  <c r="S912" i="1"/>
  <c r="T912" i="1" s="1"/>
  <c r="S916" i="1"/>
  <c r="T916" i="1" s="1"/>
  <c r="S920" i="1"/>
  <c r="T920" i="1" s="1"/>
  <c r="S924" i="1"/>
  <c r="T924" i="1" s="1"/>
  <c r="S928" i="1"/>
  <c r="T928" i="1" s="1"/>
  <c r="S932" i="1"/>
  <c r="T932" i="1" s="1"/>
  <c r="S936" i="1"/>
  <c r="T936" i="1" s="1"/>
  <c r="S940" i="1"/>
  <c r="T940" i="1" s="1"/>
  <c r="S948" i="1"/>
  <c r="T948" i="1" s="1"/>
  <c r="S952" i="1"/>
  <c r="T952" i="1" s="1"/>
  <c r="S956" i="1"/>
  <c r="T956" i="1" s="1"/>
  <c r="S960" i="1"/>
  <c r="T960" i="1" s="1"/>
  <c r="S964" i="1"/>
  <c r="T964" i="1" s="1"/>
  <c r="S968" i="1"/>
  <c r="T968" i="1" s="1"/>
  <c r="S972" i="1"/>
  <c r="T972" i="1" s="1"/>
  <c r="S976" i="1"/>
  <c r="T976" i="1" s="1"/>
  <c r="S980" i="1"/>
  <c r="T980" i="1" s="1"/>
  <c r="S984" i="1"/>
  <c r="T984" i="1" s="1"/>
  <c r="S988" i="1"/>
  <c r="T988" i="1" s="1"/>
  <c r="S996" i="1"/>
  <c r="T996" i="1" s="1"/>
  <c r="S1000" i="1"/>
  <c r="T1000" i="1" s="1"/>
  <c r="S1008" i="1"/>
  <c r="T1008" i="1" s="1"/>
  <c r="S1020" i="1"/>
  <c r="T1020" i="1" s="1"/>
  <c r="S1024" i="1"/>
  <c r="T1024" i="1" s="1"/>
  <c r="S1028" i="1"/>
  <c r="T1028" i="1" s="1"/>
  <c r="S1032" i="1"/>
  <c r="T1032" i="1" s="1"/>
  <c r="S1036" i="1"/>
  <c r="T1036" i="1" s="1"/>
  <c r="S1040" i="1"/>
  <c r="T1040" i="1" s="1"/>
  <c r="S1044" i="1"/>
  <c r="T1044" i="1" s="1"/>
  <c r="S1048" i="1"/>
  <c r="T1048" i="1" s="1"/>
  <c r="S1052" i="1"/>
  <c r="T1052" i="1" s="1"/>
  <c r="S1060" i="1"/>
  <c r="T1060" i="1" s="1"/>
  <c r="S1064" i="1"/>
  <c r="T1064" i="1" s="1"/>
  <c r="S1068" i="1"/>
  <c r="T1068" i="1" s="1"/>
  <c r="S1072" i="1"/>
  <c r="T1072" i="1" s="1"/>
  <c r="S1080" i="1"/>
  <c r="T1080" i="1" s="1"/>
  <c r="S1084" i="1"/>
  <c r="T1084" i="1" s="1"/>
  <c r="S1092" i="1"/>
  <c r="T1092" i="1" s="1"/>
  <c r="S1096" i="1"/>
  <c r="T1096" i="1" s="1"/>
  <c r="S1100" i="1"/>
  <c r="T1100" i="1" s="1"/>
  <c r="S1108" i="1"/>
  <c r="T1108" i="1" s="1"/>
  <c r="S1112" i="1"/>
  <c r="T1112" i="1" s="1"/>
  <c r="S1116" i="1"/>
  <c r="T1116" i="1" s="1"/>
  <c r="S1120" i="1"/>
  <c r="T1120" i="1" s="1"/>
  <c r="S1124" i="1"/>
  <c r="T1124" i="1" s="1"/>
  <c r="S1128" i="1"/>
  <c r="T1128" i="1" s="1"/>
  <c r="S1132" i="1"/>
  <c r="T1132" i="1" s="1"/>
  <c r="S1136" i="1"/>
  <c r="T1136" i="1" s="1"/>
  <c r="S1144" i="1"/>
  <c r="T1144" i="1" s="1"/>
  <c r="S1148" i="1"/>
  <c r="T1148" i="1" s="1"/>
  <c r="S1152" i="1"/>
  <c r="T1152" i="1" s="1"/>
  <c r="S1156" i="1"/>
  <c r="T1156" i="1" s="1"/>
  <c r="S1164" i="1"/>
  <c r="T1164" i="1" s="1"/>
  <c r="S1168" i="1"/>
  <c r="T1168" i="1" s="1"/>
  <c r="S1176" i="1"/>
  <c r="T1176" i="1" s="1"/>
  <c r="S1180" i="1"/>
  <c r="T1180" i="1" s="1"/>
  <c r="S1184" i="1"/>
  <c r="T1184" i="1" s="1"/>
  <c r="S1188" i="1"/>
  <c r="T1188" i="1" s="1"/>
  <c r="S1196" i="1"/>
  <c r="T1196" i="1" s="1"/>
  <c r="S1200" i="1"/>
  <c r="T1200" i="1" s="1"/>
  <c r="S1204" i="1"/>
  <c r="T1204" i="1" s="1"/>
  <c r="S1208" i="1"/>
  <c r="T1208" i="1" s="1"/>
  <c r="S1212" i="1"/>
  <c r="T1212" i="1" s="1"/>
  <c r="S1216" i="1"/>
  <c r="T1216" i="1" s="1"/>
  <c r="S1220" i="1"/>
  <c r="T1220" i="1" s="1"/>
  <c r="S1224" i="1"/>
  <c r="T1224" i="1" s="1"/>
  <c r="S1228" i="1"/>
  <c r="T1228" i="1" s="1"/>
  <c r="S1232" i="1"/>
  <c r="T1232" i="1" s="1"/>
  <c r="S1236" i="1"/>
  <c r="T1236" i="1" s="1"/>
  <c r="S1240" i="1"/>
  <c r="T1240" i="1" s="1"/>
  <c r="S1244" i="1"/>
  <c r="T1244" i="1" s="1"/>
  <c r="S1248" i="1"/>
  <c r="T1248" i="1" s="1"/>
  <c r="S1252" i="1"/>
  <c r="T1252" i="1" s="1"/>
  <c r="S1256" i="1"/>
  <c r="T1256" i="1" s="1"/>
  <c r="S1260" i="1"/>
  <c r="T1260" i="1" s="1"/>
  <c r="S1264" i="1"/>
  <c r="T1264" i="1" s="1"/>
  <c r="S1268" i="1"/>
  <c r="T1268" i="1" s="1"/>
  <c r="S1272" i="1"/>
  <c r="T1272" i="1" s="1"/>
  <c r="S1284" i="1"/>
  <c r="T1284" i="1" s="1"/>
  <c r="S1292" i="1"/>
  <c r="T1292" i="1" s="1"/>
  <c r="S1296" i="1"/>
  <c r="T1296" i="1" s="1"/>
  <c r="S1300" i="1"/>
  <c r="T1300" i="1" s="1"/>
  <c r="S1304" i="1"/>
  <c r="T1304" i="1" s="1"/>
  <c r="S1308" i="1"/>
  <c r="T1308" i="1" s="1"/>
  <c r="S1312" i="1"/>
  <c r="T1312" i="1" s="1"/>
  <c r="S1316" i="1"/>
  <c r="T1316" i="1" s="1"/>
  <c r="S1320" i="1"/>
  <c r="T1320" i="1" s="1"/>
  <c r="S1324" i="1"/>
  <c r="T1324" i="1" s="1"/>
  <c r="S1328" i="1"/>
  <c r="T1328" i="1" s="1"/>
  <c r="S1332" i="1"/>
  <c r="T1332" i="1" s="1"/>
  <c r="S1336" i="1"/>
  <c r="T1336" i="1" s="1"/>
  <c r="S1340" i="1"/>
  <c r="T1340" i="1" s="1"/>
  <c r="S1344" i="1"/>
  <c r="T1344" i="1" s="1"/>
  <c r="S1348" i="1"/>
  <c r="T1348" i="1" s="1"/>
  <c r="S1352" i="1"/>
  <c r="T1352" i="1" s="1"/>
  <c r="S1356" i="1"/>
  <c r="T1356" i="1" s="1"/>
  <c r="S1360" i="1"/>
  <c r="T1360" i="1" s="1"/>
  <c r="S1364" i="1"/>
  <c r="T1364" i="1" s="1"/>
  <c r="S1368" i="1"/>
  <c r="T1368" i="1" s="1"/>
  <c r="S1372" i="1"/>
  <c r="T1372" i="1" s="1"/>
  <c r="S1376" i="1"/>
  <c r="T1376" i="1" s="1"/>
  <c r="S1380" i="1"/>
  <c r="T1380" i="1" s="1"/>
  <c r="S1384" i="1"/>
  <c r="T1384" i="1" s="1"/>
  <c r="S1388" i="1"/>
  <c r="T1388" i="1" s="1"/>
  <c r="S1392" i="1"/>
  <c r="T1392" i="1" s="1"/>
  <c r="S1396" i="1"/>
  <c r="T1396" i="1" s="1"/>
  <c r="S1400" i="1"/>
  <c r="T1400" i="1" s="1"/>
  <c r="S1404" i="1"/>
  <c r="T1404" i="1" s="1"/>
  <c r="S1408" i="1"/>
  <c r="T1408" i="1" s="1"/>
  <c r="S1412" i="1"/>
  <c r="T1412" i="1" s="1"/>
  <c r="S1416" i="1"/>
  <c r="T1416" i="1" s="1"/>
  <c r="S1420" i="1"/>
  <c r="T1420" i="1" s="1"/>
  <c r="S1424" i="1"/>
  <c r="T1424" i="1" s="1"/>
  <c r="S1428" i="1"/>
  <c r="T1428" i="1" s="1"/>
  <c r="S1432" i="1"/>
  <c r="T1432" i="1" s="1"/>
  <c r="S1436" i="1"/>
  <c r="T1436" i="1" s="1"/>
  <c r="S1440" i="1"/>
  <c r="T1440" i="1" s="1"/>
  <c r="S1444" i="1"/>
  <c r="T1444" i="1" s="1"/>
  <c r="S1448" i="1"/>
  <c r="T1448" i="1" s="1"/>
  <c r="S1452" i="1"/>
  <c r="T1452" i="1" s="1"/>
  <c r="S1460" i="1"/>
  <c r="T1460" i="1" s="1"/>
  <c r="S1464" i="1"/>
  <c r="T1464" i="1" s="1"/>
  <c r="S1468" i="1"/>
  <c r="T1468" i="1" s="1"/>
  <c r="S1472" i="1"/>
  <c r="T1472" i="1" s="1"/>
  <c r="S1480" i="1"/>
  <c r="T1480" i="1" s="1"/>
  <c r="S1484" i="1"/>
  <c r="T1484" i="1" s="1"/>
  <c r="S1488" i="1"/>
  <c r="T1488" i="1" s="1"/>
  <c r="S1492" i="1"/>
  <c r="T1492" i="1" s="1"/>
  <c r="S1496" i="1"/>
  <c r="T1496" i="1" s="1"/>
  <c r="S1500" i="1"/>
  <c r="T1500" i="1" s="1"/>
  <c r="S1504" i="1"/>
  <c r="T1504" i="1" s="1"/>
  <c r="S1508" i="1"/>
  <c r="T1508" i="1" s="1"/>
  <c r="S1512" i="1"/>
  <c r="T1512" i="1" s="1"/>
  <c r="S1516" i="1"/>
  <c r="T1516" i="1" s="1"/>
  <c r="S1520" i="1"/>
  <c r="T1520" i="1" s="1"/>
  <c r="S1524" i="1"/>
  <c r="T1524" i="1" s="1"/>
  <c r="S1532" i="1"/>
  <c r="T1532" i="1" s="1"/>
  <c r="S1540" i="1"/>
  <c r="T1540" i="1" s="1"/>
  <c r="S1548" i="1"/>
  <c r="T1548" i="1" s="1"/>
  <c r="S1552" i="1"/>
  <c r="T1552" i="1" s="1"/>
  <c r="S1556" i="1"/>
  <c r="T1556" i="1" s="1"/>
  <c r="S1560" i="1"/>
  <c r="T1560" i="1" s="1"/>
  <c r="S1564" i="1"/>
  <c r="T1564" i="1" s="1"/>
  <c r="S1568" i="1"/>
  <c r="T1568" i="1" s="1"/>
  <c r="S1576" i="1"/>
  <c r="T1576" i="1" s="1"/>
  <c r="S1580" i="1"/>
  <c r="T1580" i="1" s="1"/>
  <c r="S1584" i="1"/>
  <c r="T1584" i="1" s="1"/>
  <c r="S1588" i="1"/>
  <c r="T1588" i="1" s="1"/>
  <c r="S1592" i="1"/>
  <c r="T1592" i="1" s="1"/>
  <c r="S1596" i="1"/>
  <c r="T1596" i="1" s="1"/>
  <c r="S1600" i="1"/>
  <c r="T1600" i="1" s="1"/>
  <c r="S1608" i="1"/>
  <c r="T1608" i="1" s="1"/>
  <c r="S1612" i="1"/>
  <c r="T1612" i="1" s="1"/>
  <c r="S1616" i="1"/>
  <c r="T1616" i="1" s="1"/>
  <c r="S1620" i="1"/>
  <c r="T1620" i="1" s="1"/>
  <c r="S1624" i="1"/>
  <c r="T1624" i="1" s="1"/>
  <c r="S1632" i="1"/>
  <c r="T1632" i="1" s="1"/>
  <c r="S1636" i="1"/>
  <c r="T1636" i="1" s="1"/>
  <c r="S1640" i="1"/>
  <c r="T1640" i="1" s="1"/>
  <c r="S1644" i="1"/>
  <c r="T1644" i="1" s="1"/>
  <c r="S1648" i="1"/>
  <c r="T1648" i="1" s="1"/>
  <c r="S1652" i="1"/>
  <c r="T1652" i="1" s="1"/>
  <c r="S1656" i="1"/>
  <c r="T1656" i="1" s="1"/>
  <c r="S1660" i="1"/>
  <c r="T1660" i="1" s="1"/>
  <c r="S1664" i="1"/>
  <c r="T1664" i="1" s="1"/>
  <c r="S1668" i="1"/>
  <c r="T1668" i="1" s="1"/>
  <c r="S1676" i="1"/>
  <c r="T1676" i="1" s="1"/>
  <c r="S1684" i="1"/>
  <c r="T1684" i="1" s="1"/>
  <c r="S1688" i="1"/>
  <c r="T1688" i="1" s="1"/>
  <c r="S1692" i="1"/>
  <c r="T1692" i="1" s="1"/>
  <c r="S1696" i="1"/>
  <c r="T1696" i="1" s="1"/>
  <c r="S1700" i="1"/>
  <c r="T1700" i="1" s="1"/>
  <c r="S1704" i="1"/>
  <c r="T1704" i="1" s="1"/>
  <c r="S1712" i="1"/>
  <c r="T1712" i="1" s="1"/>
  <c r="S1716" i="1"/>
  <c r="T1716" i="1" s="1"/>
  <c r="S1720" i="1"/>
  <c r="T1720" i="1" s="1"/>
  <c r="S1728" i="1"/>
  <c r="T1728" i="1" s="1"/>
  <c r="S1732" i="1"/>
  <c r="T1732" i="1" s="1"/>
  <c r="S1740" i="1"/>
  <c r="T1740" i="1" s="1"/>
  <c r="S1744" i="1"/>
  <c r="T1744" i="1" s="1"/>
  <c r="S1748" i="1"/>
  <c r="T1748" i="1" s="1"/>
  <c r="S1752" i="1"/>
  <c r="T1752" i="1" s="1"/>
  <c r="S1760" i="1"/>
  <c r="T1760" i="1" s="1"/>
  <c r="S1764" i="1"/>
  <c r="T1764" i="1" s="1"/>
  <c r="S1768" i="1"/>
  <c r="T1768" i="1" s="1"/>
  <c r="S1772" i="1"/>
  <c r="T1772" i="1" s="1"/>
  <c r="S1776" i="1"/>
  <c r="T1776" i="1" s="1"/>
  <c r="S1784" i="1"/>
  <c r="T1784" i="1" s="1"/>
  <c r="S1788" i="1"/>
  <c r="T1788" i="1" s="1"/>
  <c r="S1792" i="1"/>
  <c r="T1792" i="1" s="1"/>
  <c r="S1796" i="1"/>
  <c r="T1796" i="1" s="1"/>
  <c r="S1808" i="1"/>
  <c r="T1808" i="1" s="1"/>
  <c r="S1812" i="1"/>
  <c r="T1812" i="1" s="1"/>
  <c r="S1816" i="1"/>
  <c r="T1816" i="1" s="1"/>
  <c r="S1824" i="1"/>
  <c r="T1824" i="1" s="1"/>
  <c r="S1828" i="1"/>
  <c r="T1828" i="1" s="1"/>
  <c r="S1832" i="1"/>
  <c r="T1832" i="1" s="1"/>
  <c r="S1840" i="1"/>
  <c r="T1840" i="1" s="1"/>
  <c r="S1844" i="1"/>
  <c r="T1844" i="1" s="1"/>
  <c r="S1848" i="1"/>
  <c r="T1848" i="1" s="1"/>
  <c r="S1852" i="1"/>
  <c r="T1852" i="1" s="1"/>
  <c r="S1856" i="1"/>
  <c r="T1856" i="1" s="1"/>
  <c r="S1864" i="1"/>
  <c r="T1864" i="1" s="1"/>
  <c r="S1868" i="1"/>
  <c r="T1868" i="1" s="1"/>
  <c r="S1872" i="1"/>
  <c r="T1872" i="1" s="1"/>
  <c r="S1876" i="1"/>
  <c r="T1876" i="1" s="1"/>
  <c r="S1884" i="1"/>
  <c r="T1884" i="1" s="1"/>
  <c r="S1892" i="1"/>
  <c r="T1892" i="1" s="1"/>
  <c r="S1896" i="1"/>
  <c r="T1896" i="1" s="1"/>
  <c r="S1900" i="1"/>
  <c r="T1900" i="1" s="1"/>
  <c r="S1904" i="1"/>
  <c r="T1904" i="1" s="1"/>
  <c r="S1908" i="1"/>
  <c r="T1908" i="1" s="1"/>
  <c r="S1912" i="1"/>
  <c r="T1912" i="1" s="1"/>
  <c r="S1916" i="1"/>
  <c r="T1916" i="1" s="1"/>
  <c r="S1920" i="1"/>
  <c r="T1920" i="1" s="1"/>
  <c r="S1924" i="1"/>
  <c r="T1924" i="1" s="1"/>
  <c r="S1928" i="1"/>
  <c r="T1928" i="1" s="1"/>
  <c r="S1932" i="1"/>
  <c r="T1932" i="1" s="1"/>
  <c r="S1936" i="1"/>
  <c r="T1936" i="1" s="1"/>
  <c r="S1940" i="1"/>
  <c r="T1940" i="1" s="1"/>
  <c r="S1944" i="1"/>
  <c r="T1944" i="1" s="1"/>
  <c r="S1948" i="1"/>
  <c r="T1948" i="1" s="1"/>
  <c r="S1956" i="1"/>
  <c r="T1956" i="1" s="1"/>
  <c r="S1960" i="1"/>
  <c r="T1960" i="1" s="1"/>
  <c r="S1968" i="1"/>
  <c r="T1968" i="1" s="1"/>
  <c r="S1972" i="1"/>
  <c r="T1972" i="1" s="1"/>
  <c r="S1976" i="1"/>
  <c r="T1976" i="1" s="1"/>
  <c r="S1980" i="1"/>
  <c r="T1980" i="1" s="1"/>
  <c r="S1984" i="1"/>
  <c r="T1984" i="1" s="1"/>
  <c r="S1988" i="1"/>
  <c r="T1988" i="1" s="1"/>
  <c r="S1992" i="1"/>
  <c r="T1992" i="1" s="1"/>
  <c r="S1996" i="1"/>
  <c r="T1996" i="1" s="1"/>
  <c r="S2000" i="1"/>
  <c r="T2000" i="1" s="1"/>
  <c r="S2004" i="1"/>
  <c r="T2004" i="1" s="1"/>
  <c r="S2012" i="1"/>
  <c r="T2012" i="1" s="1"/>
  <c r="S2016" i="1"/>
  <c r="T2016" i="1" s="1"/>
  <c r="S2020" i="1"/>
  <c r="T2020" i="1" s="1"/>
  <c r="S2024" i="1"/>
  <c r="T2024" i="1" s="1"/>
  <c r="S2028" i="1"/>
  <c r="T2028" i="1" s="1"/>
  <c r="S2032" i="1"/>
  <c r="T2032" i="1" s="1"/>
  <c r="S2036" i="1"/>
  <c r="T2036" i="1" s="1"/>
  <c r="S2040" i="1"/>
  <c r="T2040" i="1" s="1"/>
  <c r="S2044" i="1"/>
  <c r="T2044" i="1" s="1"/>
  <c r="S2048" i="1"/>
  <c r="T2048" i="1" s="1"/>
  <c r="S2052" i="1"/>
  <c r="T2052" i="1" s="1"/>
  <c r="S2060" i="1"/>
  <c r="T2060" i="1" s="1"/>
  <c r="S2064" i="1"/>
  <c r="T2064" i="1" s="1"/>
  <c r="S2068" i="1"/>
  <c r="T2068" i="1" s="1"/>
  <c r="S2076" i="1"/>
  <c r="T2076" i="1" s="1"/>
  <c r="S2080" i="1"/>
  <c r="T2080" i="1" s="1"/>
  <c r="S2084" i="1"/>
  <c r="T2084" i="1" s="1"/>
  <c r="S2088" i="1"/>
  <c r="T2088" i="1" s="1"/>
  <c r="S2092" i="1"/>
  <c r="T2092" i="1" s="1"/>
  <c r="S2096" i="1"/>
  <c r="T2096" i="1" s="1"/>
  <c r="S2100" i="1"/>
  <c r="T2100" i="1" s="1"/>
  <c r="S2104" i="1"/>
  <c r="T2104" i="1" s="1"/>
  <c r="S2108" i="1"/>
  <c r="T2108" i="1" s="1"/>
  <c r="S2120" i="1"/>
  <c r="T2120" i="1" s="1"/>
  <c r="S2124" i="1"/>
  <c r="T2124" i="1" s="1"/>
  <c r="S2128" i="1"/>
  <c r="T2128" i="1" s="1"/>
  <c r="S2132" i="1"/>
  <c r="T2132" i="1" s="1"/>
  <c r="S2144" i="1"/>
  <c r="T2144" i="1" s="1"/>
  <c r="S2148" i="1"/>
  <c r="T2148" i="1" s="1"/>
  <c r="S2152" i="1"/>
  <c r="T2152" i="1" s="1"/>
  <c r="S2156" i="1"/>
  <c r="T2156" i="1" s="1"/>
  <c r="S2176" i="1"/>
  <c r="T2176" i="1" s="1"/>
  <c r="S2180" i="1"/>
  <c r="T2180" i="1" s="1"/>
  <c r="S2184" i="1"/>
  <c r="T2184" i="1" s="1"/>
  <c r="S2188" i="1"/>
  <c r="T2188" i="1" s="1"/>
  <c r="S2192" i="1"/>
  <c r="T2192" i="1" s="1"/>
  <c r="S2196" i="1"/>
  <c r="T2196" i="1" s="1"/>
  <c r="S2204" i="1"/>
  <c r="T2204" i="1" s="1"/>
  <c r="S2208" i="1"/>
  <c r="T2208" i="1" s="1"/>
  <c r="S2212" i="1"/>
  <c r="T2212" i="1" s="1"/>
  <c r="S2220" i="1"/>
  <c r="T2220" i="1" s="1"/>
  <c r="S2224" i="1"/>
  <c r="T2224" i="1" s="1"/>
  <c r="S2232" i="1"/>
  <c r="T2232" i="1" s="1"/>
  <c r="S2240" i="1"/>
  <c r="T2240" i="1" s="1"/>
  <c r="S2248" i="1"/>
  <c r="T2248" i="1" s="1"/>
  <c r="S2252" i="1"/>
  <c r="T2252" i="1" s="1"/>
  <c r="S2256" i="1"/>
  <c r="T2256" i="1" s="1"/>
  <c r="S2260" i="1"/>
  <c r="T2260" i="1" s="1"/>
  <c r="S2264" i="1"/>
  <c r="T2264" i="1" s="1"/>
  <c r="S2268" i="1"/>
  <c r="T2268" i="1" s="1"/>
  <c r="S2272" i="1"/>
  <c r="T2272" i="1" s="1"/>
  <c r="S2276" i="1"/>
  <c r="T2276" i="1" s="1"/>
  <c r="S2280" i="1"/>
  <c r="T2280" i="1" s="1"/>
  <c r="S2284" i="1"/>
  <c r="T2284" i="1" s="1"/>
  <c r="S2288" i="1"/>
  <c r="T2288" i="1" s="1"/>
  <c r="S2296" i="1"/>
  <c r="T2296" i="1" s="1"/>
  <c r="S2300" i="1"/>
  <c r="T2300" i="1" s="1"/>
  <c r="S2304" i="1"/>
  <c r="T2304" i="1" s="1"/>
  <c r="S2308" i="1"/>
  <c r="T2308" i="1" s="1"/>
  <c r="S2312" i="1"/>
  <c r="T2312" i="1" s="1"/>
  <c r="S2316" i="1"/>
  <c r="T2316" i="1" s="1"/>
  <c r="S1505" i="1"/>
  <c r="T1505" i="1" s="1"/>
  <c r="S2320" i="1"/>
  <c r="T2320" i="1" s="1"/>
  <c r="S2324" i="1"/>
  <c r="T2324" i="1" s="1"/>
  <c r="S2332" i="1"/>
  <c r="T2332" i="1" s="1"/>
  <c r="S2336" i="1"/>
  <c r="T2336" i="1" s="1"/>
  <c r="S2340" i="1"/>
  <c r="T2340" i="1" s="1"/>
  <c r="S2344" i="1"/>
  <c r="T2344" i="1" s="1"/>
  <c r="S2348" i="1"/>
  <c r="T2348" i="1" s="1"/>
  <c r="S2352" i="1"/>
  <c r="T2352" i="1" s="1"/>
  <c r="S2356" i="1"/>
  <c r="T2356" i="1" s="1"/>
  <c r="S2360" i="1"/>
  <c r="T2360" i="1" s="1"/>
  <c r="S2364" i="1"/>
  <c r="T2364" i="1" s="1"/>
  <c r="S2368" i="1"/>
  <c r="T2368" i="1" s="1"/>
  <c r="S2372" i="1"/>
  <c r="T2372" i="1" s="1"/>
  <c r="S2376" i="1"/>
  <c r="T2376" i="1" s="1"/>
  <c r="S2380" i="1"/>
  <c r="T2380" i="1" s="1"/>
  <c r="S2384" i="1"/>
  <c r="T2384" i="1" s="1"/>
  <c r="S2388" i="1"/>
  <c r="T2388" i="1" s="1"/>
  <c r="S2396" i="1"/>
  <c r="T2396" i="1" s="1"/>
  <c r="S2400" i="1"/>
  <c r="T2400" i="1" s="1"/>
  <c r="S2404" i="1"/>
  <c r="T2404" i="1" s="1"/>
  <c r="S2408" i="1"/>
  <c r="T2408" i="1" s="1"/>
  <c r="S2416" i="1"/>
  <c r="T2416" i="1" s="1"/>
  <c r="S2420" i="1"/>
  <c r="T2420" i="1" s="1"/>
  <c r="S2428" i="1"/>
  <c r="T2428" i="1" s="1"/>
  <c r="S2432" i="1"/>
  <c r="T2432" i="1" s="1"/>
  <c r="S2436" i="1"/>
  <c r="T2436" i="1" s="1"/>
  <c r="S2440" i="1"/>
  <c r="T2440" i="1" s="1"/>
  <c r="S2444" i="1"/>
  <c r="T2444" i="1" s="1"/>
  <c r="S2448" i="1"/>
  <c r="T2448" i="1" s="1"/>
  <c r="S2452" i="1"/>
  <c r="T2452" i="1" s="1"/>
  <c r="S2456" i="1"/>
  <c r="T2456" i="1" s="1"/>
  <c r="S2464" i="1"/>
  <c r="T2464" i="1" s="1"/>
  <c r="S2480" i="1"/>
  <c r="T2480" i="1" s="1"/>
  <c r="S2484" i="1"/>
  <c r="T2484" i="1" s="1"/>
  <c r="S2488" i="1"/>
  <c r="T2488" i="1" s="1"/>
  <c r="S2492" i="1"/>
  <c r="T2492" i="1" s="1"/>
  <c r="S2496" i="1"/>
  <c r="T2496" i="1" s="1"/>
  <c r="S2500" i="1"/>
  <c r="T2500" i="1" s="1"/>
  <c r="S2504" i="1"/>
  <c r="T2504" i="1" s="1"/>
  <c r="S2508" i="1"/>
  <c r="T2508" i="1" s="1"/>
  <c r="S2512" i="1"/>
  <c r="T2512" i="1" s="1"/>
  <c r="S2516" i="1"/>
  <c r="T2516" i="1" s="1"/>
  <c r="S2524" i="1"/>
  <c r="T2524" i="1" s="1"/>
  <c r="S2528" i="1"/>
  <c r="T2528" i="1" s="1"/>
  <c r="S2532" i="1"/>
  <c r="T2532" i="1" s="1"/>
  <c r="S2536" i="1"/>
  <c r="T2536" i="1" s="1"/>
  <c r="S2540" i="1"/>
  <c r="T2540" i="1" s="1"/>
  <c r="S2544" i="1"/>
  <c r="T2544" i="1" s="1"/>
  <c r="S2552" i="1"/>
  <c r="T2552" i="1" s="1"/>
  <c r="S2556" i="1"/>
  <c r="T2556" i="1" s="1"/>
  <c r="S2560" i="1"/>
  <c r="T2560" i="1" s="1"/>
  <c r="S2564" i="1"/>
  <c r="T2564" i="1" s="1"/>
  <c r="S2568" i="1"/>
  <c r="T2568" i="1" s="1"/>
  <c r="S2576" i="1"/>
  <c r="T2576" i="1" s="1"/>
  <c r="S2580" i="1"/>
  <c r="T2580" i="1" s="1"/>
  <c r="S2584" i="1"/>
  <c r="T2584" i="1" s="1"/>
  <c r="S2588" i="1"/>
  <c r="T2588" i="1" s="1"/>
  <c r="S2592" i="1"/>
  <c r="T2592" i="1" s="1"/>
  <c r="S2596" i="1"/>
  <c r="T2596" i="1" s="1"/>
  <c r="S2600" i="1"/>
  <c r="T2600" i="1" s="1"/>
  <c r="S2604" i="1"/>
  <c r="T2604" i="1" s="1"/>
  <c r="S2608" i="1"/>
  <c r="T2608" i="1" s="1"/>
  <c r="S2612" i="1"/>
  <c r="T2612" i="1" s="1"/>
  <c r="S2616" i="1"/>
  <c r="T2616" i="1" s="1"/>
  <c r="S2620" i="1"/>
  <c r="T2620" i="1" s="1"/>
  <c r="S2628" i="1"/>
  <c r="T2628" i="1" s="1"/>
  <c r="S2632" i="1"/>
  <c r="T2632" i="1" s="1"/>
  <c r="S2636" i="1"/>
  <c r="T2636" i="1" s="1"/>
  <c r="S2640" i="1"/>
  <c r="T2640" i="1" s="1"/>
  <c r="S2644" i="1"/>
  <c r="T2644" i="1" s="1"/>
  <c r="S2648" i="1"/>
  <c r="T2648" i="1" s="1"/>
  <c r="S2652" i="1"/>
  <c r="T2652" i="1" s="1"/>
  <c r="S2656" i="1"/>
  <c r="T2656" i="1" s="1"/>
  <c r="S2660" i="1"/>
  <c r="T2660" i="1" s="1"/>
  <c r="S2664" i="1"/>
  <c r="T2664" i="1" s="1"/>
  <c r="S2668" i="1"/>
  <c r="T2668" i="1" s="1"/>
  <c r="S2672" i="1"/>
  <c r="T2672" i="1" s="1"/>
  <c r="S2676" i="1"/>
  <c r="T2676" i="1" s="1"/>
  <c r="S2684" i="1"/>
  <c r="T2684" i="1" s="1"/>
  <c r="S2688" i="1"/>
  <c r="T2688" i="1" s="1"/>
  <c r="S2692" i="1"/>
  <c r="T2692" i="1" s="1"/>
  <c r="S2696" i="1"/>
  <c r="T2696" i="1" s="1"/>
  <c r="S2700" i="1"/>
  <c r="T2700" i="1" s="1"/>
  <c r="S2704" i="1"/>
  <c r="T2704" i="1" s="1"/>
  <c r="S2708" i="1"/>
  <c r="T2708" i="1" s="1"/>
  <c r="S2" i="1"/>
  <c r="T2" i="1" s="1"/>
  <c r="S6" i="1"/>
  <c r="T6" i="1" s="1"/>
  <c r="S10" i="1"/>
  <c r="T10" i="1" s="1"/>
  <c r="S14" i="1"/>
  <c r="T14" i="1" s="1"/>
  <c r="S18" i="1"/>
  <c r="T18" i="1" s="1"/>
  <c r="S22" i="1"/>
  <c r="T22" i="1" s="1"/>
  <c r="S26" i="1"/>
  <c r="T26" i="1" s="1"/>
  <c r="S30" i="1"/>
  <c r="T30" i="1" s="1"/>
  <c r="S34" i="1"/>
  <c r="T34" i="1" s="1"/>
  <c r="S38" i="1"/>
  <c r="T38" i="1" s="1"/>
  <c r="S46" i="1"/>
  <c r="T46" i="1" s="1"/>
  <c r="S50" i="1"/>
  <c r="T50" i="1" s="1"/>
  <c r="S54" i="1"/>
  <c r="T54" i="1" s="1"/>
  <c r="S58" i="1"/>
  <c r="T58" i="1" s="1"/>
  <c r="S66" i="1"/>
  <c r="T66" i="1" s="1"/>
  <c r="S70" i="1"/>
  <c r="T70" i="1" s="1"/>
  <c r="S74" i="1"/>
  <c r="T74" i="1" s="1"/>
  <c r="S78" i="1"/>
  <c r="T78" i="1" s="1"/>
  <c r="S82" i="1"/>
  <c r="T82" i="1" s="1"/>
  <c r="S86" i="1"/>
  <c r="T86" i="1" s="1"/>
  <c r="S90" i="1"/>
  <c r="T90" i="1" s="1"/>
  <c r="S94" i="1"/>
  <c r="T94" i="1" s="1"/>
  <c r="S98" i="1"/>
  <c r="T98" i="1" s="1"/>
  <c r="S102" i="1"/>
  <c r="T102" i="1" s="1"/>
  <c r="S106" i="1"/>
  <c r="T106" i="1" s="1"/>
  <c r="S110" i="1"/>
  <c r="T110" i="1" s="1"/>
  <c r="S114" i="1"/>
  <c r="T114" i="1" s="1"/>
  <c r="S118" i="1"/>
  <c r="T118" i="1" s="1"/>
  <c r="S122" i="1"/>
  <c r="T122" i="1" s="1"/>
  <c r="S126" i="1"/>
  <c r="T126" i="1" s="1"/>
  <c r="S130" i="1"/>
  <c r="T130" i="1" s="1"/>
  <c r="S134" i="1"/>
  <c r="T134" i="1" s="1"/>
  <c r="S138" i="1"/>
  <c r="T138" i="1" s="1"/>
  <c r="S142" i="1"/>
  <c r="T142" i="1" s="1"/>
  <c r="S146" i="1"/>
  <c r="T146" i="1" s="1"/>
  <c r="S150" i="1"/>
  <c r="T150" i="1" s="1"/>
  <c r="S154" i="1"/>
  <c r="T154" i="1" s="1"/>
  <c r="S162" i="1"/>
  <c r="T162" i="1" s="1"/>
  <c r="S170" i="1"/>
  <c r="T170" i="1" s="1"/>
  <c r="S174" i="1"/>
  <c r="T174" i="1" s="1"/>
  <c r="S182" i="1"/>
  <c r="T182" i="1" s="1"/>
  <c r="S186" i="1"/>
  <c r="T186" i="1" s="1"/>
  <c r="S190" i="1"/>
  <c r="T190" i="1" s="1"/>
  <c r="S194" i="1"/>
  <c r="T194" i="1" s="1"/>
  <c r="S198" i="1"/>
  <c r="T198" i="1" s="1"/>
  <c r="S202" i="1"/>
  <c r="T202" i="1" s="1"/>
  <c r="S206" i="1"/>
  <c r="T206" i="1" s="1"/>
  <c r="S210" i="1"/>
  <c r="T210" i="1" s="1"/>
  <c r="S214" i="1"/>
  <c r="T214" i="1" s="1"/>
  <c r="S222" i="1"/>
  <c r="T222" i="1" s="1"/>
  <c r="S226" i="1"/>
  <c r="T226" i="1" s="1"/>
  <c r="S230" i="1"/>
  <c r="T230" i="1" s="1"/>
  <c r="S234" i="1"/>
  <c r="T234" i="1" s="1"/>
  <c r="S238" i="1"/>
  <c r="T238" i="1" s="1"/>
  <c r="S242" i="1"/>
  <c r="T242" i="1" s="1"/>
  <c r="S246" i="1"/>
  <c r="T246" i="1" s="1"/>
  <c r="S250" i="1"/>
  <c r="T250" i="1" s="1"/>
  <c r="S254" i="1"/>
  <c r="T254" i="1" s="1"/>
  <c r="S258" i="1"/>
  <c r="T258" i="1" s="1"/>
  <c r="S262" i="1"/>
  <c r="T262" i="1" s="1"/>
  <c r="S266" i="1"/>
  <c r="T266" i="1" s="1"/>
  <c r="S270" i="1"/>
  <c r="T270" i="1" s="1"/>
  <c r="S274" i="1"/>
  <c r="T274" i="1" s="1"/>
  <c r="S278" i="1"/>
  <c r="T278" i="1" s="1"/>
  <c r="S282" i="1"/>
  <c r="T282" i="1" s="1"/>
  <c r="S286" i="1"/>
  <c r="T286" i="1" s="1"/>
  <c r="S290" i="1"/>
  <c r="T290" i="1" s="1"/>
  <c r="S294" i="1"/>
  <c r="T294" i="1" s="1"/>
  <c r="S302" i="1"/>
  <c r="T302" i="1" s="1"/>
  <c r="S306" i="1"/>
  <c r="T306" i="1" s="1"/>
  <c r="S310" i="1"/>
  <c r="T310" i="1" s="1"/>
  <c r="S314" i="1"/>
  <c r="T314" i="1" s="1"/>
  <c r="S318" i="1"/>
  <c r="T318" i="1" s="1"/>
  <c r="S322" i="1"/>
  <c r="T322" i="1" s="1"/>
  <c r="S326" i="1"/>
  <c r="T326" i="1" s="1"/>
  <c r="S330" i="1"/>
  <c r="T330" i="1" s="1"/>
  <c r="S334" i="1"/>
  <c r="T334" i="1" s="1"/>
  <c r="S338" i="1"/>
  <c r="T338" i="1" s="1"/>
  <c r="S342" i="1"/>
  <c r="T342" i="1" s="1"/>
  <c r="S346" i="1"/>
  <c r="T346" i="1" s="1"/>
  <c r="S350" i="1"/>
  <c r="T350" i="1" s="1"/>
  <c r="S354" i="1"/>
  <c r="T354" i="1" s="1"/>
  <c r="S358" i="1"/>
  <c r="T358" i="1" s="1"/>
  <c r="S362" i="1"/>
  <c r="T362" i="1" s="1"/>
  <c r="S366" i="1"/>
  <c r="T366" i="1" s="1"/>
  <c r="S370" i="1"/>
  <c r="T370" i="1" s="1"/>
  <c r="S374" i="1"/>
  <c r="T374" i="1" s="1"/>
  <c r="S378" i="1"/>
  <c r="T378" i="1" s="1"/>
  <c r="S382" i="1"/>
  <c r="T382" i="1" s="1"/>
  <c r="S386" i="1"/>
  <c r="T386" i="1" s="1"/>
  <c r="S390" i="1"/>
  <c r="T390" i="1" s="1"/>
  <c r="S398" i="1"/>
  <c r="T398" i="1" s="1"/>
  <c r="S402" i="1"/>
  <c r="T402" i="1" s="1"/>
  <c r="S410" i="1"/>
  <c r="T410" i="1" s="1"/>
  <c r="S414" i="1"/>
  <c r="T414" i="1" s="1"/>
  <c r="S418" i="1"/>
  <c r="T418" i="1" s="1"/>
  <c r="S422" i="1"/>
  <c r="T422" i="1" s="1"/>
  <c r="S426" i="1"/>
  <c r="T426" i="1" s="1"/>
  <c r="S430" i="1"/>
  <c r="T430" i="1" s="1"/>
  <c r="S434" i="1"/>
  <c r="T434" i="1" s="1"/>
  <c r="S438" i="1"/>
  <c r="T438" i="1" s="1"/>
  <c r="S442" i="1"/>
  <c r="T442" i="1" s="1"/>
  <c r="S446" i="1"/>
  <c r="T446" i="1" s="1"/>
  <c r="S450" i="1"/>
  <c r="T450" i="1" s="1"/>
  <c r="S454" i="1"/>
  <c r="T454" i="1" s="1"/>
  <c r="S458" i="1"/>
  <c r="T458" i="1" s="1"/>
  <c r="S462" i="1"/>
  <c r="T462" i="1" s="1"/>
  <c r="S466" i="1"/>
  <c r="T466" i="1" s="1"/>
  <c r="S470" i="1"/>
  <c r="T470" i="1" s="1"/>
  <c r="S474" i="1"/>
  <c r="T474" i="1" s="1"/>
  <c r="S478" i="1"/>
  <c r="T478" i="1" s="1"/>
  <c r="S482" i="1"/>
  <c r="T482" i="1" s="1"/>
  <c r="S486" i="1"/>
  <c r="T486" i="1" s="1"/>
  <c r="S490" i="1"/>
  <c r="T490" i="1" s="1"/>
  <c r="S494" i="1"/>
  <c r="T494" i="1" s="1"/>
  <c r="S498" i="1"/>
  <c r="T498" i="1" s="1"/>
  <c r="S502" i="1"/>
  <c r="T502" i="1" s="1"/>
  <c r="S506" i="1"/>
  <c r="T506" i="1" s="1"/>
  <c r="S510" i="1"/>
  <c r="T510" i="1" s="1"/>
  <c r="S514" i="1"/>
  <c r="T514" i="1" s="1"/>
  <c r="S518" i="1"/>
  <c r="T518" i="1" s="1"/>
  <c r="S522" i="1"/>
  <c r="T522" i="1" s="1"/>
  <c r="S526" i="1"/>
  <c r="T526" i="1" s="1"/>
  <c r="S530" i="1"/>
  <c r="T530" i="1" s="1"/>
  <c r="S534" i="1"/>
  <c r="T534" i="1" s="1"/>
  <c r="S542" i="1"/>
  <c r="T542" i="1" s="1"/>
  <c r="S546" i="1"/>
  <c r="T546" i="1" s="1"/>
  <c r="S550" i="1"/>
  <c r="T550" i="1" s="1"/>
  <c r="S554" i="1"/>
  <c r="T554" i="1" s="1"/>
  <c r="S558" i="1"/>
  <c r="T558" i="1" s="1"/>
  <c r="S562" i="1"/>
  <c r="T562" i="1" s="1"/>
  <c r="S566" i="1"/>
  <c r="T566" i="1" s="1"/>
  <c r="S570" i="1"/>
  <c r="T570" i="1" s="1"/>
  <c r="S578" i="1"/>
  <c r="T578" i="1" s="1"/>
  <c r="S582" i="1"/>
  <c r="T582" i="1" s="1"/>
  <c r="S586" i="1"/>
  <c r="T586" i="1" s="1"/>
  <c r="S590" i="1"/>
  <c r="T590" i="1" s="1"/>
  <c r="S594" i="1"/>
  <c r="T594" i="1" s="1"/>
  <c r="S598" i="1"/>
  <c r="T598" i="1" s="1"/>
  <c r="S602" i="1"/>
  <c r="T602" i="1" s="1"/>
  <c r="S606" i="1"/>
  <c r="T606" i="1" s="1"/>
  <c r="S610" i="1"/>
  <c r="T610" i="1" s="1"/>
  <c r="S614" i="1"/>
  <c r="T614" i="1" s="1"/>
  <c r="S618" i="1"/>
  <c r="T618" i="1" s="1"/>
  <c r="S622" i="1"/>
  <c r="T622" i="1" s="1"/>
  <c r="S626" i="1"/>
  <c r="T626" i="1" s="1"/>
  <c r="S630" i="1"/>
  <c r="T630" i="1" s="1"/>
  <c r="S634" i="1"/>
  <c r="T634" i="1" s="1"/>
  <c r="S638" i="1"/>
  <c r="T638" i="1" s="1"/>
  <c r="S654" i="1"/>
  <c r="T654" i="1" s="1"/>
  <c r="S658" i="1"/>
  <c r="T658" i="1" s="1"/>
  <c r="S662" i="1"/>
  <c r="T662" i="1" s="1"/>
  <c r="S666" i="1"/>
  <c r="T666" i="1" s="1"/>
  <c r="S670" i="1"/>
  <c r="T670" i="1" s="1"/>
  <c r="S674" i="1"/>
  <c r="T674" i="1" s="1"/>
  <c r="S678" i="1"/>
  <c r="T678" i="1" s="1"/>
  <c r="S682" i="1"/>
  <c r="T682" i="1" s="1"/>
  <c r="S686" i="1"/>
  <c r="T686" i="1" s="1"/>
  <c r="S694" i="1"/>
  <c r="T694" i="1" s="1"/>
  <c r="S698" i="1"/>
  <c r="T698" i="1" s="1"/>
  <c r="S702" i="1"/>
  <c r="T702" i="1" s="1"/>
  <c r="S706" i="1"/>
  <c r="T706" i="1" s="1"/>
  <c r="S710" i="1"/>
  <c r="T710" i="1" s="1"/>
  <c r="S722" i="1"/>
  <c r="T722" i="1" s="1"/>
  <c r="S730" i="1"/>
  <c r="T730" i="1" s="1"/>
  <c r="S734" i="1"/>
  <c r="T734" i="1" s="1"/>
  <c r="S742" i="1"/>
  <c r="T742" i="1" s="1"/>
  <c r="S746" i="1"/>
  <c r="T746" i="1" s="1"/>
  <c r="S750" i="1"/>
  <c r="T750" i="1" s="1"/>
  <c r="S754" i="1"/>
  <c r="T754" i="1" s="1"/>
  <c r="S758" i="1"/>
  <c r="T758" i="1" s="1"/>
  <c r="S766" i="1"/>
  <c r="T766" i="1" s="1"/>
  <c r="S770" i="1"/>
  <c r="T770" i="1" s="1"/>
  <c r="S774" i="1"/>
  <c r="T774" i="1" s="1"/>
  <c r="S782" i="1"/>
  <c r="T782" i="1" s="1"/>
  <c r="S786" i="1"/>
  <c r="T786" i="1" s="1"/>
  <c r="S794" i="1"/>
  <c r="T794" i="1" s="1"/>
  <c r="S798" i="1"/>
  <c r="T798" i="1" s="1"/>
  <c r="S802" i="1"/>
  <c r="T802" i="1" s="1"/>
  <c r="S806" i="1"/>
  <c r="T806" i="1" s="1"/>
  <c r="S814" i="1"/>
  <c r="T814" i="1" s="1"/>
  <c r="S822" i="1"/>
  <c r="T822" i="1" s="1"/>
  <c r="S826" i="1"/>
  <c r="T826" i="1" s="1"/>
  <c r="S830" i="1"/>
  <c r="T830" i="1" s="1"/>
  <c r="S834" i="1"/>
  <c r="T834" i="1" s="1"/>
  <c r="S838" i="1"/>
  <c r="T838" i="1" s="1"/>
  <c r="S842" i="1"/>
  <c r="T842" i="1" s="1"/>
  <c r="S846" i="1"/>
  <c r="T846" i="1" s="1"/>
  <c r="S850" i="1"/>
  <c r="T850" i="1" s="1"/>
  <c r="S854" i="1"/>
  <c r="T854" i="1" s="1"/>
  <c r="S858" i="1"/>
  <c r="T858" i="1" s="1"/>
  <c r="S862" i="1"/>
  <c r="T862" i="1" s="1"/>
  <c r="S866" i="1"/>
  <c r="T866" i="1" s="1"/>
  <c r="S870" i="1"/>
  <c r="T870" i="1" s="1"/>
  <c r="S874" i="1"/>
  <c r="T874" i="1" s="1"/>
  <c r="S878" i="1"/>
  <c r="T878" i="1" s="1"/>
  <c r="S882" i="1"/>
  <c r="T882" i="1" s="1"/>
  <c r="S886" i="1"/>
  <c r="T886" i="1" s="1"/>
  <c r="S890" i="1"/>
  <c r="T890" i="1" s="1"/>
  <c r="S894" i="1"/>
  <c r="T894" i="1" s="1"/>
  <c r="S902" i="1"/>
  <c r="T902" i="1" s="1"/>
  <c r="S906" i="1"/>
  <c r="T906" i="1" s="1"/>
  <c r="S910" i="1"/>
  <c r="T910" i="1" s="1"/>
  <c r="S918" i="1"/>
  <c r="T918" i="1" s="1"/>
  <c r="S922" i="1"/>
  <c r="T922" i="1" s="1"/>
  <c r="S926" i="1"/>
  <c r="T926" i="1" s="1"/>
  <c r="S930" i="1"/>
  <c r="T930" i="1" s="1"/>
  <c r="S934" i="1"/>
  <c r="T934" i="1" s="1"/>
  <c r="S938" i="1"/>
  <c r="T938" i="1" s="1"/>
  <c r="S942" i="1"/>
  <c r="T942" i="1" s="1"/>
  <c r="S950" i="1"/>
  <c r="T950" i="1" s="1"/>
  <c r="S954" i="1"/>
  <c r="T954" i="1" s="1"/>
  <c r="S958" i="1"/>
  <c r="T958" i="1" s="1"/>
  <c r="S962" i="1"/>
  <c r="T962" i="1" s="1"/>
  <c r="S970" i="1"/>
  <c r="T970" i="1" s="1"/>
  <c r="S978" i="1"/>
  <c r="T978" i="1" s="1"/>
  <c r="S986" i="1"/>
  <c r="T986" i="1" s="1"/>
  <c r="S994" i="1"/>
  <c r="T994" i="1" s="1"/>
  <c r="S998" i="1"/>
  <c r="T998" i="1" s="1"/>
  <c r="S1006" i="1"/>
  <c r="T1006" i="1" s="1"/>
  <c r="S1010" i="1"/>
  <c r="T1010" i="1" s="1"/>
  <c r="S1014" i="1"/>
  <c r="T1014" i="1" s="1"/>
  <c r="S1018" i="1"/>
  <c r="T1018" i="1" s="1"/>
  <c r="S1022" i="1"/>
  <c r="T1022" i="1" s="1"/>
  <c r="S1026" i="1"/>
  <c r="T1026" i="1" s="1"/>
  <c r="S1038" i="1"/>
  <c r="T1038" i="1" s="1"/>
  <c r="S1046" i="1"/>
  <c r="T1046" i="1" s="1"/>
  <c r="S1050" i="1"/>
  <c r="T1050" i="1" s="1"/>
  <c r="S1054" i="1"/>
  <c r="T1054" i="1" s="1"/>
  <c r="S1058" i="1"/>
  <c r="T1058" i="1" s="1"/>
  <c r="S1062" i="1"/>
  <c r="T1062" i="1" s="1"/>
  <c r="S1066" i="1"/>
  <c r="T1066" i="1" s="1"/>
  <c r="S1070" i="1"/>
  <c r="T1070" i="1" s="1"/>
  <c r="S1074" i="1"/>
  <c r="T1074" i="1" s="1"/>
  <c r="S1078" i="1"/>
  <c r="T1078" i="1" s="1"/>
  <c r="S1082" i="1"/>
  <c r="T1082" i="1" s="1"/>
  <c r="S1086" i="1"/>
  <c r="T1086" i="1" s="1"/>
  <c r="S1090" i="1"/>
  <c r="T1090" i="1" s="1"/>
  <c r="S1094" i="1"/>
  <c r="T1094" i="1" s="1"/>
  <c r="S1098" i="1"/>
  <c r="T1098" i="1" s="1"/>
  <c r="S1102" i="1"/>
  <c r="T1102" i="1" s="1"/>
  <c r="S1110" i="1"/>
  <c r="T1110" i="1" s="1"/>
  <c r="S1114" i="1"/>
  <c r="T1114" i="1" s="1"/>
  <c r="S1118" i="1"/>
  <c r="T1118" i="1" s="1"/>
  <c r="S1122" i="1"/>
  <c r="T1122" i="1" s="1"/>
  <c r="S1126" i="1"/>
  <c r="T1126" i="1" s="1"/>
  <c r="S1130" i="1"/>
  <c r="T1130" i="1" s="1"/>
  <c r="S1134" i="1"/>
  <c r="T1134" i="1" s="1"/>
  <c r="S1138" i="1"/>
  <c r="T1138" i="1" s="1"/>
  <c r="S1142" i="1"/>
  <c r="T1142" i="1" s="1"/>
  <c r="S1146" i="1"/>
  <c r="T1146" i="1" s="1"/>
  <c r="S1150" i="1"/>
  <c r="T1150" i="1" s="1"/>
  <c r="S1154" i="1"/>
  <c r="T1154" i="1" s="1"/>
  <c r="S1158" i="1"/>
  <c r="T1158" i="1" s="1"/>
  <c r="S1162" i="1"/>
  <c r="T1162" i="1" s="1"/>
  <c r="S1166" i="1"/>
  <c r="T1166" i="1" s="1"/>
  <c r="S1170" i="1"/>
  <c r="T1170" i="1" s="1"/>
  <c r="S1178" i="1"/>
  <c r="T1178" i="1" s="1"/>
  <c r="S1182" i="1"/>
  <c r="T1182" i="1" s="1"/>
  <c r="S1186" i="1"/>
  <c r="T1186" i="1" s="1"/>
  <c r="S1190" i="1"/>
  <c r="T1190" i="1" s="1"/>
  <c r="S1206" i="1"/>
  <c r="T1206" i="1" s="1"/>
  <c r="S1210" i="1"/>
  <c r="T1210" i="1" s="1"/>
  <c r="S1214" i="1"/>
  <c r="T1214" i="1" s="1"/>
  <c r="S1218" i="1"/>
  <c r="T1218" i="1" s="1"/>
  <c r="S1222" i="1"/>
  <c r="T1222" i="1" s="1"/>
  <c r="S1226" i="1"/>
  <c r="T1226" i="1" s="1"/>
  <c r="S1230" i="1"/>
  <c r="T1230" i="1" s="1"/>
  <c r="S1234" i="1"/>
  <c r="T1234" i="1" s="1"/>
  <c r="S1238" i="1"/>
  <c r="T1238" i="1" s="1"/>
  <c r="S1242" i="1"/>
  <c r="T1242" i="1" s="1"/>
  <c r="S1246" i="1"/>
  <c r="T1246" i="1" s="1"/>
  <c r="S1250" i="1"/>
  <c r="T1250" i="1" s="1"/>
  <c r="S1258" i="1"/>
  <c r="T1258" i="1" s="1"/>
  <c r="S1262" i="1"/>
  <c r="T1262" i="1" s="1"/>
  <c r="S1266" i="1"/>
  <c r="T1266" i="1" s="1"/>
  <c r="S1270" i="1"/>
  <c r="T1270" i="1" s="1"/>
  <c r="S1274" i="1"/>
  <c r="T1274" i="1" s="1"/>
  <c r="S1278" i="1"/>
  <c r="T1278" i="1" s="1"/>
  <c r="S1282" i="1"/>
  <c r="T1282" i="1" s="1"/>
  <c r="S1286" i="1"/>
  <c r="T1286" i="1" s="1"/>
  <c r="S1290" i="1"/>
  <c r="T1290" i="1" s="1"/>
  <c r="S1294" i="1"/>
  <c r="T1294" i="1" s="1"/>
  <c r="S1306" i="1"/>
  <c r="T1306" i="1" s="1"/>
  <c r="S1310" i="1"/>
  <c r="T1310" i="1" s="1"/>
  <c r="S1314" i="1"/>
  <c r="T1314" i="1" s="1"/>
  <c r="S1318" i="1"/>
  <c r="T1318" i="1" s="1"/>
  <c r="S1322" i="1"/>
  <c r="T1322" i="1" s="1"/>
  <c r="S1326" i="1"/>
  <c r="T1326" i="1" s="1"/>
  <c r="S1330" i="1"/>
  <c r="T1330" i="1" s="1"/>
  <c r="S1338" i="1"/>
  <c r="T1338" i="1" s="1"/>
  <c r="S1346" i="1"/>
  <c r="T1346" i="1" s="1"/>
  <c r="S1350" i="1"/>
  <c r="T1350" i="1" s="1"/>
  <c r="S1354" i="1"/>
  <c r="T1354" i="1" s="1"/>
  <c r="S1358" i="1"/>
  <c r="T1358" i="1" s="1"/>
  <c r="S1362" i="1"/>
  <c r="T1362" i="1" s="1"/>
  <c r="S1366" i="1"/>
  <c r="T1366" i="1" s="1"/>
  <c r="S1370" i="1"/>
  <c r="T1370" i="1" s="1"/>
  <c r="S1374" i="1"/>
  <c r="T1374" i="1" s="1"/>
  <c r="S1378" i="1"/>
  <c r="T1378" i="1" s="1"/>
  <c r="S1382" i="1"/>
  <c r="T1382" i="1" s="1"/>
  <c r="S1386" i="1"/>
  <c r="T1386" i="1" s="1"/>
  <c r="S1390" i="1"/>
  <c r="T1390" i="1" s="1"/>
  <c r="S1394" i="1"/>
  <c r="T1394" i="1" s="1"/>
  <c r="S1398" i="1"/>
  <c r="T1398" i="1" s="1"/>
  <c r="S1402" i="1"/>
  <c r="T1402" i="1" s="1"/>
  <c r="S1406" i="1"/>
  <c r="T1406" i="1" s="1"/>
  <c r="S1414" i="1"/>
  <c r="T1414" i="1" s="1"/>
  <c r="S1418" i="1"/>
  <c r="T1418" i="1" s="1"/>
  <c r="S1426" i="1"/>
  <c r="T1426" i="1" s="1"/>
  <c r="S1430" i="1"/>
  <c r="T1430" i="1" s="1"/>
  <c r="S1434" i="1"/>
  <c r="T1434" i="1" s="1"/>
  <c r="S1438" i="1"/>
  <c r="T1438" i="1" s="1"/>
  <c r="S1442" i="1"/>
  <c r="T1442" i="1" s="1"/>
  <c r="S1446" i="1"/>
  <c r="T1446" i="1" s="1"/>
  <c r="S1450" i="1"/>
  <c r="T1450" i="1" s="1"/>
  <c r="S1454" i="1"/>
  <c r="T1454" i="1" s="1"/>
  <c r="S1458" i="1"/>
  <c r="T1458" i="1" s="1"/>
  <c r="S1462" i="1"/>
  <c r="T1462" i="1" s="1"/>
  <c r="S1466" i="1"/>
  <c r="T1466" i="1" s="1"/>
  <c r="S1470" i="1"/>
  <c r="T1470" i="1" s="1"/>
  <c r="S1474" i="1"/>
  <c r="T1474" i="1" s="1"/>
  <c r="S1478" i="1"/>
  <c r="T1478" i="1" s="1"/>
  <c r="S1482" i="1"/>
  <c r="T1482" i="1" s="1"/>
  <c r="S1486" i="1"/>
  <c r="T1486" i="1" s="1"/>
  <c r="S1490" i="1"/>
  <c r="T1490" i="1" s="1"/>
  <c r="S1494" i="1"/>
  <c r="T1494" i="1" s="1"/>
  <c r="S1498" i="1"/>
  <c r="T1498" i="1" s="1"/>
  <c r="S1506" i="1"/>
  <c r="T1506" i="1" s="1"/>
  <c r="S1510" i="1"/>
  <c r="T1510" i="1" s="1"/>
  <c r="S1514" i="1"/>
  <c r="T1514" i="1" s="1"/>
  <c r="S1518" i="1"/>
  <c r="T1518" i="1" s="1"/>
  <c r="S1522" i="1"/>
  <c r="T1522" i="1" s="1"/>
  <c r="S1526" i="1"/>
  <c r="T1526" i="1" s="1"/>
  <c r="S1530" i="1"/>
  <c r="T1530" i="1" s="1"/>
  <c r="S1031" i="1"/>
  <c r="T1031" i="1" s="1"/>
  <c r="S1067" i="1"/>
  <c r="T1067" i="1" s="1"/>
  <c r="S1071" i="1"/>
  <c r="T1071" i="1" s="1"/>
  <c r="S1075" i="1"/>
  <c r="T1075" i="1" s="1"/>
  <c r="S1079" i="1"/>
  <c r="T1079" i="1" s="1"/>
  <c r="S1083" i="1"/>
  <c r="T1083" i="1" s="1"/>
  <c r="S1087" i="1"/>
  <c r="T1087" i="1" s="1"/>
  <c r="S1091" i="1"/>
  <c r="T1091" i="1" s="1"/>
  <c r="S1095" i="1"/>
  <c r="T1095" i="1" s="1"/>
  <c r="S1099" i="1"/>
  <c r="T1099" i="1" s="1"/>
  <c r="S1103" i="1"/>
  <c r="T1103" i="1" s="1"/>
  <c r="S1107" i="1"/>
  <c r="T1107" i="1" s="1"/>
  <c r="S1111" i="1"/>
  <c r="T1111" i="1" s="1"/>
  <c r="S1115" i="1"/>
  <c r="T1115" i="1" s="1"/>
  <c r="S1123" i="1"/>
  <c r="T1123" i="1" s="1"/>
  <c r="S1131" i="1"/>
  <c r="T1131" i="1" s="1"/>
  <c r="S1135" i="1"/>
  <c r="T1135" i="1" s="1"/>
  <c r="S1139" i="1"/>
  <c r="T1139" i="1" s="1"/>
  <c r="S1151" i="1"/>
  <c r="T1151" i="1" s="1"/>
  <c r="S1155" i="1"/>
  <c r="T1155" i="1" s="1"/>
  <c r="S1159" i="1"/>
  <c r="T1159" i="1" s="1"/>
  <c r="S1163" i="1"/>
  <c r="T1163" i="1" s="1"/>
  <c r="S1167" i="1"/>
  <c r="T1167" i="1" s="1"/>
  <c r="S1171" i="1"/>
  <c r="T1171" i="1" s="1"/>
  <c r="S1175" i="1"/>
  <c r="T1175" i="1" s="1"/>
  <c r="S1179" i="1"/>
  <c r="T1179" i="1" s="1"/>
  <c r="S1183" i="1"/>
  <c r="T1183" i="1" s="1"/>
  <c r="S1187" i="1"/>
  <c r="T1187" i="1" s="1"/>
  <c r="S1195" i="1"/>
  <c r="T1195" i="1" s="1"/>
  <c r="S1199" i="1"/>
  <c r="T1199" i="1" s="1"/>
  <c r="S1207" i="1"/>
  <c r="T1207" i="1" s="1"/>
  <c r="S1211" i="1"/>
  <c r="T1211" i="1" s="1"/>
  <c r="S1215" i="1"/>
  <c r="T1215" i="1" s="1"/>
  <c r="S1219" i="1"/>
  <c r="T1219" i="1" s="1"/>
  <c r="S1223" i="1"/>
  <c r="T1223" i="1" s="1"/>
  <c r="S1227" i="1"/>
  <c r="T1227" i="1" s="1"/>
  <c r="S1231" i="1"/>
  <c r="T1231" i="1" s="1"/>
  <c r="S1235" i="1"/>
  <c r="T1235" i="1" s="1"/>
  <c r="S1239" i="1"/>
  <c r="T1239" i="1" s="1"/>
  <c r="S1243" i="1"/>
  <c r="T1243" i="1" s="1"/>
  <c r="S1247" i="1"/>
  <c r="T1247" i="1" s="1"/>
  <c r="S1251" i="1"/>
  <c r="T1251" i="1" s="1"/>
  <c r="S1255" i="1"/>
  <c r="T1255" i="1" s="1"/>
  <c r="S1259" i="1"/>
  <c r="T1259" i="1" s="1"/>
  <c r="S1263" i="1"/>
  <c r="T1263" i="1" s="1"/>
  <c r="S1267" i="1"/>
  <c r="T1267" i="1" s="1"/>
  <c r="S1271" i="1"/>
  <c r="T1271" i="1" s="1"/>
  <c r="S1275" i="1"/>
  <c r="T1275" i="1" s="1"/>
  <c r="S1279" i="1"/>
  <c r="T1279" i="1" s="1"/>
  <c r="S1283" i="1"/>
  <c r="T1283" i="1" s="1"/>
  <c r="S1291" i="1"/>
  <c r="T1291" i="1" s="1"/>
  <c r="S1295" i="1"/>
  <c r="T1295" i="1" s="1"/>
  <c r="S1299" i="1"/>
  <c r="T1299" i="1" s="1"/>
  <c r="S1303" i="1"/>
  <c r="T1303" i="1" s="1"/>
  <c r="S1307" i="1"/>
  <c r="T1307" i="1" s="1"/>
  <c r="S1315" i="1"/>
  <c r="T1315" i="1" s="1"/>
  <c r="S1319" i="1"/>
  <c r="T1319" i="1" s="1"/>
  <c r="S1323" i="1"/>
  <c r="T1323" i="1" s="1"/>
  <c r="S1327" i="1"/>
  <c r="T1327" i="1" s="1"/>
  <c r="S1335" i="1"/>
  <c r="T1335" i="1" s="1"/>
  <c r="S1339" i="1"/>
  <c r="T1339" i="1" s="1"/>
  <c r="S1343" i="1"/>
  <c r="T1343" i="1" s="1"/>
  <c r="S1347" i="1"/>
  <c r="T1347" i="1" s="1"/>
  <c r="S1351" i="1"/>
  <c r="T1351" i="1" s="1"/>
  <c r="S1355" i="1"/>
  <c r="T1355" i="1" s="1"/>
  <c r="S1359" i="1"/>
  <c r="T1359" i="1" s="1"/>
  <c r="S1363" i="1"/>
  <c r="T1363" i="1" s="1"/>
  <c r="S1534" i="1"/>
  <c r="T1534" i="1" s="1"/>
  <c r="S1538" i="1"/>
  <c r="T1538" i="1" s="1"/>
  <c r="S1542" i="1"/>
  <c r="T1542" i="1" s="1"/>
  <c r="S1546" i="1"/>
  <c r="T1546" i="1" s="1"/>
  <c r="S1550" i="1"/>
  <c r="T1550" i="1" s="1"/>
  <c r="S1558" i="1"/>
  <c r="T1558" i="1" s="1"/>
  <c r="S1566" i="1"/>
  <c r="T1566" i="1" s="1"/>
  <c r="S1570" i="1"/>
  <c r="T1570" i="1" s="1"/>
  <c r="S1574" i="1"/>
  <c r="T1574" i="1" s="1"/>
  <c r="S1578" i="1"/>
  <c r="T1578" i="1" s="1"/>
  <c r="S1582" i="1"/>
  <c r="T1582" i="1" s="1"/>
  <c r="S1586" i="1"/>
  <c r="T1586" i="1" s="1"/>
  <c r="S1590" i="1"/>
  <c r="T1590" i="1" s="1"/>
  <c r="S1594" i="1"/>
  <c r="T1594" i="1" s="1"/>
  <c r="S1602" i="1"/>
  <c r="T1602" i="1" s="1"/>
  <c r="S1606" i="1"/>
  <c r="T1606" i="1" s="1"/>
  <c r="S1610" i="1"/>
  <c r="T1610" i="1" s="1"/>
  <c r="S1614" i="1"/>
  <c r="T1614" i="1" s="1"/>
  <c r="S1618" i="1"/>
  <c r="T1618" i="1" s="1"/>
  <c r="S1622" i="1"/>
  <c r="T1622" i="1" s="1"/>
  <c r="S1626" i="1"/>
  <c r="T1626" i="1" s="1"/>
  <c r="S1630" i="1"/>
  <c r="T1630" i="1" s="1"/>
  <c r="S1634" i="1"/>
  <c r="T1634" i="1" s="1"/>
  <c r="S1638" i="1"/>
  <c r="T1638" i="1" s="1"/>
  <c r="S1642" i="1"/>
  <c r="T1642" i="1" s="1"/>
  <c r="S1646" i="1"/>
  <c r="T1646" i="1" s="1"/>
  <c r="S1650" i="1"/>
  <c r="T1650" i="1" s="1"/>
  <c r="S1654" i="1"/>
  <c r="T1654" i="1" s="1"/>
  <c r="S1658" i="1"/>
  <c r="T1658" i="1" s="1"/>
  <c r="S1662" i="1"/>
  <c r="T1662" i="1" s="1"/>
  <c r="S1666" i="1"/>
  <c r="T1666" i="1" s="1"/>
  <c r="S1670" i="1"/>
  <c r="T1670" i="1" s="1"/>
  <c r="S1674" i="1"/>
  <c r="T1674" i="1" s="1"/>
  <c r="S1678" i="1"/>
  <c r="T1678" i="1" s="1"/>
  <c r="S1686" i="1"/>
  <c r="T1686" i="1" s="1"/>
  <c r="S1690" i="1"/>
  <c r="T1690" i="1" s="1"/>
  <c r="S1694" i="1"/>
  <c r="T1694" i="1" s="1"/>
  <c r="S1702" i="1"/>
  <c r="T1702" i="1" s="1"/>
  <c r="S1706" i="1"/>
  <c r="T1706" i="1" s="1"/>
  <c r="S1710" i="1"/>
  <c r="T1710" i="1" s="1"/>
  <c r="S1714" i="1"/>
  <c r="T1714" i="1" s="1"/>
  <c r="S1718" i="1"/>
  <c r="T1718" i="1" s="1"/>
  <c r="S1726" i="1"/>
  <c r="T1726" i="1" s="1"/>
  <c r="S1730" i="1"/>
  <c r="T1730" i="1" s="1"/>
  <c r="S1734" i="1"/>
  <c r="T1734" i="1" s="1"/>
  <c r="S1738" i="1"/>
  <c r="T1738" i="1" s="1"/>
  <c r="S1746" i="1"/>
  <c r="T1746" i="1" s="1"/>
  <c r="S1750" i="1"/>
  <c r="T1750" i="1" s="1"/>
  <c r="S1754" i="1"/>
  <c r="T1754" i="1" s="1"/>
  <c r="S1758" i="1"/>
  <c r="T1758" i="1" s="1"/>
  <c r="S1762" i="1"/>
  <c r="T1762" i="1" s="1"/>
  <c r="S1766" i="1"/>
  <c r="T1766" i="1" s="1"/>
  <c r="S1770" i="1"/>
  <c r="T1770" i="1" s="1"/>
  <c r="S1774" i="1"/>
  <c r="T1774" i="1" s="1"/>
  <c r="S1778" i="1"/>
  <c r="T1778" i="1" s="1"/>
  <c r="S1786" i="1"/>
  <c r="T1786" i="1" s="1"/>
  <c r="S1790" i="1"/>
  <c r="T1790" i="1" s="1"/>
  <c r="S1794" i="1"/>
  <c r="T1794" i="1" s="1"/>
  <c r="S1798" i="1"/>
  <c r="T1798" i="1" s="1"/>
  <c r="S1802" i="1"/>
  <c r="T1802" i="1" s="1"/>
  <c r="S1806" i="1"/>
  <c r="T1806" i="1" s="1"/>
  <c r="S1814" i="1"/>
  <c r="T1814" i="1" s="1"/>
  <c r="S1822" i="1"/>
  <c r="T1822" i="1" s="1"/>
  <c r="S1826" i="1"/>
  <c r="T1826" i="1" s="1"/>
  <c r="S1830" i="1"/>
  <c r="T1830" i="1" s="1"/>
  <c r="S1834" i="1"/>
  <c r="T1834" i="1" s="1"/>
  <c r="S1838" i="1"/>
  <c r="T1838" i="1" s="1"/>
  <c r="S1842" i="1"/>
  <c r="T1842" i="1" s="1"/>
  <c r="S1846" i="1"/>
  <c r="T1846" i="1" s="1"/>
  <c r="S1854" i="1"/>
  <c r="T1854" i="1" s="1"/>
  <c r="S1858" i="1"/>
  <c r="T1858" i="1" s="1"/>
  <c r="S1862" i="1"/>
  <c r="T1862" i="1" s="1"/>
  <c r="S1866" i="1"/>
  <c r="T1866" i="1" s="1"/>
  <c r="S1870" i="1"/>
  <c r="T1870" i="1" s="1"/>
  <c r="S1874" i="1"/>
  <c r="T1874" i="1" s="1"/>
  <c r="S1878" i="1"/>
  <c r="T1878" i="1" s="1"/>
  <c r="S1882" i="1"/>
  <c r="T1882" i="1" s="1"/>
  <c r="S1886" i="1"/>
  <c r="T1886" i="1" s="1"/>
  <c r="S1890" i="1"/>
  <c r="T1890" i="1" s="1"/>
  <c r="S1894" i="1"/>
  <c r="T1894" i="1" s="1"/>
  <c r="S1898" i="1"/>
  <c r="T1898" i="1" s="1"/>
  <c r="S1902" i="1"/>
  <c r="T1902" i="1" s="1"/>
  <c r="S1906" i="1"/>
  <c r="T1906" i="1" s="1"/>
  <c r="S1910" i="1"/>
  <c r="T1910" i="1" s="1"/>
  <c r="S1918" i="1"/>
  <c r="T1918" i="1" s="1"/>
  <c r="S1922" i="1"/>
  <c r="T1922" i="1" s="1"/>
  <c r="S1930" i="1"/>
  <c r="T1930" i="1" s="1"/>
  <c r="S1938" i="1"/>
  <c r="T1938" i="1" s="1"/>
  <c r="S1942" i="1"/>
  <c r="T1942" i="1" s="1"/>
  <c r="S1946" i="1"/>
  <c r="T1946" i="1" s="1"/>
  <c r="S1954" i="1"/>
  <c r="T1954" i="1" s="1"/>
  <c r="S1958" i="1"/>
  <c r="T1958" i="1" s="1"/>
  <c r="S1962" i="1"/>
  <c r="T1962" i="1" s="1"/>
  <c r="S1966" i="1"/>
  <c r="T1966" i="1" s="1"/>
  <c r="S1970" i="1"/>
  <c r="T1970" i="1" s="1"/>
  <c r="S1974" i="1"/>
  <c r="T1974" i="1" s="1"/>
  <c r="S1978" i="1"/>
  <c r="T1978" i="1" s="1"/>
  <c r="S1982" i="1"/>
  <c r="T1982" i="1" s="1"/>
  <c r="S1986" i="1"/>
  <c r="T1986" i="1" s="1"/>
  <c r="S1990" i="1"/>
  <c r="T1990" i="1" s="1"/>
  <c r="S1994" i="1"/>
  <c r="T1994" i="1" s="1"/>
  <c r="S1998" i="1"/>
  <c r="T1998" i="1" s="1"/>
  <c r="S2002" i="1"/>
  <c r="T2002" i="1" s="1"/>
  <c r="S2006" i="1"/>
  <c r="T2006" i="1" s="1"/>
  <c r="S2010" i="1"/>
  <c r="T2010" i="1" s="1"/>
  <c r="S2014" i="1"/>
  <c r="T2014" i="1" s="1"/>
  <c r="S2018" i="1"/>
  <c r="T2018" i="1" s="1"/>
  <c r="S2022" i="1"/>
  <c r="T2022" i="1" s="1"/>
  <c r="S2026" i="1"/>
  <c r="T2026" i="1" s="1"/>
  <c r="S2030" i="1"/>
  <c r="T2030" i="1" s="1"/>
  <c r="S2034" i="1"/>
  <c r="T2034" i="1" s="1"/>
  <c r="S2038" i="1"/>
  <c r="T2038" i="1" s="1"/>
  <c r="S2042" i="1"/>
  <c r="T2042" i="1" s="1"/>
  <c r="S2050" i="1"/>
  <c r="T2050" i="1" s="1"/>
  <c r="S2058" i="1"/>
  <c r="T2058" i="1" s="1"/>
  <c r="S2062" i="1"/>
  <c r="T2062" i="1" s="1"/>
  <c r="S2066" i="1"/>
  <c r="T2066" i="1" s="1"/>
  <c r="S2070" i="1"/>
  <c r="T2070" i="1" s="1"/>
  <c r="S2074" i="1"/>
  <c r="T2074" i="1" s="1"/>
  <c r="S2078" i="1"/>
  <c r="T2078" i="1" s="1"/>
  <c r="S2082" i="1"/>
  <c r="T2082" i="1" s="1"/>
  <c r="S2090" i="1"/>
  <c r="T2090" i="1" s="1"/>
  <c r="S2094" i="1"/>
  <c r="T2094" i="1" s="1"/>
  <c r="S2098" i="1"/>
  <c r="T2098" i="1" s="1"/>
  <c r="S2102" i="1"/>
  <c r="T2102" i="1" s="1"/>
  <c r="S2106" i="1"/>
  <c r="T2106" i="1" s="1"/>
  <c r="S2110" i="1"/>
  <c r="T2110" i="1" s="1"/>
  <c r="S2114" i="1"/>
  <c r="T2114" i="1" s="1"/>
  <c r="S2118" i="1"/>
  <c r="T2118" i="1" s="1"/>
  <c r="S2122" i="1"/>
  <c r="T2122" i="1" s="1"/>
  <c r="S2126" i="1"/>
  <c r="T2126" i="1" s="1"/>
  <c r="S2130" i="1"/>
  <c r="T2130" i="1" s="1"/>
  <c r="S2138" i="1"/>
  <c r="T2138" i="1" s="1"/>
  <c r="S2142" i="1"/>
  <c r="T2142" i="1" s="1"/>
  <c r="S2154" i="1"/>
  <c r="T2154" i="1" s="1"/>
  <c r="S2162" i="1"/>
  <c r="T2162" i="1" s="1"/>
  <c r="S2166" i="1"/>
  <c r="T2166" i="1" s="1"/>
  <c r="S2170" i="1"/>
  <c r="T2170" i="1" s="1"/>
  <c r="S2174" i="1"/>
  <c r="T2174" i="1" s="1"/>
  <c r="S2178" i="1"/>
  <c r="T2178" i="1" s="1"/>
  <c r="S2182" i="1"/>
  <c r="T2182" i="1" s="1"/>
  <c r="S2186" i="1"/>
  <c r="T2186" i="1" s="1"/>
  <c r="S2190" i="1"/>
  <c r="T2190" i="1" s="1"/>
  <c r="S2194" i="1"/>
  <c r="T2194" i="1" s="1"/>
  <c r="S2198" i="1"/>
  <c r="T2198" i="1" s="1"/>
  <c r="S2202" i="1"/>
  <c r="T2202" i="1" s="1"/>
  <c r="S2206" i="1"/>
  <c r="T2206" i="1" s="1"/>
  <c r="S2210" i="1"/>
  <c r="T2210" i="1" s="1"/>
  <c r="S2214" i="1"/>
  <c r="T2214" i="1" s="1"/>
  <c r="S2218" i="1"/>
  <c r="T2218" i="1" s="1"/>
  <c r="S2222" i="1"/>
  <c r="T2222" i="1" s="1"/>
  <c r="S2226" i="1"/>
  <c r="T2226" i="1" s="1"/>
  <c r="S2230" i="1"/>
  <c r="T2230" i="1" s="1"/>
  <c r="S2234" i="1"/>
  <c r="T2234" i="1" s="1"/>
  <c r="S2238" i="1"/>
  <c r="T2238" i="1" s="1"/>
  <c r="S2242" i="1"/>
  <c r="T2242" i="1" s="1"/>
  <c r="S2246" i="1"/>
  <c r="T2246" i="1" s="1"/>
  <c r="S2250" i="1"/>
  <c r="T2250" i="1" s="1"/>
  <c r="S2254" i="1"/>
  <c r="T2254" i="1" s="1"/>
  <c r="S2262" i="1"/>
  <c r="T2262" i="1" s="1"/>
  <c r="S2266" i="1"/>
  <c r="T2266" i="1" s="1"/>
  <c r="S2270" i="1"/>
  <c r="T2270" i="1" s="1"/>
  <c r="S2274" i="1"/>
  <c r="T2274" i="1" s="1"/>
  <c r="S2282" i="1"/>
  <c r="T2282" i="1" s="1"/>
  <c r="S2286" i="1"/>
  <c r="T2286" i="1" s="1"/>
  <c r="S2290" i="1"/>
  <c r="T2290" i="1" s="1"/>
  <c r="S2294" i="1"/>
  <c r="T2294" i="1" s="1"/>
  <c r="S2298" i="1"/>
  <c r="T2298" i="1" s="1"/>
  <c r="S2302" i="1"/>
  <c r="T2302" i="1" s="1"/>
  <c r="S2306" i="1"/>
  <c r="T2306" i="1" s="1"/>
  <c r="S1367" i="1"/>
  <c r="T1367" i="1" s="1"/>
  <c r="S1371" i="1"/>
  <c r="T1371" i="1" s="1"/>
  <c r="S1375" i="1"/>
  <c r="T1375" i="1" s="1"/>
  <c r="S1379" i="1"/>
  <c r="T1379" i="1" s="1"/>
  <c r="S1383" i="1"/>
  <c r="T1383" i="1" s="1"/>
  <c r="S1387" i="1"/>
  <c r="T1387" i="1" s="1"/>
  <c r="S1395" i="1"/>
  <c r="T1395" i="1" s="1"/>
  <c r="S1407" i="1"/>
  <c r="T1407" i="1" s="1"/>
  <c r="S1411" i="1"/>
  <c r="T1411" i="1" s="1"/>
  <c r="S1415" i="1"/>
  <c r="T1415" i="1" s="1"/>
  <c r="S1419" i="1"/>
  <c r="T1419" i="1" s="1"/>
  <c r="S1423" i="1"/>
  <c r="T1423" i="1" s="1"/>
  <c r="S1427" i="1"/>
  <c r="T1427" i="1" s="1"/>
  <c r="S1431" i="1"/>
  <c r="T1431" i="1" s="1"/>
  <c r="S1435" i="1"/>
  <c r="T1435" i="1" s="1"/>
  <c r="S1439" i="1"/>
  <c r="T1439" i="1" s="1"/>
  <c r="S1443" i="1"/>
  <c r="T1443" i="1" s="1"/>
  <c r="S1447" i="1"/>
  <c r="T1447" i="1" s="1"/>
  <c r="S1451" i="1"/>
  <c r="T1451" i="1" s="1"/>
  <c r="S1455" i="1"/>
  <c r="T1455" i="1" s="1"/>
  <c r="S1459" i="1"/>
  <c r="T1459" i="1" s="1"/>
  <c r="S1463" i="1"/>
  <c r="T1463" i="1" s="1"/>
  <c r="S1467" i="1"/>
  <c r="T1467" i="1" s="1"/>
  <c r="S1471" i="1"/>
  <c r="T1471" i="1" s="1"/>
  <c r="S1475" i="1"/>
  <c r="T1475" i="1" s="1"/>
  <c r="S1483" i="1"/>
  <c r="T1483" i="1" s="1"/>
  <c r="S1487" i="1"/>
  <c r="T1487" i="1" s="1"/>
  <c r="S1491" i="1"/>
  <c r="T1491" i="1" s="1"/>
  <c r="S1499" i="1"/>
  <c r="T1499" i="1" s="1"/>
  <c r="S1503" i="1"/>
  <c r="T1503" i="1" s="1"/>
  <c r="S1507" i="1"/>
  <c r="T1507" i="1" s="1"/>
  <c r="S1511" i="1"/>
  <c r="T1511" i="1" s="1"/>
  <c r="S2314" i="1"/>
  <c r="T2314" i="1" s="1"/>
  <c r="S2322" i="1"/>
  <c r="T2322" i="1" s="1"/>
  <c r="S2326" i="1"/>
  <c r="T2326" i="1" s="1"/>
  <c r="S2330" i="1"/>
  <c r="T2330" i="1" s="1"/>
  <c r="S2334" i="1"/>
  <c r="T2334" i="1" s="1"/>
  <c r="S2338" i="1"/>
  <c r="T2338" i="1" s="1"/>
  <c r="S2342" i="1"/>
  <c r="T2342" i="1" s="1"/>
  <c r="S2346" i="1"/>
  <c r="T2346" i="1" s="1"/>
  <c r="S2350" i="1"/>
  <c r="T2350" i="1" s="1"/>
  <c r="S2354" i="1"/>
  <c r="T2354" i="1" s="1"/>
  <c r="S2358" i="1"/>
  <c r="T2358" i="1" s="1"/>
  <c r="S2362" i="1"/>
  <c r="T2362" i="1" s="1"/>
  <c r="S2366" i="1"/>
  <c r="T2366" i="1" s="1"/>
  <c r="S2370" i="1"/>
  <c r="T2370" i="1" s="1"/>
  <c r="S2374" i="1"/>
  <c r="T2374" i="1" s="1"/>
  <c r="S2378" i="1"/>
  <c r="T2378" i="1" s="1"/>
  <c r="S2382" i="1"/>
  <c r="T2382" i="1" s="1"/>
  <c r="S2386" i="1"/>
  <c r="T2386" i="1" s="1"/>
  <c r="S2390" i="1"/>
  <c r="T2390" i="1" s="1"/>
  <c r="S2394" i="1"/>
  <c r="T2394" i="1" s="1"/>
  <c r="S2398" i="1"/>
  <c r="T2398" i="1" s="1"/>
  <c r="S2402" i="1"/>
  <c r="T2402" i="1" s="1"/>
  <c r="S2406" i="1"/>
  <c r="T2406" i="1" s="1"/>
  <c r="S2410" i="1"/>
  <c r="T2410" i="1" s="1"/>
  <c r="S2414" i="1"/>
  <c r="T2414" i="1" s="1"/>
  <c r="S2418" i="1"/>
  <c r="T2418" i="1" s="1"/>
  <c r="S2422" i="1"/>
  <c r="T2422" i="1" s="1"/>
  <c r="S2430" i="1"/>
  <c r="T2430" i="1" s="1"/>
  <c r="S2434" i="1"/>
  <c r="T2434" i="1" s="1"/>
  <c r="S2438" i="1"/>
  <c r="T2438" i="1" s="1"/>
  <c r="S2442" i="1"/>
  <c r="T2442" i="1" s="1"/>
  <c r="S2446" i="1"/>
  <c r="T2446" i="1" s="1"/>
  <c r="S2454" i="1"/>
  <c r="T2454" i="1" s="1"/>
  <c r="S2458" i="1"/>
  <c r="T2458" i="1" s="1"/>
  <c r="S2462" i="1"/>
  <c r="T2462" i="1" s="1"/>
  <c r="S2466" i="1"/>
  <c r="T2466" i="1" s="1"/>
  <c r="S2470" i="1"/>
  <c r="T2470" i="1" s="1"/>
  <c r="S2474" i="1"/>
  <c r="T2474" i="1" s="1"/>
  <c r="S2478" i="1"/>
  <c r="T2478" i="1" s="1"/>
  <c r="S2482" i="1"/>
  <c r="T2482" i="1" s="1"/>
  <c r="S2486" i="1"/>
  <c r="T2486" i="1" s="1"/>
  <c r="S2490" i="1"/>
  <c r="T2490" i="1" s="1"/>
  <c r="S2494" i="1"/>
  <c r="T2494" i="1" s="1"/>
  <c r="S2498" i="1"/>
  <c r="T2498" i="1" s="1"/>
  <c r="S2502" i="1"/>
  <c r="T2502" i="1" s="1"/>
  <c r="S2506" i="1"/>
  <c r="T2506" i="1" s="1"/>
  <c r="S2510" i="1"/>
  <c r="T2510" i="1" s="1"/>
  <c r="S2518" i="1"/>
  <c r="T2518" i="1" s="1"/>
  <c r="S2522" i="1"/>
  <c r="T2522" i="1" s="1"/>
  <c r="S2526" i="1"/>
  <c r="T2526" i="1" s="1"/>
  <c r="S2530" i="1"/>
  <c r="T2530" i="1" s="1"/>
  <c r="S2534" i="1"/>
  <c r="T2534" i="1" s="1"/>
  <c r="S2538" i="1"/>
  <c r="T2538" i="1" s="1"/>
  <c r="S2542" i="1"/>
  <c r="T2542" i="1" s="1"/>
  <c r="S2546" i="1"/>
  <c r="T2546" i="1" s="1"/>
  <c r="S2550" i="1"/>
  <c r="T2550" i="1" s="1"/>
  <c r="S2554" i="1"/>
  <c r="T2554" i="1" s="1"/>
  <c r="S2558" i="1"/>
  <c r="T2558" i="1" s="1"/>
  <c r="S2566" i="1"/>
  <c r="T2566" i="1" s="1"/>
  <c r="S2570" i="1"/>
  <c r="T2570" i="1" s="1"/>
  <c r="S2574" i="1"/>
  <c r="T2574" i="1" s="1"/>
  <c r="S2578" i="1"/>
  <c r="T2578" i="1" s="1"/>
  <c r="S2582" i="1"/>
  <c r="T2582" i="1" s="1"/>
  <c r="S2590" i="1"/>
  <c r="T2590" i="1" s="1"/>
  <c r="S2594" i="1"/>
  <c r="T2594" i="1" s="1"/>
  <c r="S2598" i="1"/>
  <c r="T2598" i="1" s="1"/>
  <c r="S2602" i="1"/>
  <c r="T2602" i="1" s="1"/>
  <c r="S2606" i="1"/>
  <c r="T2606" i="1" s="1"/>
  <c r="S2618" i="1"/>
  <c r="T2618" i="1" s="1"/>
  <c r="S2622" i="1"/>
  <c r="T2622" i="1" s="1"/>
  <c r="S2626" i="1"/>
  <c r="T2626" i="1" s="1"/>
  <c r="S2630" i="1"/>
  <c r="T2630" i="1" s="1"/>
  <c r="S2634" i="1"/>
  <c r="T2634" i="1" s="1"/>
  <c r="S2638" i="1"/>
  <c r="T2638" i="1" s="1"/>
  <c r="S2650" i="1"/>
  <c r="T2650" i="1" s="1"/>
  <c r="S2658" i="1"/>
  <c r="T2658" i="1" s="1"/>
  <c r="S2662" i="1"/>
  <c r="T2662" i="1" s="1"/>
  <c r="S2670" i="1"/>
  <c r="T2670" i="1" s="1"/>
  <c r="S2678" i="1"/>
  <c r="T2678" i="1" s="1"/>
  <c r="S2682" i="1"/>
  <c r="T2682" i="1" s="1"/>
  <c r="S2686" i="1"/>
  <c r="T2686" i="1" s="1"/>
  <c r="S2690" i="1"/>
  <c r="T2690" i="1" s="1"/>
  <c r="S2694" i="1"/>
  <c r="T2694" i="1" s="1"/>
  <c r="S2698" i="1"/>
  <c r="T2698" i="1" s="1"/>
  <c r="S2702" i="1"/>
  <c r="T2702" i="1" s="1"/>
  <c r="S2279" i="1"/>
  <c r="T2279" i="1" s="1"/>
  <c r="S2283" i="1"/>
  <c r="T2283" i="1" s="1"/>
  <c r="S2287" i="1"/>
  <c r="T2287" i="1" s="1"/>
  <c r="S2295" i="1"/>
  <c r="T2295" i="1" s="1"/>
  <c r="S2299" i="1"/>
  <c r="T2299" i="1" s="1"/>
  <c r="S2303" i="1"/>
  <c r="T2303" i="1" s="1"/>
  <c r="S2307" i="1"/>
  <c r="T2307" i="1" s="1"/>
  <c r="S2315" i="1"/>
  <c r="T2315" i="1" s="1"/>
  <c r="S2319" i="1"/>
  <c r="T2319" i="1" s="1"/>
  <c r="S2323" i="1"/>
  <c r="T2323" i="1" s="1"/>
  <c r="S2327" i="1"/>
  <c r="T2327" i="1" s="1"/>
  <c r="S2331" i="1"/>
  <c r="T2331" i="1" s="1"/>
  <c r="S2335" i="1"/>
  <c r="T2335" i="1" s="1"/>
  <c r="S2706" i="1"/>
  <c r="T2706" i="1" s="1"/>
  <c r="S2339" i="1"/>
  <c r="T2339" i="1" s="1"/>
  <c r="S2343" i="1"/>
  <c r="T2343" i="1" s="1"/>
  <c r="S2347" i="1"/>
  <c r="T2347" i="1" s="1"/>
  <c r="S2351" i="1"/>
  <c r="T2351" i="1" s="1"/>
  <c r="S2355" i="1"/>
  <c r="T2355" i="1" s="1"/>
  <c r="S2359" i="1"/>
  <c r="T2359" i="1" s="1"/>
  <c r="S2363" i="1"/>
  <c r="T2363" i="1" s="1"/>
  <c r="S2367" i="1"/>
  <c r="T2367" i="1" s="1"/>
  <c r="S2371" i="1"/>
  <c r="T2371" i="1" s="1"/>
  <c r="S2375" i="1"/>
  <c r="T2375" i="1" s="1"/>
  <c r="S2379" i="1"/>
  <c r="T2379" i="1" s="1"/>
  <c r="S2383" i="1"/>
  <c r="T2383" i="1" s="1"/>
  <c r="S2387" i="1"/>
  <c r="T2387" i="1" s="1"/>
  <c r="S2391" i="1"/>
  <c r="T2391" i="1" s="1"/>
  <c r="S2395" i="1"/>
  <c r="T2395" i="1" s="1"/>
  <c r="S2399" i="1"/>
  <c r="T2399" i="1" s="1"/>
  <c r="S2403" i="1"/>
  <c r="T2403" i="1" s="1"/>
  <c r="S2407" i="1"/>
  <c r="T2407" i="1" s="1"/>
  <c r="S2411" i="1"/>
  <c r="T2411" i="1" s="1"/>
  <c r="S2415" i="1"/>
  <c r="T2415" i="1" s="1"/>
  <c r="S2419" i="1"/>
  <c r="T2419" i="1" s="1"/>
  <c r="S2427" i="1"/>
  <c r="T2427" i="1" s="1"/>
  <c r="S2431" i="1"/>
  <c r="T2431" i="1" s="1"/>
  <c r="S2435" i="1"/>
  <c r="T2435" i="1" s="1"/>
  <c r="S2439" i="1"/>
  <c r="T2439" i="1" s="1"/>
  <c r="S2443" i="1"/>
  <c r="T2443" i="1" s="1"/>
  <c r="S2447" i="1"/>
  <c r="T2447" i="1" s="1"/>
  <c r="S2451" i="1"/>
  <c r="T2451" i="1" s="1"/>
  <c r="S2459" i="1"/>
  <c r="T2459" i="1" s="1"/>
  <c r="S2467" i="1"/>
  <c r="T2467" i="1" s="1"/>
  <c r="S2471" i="1"/>
  <c r="T2471" i="1" s="1"/>
  <c r="S2475" i="1"/>
  <c r="T2475" i="1" s="1"/>
  <c r="S2479" i="1"/>
  <c r="T2479" i="1" s="1"/>
  <c r="S2487" i="1"/>
  <c r="T2487" i="1" s="1"/>
  <c r="S2495" i="1"/>
  <c r="T2495" i="1" s="1"/>
  <c r="S2499" i="1"/>
  <c r="T2499" i="1" s="1"/>
  <c r="S2503" i="1"/>
  <c r="T2503" i="1" s="1"/>
  <c r="S2507" i="1"/>
  <c r="T2507" i="1" s="1"/>
  <c r="S2511" i="1"/>
  <c r="T2511" i="1" s="1"/>
  <c r="S2515" i="1"/>
  <c r="T2515" i="1" s="1"/>
  <c r="S2527" i="1"/>
  <c r="T2527" i="1" s="1"/>
  <c r="S2531" i="1"/>
  <c r="T2531" i="1" s="1"/>
  <c r="S2535" i="1"/>
  <c r="T2535" i="1" s="1"/>
  <c r="S2539" i="1"/>
  <c r="T2539" i="1" s="1"/>
  <c r="S2543" i="1"/>
  <c r="T2543" i="1" s="1"/>
  <c r="S2547" i="1"/>
  <c r="T2547" i="1" s="1"/>
  <c r="S2551" i="1"/>
  <c r="T2551" i="1" s="1"/>
  <c r="S2555" i="1"/>
  <c r="T2555" i="1" s="1"/>
  <c r="S2559" i="1"/>
  <c r="T2559" i="1" s="1"/>
  <c r="S2563" i="1"/>
  <c r="T2563" i="1" s="1"/>
  <c r="S2567" i="1"/>
  <c r="T2567" i="1" s="1"/>
  <c r="S2571" i="1"/>
  <c r="T2571" i="1" s="1"/>
  <c r="S2575" i="1"/>
  <c r="T2575" i="1" s="1"/>
  <c r="S2579" i="1"/>
  <c r="T2579" i="1" s="1"/>
  <c r="S2583" i="1"/>
  <c r="T2583" i="1" s="1"/>
  <c r="S2587" i="1"/>
  <c r="T2587" i="1" s="1"/>
  <c r="S2591" i="1"/>
  <c r="T2591" i="1" s="1"/>
  <c r="S2595" i="1"/>
  <c r="T2595" i="1" s="1"/>
  <c r="S2599" i="1"/>
  <c r="T2599" i="1" s="1"/>
  <c r="S2607" i="1"/>
  <c r="T2607" i="1" s="1"/>
  <c r="S2611" i="1"/>
  <c r="T2611" i="1" s="1"/>
  <c r="S2615" i="1"/>
  <c r="T2615" i="1" s="1"/>
  <c r="S2619" i="1"/>
  <c r="T2619" i="1" s="1"/>
  <c r="S2623" i="1"/>
  <c r="T2623" i="1" s="1"/>
  <c r="S2627" i="1"/>
  <c r="T2627" i="1" s="1"/>
  <c r="S2631" i="1"/>
  <c r="T2631" i="1" s="1"/>
  <c r="S2635" i="1"/>
  <c r="T2635" i="1" s="1"/>
  <c r="S2639" i="1"/>
  <c r="T2639" i="1" s="1"/>
  <c r="S2643" i="1"/>
  <c r="T2643" i="1" s="1"/>
  <c r="S2647" i="1"/>
  <c r="T2647" i="1" s="1"/>
  <c r="S2651" i="1"/>
  <c r="T2651" i="1" s="1"/>
  <c r="S2655" i="1"/>
  <c r="T2655" i="1" s="1"/>
  <c r="S2659" i="1"/>
  <c r="T2659" i="1" s="1"/>
  <c r="S2663" i="1"/>
  <c r="T2663" i="1" s="1"/>
  <c r="S2667" i="1"/>
  <c r="T2667" i="1" s="1"/>
  <c r="S2671" i="1"/>
  <c r="T2671" i="1" s="1"/>
  <c r="S2675" i="1"/>
  <c r="T2675" i="1" s="1"/>
  <c r="S2679" i="1"/>
  <c r="T2679" i="1" s="1"/>
  <c r="S2683" i="1"/>
  <c r="T2683" i="1" s="1"/>
  <c r="S2687" i="1"/>
  <c r="T2687" i="1" s="1"/>
  <c r="S2691" i="1"/>
  <c r="T2691" i="1" s="1"/>
  <c r="S2695" i="1"/>
  <c r="T2695" i="1" s="1"/>
  <c r="S2699" i="1"/>
  <c r="T2699" i="1" s="1"/>
  <c r="S2703" i="1"/>
  <c r="T2703" i="1" s="1"/>
  <c r="S2707" i="1"/>
  <c r="T2707"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<sst xmlns="http://schemas.openxmlformats.org/spreadsheetml/2006/main" count="16326" uniqueCount="95">
  <si>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</si>
  <si>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</si>
  <si>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</si>
  <si>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</si>
  <si>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</si>
  <si>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</si>
  <si>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</si>
  <si>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</si>
  <si>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</si>
  <si>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</si>
  <si>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</si>
  <si>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</si>
  <si>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</si>
  <si>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</si>
  <si>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</si>
  <si>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</si>
  <si>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</si>
  <si>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</si>
  <si>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</si>
  <si>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</si>
  <si>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</si>
  <si>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</si>
  <si>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</si>
  <si>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</si>
  <si>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</si>
  <si>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</si>
  <si>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</si>
  <si>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</si>
  <si>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</si>
  <si>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</si>
  <si>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</si>
  <si>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</si>
  <si>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</si>
  <si>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</si>
  <si>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</si>
  <si>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</si>
  <si>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</si>
  <si>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</si>
  <si>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</si>
  <si>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</si>
  <si>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</si>
  <si>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</si>
  <si>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</si>
  <si>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</si>
  <si>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</si>
  <si>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</si>
  <si>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</si>
  <si>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</si>
  <si>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</si>
  <si>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</si>
  <si>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</si>
  <si>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</si>
  <si>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</si>
  <si>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</si>
  <si>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</si>
  <si>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</si>
  <si>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</si>
  <si>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</si>
  <si>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</si>
  <si>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</si>
  <si>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</si>
  <si>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</si>
  <si>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</si>
  <si>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</si>
  <si>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</si>
  <si>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</si>
  <si>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</si>
  <si>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</si>
  <si>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</si>
  <si>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</si>
  <si>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</si>
  <si>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t>
  </si>
  <si>
    <t>Month No.</t>
  </si>
  <si>
    <t>Sum of Revenue</t>
  </si>
  <si>
    <t>Grand Total</t>
  </si>
  <si>
    <t>Row Labels</t>
  </si>
  <si>
    <t>Sum of Gross Profit</t>
  </si>
  <si>
    <t>Gross Profit Margin</t>
  </si>
  <si>
    <t>Sum of Units Sold</t>
  </si>
  <si>
    <t>Count of ID</t>
  </si>
  <si>
    <t>Sum of COGS</t>
  </si>
  <si>
    <t>Jan</t>
  </si>
  <si>
    <t>Feb</t>
  </si>
  <si>
    <t>Mar</t>
  </si>
  <si>
    <t>Apr</t>
  </si>
  <si>
    <t>May</t>
  </si>
  <si>
    <t>Jun</t>
  </si>
  <si>
    <t>Jul</t>
  </si>
  <si>
    <t>Aug</t>
  </si>
  <si>
    <t>Sep</t>
  </si>
  <si>
    <t>Oct</t>
  </si>
  <si>
    <t>Nov</t>
  </si>
  <si>
    <t>Dec</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</si>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</sst>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
    <numFmt numFmtId="165" formatCode="0.0%"/>
    <numFmt numFmtId="166" formatCode="\$#,##0"/>
    <numFmt numFmtId="167" formatCode="\$#,##0,&quot;K&quot;"/>
  </numFmts>
  <fonts count="7">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s>
  <fills count="4">
    <fill>
      <patternFill patternType="none"/>
    </fill>
    <fill>
      <patternFill patternType="gray125"/>
    </fill>
    <fill>
      <patternFill patternType="solid">
        <fgColor rgb="FF1F4E78"/>
      </patternFill>
    </fill>
    <fill>
      <patternFill patternType="solid">
        <fgColor theme="7" tint="0.79998168889431442"/>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4">
    <xf numFmtId="0" fontId="0" fillId="0" borderId="0" xfId="0"/>
    <xf numFmtId="0" fontId="2" fillId="2" borderId="0" xfId="0" applyFont="1" applyFill="1" applyAlignment="1">
      <alignment horizontal="center" vertical="center"/>
    </xf>
    <xf numFmtId="0" fontId="3" fillId="0" borderId="0" xfId="0" quotePrefix="1" applyFont="1"/>
    <xf numFmtId="0" fontId="3" fillId="0" borderId="0" xfId="0" applyFont="1"/>
    <xf numFmtId="164" fontId="3" fillId="0" borderId="0" xfId="0" applyNumberFormat="1" applyFont="1"/>
    <xf numFmtId="9" fontId="3" fillId="0" borderId="0" xfId="0" applyNumberFormat="1" applyFont="1"/>
    <xf numFmtId="165"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15" fontId="2" fillId="2" borderId="0" xfId="0" applyNumberFormat="1" applyFont="1" applyFill="1" applyAlignment="1">
      <alignment horizontal="center" vertical="center"/>
    </xf>
    <xf numFmtId="15" fontId="3" fillId="0" borderId="0" xfId="0" applyNumberFormat="1" applyFont="1"/>
    <xf numFmtId="15" fontId="0" fillId="0" borderId="0" xfId="0" applyNumberFormat="1"/>
    <xf numFmtId="0" fontId="2" fillId="2" borderId="0" xfId="0" applyFont="1" applyFill="1" applyAlignment="1">
      <alignment horizontal="right" vertical="center"/>
    </xf>
    <xf numFmtId="0" fontId="3" fillId="0" borderId="0" xfId="0" applyFont="1" applyAlignment="1">
      <alignment horizontal="right"/>
    </xf>
    <xf numFmtId="0" fontId="0" fillId="0" borderId="0" xfId="0" applyAlignment="1">
      <alignment horizontal="right"/>
    </xf>
    <xf numFmtId="0" fontId="0" fillId="0" borderId="0" xfId="0" pivotButton="1"/>
    <xf numFmtId="0" fontId="0" fillId="0" borderId="0" xfId="0" applyAlignment="1">
      <alignment horizontal="left"/>
    </xf>
    <xf numFmtId="0" fontId="0" fillId="0" borderId="0" xfId="4" applyNumberFormat="1" applyFont="1"/>
    <xf numFmtId="10" fontId="0" fillId="0" borderId="0" xfId="4" applyNumberFormat="1" applyFont="1"/>
    <xf numFmtId="1" fontId="0" fillId="0" borderId="0" xfId="0" applyNumberFormat="1"/>
    <xf numFmtId="0" fontId="0" fillId="3" borderId="0" xfId="0" applyFill="1"/>
    <xf numFmtId="166" fontId="0" fillId="0" borderId="0" xfId="0" applyNumberFormat="1"/>
    <xf numFmtId="167" fontId="0" fillId="0" borderId="0" xfId="0" applyNumberFormat="1"/>
    <xf numFmtId="0" fontId="0" fillId="0" borderId="0" xfId="0" applyNumberForma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 cent" xfId="4" builtinId="5"/>
  </cellStyles>
  <dxfs count="110">
    <dxf>
      <numFmt numFmtId="166" formatCode="\$#,##0"/>
    </dxf>
    <dxf>
      <numFmt numFmtId="166" formatCode="\$#,##0"/>
    </dxf>
    <dxf>
      <numFmt numFmtId="167" formatCode="\$#,##0,&quot;K&quot;"/>
    </dxf>
    <dxf>
      <numFmt numFmtId="167" formatCode="\$#,##0,&quot;K&quot;"/>
    </dxf>
    <dxf>
      <numFmt numFmtId="167" formatCode="\$#,##0,&quot;K&quot;"/>
    </dxf>
    <dxf>
      <numFmt numFmtId="166" formatCode="\$#,##0"/>
    </dxf>
    <dxf>
      <numFmt numFmtId="167" formatCode="\$#,##0,&quot;K&quot;"/>
    </dxf>
    <dxf>
      <numFmt numFmtId="167" formatCode="\$#,##0,&quot;K&quot;"/>
    </dxf>
    <dxf>
      <numFmt numFmtId="167" formatCode="\$#,##0,&quot;K&quot;"/>
    </dxf>
    <dxf>
      <numFmt numFmtId="166" formatCode="\$#,##0"/>
    </dxf>
    <dxf>
      <numFmt numFmtId="166" formatCode="\$#,##0"/>
    </dxf>
    <dxf>
      <numFmt numFmtId="167" formatCode="\$#,##0,&quot;K&quot;"/>
    </dxf>
    <dxf>
      <numFmt numFmtId="167" formatCode="\$#,##0,&quot;K&quot;"/>
    </dxf>
    <dxf>
      <numFmt numFmtId="167" formatCode="\$#,##0,&quot;K&quot;"/>
    </dxf>
    <dxf>
      <numFmt numFmtId="167" formatCode="\$#,##0,&quot;K&quot;"/>
    </dxf>
    <dxf>
      <numFmt numFmtId="166" formatCode="\$#,##0"/>
    </dxf>
    <dxf>
      <numFmt numFmtId="167" formatCode="\$#,##0,&quot;K&quot;"/>
    </dxf>
    <dxf>
      <numFmt numFmtId="166" formatCode="\$#,##0"/>
    </dxf>
    <dxf>
      <numFmt numFmtId="166" formatCode="\$#,##0"/>
    </dxf>
    <dxf>
      <numFmt numFmtId="167" formatCode="\$#,##0,&quot;K&quot;"/>
    </dxf>
    <dxf>
      <numFmt numFmtId="167" formatCode="\$#,##0,&quot;K&quot;"/>
    </dxf>
    <dxf>
      <numFmt numFmtId="167" formatCode="\$#,##0,&quot;K&quot;"/>
    </dxf>
    <dxf>
      <numFmt numFmtId="167" formatCode="\$#,##0,&quot;K&quot;"/>
    </dxf>
    <dxf>
      <numFmt numFmtId="166" formatCode="\$#,##0"/>
    </dxf>
    <dxf>
      <numFmt numFmtId="167" formatCode="\$#,##0,&quot;K&quot;"/>
    </dxf>
    <dxf>
      <numFmt numFmtId="167" formatCode="\$#,##0,&quot;K&quot;"/>
    </dxf>
    <dxf>
      <numFmt numFmtId="166" formatCode="\$#,##0"/>
    </dxf>
    <dxf>
      <numFmt numFmtId="166" formatCode="\$#,##0"/>
    </dxf>
    <dxf>
      <numFmt numFmtId="167" formatCode="\$#,##0,&quot;K&quot;"/>
    </dxf>
    <dxf>
      <numFmt numFmtId="167" formatCode="\$#,##0,&quot;K&quot;"/>
    </dxf>
    <dxf>
      <numFmt numFmtId="167" formatCode="\$#,##0,&quot;K&quot;"/>
    </dxf>
    <dxf>
      <numFmt numFmtId="167" formatCode="\$#,##0,&quot;K&quot;"/>
    </dxf>
    <dxf>
      <numFmt numFmtId="166" formatCode="\$#,##0"/>
    </dxf>
    <dxf>
      <numFmt numFmtId="167" formatCode="\$#,##0,&quot;K&quot;"/>
    </dxf>
    <dxf>
      <numFmt numFmtId="166" formatCode="\$#,##0"/>
    </dxf>
    <dxf>
      <numFmt numFmtId="166" formatCode="\$#,##0"/>
    </dxf>
    <dxf>
      <numFmt numFmtId="167" formatCode="\$#,##0,&quot;K&quot;"/>
    </dxf>
    <dxf>
      <numFmt numFmtId="167" formatCode="\$#,##0,&quot;K&quot;"/>
    </dxf>
    <dxf>
      <numFmt numFmtId="167" formatCode="\$#,##0,&quot;K&quot;"/>
    </dxf>
    <dxf>
      <numFmt numFmtId="166" formatCode="\$#,##0"/>
    </dxf>
    <dxf>
      <numFmt numFmtId="167" formatCode="\$#,##0,&quot;K&quot;"/>
    </dxf>
    <dxf>
      <numFmt numFmtId="167" formatCode="\$#,##0,&quot;K&quot;"/>
    </dxf>
    <dxf>
      <numFmt numFmtId="166" formatCode="\$#,##0"/>
    </dxf>
    <dxf>
      <numFmt numFmtId="166" formatCode="\$#,##0"/>
    </dxf>
    <dxf>
      <numFmt numFmtId="167" formatCode="\$#,##0,&quot;K&quot;"/>
    </dxf>
    <dxf>
      <numFmt numFmtId="167" formatCode="\$#,##0,&quot;K&quot;"/>
    </dxf>
    <dxf>
      <numFmt numFmtId="167" formatCode="\$#,##0,&quot;K&quot;"/>
    </dxf>
    <dxf>
      <numFmt numFmtId="166" formatCode="\$#,##0"/>
    </dxf>
    <dxf>
      <numFmt numFmtId="167" formatCode="\$#,##0,&quot;K&quot;"/>
    </dxf>
    <dxf>
      <numFmt numFmtId="167" formatCode="\$#,##0,&quot;K&quot;"/>
    </dxf>
    <dxf>
      <numFmt numFmtId="167" formatCode="\$#,##0,&quot;K&quot;"/>
    </dxf>
    <dxf>
      <numFmt numFmtId="167" formatCode="\$#,##0,&quot;K&quot;"/>
    </dxf>
    <dxf>
      <numFmt numFmtId="166" formatCode="\$#,##0"/>
    </dxf>
    <dxf>
      <numFmt numFmtId="166" formatCode="\$#,##0"/>
    </dxf>
    <dxf>
      <numFmt numFmtId="167" formatCode="\$#,##0,&quot;K&quot;"/>
    </dxf>
    <dxf>
      <numFmt numFmtId="167" formatCode="\$#,##0,&quot;K&quot;"/>
    </dxf>
    <dxf>
      <numFmt numFmtId="167" formatCode="\$#,##0,&quot;K&quot;"/>
    </dxf>
    <dxf>
      <numFmt numFmtId="166" formatCode="\$#,##0"/>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numFmt numFmtId="20" formatCode="dd/mmm/yy"/>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109"/>
      <tableStyleElement type="headerRow" dxfId="108"/>
    </tableStyle>
    <tableStyle name="TimeSlicerStyleDark1 2" pivot="0" table="0" count="9" xr9:uid="{C96DA1F2-88E9-40CC-8E55-CFEE23594AD8}">
      <tableStyleElement type="wholeTable" dxfId="107"/>
      <tableStyleElement type="headerRow" dxfId="106"/>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Tables!Monthly_Profit_Revenue</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2">
                <a:lumMod val="75000"/>
                <a:alpha val="15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2">
                <a:lumMod val="75000"/>
                <a:alpha val="19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Tables'!$B$9</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2">
                  <a:lumMod val="75000"/>
                  <a:alpha val="15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Tables'!$B$10:$B$22</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0D57-4E76-8430-981755726842}"/>
            </c:ext>
          </c:extLst>
        </c:ser>
        <c:ser>
          <c:idx val="1"/>
          <c:order val="1"/>
          <c:tx>
            <c:strRef>
              <c:f>'Pivot Tables'!$C$9</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2">
                  <a:lumMod val="75000"/>
                  <a:alpha val="19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Tables'!$C$10:$C$22</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0D57-4E76-8430-981755726842}"/>
            </c:ext>
          </c:extLst>
        </c:ser>
        <c:dLbls>
          <c:showLegendKey val="0"/>
          <c:showVal val="0"/>
          <c:showCatName val="0"/>
          <c:showSerName val="0"/>
          <c:showPercent val="0"/>
          <c:showBubbleSize val="0"/>
        </c:dLbls>
        <c:marker val="1"/>
        <c:smooth val="0"/>
        <c:axId val="981446368"/>
        <c:axId val="956855184"/>
      </c:lineChart>
      <c:catAx>
        <c:axId val="98144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56855184"/>
        <c:crosses val="autoZero"/>
        <c:auto val="1"/>
        <c:lblAlgn val="ctr"/>
        <c:lblOffset val="100"/>
        <c:noMultiLvlLbl val="0"/>
      </c:catAx>
      <c:valAx>
        <c:axId val="956855184"/>
        <c:scaling>
          <c:orientation val="minMax"/>
        </c:scaling>
        <c:delete val="1"/>
        <c:axPos val="l"/>
        <c:numFmt formatCode="\$#,##0,&quot;K&quot;" sourceLinked="1"/>
        <c:majorTickMark val="none"/>
        <c:minorTickMark val="none"/>
        <c:tickLblPos val="nextTo"/>
        <c:crossAx val="9814463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[Excel Sales Dashboard.xlsx]Pivot Tables!Top_5_Country</c:name>
    <c:fmtId val="9"/>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Tables'!$G$9</c:f>
              <c:strCache>
                <c:ptCount val="1"/>
                <c:pt idx="0">
                  <c:v>Total</c:v>
                </c:pt>
              </c:strCache>
            </c:strRef>
          </c:tx>
          <c:spPr>
            <a:solidFill>
              <a:schemeClr val="accent4">
                <a:lumMod val="60000"/>
                <a:lumOff val="40000"/>
              </a:schemeClr>
            </a:solidFill>
            <a:ln>
              <a:noFill/>
            </a:ln>
            <a:effectLst/>
          </c:spPr>
          <c:invertIfNegative val="0"/>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Tables'!$F$10:$F$15</c:f>
              <c:strCache>
                <c:ptCount val="5"/>
                <c:pt idx="0">
                  <c:v>France</c:v>
                </c:pt>
                <c:pt idx="1">
                  <c:v>Germany</c:v>
                </c:pt>
                <c:pt idx="2">
                  <c:v>Italy</c:v>
                </c:pt>
                <c:pt idx="3">
                  <c:v>Spain</c:v>
                </c:pt>
                <c:pt idx="4">
                  <c:v>United Kingdom</c:v>
                </c:pt>
              </c:strCache>
            </c:strRef>
          </c:cat>
          <c:val>
            <c:numRef>
              <c:f>'Pivot Tables'!$G$10:$G$15</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6AC8-4F25-8278-4570D8EF3D90}"/>
            </c:ext>
          </c:extLst>
        </c:ser>
        <c:dLbls>
          <c:showLegendKey val="0"/>
          <c:showVal val="0"/>
          <c:showCatName val="0"/>
          <c:showSerName val="0"/>
          <c:showPercent val="0"/>
          <c:showBubbleSize val="0"/>
        </c:dLbls>
        <c:gapWidth val="182"/>
        <c:axId val="1266236272"/>
        <c:axId val="1064876400"/>
      </c:barChart>
      <c:catAx>
        <c:axId val="1266236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64876400"/>
        <c:crosses val="autoZero"/>
        <c:auto val="1"/>
        <c:lblAlgn val="ctr"/>
        <c:lblOffset val="100"/>
        <c:noMultiLvlLbl val="0"/>
      </c:catAx>
      <c:valAx>
        <c:axId val="1064876400"/>
        <c:scaling>
          <c:orientation val="minMax"/>
        </c:scaling>
        <c:delete val="1"/>
        <c:axPos val="b"/>
        <c:numFmt formatCode="\$#,##0,&quot;K&quot;" sourceLinked="1"/>
        <c:majorTickMark val="none"/>
        <c:minorTickMark val="none"/>
        <c:tickLblPos val="nextTo"/>
        <c:crossAx val="1266236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Tables!Sales_Channel</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Tables'!$J$9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624-4A34-B927-DDC39E4040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624-4A34-B927-DDC39E40403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624-4A34-B927-DDC39E40403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624-4A34-B927-DDC39E4040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Tables'!$I$10:$I$14</c:f>
              <c:strCache>
                <c:ptCount val="4"/>
                <c:pt idx="0">
                  <c:v>Corporate</c:v>
                </c:pt>
                <c:pt idx="1">
                  <c:v>Marketplace</c:v>
                </c:pt>
                <c:pt idx="2">
                  <c:v>Online Store</c:v>
                </c:pt>
                <c:pt idx="3">
                  <c:v>Retail Partners</c:v>
                </c:pt>
              </c:strCache>
            </c:strRef>
          </c:cat>
          <c:val>
            <c:numRef>
              <c:f>'Pivot Tables'!$J$10:$J$14</c:f>
              <c:numCache>
                <c:formatCode>\$#,##0,"K"</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5624-4A34-B927-DDC39E404033}"/>
            </c:ext>
          </c:extLst>
        </c:ser>
        <c:dLbls>
          <c:showLegendKey val="0"/>
          <c:showVal val="0"/>
          <c:showCatName val="0"/>
          <c:showSerName val="0"/>
          <c:showPercent val="0"/>
          <c:showBubbleSize val="0"/>
          <c:showLeaderLines val="1"/>
        </c:dLbls>
        <c:firstSliceAng val="0"/>
        <c:holeSize val="56"/>
      </c:doughnutChart>
      <c:spPr>
        <a:noFill/>
        <a:ln>
          <a:noFill/>
        </a:ln>
        <a:effectLst/>
      </c:spPr>
    </c:plotArea>
    <c:legend>
      <c:legendPos val="t"/>
      <c:overlay val="1"/>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Tables!Region_wise_Revenue</c:name>
    <c:fmtId val="25"/>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Tables'!$M$9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250-4A7F-92C9-0B0C6990E0C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250-4A7F-92C9-0B0C6990E0C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250-4A7F-92C9-0B0C6990E0C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F250-4A7F-92C9-0B0C6990E0C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Tables'!$L$10:$L$14</c:f>
              <c:strCache>
                <c:ptCount val="4"/>
                <c:pt idx="0">
                  <c:v>Central Europe</c:v>
                </c:pt>
                <c:pt idx="1">
                  <c:v>Northern Europe</c:v>
                </c:pt>
                <c:pt idx="2">
                  <c:v>Southern Europe</c:v>
                </c:pt>
                <c:pt idx="3">
                  <c:v>Western Europe</c:v>
                </c:pt>
              </c:strCache>
            </c:strRef>
          </c:cat>
          <c:val>
            <c:numRef>
              <c:f>'Pivot Tables'!$M$10:$M$14</c:f>
              <c:numCache>
                <c:formatCode>\$#,##0,"K"</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F250-4A7F-92C9-0B0C6990E0C1}"/>
            </c:ext>
          </c:extLst>
        </c:ser>
        <c:dLbls>
          <c:showLegendKey val="0"/>
          <c:showVal val="0"/>
          <c:showCatName val="0"/>
          <c:showSerName val="0"/>
          <c:showPercent val="0"/>
          <c:showBubbleSize val="0"/>
          <c:showLeaderLines val="1"/>
        </c:dLbls>
      </c:pie3DChart>
      <c:spPr>
        <a:noFill/>
        <a:ln>
          <a:noFill/>
        </a:ln>
        <a:effectLst/>
      </c:spPr>
    </c:plotArea>
    <c:legend>
      <c:legendPos val="t"/>
      <c:layout>
        <c:manualLayout>
          <c:xMode val="edge"/>
          <c:yMode val="edge"/>
          <c:x val="0.11988203504082287"/>
          <c:y val="3.6363636363636362E-2"/>
          <c:w val="0.74916581921724734"/>
          <c:h val="0.1954559770937723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A8DC-49E7-AB3B-6AE39D280B0D}">
          <cx:tx>
            <cx:txData>
              <cx:f>_xlchart.v5.2</cx:f>
              <cx:v>Total Revenue</cx:v>
            </cx:txData>
          </cx:tx>
          <cx:dataId val="0"/>
          <cx:layoutPr>
            <cx:geography cultureLanguage="en-GB" cultureRegion="IN" attribution="Powered by Bing">
              <cx:geoCache provider="{E9337A44-BEBE-4D9F-B70C-5C5E7DAFC167}">
                <cx:binary>zFvZctw4lv0Vh5+HKmwkwI7uiRiQzFVKrdb2wpAlmQQJggu4gPz6uSovU852TVVEO6Iq/WAbTCiB
g4tzzz039c9n949n/frUvXOVNvYfz+5f7/O+b/7xyy/2OX+tnuxJpZ672taf+pPnuvql/vRJPb/+
8tI9TcpkvxCE2S/P+VPXv7r3//1P+GnZa31aPz/1qjaXw2s3X73aQff2/3n2w0fvnuvB9G/TM/hJ
/3r/P4PtO/X0/t2r6VU/38zN67/ef/ee9+9+Of5J//ap7zQsrB9eYC7jJ77giCPG37/Ttcm+jGN2
ghkKhaA++vWFv37m4amCeX9iIb8u4+nlpXu19t2Xv38z8btV/2Zc2Tr6vOmoflvh/9z8uqVfvgf1
v/95NACbPBr5De7HiPzRo2PYV92TeX79isBPQD04CQgTKCTfo05OmC8oDwQPv7y+fuZn1P94HT8G
/eu8I8y/Dh9Dvrr66yGXrzpTQ/V1//855j46CRhmglL0GVvxXcCzk8APOWGEfY53dBTwf2I9P8b+
28Qj8L+NH6Mvk78e/Wh5fc5/Ks+EJ5zREDGMP+NLv0Mf+yeUCowCHPyQbv7Een6M/reJR+h/Gz9G
P3r869Hf9k96/nmRz+iJT3zfR+JLbENo/5bqyQn2366E8L9+5me2+cNl/BjyL9OOAP8yegz39m/A
7vGrqZ668uvmfwLV+CchCQKBffI5msl3gIuTMMQiCEO4A5/z+Ge8/8Q6foz4t4lHmH8bP0Y93v/1
Qb5SRj+Zl68Q/OeoB/SEsIDzwBc/Qp28HQoKsf+FYY4J/k+s58fof5t4hP638WP0V9u/Hv1t9/pz
0ffJiQh8HAaE/gh9j5+EPGSQYn8H/j+xoB/D/23iEfzfxo/h3/4N8uv6tauezE/keB+fQGyHAuD9
rG6+F5YYnVCB4I8gnx+HX+/dZ+r5E+v5MfrfJh6h/238GP34b4D+4bXPX7u3+LdfYfjP6QcuAGF+
wDj7AvH3+tIHxR+E7P8O4OgE/uSafnwK300+Oonvnh2fxuH0r6eiQ91NTz/zKoQnIaYg8yHef30d
yR10wqkIgxDO57fZ94+X8TvYf1n+Mexfhv8N8fO/HvGL+qdzPwEJSRn/YhZ8r3dweIIpY+RrZjjO
vH+8nB8j/3XeEfJfh4+Rv/gbxPpF3fVD9qS/ht5/Tjs0PAkEwSH3v2f8t4QLD8BJoF8YH57/Nt7/
zFJ+D/evm/g35L8++Dfs/wYy/7p5UuYrBv858AxSaojeStYv+H7P9x4UXT6jAYOs/Pl1xDd/uJwf
g/9l2hHyX0aPYU+u/3qyuZ5eX15/Iu4+BDxnYNX4P8yzYFxC1SXA1Py1pgXovx75Z6Xzx8v5Hdy/
bOMY+C/Dx8hf/w1kzvWk+uWzzvmKwU8I++BEIEx+Df1fs+v3Ro44AZYPAwZm2ufXEev8yTX93hn8
ZkP/dhC/eXZ8GtHmr78HH4zqX1/e7aFf8FL/TF+TnoSMCgpH8vl1xEMEeAiBLkVfcjOC5PzbPPDn
1/XjQzmef3Qux4+Pj2Ytf8bR/L71/635ET/1T8mvXZPfuP///9NfNwydnKOpX+D74V36jOz25V/v
Mft1Y5/bFm8/4TvUj/onXye8PtkepvIT8EE5FiHmgoGR9P7d9Pr2IDzxqR/C/fIJhzoPar337wxI
ihwaOeEJwlCAw52EGtsPCJh5th5+fRScUC4QQxRTTqDXQ7/1qEArzVltvsHw5f/vzFBd1Mr09l/v
CbDt+3fN5ze+rZOjtyuOgwCDp/iW//y3589PVxDZ8H78XwU0kXKxuCJC4Zju7FBFoZ4TN/H7NMv5
ivJ2F3Z2jeiaNmijHOsT5h65KoZoJDqINDb5TejPwyyZl5cfpqJOvLaN5szJKb+ZSV7KPPfXKa2j
sKJZhJUfRGHZKKmJWyl1Y2fKYsz67YjHpGNUBnWeSdwrKbJxO4RCkvK+t359SsOPXTfsZiKkydNS
MteVMbMqrrMyVnxX5udkCLcuGLUkhJwZQ6K+dFeWuMiwOw9b2YdzpD2+bauliDRazllQ6ogW6o6k
pI0mp6OZe4nXnU1eKLvFi6uy2CE9Pzg89bLoynWLm1XrFVFnKslsej/O3oaUfS5dMSTKT+Mue4Rj
kvm0w81j34eyUeI+KBPWlHKgD4N5aRosjbsbvYHEc0nohodVPFpSShvYXTegD62u1sZOH4aSPS/5
0sgyLD/Uy47MIlZhGa5E2Z9qiyQtTB151O3D0tvw0UQMh6uBldluIt0ShUW+YdMVdeluyo275S2N
rLjh4TlvO9inL6KhwpGr3XlX5DQyuBrWpcnlUvD8si2CVZejjUf5uiXVKXKP+ViElxqH6LZuRHuD
PTWcobS+7Xsiva5/zGCjFqF73DdSo/aBsGbXl7Wsu+sit1FlVSaXbNKyyvssDjKmZdrVG12ThIcf
F+GdlXbZ99qNceOaxC7Tzof2W1zOdDumuRxFq267wUbtVFWLLFCXIFFfdHN6O7Gi/bi0w/Qqmrt0
qKTvZvCKizhLxcVQ6IuOTJFuLzHxpZd20tNpHFKXxVXV1FHV8K6QvFpOyaKl7dgNKBd76wbzYdal
la4y1UbVc7Fqi9TIHiEthxqvHcVRSGnMzRj55oPPRTLhM7XoSxI0+yD1xqha6qgXLMqL8JBiJNMq
i+2gNlXhXzZhelvXAOncyrLcMU2kLTWSYbCe6mqbVoUMsrMm2KZBEdEKSZSzjfPqOPMG2ZHqg4Dg
9vlLkVVRXe9LXp3bKq8lbWLh730yrOZx3JOglmFob0geXiv9vGT7bC4+kGYPbz0LaDkkZGRxMD4u
1cfQXgas2NF8iF29HsImzrGTWbkPCZZuqGH9eN5PXv8Rp1wi17qI5ZcpgXFayaLt0qizHRyykbNn
I9OqD+2MLrqluJszcUALWy1ESxxEdA6xzF0bCb7TwujTUC2yDZubNsguG76lTm95OpK48vGmsnUQ
ZU60khRtI8mYDbKhbuNZ75NTXO19UVzgsjuj7fBpUuqx6oY8Webivs4Wvs5zlLQjPYSk6OXgqTY2
hT8/46XN7pemEZcTtFnWOjV9jIA3EkPxTc7Gcbc4Yc+rJRxWXWuYZBTD1epcHhWeGKUJuwti/euO
1lelmM7KsFsXujCfymX2bzWfJiyHjMmWpDc+LeH9noQDa5S9KjO18m2+y5DdjLl3NpQo7sQiO24f
l1HkUV8FjfTJR6y7jU77fTd712kviogXD6yaoiIzfeLEmK2MtkPkiRkn2SCmmHksj9osydqn1A0S
kgaP6pGcG/ppaqt4KgJ3P7B9vSyRbobxTtA+S8Ygy1+mdHKS+tgjcunmcN64ck5QKmxEeWcaWS3o
cRpKfoq7PI1yI+pE2b5PeInCtTUQpq3ggyyt78W2PS8LO8dFxlAm0z5Tkrb3FRE3Oe7Qugg9C5li
Qc9jK2gU1ppFdmnnJPB50rZ3hLf3Bde+TNP7rtp5XSiuWvXSWA33WfOobAs5wyUrNiNcjsZJE8Qe
P1dox/pMDuG6p891F/UZXI0GGLLdz7reVtn4GBRVHqci3eiM7kqLViWEYVNDyNInlQNxZyahao6g
ByfLScfpjKLasTM9KenSJZMc52s031vgM8K9B7QUMW+rTNqKlWt/qXmiec3lLKYrnIqkmLpTIpbT
piqucj+4phhlKkK61vumEgfeqEfr3CTzwZ0K2N7YaTl214qcWj8eglRCkBC0xIu4FCx7qJSKs8lE
qRLxYE8Zu26BX1uCohxlj6ywMSlH6fXlOqtdNIXheRgUUtRb253a7D7t20fPwqVudyPl0tetHKpO
jpgnYaXjnHdx6WWHduzXvPbOfKcfFHfboP1Q6e5eNPMsgQX3AodaThmdE4N4J0VaF7IJ9CoPe34I
miyPWGdkPnatXHo8STuNp95UXhL47C1bmj6qsmzZNG6JKn4w2bTmeRipLD9oJmQ9winP4Qubu1XW
kliITsjC77Mo13o9jGrvinY7kFxmDQgN6vPIr8dxGxqbSaWLOW5Y+VB79U06mY9MN3vX8VJOVRpX
BYkqiGBvCVZ1X4/Xg8GrvBQvxJVBTDL20gfhXY/DBrbX7xjcfJlZssil6oLVTLC3Tz2WSuNDqIRG
RIgvkEoeXOAB4bmFJpUtJJv0Pc5mt3WthbtIhJPCWwpZwWbQeNO6YluHYR/1nlphHiYF7+59Wt14
OL3E7YJXbd+s8jYN5ajaOWoWrdYMqCrvlxWGDF/WYdQvdN8EbpW69UCLqB6aqAiG2z4Yt7xiAH7T
DnJRi5OIgDJZ6qQUeF/X5nwotgyTQqKJoHXLAZ12loEpd4aPG11ymbIJip81qIN6oGoLSYxEpU1X
hebrpQrjwKnzuiNyQN7rSDvZhDwOZ3WJq/a6odXl7A3nJHBXXl4njqbVA2Wl1ENwXbb9A0Kfqoqu
h/oTnulusnucPWX+EOXUbCc0RM6bNrzV67LvgBFOG9TJzJzlzdkoHlOyQ+MthhudGhapKpmanT/f
mdAkLZo3ZbEJF2BZbKI5H2MvvKVzGYnpyVYi8Tu3IuVBwcTRZREcJ5wdix3ybwrtR6Z2mwnnkC6q
x+JN4PXIkLtO+zFJ/aimQopJSF+4eUMmkUkQ23u86IiPSiJvuC4mESSqy2WdFp+QgKs0lPuMTaeq
FrXk3Xgo8i1mfO/0HJugQgfn2lgN7Lkb2ih0iCWiqDe491aIZsC6zabRoYlIo+LWNxiu8GVQEpBv
7qNp2s20DEZ2oxdhQXZEBVudaVmjxa38oP4gCpv0or3C9ox0EAY5uRzUJ47KeMElsC3a2Zzs6GIu
QkxUvFQil11fAs8Pt22GQX/0SapSLGmXJsafVo0Kb9nYbRVIp4OnVVNFNsWRLYE4me8hiP20TLKx
coEM5jZCrpYOzqIQtVj1aJCV3VH/bKgcAtKhn4J0+VBPsAXwm6MsH/hVWNB0E8wTFBUFuahbJ+RY
XfpN9zEQqI9DB2cSuHqvCu9Km/DRzX2yYO+cdPi8n8vtVL/4dRunPpQOVc7qnUYT1AEusn5xPSwf
DMtk2AGgtd3SMozzhVDJa3GGtN3hrrvt2bJR4Xzn59NtycmZVngPeSKaCOiaGu1bimJF8jNS1xvi
ESfxMuydbUnUsHECznbSC3i1MoSt8rwgQMSkSZoi37cBSho2KLkEs2w7HFX1cFPYZRN6ZQylzs0M
kHtTFdsKSKVYzOloiIhtr7UMxv6DqBxo3QHlyVQs64I1s0SZHzdF/2QVVAHTgJ5BunYPgQH+Lx1G
h6wKGJDHaNbKUhuNA2Ym9jISxAEucRd5nMzS89o9Txu1yci8bhtMNwJRf6uLLFZ9eq2DJbvQzjPR
aLvmQ7d0wLh5XU383Jtdee6WwskAN2jFRlPFod/IZUEMtPQ6xSM8CUQcmHDFBw3SvwUwcuPdOVGn
Fx6BYm+kROqld6s5pdulo82GD/6N87yDEG0IAS8gIpvaiVXnTTjyUTBKYpZNLaDwq8chETz37nIB
5UBheProBeFFgbxOEh8UOybl+VzwZUWm0m512QvZlDXQAeNJU9e7MkyveEeRrOvmkKu6iYwxF92Y
ltFoXlThJ7rrSRywhiatKr2oqMwTDoriQhWZfcH+YjdCCx3BV0qjSYF0ayldookX3lrUnj3tOTNR
YDUoA6WiVg3hadBDIusyTwqHvJ0/shvi6TymgagjDZWWb0zMHXkaiaWr2gztRjHixVM7hXKxQSX5
2NEt6J91gzsgv6aIZtQYacNFwCGtGtNhGSznfVtuFe8uLQrPK5B/uUolLscXvrRyYssggy6L+UJe
qSlPzRKc86EFrQmXhQw8IhWoxx57UP3VKoiWyeTnoOO9WEGxu+57OLZ0MUHU+JVdzR0lEfbnCmoi
+9h05H7q8BVtyGa2/LRu26Sn5txBZO9L9all4qFDw2YK+Sejirg05Ws3+lLZ9AkaIBtSPYvwNpvw
LcX2utPsxndVvkvn/NnjwZPf2ce6sg/cG64Uhd17jJxXeaeTbgmemgyuAlLJHOYgmV2/taSJad1K
pV4qKOL3eVCrWKQ4k+NIA+lbP5DzUMq6LABeEBLFsNx1yM9WtadAtc86LkRz8DxvkXa5JI3LN1Q/
NnjIZIbGWiq/P695GyS+1joOBnvm+Z5/IFZXUSXqVQiFwlKjKwvpg+lyR1yzq9TwMXdmktwsDZBM
4OJWh0B64Fq4fldn2Z02+XVt9CH17aEhZexrEFPN8jKqQVJIvFHe4VS2ZR63PaRrF4Bom6dkFihG
ulhDVX6lm3HVl6wEP2N+mrxxMyzWO+Ui+6RA5uCs2Ot2vDBofAn7oI1rVkDRzzO4j+ZeLHyFgryJ
Qk5BtJvEdOK+KyoACIlemiYsJOFZxEmcFfhRFf2FytONvwSSviUSErSJFoVOOHsrVrNYk2WnWbju
rA+Rj3cG0z2aBon08MEnlSfziq9Tx1ejwHGJp1ipUnJFIx+kpAyBqcpg3nS9kzwDh2ig5G4pskkq
BvYGtlBmN7Kb+m0+BCCl+BNT9aYSdjcoyIR9sx0oWBou9bQMh7KVc6hPM5Co85jii67LD76aop56
t/DF7TGqvaaFjFsIJHOQrZvMNsMpr+ccpKjbjnq2ULUWfX8Himg4DVvyzCDX9d4S4wmkn8gtuGlj
5h/GeXIZVOIOb3M6q8PE38SJR/Ngkksj3CWfMp3Fkx9Ml4Ud8zc345q2TQH/oPN935Dd1JRgSsE3
oWQ/5iYaCvuxDfwkdC+FY3FZ9Te5codR0dfasB4Yc2oPGW28JvJZN3/I0mAqwZCqwGhqIfOyZJjR
PEAC7rIVL9p6U3gWXbWp2cOy+6hA9trMcIILXJKknzwnHXXnY90no7FR3Qst4c3nGk7eC6toqtuz
HKlVWQX1GvXCxAJBhmHwffztsOhYTG2UKZvkOr9N/ToRDGyZYfL9Ux/MnMMIVyPCUCLTYr5vtNh2
zcxWhtk29puJ7QJbX3VDqU6H2c0JV2Y1CUzWVe92C4WkXDrupG+K8qbtmi6u5hFJPOVl7DWlgFs1
QIRU7rmqbeLjpr8ohnnF31wKwxlUIpup53E6jitcoWyF0qxsE+Ug7PsxCw5A8uWdIGDsFVALAF8/
DHNfyWwC/dIH1brzVS7hFwXmw+Bb92Gu1PzkaZR9Kg3YncOhrbyNarNnSnq1zhqayqH060jkUGwB
me5008nSC3ajvvUx1NF1GmXNWEox+NcDzyPUu03Jg2A90q117BNV4H2Us5dUvrp0tVnRYlmNaQYF
WdguZ/nQ3HkUbSuvu5rgEsuxza8sGlOZpf6nPu/WbxqFBlOSotO82HsYxXXAIubbNe70jaDPtB8j
rXTSa3oVmnGOq5ae8WF6IVMLWbStt2NX7hWv9IYs6VXB2rOW4DVyYE3NI4yOPYS+fsMl1+qqq9BZ
xUO3QtnIpNdSdafTB1u4U9JfhdVVG5hNNvmrqlnwORhTgZ+Bz6nXTeF8yXmLHxc728gWvklGVMRN
qw/MujOVfmzotVq4leUCnlxH7+cm6fx7Ar4ceHpuqSIxFgflvGiBtOT1uRd7Jk1Ya0fQIss9mB47
ztEGY7BAOMU7XkP60xiKAdxej6kHBZzyHzxUDdKUQSkDUOhg1EtRiivV+LLog8fZ+T0k7jAJOqIi
3FccnJV2X/g3NuOxD2TWQ44dwEyA39TY6xrvRABujwIHyKJik6E58kDtkWoCG4GwbQZlzxySiEzj
LPtZ3Lm06KSfCjl5rIJSupaNN7bS9A/WO7fgSs+ZFA1JAsg8s+/WIMBlYIuY8QX4aEnDLEaZm+7z
7LLyHuueJJOx4JFkn94uWDA2ETLt2uvQfa+Bi+1Ugl0/H6bs2nGxs9zfBjmSnq+iYlyP4V0J8eNS
dDlU9WMJPapoHNOENHob9kDJU39dA12k800RpHG9+NEE2BeuPxtHtm7RG0GHa+OeHdaPNszjJb0P
wJgYxtU0i9cCqhwPDNByqOJqyaNgRuuAD7vS9au8SsyQlOQ6d6+ketLiftajTPOXXlT7sBsTPJAo
KB+s+gCuBqrUugEXGrElBl/hYLW/shbKBowPLPRW5ajBVjN2X2WfmhoyC67OutTJOkNrMYSwg7mT
ectixHSUt2GEkZBpU4iVl9/xoFxBoQvIsWxH8sec0K3R1dYbLzQGF7kMhk1XsY3yStn6wYVvrgV9
0gOVZM6TsSZXlYaivmPeeiBjL1lXnltV7lOo22RhaIIDHTvaxWYBl7r1hstgmT5WDPqQGDKhs82F
FgTMG3bhV+h0AdZrjdpqsUBzosrNrkPkrsG5DNq7djwY6ISk0y2matVknxz0E9oy6sidmc6n3pdh
dVvPDsC1EQuW6mLxBrSbmNl67qocoR3hbLAOXJ/oUuyYGk9RV4MpnMUjvVdLv1XNdKPJo55mWYz8
arRsXcxGBi6PcbrP/AemxMY0YwF9F/5h8OtJzpM+NbZYq1bv6/48DYf6BqscPCdv0xZc4tpBpRjG
PL1WRbonNIiM89aUzKvCz5KlnKKSEEj8IurNRZvzaPFSSIRXE7sxwyIFIdVZoJKsfxzIbgbDt996
Qw71dx+VUxGNaAd9HtydQi3F8L5qzhYE0IFBme9KsbVq2XrZzoBCzoukBLGoEmNu9XKug2rlo0cP
0nhx2tQ7l/FNARoidzdsLM4mlWg0QxJJIXZ2YUOlKrNYtG2sIWTeSkPm1Ru1vKTUxWHhLnVdydbd
CTZHGbFy1PYMPOZ6erOelwP2oYyc6AqZ7IKEJNGYrgu6yZk6dO2ZX0IXqy5dVDCQSuCuKTHGzCdb
3vrnLQim9A5SgEy5SVC7983e12cBurXepu7BLlpRhWXdvDpzSy00vhJFIAc2/Kqt4K24PksVWCJE
b/QYrLylzGXl3Xa4SHoFzY6xUrJlJBHLem7opp6aSOgBGjyHjkDcZus2nB5ocbnYeDaeBItFsqI5
NWYt1BCBRdxTIBYFNEVWLFxi5vBHvIjrnJtMdtVFCBICmhXQAhG+hC9L7T3itXFWVdAIZNXZqItQ
5iG/m+eJJvUybEoowUBCJWW9bAkOJHQLYosLmcMhovzQuFTD3UA8yYkqb8ZcECgSBg71OgihfJum
GssWiWrLZgsFmj5tMJi2eji1S19vjNec93n6NAX1I/WgwO2HO5+J9q4YtdmFJARZiMvmbA67h9Ld
L2ixEln7XGt12lVLRIcS3J4hUkOTiDzukVhV3nmZ9vLNJA/ned1xD1g4kM18niLY8vzomRYqYRYN
ba0+MIbA4tgwNngbZ9eOzErO0LV9s3xvSqgv2sX6SVWopBqgrdaczi0IfpNU4e2Mb9viQEkqQaLL
xWuTGuJzpnqVktOKjhfYPk/U26q62xLxFPbqqgAXlqiLFPXQlekSvsygZdpVB05yWW9zvZ2HJE/v
ybQ3/jW43IeuoqC/+yUiPsmkj8CEsm1/vegij7yePoT+FOvwQYzNaRPQOGygy9amSvJWAJVU20Iv
Z2imLyb7yMA8jgfwKUPiWpmnXK1abg7gF1DwohoXlWw8HREs0iIVmcnfVL4tz03alQ/BkgarciYX
cLf6pIA+SbLkawGOROg9QJ0N14lDF8gOD+ViorxcVlTTy6zKG4kC9ZraVlpNzsIxW3bKmaQvs01r
aQfGHKgU4TVxUUAkt/BbaRLs0Nib+WbkXgiN5RI6vJ33sfbCg1n+l7MvW5LbxqL8lfkBThAAQQAv
85AkM7P2RbteGJIlcwEXcAEJ8n2+bH5sDuWe7qpUunLcEQpH2CUXSCwX957lEjyu5wf3lVbyRhbj
9H5ag2+hjxPeKPdMgA451f9px+5qKVNvt+hsBO0FxF8Bnoz6EZyIc09Klf63kXvhcVitvA5Rooh1
jDr+bQHVvlMBcYCKALFkU1hfCbXcDZZ1CRFZGDdp5oAJ5t2Tx9Pn1aL6sDz/oGjGIiCRJspT4+M8
DdmxrAl7qsk+VSxHev0w5x32ljfPu7pg31S+FoBRswUlpwseOsSjnRyX+djSADR65hfpJxSGCltI
rTclycaDnJV3XXeW8CRcMr0XgN7joO6PRrhPmcNqdHPgkqD/NM/y6OX8m2J8r6F42bGAfsz8FSUY
3Q/VvNN0fQin7goM8T6T2IFDfmWofzsq/17k064qvXDXUueuy9XfGavyW6d7P65Wzz8o7KRHES43
pM0muauaLLtqNK/2vhGL2U1lVX2i1gRlQoGSHIYhoHns01JYlEmMeogn2ftCW0N3YsgBXuoc48bl
Uh7msEoGw8Zrj/EwAYvDbmyAdxrAOgCjHXWaRqks+D5NTXsY/OaZM9o8twQEqVpS8WAy2h1YU46J
Dgv6QQzmTs81S1BqttEq5n5HDGqbyfgurltAFWvuj+86oC4JEH3yOFd+nkVuCccjWytw1dbVK1QT
tFieuqkDRx4Qn+wNRW3sQ220qxl5p1Pzh5WW6PsmhfooqrKWfZlr0f05bSBvRskcmRlIU6W7/s+1
8PVOZav9iTM44SJh9mFte5Ew3QNdqUuQwcbr7mr8f1AyLBPKqtXDrwAbE0w7EBQuAZX5YzLLsKvy
ij72ofg4KUBkgUmPJcQb+9w27AsodxDTrbEPlq5eEvgE0aOZSewbv9rztVCfM50jz63G+Sv0+D/z
pgvGYxPO/LYbZvatz0B6Z9A7/DRNOde7pUNm7xNoTmbvqNKxbnZq7YC0hbm9DXD0j7MfNLehB9Cp
TY9YixGx0fHrput/jhMxD1zlqBxBR+K+dSIyuJqA9XhTgLxu9q9yD3mZP8z2nlQL/zw1qmsjMgzq
T79wrN0FvjcdaNXvAXvMPCnKdolzVDQHk3vAfdO8G8QuA5+FOrhaqp99IPQ7O6bmeWrcAAJlbeNi
Xr+OaVPv/XqtfqqyLfp4AFgEKnYyDLdx0ZRPg83EzluRuhEQSFhkhepukhqJQU0j1c30C2ksfej8
lH4ZUddcGc3rOzqv3YH2nN7XqB+Q4RhkVO0CJ0TMSkKgl+kC3IpzCv6zSrsQ55q0t2WpAA/OuTyY
zhVJIJse69aDUEm1CQ+Nf6fl4oFJdIH8YfhUJ2C0/T4OoW558NtGfa96jxzK1RPJZHp+l0J+vveR
H1wDoUYShbv0YZg890lMboloT8PHgSzDPqymBmCl4eFN3zN1LzUT8WRGKGEYSgqmPGA6rps7lBPh
9L2aM94fCs9DzZJWftSzvvGv+0EGtwvNyDMZs3qH5Ey0SapA56IAW+K28FoJ1cUIoo+Nwx0kIUEP
UHjJHi0A4MQGZHrUocP7jdIDK03EvFeQa91xAjY4Y7oAPFWglNN0PGiW8SzyjP9Jpuna77u6cMeg
ruTXSY/ZFPm6XrsYt5j3TDVkP0J4P/y0doAZlvRH3Qd0VzcgnTgjJCkgp2oAUaTqXmVATfpK2Xgs
hcSyFPyKDPzRpV2NW7MhRZIanQHaCAkqxVaQT0GVskcAPKqHrshU5D7U2nq7Mk1r1AeGRBoiksTz
ZElwZml7C2wD+HfJp1gEPJa09WK2lPJJmGw5uHQub/y+nJJ2hmQoE6E4SgjantPKFU8G9UVHRX1f
IpGE6GNO/yxMv8y7tMvknWmLR6fMcsh1E5Gm9/dWMBC56QqU2FAaFZPJPs9aBNflzD/NbdM9BGPj
HikdV4RryhK8FsVcp+kRINJ40+mUfN5C4Z4r1FDUNMuH2Z+wCNgTz5mm/LD0Bv+vK7CLgt6/CoJ2
eR/aEKiLq0kiGUQ0BfCJJ7+n9glIlfFAvS/FvJP+pMI4n8te7Eov4CauxvpDDiYhlXOwq6t6vkn1
Ml7LeehwIjIvdpLIn0FRgqXhcty3BqwvzhBIlS7A9iBI83+Uc77cAZD73low5oM0B7VOYJJHDTim
cmtzL1qF8qkckN6Pug6u8l77x9BRbOGZHRYF5cyg5JUQLRB/Kbqo9bvrDnX2k2kCewfSMtiTzi13
bBmWxBsrnLGyb2IFD82zS5vwjsrZPiwTd8e67fRH2ZZAnIyigYVMwdl7Bpak26WFnyLfmfSjG12x
zzc0dqT581L37GHB2todkhOWgE4Sxyp3H4tSVk88VPZ2CkT6qfUWH4ib/kyALkS1N5B4da499m29
V1Mw78nUmzhF1vhBcfsZXk+ZmHkDR9ulsh/lzHKxa7ssdLsuHAEnrWI0x75zPOJO07uyDMD8Z62/
R/oDHqkCKyEDEJUrCNIHwQlkWTVQIDDJN07P7H7owj7q9foVQA/wmXZ239OU+VFQOWgv5tACQqck
caZfp90IJh0Vw5LSxKDHCKpwPwVbXLeQZTSiSMRcNTEShhGXBhKRRg9mv9jpqgaaV+1GgvJlTb/S
TJMAATuEaEihBomzVulvpMHSpRTCAlYr7u90sekvOjcbyLygORm7Ov3ZZETeLoD9Omhr4pV5UPKU
VeyrVkS+P/vX2KD6qOgsvtdaQZwJUvIBIg6GgXpxqNY8BMtDqHfv0xzv3epjOtoeCEzmwit/nkAC
OZahdF7G9AG7DXV5MXQVtE5p8TxC2IgUU05tUhpaHEfkHzsMKz9VVT8cOyjrlp0sJixLJomY4mGg
ebgDLOgeqLYjICOo2O6FXwFbnxt3VdK0hOTT2jUKxFB+MqgRoPnqChobkrk/57orHoJqDaM2nFCS
6dwNQC2Uu4b+FYxOjt9XID9eJ3IrpekedbCk3wcnMHVtaP2HpfK6H8vYrn/qqmqv1eovOhGZB6aA
TRsD67KvUGDwBw+RfE8BQF3TaSpaiGN4/uQtTZOsGRlvZguYfM5HclzdNHwZszWLM8WRTbPKPCvb
FXfAsNqknimy6Nx9qVA/4CS2HgDDESKP9zZ165+VLus7labTvq1WVe8o9QoUe8KPrA/l39q6PlkW
QBaKcqhjq3xZ437toGOtZ9k/uEwdXanryOBKugplQ66pwA2vZ9fcdYNp4qJclgfXQs7TF+I5BT+5
d4KVX3KpuzDiKFtvrGfb2HNh0nv5+rVLnXk/jAryrLIF5Src+NEfsKl2rvB7AHSjuIEBCQLF+YmF
2Wcg8BAj+Et/X3UlO4wNtQ/OT8FPF1qoD31ozbENq/kw1aRLvNYOT8zbLgY3VbiFRI1IOq4rtGyy
gXxpXeT92kB0hTPj3eaMBN/7DJOZM5rh/sw60OwNYDwJamiXZuv8tJblgLUL/RUCn7BsIicQIjQv
yScEk+8WrOIVaGG1CwAtJPPsLfumcOVdupQ4I2lW4izMfJ2/hWpRTzK7q1JQH/mN4o9pndfXYZb1
P+qG4XZKbzu9HoBn70Q4IgXo03UvyHabr95NlwGnDGwDwuWGT1Ad9uMO/YMgqa1vApgE4rFXHOVk
ujocesmyHjxQKo5IUPgf4CSCL7g50gO0ilUBskTwP1TnpR9t3eTHCkAG2HNQ9G5X9b6HxL4MY2FI
EMRV1bQ7P+j6iMr8UJP+mOniow/4z0ZyJdmjZNci6I99Cnjd9DPI47ZfryoB8L7I+tj4wY1ehyKy
PNt5er1Npf3otfgJyzEaBZLPl58v1fyv1OV/tGbpocX6VxOkf//r/3rf1vjzq3vPf/7j1kPpP/92
9/+aL735tw4/283jM5z+pc0c8O/f9Z8+QZsm/99Ng04k/s+/2jX9jf7/zR/+/5kD0AuFSBg2JGGS
Q08fSCj5/9246Te3wP/535th839cDa88y7/E+Od+0V8uAkr+J5qtIIeQIQXZ5zMM8ZeNAIZMWAFg
FKAhbslAhXDI/stGEPqwi0iJaxfNcghhFN6Df9kIYLySArUZYDRUqUHA/5GNIDzxEPhckmAbH2Zc
AbkQ7AovPQTAsDuC+2CNaevUbrR2Pg5jeN2VPVD6AAq1F/N1xrVwbjjYYDDTQobwqsIE83I4sNWB
RJW2xqUiOZQcwPOmsRp3vV+nyVBS8ZdN5S83x5nxMLevLBLb620mY4ZmFAxGwJPx9AAfR8crPxag
92Ioesc7jjTl0a/cEi8DqP5d2i7jlcqrbK/oSv5yMP3t+KcWjW18xTleF0+ASI9lfPm+urYFkab2
YzDyiOB+50XQLleHt2d1W6SXRhCMQtHSZ2u74QdoaHI6Sp8ZQieCRTRzE5d0aPe2CU1U+8WSvD3U
mQmlGA5bhmPHyO28vHyh3gylZAa3ng7keByVt4LT3PQ+S1sdQQZA6aMU3+jnNWbp3F54U3JufIpD
g20P+w0e5PX4gWzXpuPzGndrt04QTVbkOcQjsZ22OGy7nNf9oettCYUk2Pi7OshxPWCNQRI2Xpe/
c+HMbKShrviwzm1eRtmEgi6urZc9rhSpfpFa8Ydv6uLSXiTnlgmlLQWaitkLuf/62Uu15sj0oAYu
awPqMa/7qLOQb6tSeo9g+OUOwqK7tElJDAlaj/ul5FfY3M0RaUq1oRvFkUpbxV6aeldvr+u2RU63
EIPPCYYnFsKndvJsrpBjY1D0xh6BNnbuhDlkaIIXTekUFYMAVVUI2GM66q7fHvhMREBZx3/16Nn6
8cDH+HJDtUHRpItga4zcw+7FuKxX3TRDZTm5H6gJ/3LW/u15/G0J8G4+24zaXAVByE5ec6hboJwa
8ou1AHvd0F491imkWYoCwHv7xX47+ttQAbxgnCP/+tXn4OWLkTQcOjKsQdwCS2xSuT7YqasvvA9s
nK+XDYNQBsAFPjW0taC4QV4OsqYmCCHnB/k9jmAHyNglZdD/ACBdRAIVUbSuwl4IAb+t2DZm4GM0
vKAQbPv5C9uZR+xQTn3JY6Bw8+PcVN0dSuE8VhqcOVLe4f3bE0m2l3i1N7cBOcKbgt2YyvDkzNca
0FQXYsCi1suuMg140DorYDyTRQz16JdhytyNDUFdIEHsj3UzoL7ljb4QzM8/CDaPYHhriaV9/eYg
qurFSS+I+eqtRwh6urusEiyZK5AiNTGwOlhv3GdDBQ6fu+6q1yBz7IRL9e0p+X3ZCfyI291GJSri
09MaGmPyrtZQkXY1qk+U/IcW7j4ZVChYC4BreqTZpdD7W4gIMajATkaiRAVa3Lx++7Bh3YISIoip
Z0HIQlzrKnDwUFovUQjKKGGgnw+Ztz2DhAi6dgjKPFB7lq9DFKZlc5zmzodNgd2zrutvVJjBe6X4
eGHDnJkdxWQIyybDMklxElJsFzShB+ottrZ6DsNqfQL2VD9XJvzSjkUPCrSS+YUxf7uX0H8g8H24
QjE5lG6p3MtDEYQFnGpoUxC3uutupsEHe8pD2BsRVd/7ufuj9bBRlOzSfRa09YVYQ86sDbo6IdJg
T7CQiZNrOaRtvjQDJIS5P4DcmmX3gdcm2LkaFclQMbsvKg+YpIR2OqVtDSAyaA+Lr4ZdGAY84W6g
e2vqMEZBUh01YP0kVADYlUHl+PbmPTtVgPy2AxSG8He8nqplaU1RTSsoGUYBfs9ef79C4RKTaTKx
bosroI4wG1Y/kSrqvzqo/W38PztPsPQh96QcjbJOTrAoFCj3Acs0joO912mfR8gE+2szeKhmCWiv
DBfhe7Bd7MJb/37zYIO8GPnk9AxmsXTsQmzKuddAMJGe2WYqE69Zvr09v+e2Py65EPcB0k4UNq/n
t2s5KvvV+nBHQPuHShbpBFRBSUbgfYJOuLhO6Rpc2IHnFvXloCevp+ZQjY3AoIVk9YEERhybtPkD
ivLH0IB8lXrpYpdN4mbNzT9NIXD2OPpqobySHL1DT86etUCmdIrz3hqYOTuElluY8Jsr3QTTvvEL
fmETnVtKHiAYImvBwPzksC0DeETg5T7YUcizhU71IdXhd4GU9UL5cubGwatt1SHxffSODE/qF88L
Nu6O+3FTgymALGWKm2bqULoE9UEtq426sBUHOAmb2Hk8T0plBWxd8Ie8vak22/zJJYwnEShVfSmI
QPX2elfxwK/bJqebz3Hoge8YaMgKIaG719AKw1D84FnI0sbaBsna+CkI066JimXIH5gG2htQKD9b
VMpXFx5sm4LX2QG63YUE607BiFJ2svr5YoHdK0biiWcwAOb0qpfmiS4r3fCgdVcs9XwF+QiPBQe/
u/Rdnyig2TGEzHPy9sOcO3qh4AGSAyTT0LO+niQKm1ROgHXGswBaiWQ7S0wIi0a5eOIpr1X2AGpw
uLBJzh09xOIQjYx99IkOtpV7kY+FdsqFmAiBPQ5IeRdM8hjWy503qhaajgoiKA7Ptu2tlxBIzg9v
vzLZFv50/gUKsmBraoD772T+ZbGiJJE4DfCqhpCiMHNLfNgPgllCv5lWOfT1E0z8W42WgSK/Hlnq
7vHX4GCt1RwbZsx+MlV4FQ4BfByo2i7EpnPnFcQBHo6HKG5OJ6jWITy/mSVx2TQksqIs9sFYuv3A
R/VXm7C/vV/OTYYUqPm3wRAjTmIvheZ3qDS8Rg3R/OekwGMC2IP6Y2pnuC3gMnt79n+/zyjiAhIz
gUPJ5dbK9OXaz4j+iw4FiV0OU281+hCG9sDtU1AeO9qROxU2UTWQ7OPb4/4eDTDulhlgRhVaYGzP
9WLPBSkNu7VFocoXWjxnym+jSTJ5YW/9vrMxChpnBRCQoG0lP4k5tPMMD1JIwizi/qM0oYBd32oY
SdFyAixeuOvavD4anv6QTsoLYf73tdxGR66PxA451ela2qms5xbtQWLl5XCcCQ7tppbZh6pBcgAA
3rtwjn8PHhStQdByHNUVknt6co5nUnFl8gGW+RbJdNflasfXxiDLrsu44DUUlEMRHP/5QgJ53IoJ
AHLhaSXBUtrXaO4AZ2sTzHcZsrYYPQzsPz6BCA3ER9GIs4Fb82SbWs4yOUDRECuUCAnhsFlD6WYh
IJNr/PYL/X7Yt6EEBX215QOnNyYr5wLdQPBCUG4sManNdHCQica2/edgJi5mQFAcLkekkyByXh+C
IZtsHlQLhSJgXfdzpb/n0PTHRTgCAFum7L+ZRAXMAjAtgGt6chpWuC7HiTdwg5SQ6g8dSlCqyiyi
Gv94exLP5B3Uh3ILLWxQ6DF2uhfp2umecbRvcI3V+zltpySXHlJKIhfogGsHR7sSj7ppDWi2DH5B
s6BhC4Qj9YVTcfFRTkMqHD2qHlsaD1B+xpM0Mso2MpqNUOFLr3HxmGXwrQIM+CyRKMSmdpD19D2/
MCnnzqcgABEpEBfgRyebeMJVJmSjyWbyK4+yDHeOPqy5hKeEQGg1Zc2lY3MuAuFiJ2hZSjjC+8mr
eyA2zQjQDI547ie6DGkCM1oJhVX+LtVeceEyOfeCEL1yiHOBmWPxX+9nucB8WqQI6nYpiivmuzSB
4t1GtW2euIZw0vkgjt/eaecuMOTQAEMDH/n0KfxXwNCKfkDBdpFA0uTBv3VNaT4dWhb0TyAnph2I
AtgJOikvjHx2ckOx3S4+UjV2coV1ObOQh8DpC6ZcwSvfLyCHSRPbvIXaP2sunalzgQkf8gAGABZw
+57H69mdRwfFt4fZZelQJqy2fF/wJkcLAezttyeVnVlJFAzICAJMKwVO/3oslvp05g1I+mHw3J2B
YnX0QWSzvlAwBsHF5KERUrU0VwrtgO4W46vbnsoPvjQesiK/3aHGkU9hBsVMjitwl5MQfhxu9gzt
po4zrdID1JMhvATFB3iv2NHnOflAvTW/Kcyo9+j2QHeNL+cDekvAQlspcAUDwCIPyu+roszFVU3X
/obPcoXJEe7ejBG7f3sWzkw48REmUazgsyr0tEybYMPWq8PWyudax6GhwxNQjjbJu2y9cHLI2Qn/
z1in16guah99MyiKkIF5t7VabASv/grEMuyuXOn6WK3DuDfMCyAuhW52GrJqX5a6ugKK2KH1DrOH
ajR9NPVTc9MtOaTaHST8b0/JmT2PKQlBKGJSoFo4qVzTivbaGNRKM/bptazW973u9ccR5Bni+7oW
//yMgfr0cemjNAvQvur1PhQQcuh5S+CUndKn2p/H45Aqvu9tzfZBN+sL63B2yYFMcsAeeEt/+/mL
tNTLGglHrAcPQU+yu3Kp0D0GoHIyDYu7cMZ+Bd/XdQ94KPRX3CBRlF+n3de8oJy9coNZIC8aP655
Wm22BeY9Oz7NWdTqvHiEyVE8qtF/njWaYnGtiyNLoTWHcsh8NmjNlHf0Z2kHctc7NcABMASw9eWm
qrFNxnxg18Y4FXlpC5dNa8ZEaSgzPafGGV51ggZBa+3A0kCvPPPIhWi4BBFDA5V81xnxETZEukZd
nvLr1OugiCVeDR0vXYcZkr6iv1ZVg0Zc4cTsO6j1If8FYiruM+TksHKuVf5QVRQNraqMwr5dMYe2
PZyRKZ55W3UHIpqG73NB4ajGLWXRYWPJar3jQo9fVFrpP8nUWnATNjOHLijUJy9n8pOcx/mZl9Te
iyZc0FWonqYdwli/N9y2FHf6SD/VqHqqvZp5bxEwzcCiwivHr3Dpde/8hZP93EEHtBtIFdybRpgv
cHaR59Ei19vNa5oAD1r9pCFuaaIxZKNDz5p8+IFeJQV631RpCgFZEOCYDig+DiZjkLG/fdbOhQTU
Rj5qQXxL6HdqBjkEjPkDoEYwMkfdhJ+7yhYJsx2JZahh8gQ7fWHMc/s/ADaPehAXOAZ4vf8h6fYl
fBV+zOp1vmqwc3dsyJdkcHq4sP/PDsWAdITIRZFWnWRDvOtSCRccQDeLUNIYfzjkjW0/rysW5+2Z
PAMxoK81YhYB6IaaTJxcZzT3G2vN5MeD0iJmauQ3fp1TSMDV7dAK+zDWdRMZH1YDhW4cSY/uZFEA
4O96QYIIF3M1J13F1qt55eMhpegw9fYTnltr9ILEV6P8DQVRW9x9EXdWOUDouTg/TrO6RVvAvoqA
fkMUN449NLt6vp1KcSEdPYPI0U02gia70BWg8ejJYs82oE5M0Gc2TIPuXjexYYWuS3HeTOaPGook
aIlZqT9wmcFFF9Qu+zCV0n1cljp9N3cVh35e2/aRuBFNd96eEbqt/0l4pARQITI75FZgll9PSU3H
ETLl1I/1WtgsGiY3QiJKejftcubkjZ0J+axRzaPlCGXQRXiuKu9zxrpqB5iv+Nzkpv+Th019mxWh
gWBxCPz7FW0j0b5ADF9yfOTiyax5YXYpEpXvnTeID84UwQ/LFrQHevt1zlyc8PEC3EKcR/Rjweu3
4RIhqKkdMDZPiL0olq+QcwWRkzDQq4HTf76fKAWVtHVrRx3FTzA1zDNJl3rF0g7w/UPz10Ui8zOQ
aHn4qLUo0EoFx/rtdzxzooGegtBFzxMgAmr7+YtN3K9y6hoxotroigx4bTtEK8QmV6MNugtD/QJC
T3cHqkqIDXB/Iopsu+fFWHCItxPaW5EYkpitXVhmklTi6hDziI4CHk1j0Q5pouYVlWYtb9zsN3uv
W8qvYkBntLdf/AzM9KuiQ1EXoNo9zVLKYVZ9yiskinCEIMZ4aFVZ5+u1KRqYY/25uZlkCRN5Phex
4eV4YfjfdSEh9hb0sJgJKCFgKXo9GWg6w9GqAAAug9XmR01s8W4NVn4zpLM+qJqzJyi7AW3ruv8g
pbbvDLzD12ZEJ9Jf/SgM1PY7XoSoYgb4WN+enHM7H8f3l9wGcobTrbg6VaVlC+zLqztyMH55F/Tu
QD2ZX1dZuVy4wM5V+1DEERw1lGTk14f5Xm4MBSW0LxdgKm5ITQy+jO60ge2l8Osh0vDQxgY40k7A
tu4BCmlg6ouBRmYXbrftPJ/sTwh1NsEY8BaoD06WhHJTZwEohDjbTngxo7VnMU/0+Pbcntl4DBUK
bjUuhIAM5vXCh6KaCPxyFD1iQvLUwsEfw61hd9WEvkrQfDWx9tG2qwmK7Mp2aGf4z4cnIAwUUhEq
6SlpDKYor6ZlYDGsDE0CHSxM934r4jKtNbpCwciixCSisurem1x4j2+Pfm7bb8gSSjMG9g6Sstdv
n6NZnV9YIHVFuoa7qqvCGwv3RrxIUu/HSS7HjRUAHOlkIisHT5koq8imKC3LOcyT1lQ6ZgV/lmY2
F6bmzIWOEoLiWgW6jUTqJAAXCtbPNmNo8SvMtHUbgx4e6ckVG0AraYYWBsu6XkIIzg0KFgUCSGx/
QMAnQdFZCilUmGPTLYnte33PbLPuC8GKY2VXcQPXyoUl2H7j6TZHmouYh/qMAOZ+vQRloPLJGYyo
4AOFcq8p9xTN3+K57rvbXKCpMOhFC19OXh/WxZtg51HuvVb9t0qVM/pLoIfB2490JtygRylUG/iD
7OFUHFDV8Fu3nYGjzRX9O7SNsgdvMh8G04cHii6WF+LNmTsP5TBaeIeoiwEZn4AyOgPgxaqGwYnP
a3gm0IySQOEdwQ4jL4X57XedTjb0uoBlYIrBt163V39x53GctypTFYtBH483BUfLiSkfS/QIImW8
TPm6a+eBR2XvAa2u0aLB5GFzIZqf22LIyKDbxARDenFyxxcZH4bGxzOsqoHvboIvxl/Fh8aHzwxd
ArzIlO33t1f07JBQKm26FByoU9wLZrfWucAhyK35eN+QuUIaAy2+ymQbQ9Sy5LtxVpfKk7PRBZFl
E4pCAQyx6uvZbvug6DVJsZE0S6+6SptEOxvedOmyHmBgITs9tTLBl0OqHB1u0SJkhZBul43NZn1s
VOKXQZjMDE4tT2CB3p6Uc9sctz0CH25+aMeD1083VqsM0OuZxcFCoAZRVX0UBo1MFiD8SVA6demk
b7/wdPNBtCYkOj3jUjvVJ2ErDMGq6a9VkFcEDu0oLImGK65Fwz9mfhahdtc6q7MHNNob0LwaAcFM
srlrHJ/RlQJt1+Aiv3p7Gs4dP1AMgoBng/z8NOVEoyjboCiGHBOixTWlkI8N6LA5CtZcmPBzuxD5
HT4EKaCLgR789YRnCm38Cmj14s7LxC287RoY7yoOY+BqNGLj/k3Gikuan3ODQskDrmbTZuG7q68H
LSFRLrJgDGIvaNDhzWWHdezRhAaGTcgo2veQKL3/5xMK3ZtAKEcTpOAUlHIELTaavgyQR4gqmrsA
fPeAriIazVEuhM4zmjNkLODa8LVBUCJgvV+/XcHyjBOYG4Fr+exrmE3FkfvqxpaZjZSxCGy1KhI0
nZdok1HRyAE8RiuRxd9LDhdogO4R0Gh7Bubmuk+alVQQ/QKbXtr8Qug9l2choYQCX/kI9KeJDjo+
ZloPI4slWj+AFs++NZb013nfd1E6oXORhUEN7WtykkAcRy+Mvs3D6dGDWFYFAtE/wPdwXs9T0waN
zdosQC65TPtqRMy1aO717OxgDkAX/Tu/Lt+HaE77X5wuhdoKWxDECkjD1wPnM8AunlYYOOcARXyZ
3QjYKmMUDuN/M5QMcLXhg2+Y55N4FrQsy9MOO32AGyyCx7GGN44uiYTBOXl7i//iHn+bTwVwF28E
38NpZM9lBbeDA67YsnK4J8ai8UMxrInyyPdcNt2dy1V53bnuDzBqFBkMXyK+KgdzJdpHDzbx263N
xDDoiDYMHgLEXfRp99H7SPrQB1XzTYbr4pChz++uzdM5QqvV4MJbnAsNCgI9WHkQlIJf8MmLZGDp
vWrNSjTuB+/u9nlfQz7bBHAECxjHbDZMSAvQDvTtqSNnUhCIVDeRFBDCTTH3ekcwDw0z8WkKTF1n
ixv07mC7OoVmxAn01uxBqMasCmBxC7ND247VzdS25MJpOBPyEZz49lUVPIAITqJGDrYr1QI7xXjz
AEFSbR6MFF8KVxd/fTjub7U4598WnzpFroUiBzTf67cFsqtcmVJ8oSSboL2FqxEIs0OPv1nuQ92i
Sbp1NvLrBZV36HmRU4peOBfngA6U9gBTfHxpHqHnJA3hAdTffvrrAw2lvoIQh0UiRcuCic/zEbtP
Rrnoin0YaO+2HQHf1wVXUPupFL1GM3Yh/Tv/ONuekxwfyYSi7/WUtPWSewXMzXG+9X5io4C7g7Te
bqYjR/cZhu5q/5e6M1mSG8my7A81SjAphk0vDDb7PNCd5AbizgHzrAoF8PV9wMyqIj286VK960WG
CCUYCTOYQvH0vXvvGUfydajYdlhq21PpkKPTBmEYzbxbP/iF3qmC0BiYvJB5h/B53nyazFpiQ5om
YZh5oC4Wiw1qmdfgemPsd3ljfSDOem/pIUJZR1FYAzAwvPnyaSlEklS8jpmckjZmFCcikzhS0gP4
4Ea/eynGbOu0zeYhf/PNSBGcayAu7rY3YzYRkbL1ribUqTM+WmLrp36zHf6yCP7npdab/NtOUmsc
9HHDA5U3Ybox7cDc2QOhGh9sHetC/cdl1o7ML9ELeKM/L+MHsT8EmlJtrmf54tEIilD8QL1BEnga
RpJIDMuqT2biEBbmzBPZTbSaM4Xakihs4pwUOb0ffKb1FP6Pz8S6IRWGXY2h+p+fKZ36oSMhDPoJ
0yKEvygHU6elZWD33d72qv5bFs/uRi71cqWx4RDKMKSHXBMM8vdP8t5Cpp+PGYNthsfrzQcRM36v
vlkfq7wlH7bq8itO1OR/16hEmrQQH5Xz60b9j2/OsV1Q0AN+ct5csHVELLoJc1Fr3roOkUuinr6S
QikOitAP5g6kzxBiWAS7LMm7K92n4T6bhuIp7XX6wWP17pfHmYNg5Nc44s2O3maNKJdmYAEuKovC
2FsOQ9kRwzv4zV6kPslmf7/b77w7GQMx+FgNBOtJ+s+fneR0Ucqu4xAL4GhTaw+LfrsUkdE0X+gO
5luZjt0H13zvgf4lwLboCLKc3jzQxjySC9KMzpZ8/+RclbXeYiztIz/rPnpL/3ovvf1xsTmxQ/O0
0gp9cy3fBbJkWD0iQ7rAOxPXESPhYSKJV6z5s8mw9Rp61GEhw20zU6+WilAXJPDGvjfMbktDO9nZ
heWfhWzbU1131SXBK90mYDy0L7qaUHL63ZvRtclUSsW8sRPtRLNbNodOVCmpjU6wTw2/uymxUpIh
UttoVfyPmmzvFMYu4w3c1+uU9B9nsoUooly5i4Pgscq2Nq1mUgZS79DRYNq2paTNTIDUqVeL/GA3
e2/JUotjRQ0YQrA//7mCsC2FQe+mLsJSfziothluE89oNsrOY04npvn/8Ii4NLNNhxEhw+A31ytG
z89sl1zSdPCJSMomb2M3CfrOlgCvJnO849+fkPfu7O/Xe/NIOq25iBQ5NfYjNRE/3TtrmMQlYhxy
1V1dXKueLKrGIiXi7xdezzJvl+7aS+N/PjaktyfeVOSMyUwEGOiDi5+BqINzPlPRBsusPzGuLa4q
VlOUdX6y1zl8uL9f/r1JMQZo2vYiXDXRb3XJRt8bVcHJYbvkxMECN8u+xJTh56YMpxPMI6LCB1se
q8mN99qV9rHDTfGSzcjO/Lq/DFVi0egf/EjrviSbu6g/+GXe/YSry5azEk1/btOfSy+3ctb8DEpm
cVERetAKHAguO0qI4dCtAvjWD0hemnOYYGqy94Fk9oC52rwcbPKP9OwTWNq1zrWZeMNupNB++OAe
vvdW9anHGEk4fNC3OkdrMDrL56oMV4ysBgRSujtyyb5nizPvNcFMW8QfJMokhbcnOkRvPN8rb8w4
7T94q763mDB8QhH3TTbDt/ugKKQlCWq2t67FsV0iFSSPqHBPwRInZ08Rr61G98tCBbnP5onp4d9v
xHtb/u+Xf1NYVano5yRERDdNg/uJgK4KYwtNzA215ae/X+qX2PDtc4M/6NfeYJoIEv9cFdmYm+TZ
NAizioQcG3uudkoT5NS7ojkp3Cv3SWAPl3a71NQ5+XxIzJpMxYC33lTH4p7TzPfKzh9CjpNntJpk
kFkTHMhGItetoRowAlojzj0k82Q8R5XrkJKiARGmarG+mHVp7awagBUZLBQTomgOUzii2rGT+jJm
OronLCHYd3XlXApG0Weh7G6vSuBEtuXp6O+349d47e3tCOhSY/RH9/EP4Sv3wq0thVaSl5W6S1PM
vhj3fCTASRwRCuBcjq3yz3Y1d1f5uLT7IG31xZJJL8ocdwHrQKIN4yVYep3vb1WrlqdOe/ZNotr6
4JBKw2Oezz+WAkmtGP2PBivvLR1MIORCUhchOn5TLNOLIsKpgocgYz76DOTigN66ODDy6D94taz7
xT9uFbNjPNLIHDFJ/7lyBNHOgRqZos1VUeyZ8ZCMl6vqGrwI5CIQiNsZv+7V33+gd78fO8QKIPZt
/60xg6iCynJJ2NwKv1R7ZxTVk9b+i4Vc7IMj4ntXQnax/qbuO2d4q/I5QBlcqV8ZEWjWz3E42reF
73xUE7x7JebcTEIRmyHc+vNGYnbp8OmyMWtZtie7qpsdTi5S0n1tfLC+372U56yZMXRq2dv+vNTS
0a5DSMdv5jbI77yu3PsDJVCWBt0HJ4V3lgceHWasuCGwhnlvXjfVLOhyxoxB+iGRJ5k4yYGU6D5C
oor3umCgCu/ro1HXO99PMFuizcPDj23nza0M3SEJAI3A39FBuCNXtESNJYjRLsOPWrvvdQMZ7jDB
Q7NCUk7wZuccCBkJIcw42xE+1GH2EFVmaEd2Zmp6V0bm9LsJP/jeMHr9NSeCdJMGa1ZBAGkCq8pw
MMqGJnCYIGckKmTLW1vsSR0NLv0xMe8bO7eRRjvNj9aWdCeATB6YGyWAmdqvf3+m3qsM0MMwmmP8
ueLq17v620HeIrDtX0oLXEfEjeO5ABowJARH9sl5jFuqY5XXhNqWcEwL8gm9ySwu3bJqIiLuq62p
c7kl6NS5Gsba2xih1zz9/SOu6/LNXuPRx+KMi6iLk+f6wv7tE9LJslajLbLyGQm160/9OU/N+H/+
yP92lX88iMGY5dpseDpUkxrnNC3zyCVf4FikxkfmkncqDNYNA+c1yYIV++YYXWq6bZLzPJIHwrYS
vxgPQ6daNEBw/TLPjmG71DlADac9ocetPng433lO6KYwd0b8sOoM3qxdU82s65kQhKnvM75ulp8X
V34zdD8c/v7LvXslynIyo5i3kSn15y9nSQcNyariSZukeWgcXx9ArNI4dxz9r7Lp32jv23+th3+R
qn9P86It+19//N837Y/6QfY/fsirl/b/gxywNUbo/x77te9f6m8//hPXvsZ9rX//X+leoMCJJcFB
tx4m12KZo9a/0r0M8R8UrsE62TRp06CQZXX9O95LWP+BLB6P6K/xGWNZ+7/ivVzrPyh4/F/pFRjL
MIz+Tyjhfx50hQukCestDQvMXPzprRGk6ATFW1sz20i7qTiiNFie3EKE57qvhksiZU3zg3fbP65I
Nwph/OqH45CDuP7PlWZWRovTYyDku4bX56TCJwuF4K2Vw9r37V7Y2XL326/x7wX3Owr9jRKW78Xp
gEYJI1bece/M+jsBgccs1iRQSJ/wLBC4bgYYLM5msRc/mpLW3/FYxPkORk7yWbmN4W7mxP0JrqN8
1e2a/pM4zvQMDoXhwN8/3p+v4PXTMdBlG0M6irqHp/3PO+I0cGB58ZJd28wABoAxefM2Xgbvhjcx
rpyl1MG2FkRUbf9+4V8a7P/er7nyOnPAnLgeh1cv37qf/7ZfZ8rz87Snr0FqrNGQOBs4hwQdNNDP
JlUm7ABTDRv2uf4GiX5vXaycuy4q3cGwImIeoefMDIrKe/Jg5Ud21zcKjV+fjnYpMQouDwlPB8/A
75/OnchBgcyASDluJgjkHEZvexeSWwP4O9v0pC/7R6M3IFMJr5/R//hp87OhuW9GBcG0XxW0yDvM
aYVxlcImN7azZ4B7+uAm8hzzQf77NtLYRLhiMmjERx0Ih6ilPz9oFSCtnAQ3I6freiLopd/xbfKL
Atj30Tf7702ZLzsaef1TimXqtatzwiTd0pc3hGiWl3OeiC+eRLy4sepxuDMm34lyyORAWIO+IxcO
4thnJyOebNsSoTZvh1FYL6oPZ7BeeiyjsJiL9NChHkq3BBDJ5VbDQZvuXE5Fr0vceO6xtWMFLKNV
fV3cLrkNkMMIG8e5y8NqsXdOLx0O81UT5PbGztKGUHCZoMbel5CU8lu4Ztl0SHB05MR4Fu6wlWxu
idiM0vPlg98L1KYoVIJX8H1mue0zBNcnVRJ3NM6iqg9ybPMiiqXBaAU1eKsjkbPmDDgcPS28drDJ
LkbfdlrQg8QbokkM8uV7MQEG9UcDAYDU00vip6RxLTUGKiLzLDe7nDOxkI6+FMTCeib/j0s7Q30Z
zdFF+d1W9l1PNULKMwnpUe4P2ZW7EK95VWcDuPNVzUao7VTa5HoX6MSjpCmKYmP2yH62xM7GHcyT
Cep0s9jQUCuKD2hMhmm+Jp4g1YlMQP5iIioVlVC/iLjVSXdu48Ry98wV0vJxHORwERBozxSNNOj5
RlEX56gJuvLJ8t0h2IZJGHwvZ/gAG0HfLULhO+FHCRf/lZxWbD8+hKJyQ5k83XquZJ9egIlcGKhA
GaMb6ZpaHwxsaW0TmN+CPuWgl4dhfBUkgbv35paQfeDYjruGXuHfbkJyv5SW426aEwWx2UhYg7Yy
I0yINUiAXKV3C3b971lD/ipEEm/TLwM1I1wK647URtmf47zQcmPlAsGfcil5N73TMEWo0oAAcdRj
tyKZ6n7T2bJ+NthZxmOMGvmhRdc2nZjgkf6QV4m+Cwo3m8nyTgqSyvswExAJx+bUibY9GLR4zk4Z
vFSVURGoajTFyyJdw/7WohHbD2aRf59zITrgrAVbFcaOydoJVQN7q2p1MS/ehSaw9btVKnNDmN5w
cDJ7/Cao26/IOzcffUkQf+SENlLucZmwIereuZaxqE6Jp4Zn/EXO1uGYvoEYW22BZZBoP0gGF3Lk
+88gW/jhibNKhrSDWmc04z4s0ioHIu2ydt1WWvupkqAbhiBnH9eD9W1JAlKmJEb0Zwt3K1wYZs4Q
PMac2FchlALvQ4edcfEPTyb5I9nf4c/O6BAqSP77MFqDKR+blrgAvBB+dsY2YURzEfhbl1J0B720
fchdY2bGI+v8mXyVYpv1wZjssEXhDrD4ue1NC6HE3JlJKDCWDexfi56Xsz8r8eAuuXjNMEfd9BPg
UA83zyZRtX/qMtlcNo3nGZvWFM1FK2x2labzEEo0ssjlnuaJ6PelcknO7izjRxOE/VXnT8tOWS2g
l7oBx6RdjmSboFHFz2YARbLEeFQAkhjjGoZsEE7eJ0F4QHcgtkPWL/dm0QJiywOybxPc7VM+GOnV
LA0Vwro0ighhE8gUJScvGmyz37U6GwC4mLy5THO5KULD560mpf7cQggACUW22JU9pP5+UF1ySyxd
dsiLgoGlEQNqGWkr3hUJgwXujHNktAlNTzXiqQvJuye2hqAorK/Gsg97kjU3mW2TqdnlAQAMjgmR
0m52JlNyPuBfEPKySUrEwbU5H/K0sVuiJseBmIpaPfDmL18DL3Oucqsf91U1xfGdtBYNOZYhxLjp
Fru7rzBK9EeQEOpudkC3RQBaPGKLw6C4GGWNIRk8+S1m95xIF42WKzBL9rJ0wJaghuWrgzsG3l3j
evsl9Ne3T9K4wR3unsq4q1jp7SkjpD088kI24hMzfmRvephSWnoa7npfuNeDb0OX1tCYRtvU29xL
jTVbQG2NQQznqRS3Y6BPzD8fG6xfl8U40w42JEMa+9D5Fo6j5R4n8Y/Bau+thoDLwn6dk+SmX/Te
XbLbzJDuSTCyvXGdHsxZOQQQUVWykpysB9LZrshfz/ZDNm4g1+vzVOH+FoVTRXgTnY0ba3qUPM2f
1nzxfcfId7/STI9I2DGYIno58abz4SRn+Y8YjtrONTjVswZ9aC1avo5uN12MXMLn7dMQr010Db1c
p3tq8h6jEhbpI3ne07A3CWopN8KRdXbugfbMEfCGFmWbNRZE1eIq7RubsaZbqJccvKI1kTJ15RFU
qLeWkZoYhBgfDBtuaJy8GGJSRD/HgfHQZkmyZ39OE0zQnkOp5VSlOMZxYgZXOihEsKMNPDw2Jpuq
nbcWd5i2s146Fd/XHSmZLlF2esMiJOgltOiDE3ZoU+tKcQk/hvhryZj3QKmho7CfRBo5mZ6uoaeF
sBFCsscunbmddhmRFW2E7iEfmWOOHf0Syx2PVtCL686DtQhpigyvqGkqD9bq5M/kyCOguc9j7jnb
IKrbyE0r8aXDRRDu7CoFltuZi7XJcYuSfUQd9YlntrvMoZbqqDYCeJ94mz1IPFV7u7AB7XMESfAh
sUJ/DxLprPeIYJDeAp9NxqwA2cSR+NGntieaWGOOjWan8mxQRYZ75xsZiTd5WPwkid74xLE9AzRY
ZvVpSJOEsBS36KMCq1gUgpT4NHlO8DmFQqbOXRO2dZTLzG1OYNEQaHTgXg+p2XRHt16TtMYEDU7W
9TcNxsL0yNukvAmMcPqi7Kq9d3PRn+fKDO5G/vUV7YVnDELD2S9c+6pxyuTJJiJjQ9teWl8ZJgqS
Dr3wmAAr+5kPjv8pUf2w65tYfePOii8Sm9wFPxwrhq8XA0PtbUNGGePeZ69rIOJ40+LsaNQBi6z7
14ms5t3CWS7CP9ceB7voZ1wyaygHcTb4xVzD0UeVlNbXtgCoDnE7PFtd44NCHfmchXbqeg+Qi9zl
oqmBHBMsPqP5OXvVMB5wmhRb3RL5Ees2e859Kr+l9QLojMS9Eys68UuqkGGQawhFcWWt/kbPuUBq
MJ6rGBwahg7+YQI5mE2EoEHL46ZidYqdPDm4DAPFjr1LXzewhPVcNveqJNM3ohUynvQ0JTtkocGt
FtJ6LFIYeJW0umusGPPt3FawchcY8vsC1MgutnA5LuZ0YkJffOVomkZDqKFw8dY4MGIw4p1fMRFI
nZr495ZpVSegh/BGE913YO/xJSguC0CNMXxCbmEd8xkVXhVKUPG6SW47s7hI8uHGX+L6kgw/E7tK
Ep8T3zjVeV989uJGv4hYNZ8Uxc6hLL07s8gOFHEkY6bNcHCZyG8CfywveyUGTKrkfxGnYO+tzlJX
iwF6VCx2zgut1EAHKrEv+xAKmgkKvUAd9+hozuhNAHIF5U0bESqfwsQurIOe20sfLeQuTKS6xhlb
R9qr0gvbL3tgFARmWM40kL5WxCft4QB1lJ4v5qGV53bUxiMll7XtRW1cjDplrBXyc/O7d32+7dLU
387wbJ7mpCvR87TLha7RPNRKvKZtWlGHqG6nQwgeVZGNhyJ2fnRu34R7Bdd1l8VufEFADY74dAg3
eBXtG6OawUWmQ31V1SZ0EDfJ/N2UOlTTM/DRRRV6DxNeXsyt74H/mGcQugyyWkPNF5VbD4/pUvwM
dTB8r3RYbJNxIuAstZMA2rQNBUPpGCN3Xh5KUxqU+7j5INg3l2TCfp/jJt5Te9cXwDKZi9iYUaXT
OV8xB4BDg4DDvjMM1/4kjE1TNgNrystQE+XEMNdUHvHCSX30cn7irDgM4KjuVCDtR99N8+PUjfW+
1GuwRlt34RXJsMumVsTvDnnHOnD6fG+y734LqQx/+D3CZ4XzayVO2qdqiI0rF0f4gVC/4FPo4uWP
JFjXC6MkhRO80lOwoBUohCCsvKyzaAzt/tlq5NaQcX6WDbyPjXY8jlbWyKu/7MCobkKdXBr9CIhU
SXOXIRa6jFsP37xMHvhNiB5Y9e5xGg97FeqnIIaFMM9TeZpm83ZwrWXnEAXNMaae9yWE73TO6p2T
yaqNOjiA29GDjmXaFtsL7GaAlxnbETjHDXHy5iNie+doUEqdAuoLDnS18630zGpfKX3vyBbNST+G
6bOZGbdlki17ww5+rDHAJOjOAH54tZzCLDugI593fSev53LSF+wFHN20UT1Qry3HwpVQXm2bd+mU
XdqKCJlNXblBRT+f1OOwK+fDaKwWl5DXe8LjfaT1Fe8pjr9Uvk4Pa3D8c5X74VU3AzoVTQpXHn7o
3teKfaQIX0H2PNgjuKUWoG/UtpaKLKts9p49Hw0eINRHDCOnIsi/12Wpn3UVcAumZJpOgSYmcV7q
W+DwFbhtv/Af4nnNupM+kBbExRQ14hd6ffmciXTZI1hVHMaEmgFrJNWuw/8WLSRdqFMweRP0IqVk
Q7bvyE/YLSnEMsAtG7fjiLDB4623Zlm/xrJ5Lqcp+N7NMr/gP6xu/EGl3inulLhyk5YZAjMh93Oi
GjDdYzNeG6WYXwokR7faan8BXOaOSBfx4ramJyMv6NurkQHZS+ma7a2Xm8irXcO96tFP3+JjcSOz
4Xihrcy840BJ2kRQ1AekWO0Z60sLeNtIrVPdl+psoMG4IoR3umvSsr/uspA/krO2UcpwHmQ1wdKY
Xf21d0frtdKSsYYhVX8QNYQpbAzFfAyLunA2Ax2vE9LAgX9wEhicDo8/Zd2n1l/M7zHBmbtQBfN3
hxV+0CKY9r3faGszpFZ5UcUQ0YWh2sNE/CuIkLjo2BVIMJFbbLroKCE5Zt2mHyrnk287Wu3iRlB0
LjJ8bpbSIl27Mgn4MwaikFXcdXdDW+ZPzsKVCBQa1V3sG/N56n0aoUXRf4u7KTwWKEY/N41uzkkt
vhsZEFJ3DofIQErzSNn+UI4iu+xyTrQbz1nudOCYz6lHKZu2kzoiykxfyd0HmNcSbJLaHmVWLw+I
Q4bzWC3hJfwfaiRZtI94uYM70+/rXc6iOcKkBH+Qwxib2nyMaiXtA5A0497W9d00t+nWFeqO9A3r
WzlMSeQQlH5VjPqLZeJY44VlwgZqJqN9xbk4Altekp6IkyaRTBTIHd1A0IuPhOi3n6dedFvdFMZF
4uUFqNTUajfKTK4qa/C3Xgkgldl77p2deoJKOVUVjRyqWBJPgpL1LokLIebPDY5y7uf4vi3nojiO
pD4YWLQmaHz27P3wtbfsOkvnVy0DjYpIyeZbKidcq5vRFrUFHtSHxd3Q1rgZi1LEOy06bUVTT1qF
pfqO6lwtdgCAatIu2bjQWJ86uk96YyFufbXC1pv3MXDtryGF14oB7sIDKCaDVegvNswdy70bi572
UgA/nqaR6xohmLMWxVmy8ed8DXvp/STd08GjOq7m0gsuRDdiKCCGZw6OYR1DOK4XGi6XrZ3QSmuM
NcHF6oSdb3vLMra5xAy9xzOXHHjzQY8lv17dsp3WxUsnibqDfedlsA5YtOIzkLLBuk6hZHs/6cAV
UOr9eZSwLWHIsnluyOZW8d6pKLnB3vWtdcNkLcYEgIIg3+dULd9Hy6keCdDjIBKW6h719hRf+K4u
n2TVl0+cnghoiM3K/br0ELMPWR2I5doEj50d8DSS9im0e614yjie51CStt2UZtVu5tR6lYCsHk4V
vcSZzkU83PZ2HNdnEmRkt2lqG464S+BDXbbGTIh4upabTTnVhzpIM0rNMblLRexD6lL0iFla2URi
aN2WP0NsR/3WshCZfwI8LMsD5EX29NSyy3KX2C2dQ8SW5OMPWmvAbRCmmmvLnOqS37NHQrrQmCyO
TodseNPDfWqimkCk6TBUIfOTBaXx7biMPN5e4rnjfZrZ0r6ZhoG/7lN21lFBK+8xblmeMNLMedm0
etD9rlikJaMlSd0R6X9PGy8de4qJejYIjTNQYO1xGtMdyW2yurx88JcosXz1zMBDH8cC1ee9B6B2
U8bC6CKUv8jAOCRyZha1E2AeStKrhAhOM3LAiaYwERk9RQMLwiQ0x+xwcCeFLiJfufkCzq5ANFvq
nC76GFYwntagKrUtJ5kR30sFtg2bTPt3i5O5fr0J4sw7OWOGNYDcS30LIRGGCRAOuam8BSSgl0tz
YFthGLHh3TI95ilyhG22eG5CtNDMC2R0UTyellrHkvRxgozTqWm/p25vVZHiwP1F93F6OzhO/V0i
KHnybB3SA2+HG3cwLYRKjQ9FTIA4g7NeTfqgnFi4R+HF1gDXGN/Oqel7+rRp78JDG7UYLocONHRK
WXVLnN8sIjXW5ZND/f4829NyDY8tBNPVtSEh9bIRn4Q5m2XUh5PPu1ml/svS6XBv0CnnLT3VgbcJ
Wn+snjNZxxT01eBnP8dwpGVvIXEujrhqKPnpP8P+pA0zhJcJ79tDKHowxVkQz9OeT+68jCOB90Rc
xLD6mllkOzX5rD6nsPW5n5bss03i82OQOPLa6ovkQJ+BJWMSwxNsJfVjcpRSLAVGicKE/tkmWYAR
KqnKbeZWPMr5Ujn2AZoIhZVhWPat6PzKuZjLGvO0JHa0PBl2RlShMXY+L26Iw2vYhjTmKLWq8GKq
B1r1EEHZ2GQxlFE5S3FWmXSqs+lRJe44q7G4SWJyccoKZX7NxFp2ktCgH1yZ1k6UNoqnwuTgzjOn
KuM0DyNbvS59Soo55lY2GemmCLkzbzcgVKVcjae+Oi59VVwPgQztG2IgTJuGhEVp1c5eVWLDdfkK
PU/lGHmtwTHQ/rXe8bWlP6Yit72dyzHvGviK7WzbkSlnMAARjibVN18HoZG8IQKDsBnjSHignxu8
ZAQif53tLp0OeeuUTzZFZ8vDWjhPRJfXdBzryaS57qMubOU03gQ8fjlHApjI1lwMGqkAzZWTmema
g/Vg8An9yi68XdqUUgCnj3Mock5iXrt9LV5jpFKnSnY8oCqR/HSpNZnpwdcCbGE2UnZzxRAGm+PG
NZ3u2Wn3RdBQveadUV0yw5xbTNOue+0Cr00iVZrmQcseNqsXGzCNfQc5QQYPM2XFWzGSKdse9KG2
Gmc6mAIBy2boyczejvXoluBAy3mIqrHVza7k6+gNG1fp71Rldzd1GLLn8RJWW/ocU7zngFPVlyrX
+hI3MUGUnS/95bPnVs232UfBSl6Na88XgvPRdDekdUJ5CnGvi+YBAfDqee0+aenjfO+qhjnHbOTB
eP9rijVXVlWdzCXDk1YzBHttiGW5xjzaz3vSlYKa07udMLUN2+ShyEfbPq6b587jYQOmm6rwCbYg
iMeqCOR9mNE3OQUwDJtdFiY/htDOIqdJqOmazA1P6Ui7aLPIQD4JQfLFtle9gwG/qAR97o5X3QZa
sb6MOzts92T/hAdhIBzaSLr8cCwGNNyH1APFvElqFJIW0Q0XRRBW3ncFdXq+zUPZJde9B0JuI6pp
kZfmNHY8gTRK7Iuh8PPl2IySUSLnZ6c8iVAC3+l6ox34gar+Z98YiWR8ZhRPrdOZ84WGnhl/sRdv
AbdkY3shjMLq5YsJ8Hl5suO1OggsTdC/KEYy7wJ6FN2DG+cY7FNM5q0lQxV5TYDsnQ5QBtl+oO8z
wqBNOfaD6jzhf8s4XupWFTKqfN4Ury4JS4SoT7qv1C1d+Xy4A/lof1pgvfu7oQudaW82QyKAQgol
btQK9a1qVI/BaF4UtWXfq6Qu9mCPrGe/LJZvCbSSK7E0FsdfIS5g1S3PqFxB4DbDcO8nS3Ns50Bs
ROIxzZFecCwol246G5Ky3Vpmi09t8S8p5riS3ZIJy1TWfyCkTH4rKj9h+YSZfzDTtLtljl3+sNp+
/DksyZTxVM3xdinH7j7L2zy80IpsIa/tPEL1Cq2zyLBxuiEynZ99c8qOA4RCaYcy2xbp4n+d3DD+
MuAv/mRQ+m59yVLwixTHhZGIH1VWBaBPCAi7GmeE9v5YmzcpWir/SFgVR1ugsjCyy4bQjAwl/pHN
QBw5VkH3pFXSvLZp67GBK21M+9l0at5DXfriLG5+NMqJDgCI9gtkhdNZoN6IPMsIz3MK5TSZCv86
DVt7581SBhEA1bjYupNwDQYhsXWoynR5SDPDM5lj1aa7SXoaXMHiTseSDuGLLWHeYu4tbniCYOkS
DENR6aeD+qadsKRvyCiKofeYX0rSBeyooI3SMZbO6hCSqO73Y9iFxa7xq/Rmod+abLIWvm4nEqC4
rtWOCbbruHpYRJn+ZJbNZmeNnNjSysRIRku5dWD6pGAsicTQm9kt3B11bX3WsnWGbVdkKdQW1fCz
ogLPAZ+f5pBU+zwI1BdvtY6rTvWXNqEsJ6spGY5Z8TO64pp3j4iNPPKtphG7Jdf986ytn0Hm5tet
Gj/5wpp5FTbFbqajdcn8FDxnmxZTZLh9dt9IDTegD1SzoeuZR308iLOcEEl4jqEe09kNXuZSN5cW
Eotbmqks/EV39d4U8OwngQ0qD5NsRRGge4n4aGFCfWXH8B7JhcB9bui977UeURiV2aWvlTMYZwZv
UTD2pIEaedYf0kUPEn2EobZuoHGUaU7HUTGJB3MKqkuUJM2GiXXgb9hP3aPNPWNazUH/1lXkrW5a
oZsrUFHhiQNy+cTEAf5LoXDkG3XKnB7kvRO5OgwvchL8vk7ZyFtMz2nzSbeBf50t+fwlbDsbfA1D
ppwG/XNtGZqOruSVmjU9DQunIBt4rzSNrE1flRcCH8b1XNtesk+Idtxqo/1p+PZ4FHUry+0qEYr+
V6qtmZ86JrzOCOmLKhwZO247HhmRkd+skrg55xlNqcEm47oMoCn9Xd3xpzYHaQe5eSgACfjBE0tA
yapm+k0h07NfmjWh6/+HvPNoltvI9vxXeTF7KODNYjYFoKquoxMpUtwgSIqE9x6ffn55qX66hcIr
DLWbmI5uhToYjFOZSHPynL85tAnuvQc8CoyHJeiHb6Oh0m+Tc+t1gtxttIPMuQRJPYcFcIjeMUh/
Mrc1frro48nAwJeGdiFZNq7Usx54GTVvjtTc5nFgFYO9E1ORBdznAsfi2DJWZLBO0LSy4AetBtvi
0ZJndJ+7QRfVzKSU6UPJHF4HEERdc4ymsX8/BYhlIpxp3wGGsJMzTX9efENqLp0fzab8dc5aB6dl
KZZ5vFrtVH1EvsyQ7kyJinlGYQa5sK+0m8mhK0NPfuRpNic0vzH2QiACt6iHOVG6b5ZT0gLqscBU
uJmdIj8bWVm8TShrSG6dLdqrAW7/B5tX7ujmHWnt27IxFWBAcl91Z6z0ht7vknGefTRmrdpTOoP2
XMLDqP7qzGh7eqZUobNpsukolQG/fO/EPR3UOumkOzmYU4muElwa1zKH5c7QCvPdpCUZW4u3wtdx
GrnrosmmBktqBdWF5NKtQ12D6RhK6IxS/wtaanCgWT2YiIpxZ8fyEGHOUsx3ZibzZpsMg+oHIJ/q
XknNmr4J7+uPRRfXhVcZpfQ9L+yYXGNCKPZExyr+08wK/M/jZLA7Xw+U+VtmY/TrSs3U10jWTK3s
J8MEMKCOFtPrKirRPDTLiSOA6pjkyonW13dZ3lW4pDkphWPHavDaWlKuGXsZMaOe7AbAS2iVc+pV
ldPwHoPocwrzFsBciakWSkhm1w8UGwDfHpGJcTi+gc0YB7wzm3tdyWTniFf5clc5szz9xKr+EoD0
/f+HZrR0l4Sm//+MQ8V39vt/lT/+6+lL8RKM+vff+4lHlXQ8ZYF9OpYiZHVgMoA6/RuQqv9GvRAh
PwChGrsKwfV/AKn6bzr3OyIuwgSXFBQYa1v2XfS//5eh/8ZNhMioQf0TijNaaP8x5L0AA4ffyw2s
5iWWDtAfRUq6nULcy+RQeT6jXh64FD/VpQulQ24lwbkLvkwNLx9KFTbe7bHx1gqTkz05Qt2tMnag
fM9SU/8cgM/BkdaBZIXiPENZy0PLKreMOmrBoUTi0u3VwBrOxSI3FKrM8K6tEcY6NKPZ3edROLyV
ej11YwxcaSiN7X1ra2nklnna5i6yDpSczTR76MB8uaDLP4E5DbHtjGr5gdnFHh05216YQ70BVzR9
oyxeTl4gl1TxWznww8boPjayCjTKTnIYiXMMw04ZxsktW22IjvFAzsQxjWC5nc0QYGjyPgZB5LzN
KTd+7had+n8opSijtuE4/UFeeDQp5H+R5AKJ40TrIGMLeAGNvVpf3Ea1yh9zpxhPtjE6+s+p/aU9
+3/nDv3/GjRcFZ6a//Oe/H38/tf3i+34/Bf+tn7Wf0MVAKUTOAbkFxjO/WcvKvJvIFIwiQLqLfao
8CT6j/Wz8xvAcGRRYXNxZ8A1/2crGr+hSgiTBykjwEHsyl/ZioIE/M9uEDbBOFlyYUKugmBJInKZ
DvQZ7VCHpeBK1TT75IzWWyQZWw8ajHrOGyX4oSb07VvZSIK9nbgRWiiRobDIsXNFR1ABEjhtioUY
qbVyyFW9eoqHljdjpRS/xLH4OUr03/gK0HlMJvRylLKqUwKGt+nao157eTotsI+r2pPIvHdGdZlf
/QxF1wm0vcUxcyXnqaAa1Ggto8IHWb8f6Ud6cL7nHYr11mcTCsSUf1UEdNYAe2AGYRJUpeFWqPOe
O20OQODK1X0PKvIuUO2Bp0oL4RshhGlPmuAyXf57hBaIbRMVOZ1lezmZfa1CxElqw62lri3I15vi
LscJ4jjkmuSWY2y5wWjv2aCIT7ReqIgE4A4CLgJe1ApA72RjNTYmUeMuo1mP0LYLKr04V03a3r3Y
vLvX0/MAuRYgZCCZxfZcSwbZnRLPSo4Gf63ysj4ADtWOphlZb80mnTxdjREDtTOEie1mehKy9Dvv
kY0lxMIR5wGGt6hTiQ/w4nqk8JUodsbHHaYmeVBLB0YrHxNDodvjvHyA/BwnsqtQU/AqRZRgFWeQ
+8kJk8RwtSUji+s0QNK22T5WRdR4TRnZ59vxNj4hGsd4B9IVwwp5LQJpS1Ma9An15hS18DM4bABm
szl/MDowIv8iFFRYwXYxAXWtOV1Ih2iVnWOHMNbfsqayTqGddfSNgNvfjnSZy/ycRAQmBckFcgcf
7PJjBYihto0RM4mzXfmWhtSla+ah8mQ7cvueEvxkuxR2oz/kNFAe60Hec1Ld2I5CyotMwhT6Umty
pyUVSHaqkYE8iCq9dwJufMtCMYP65fSBlp7t2YGT7XzKjfOHFaqIhiJ8COxzLkdd0i2eQpX5LWMF
NnmIWl+O1OgxnEbpPgWtc4K4YByrPm5+3J7vrUUEgYYjQJAPFVV8jxebg+fo1HcZSF21UJdDptBe
WbLU8OzakbzboTYHCVnOoZ2Nccl6vSptyRmqBDreEU7pYaea3IHAUL5W7WA+5fgjvRkyyUmpcun6
3jWyMUxOHw20C2A9ChSrZRVTmgplXs5uESUZ6L448cCEpz5CXdHOt1zJbT8vYaoeVCKgtdJDWp93
LY+FVJGJFTY2jT9KbMhqA4DhKkWccc4ecbZWT2Nbm78DCZB9JbH+ksC17Ry7K6m2v38H8wy3lNOB
5Pzy08q2AyQ54ndE2sRyDqIPg4UGawySE+whptFJBL1Dd5LPyZjXRygo329/8I0DkRSNH4KQJRqR
Iul6ubY6lJZDOdJ1ty06jGolnIe1tI+Opj4BldTwCb4db+sjQ1tDKkIkiKjgX8arisUZ6O+ywMqp
PsoxloKyEcZ+KEt7hZ+NYwobevarBR2bhG81tAVyjWwEgHSyIMOXxhpslZLsPP5ujn2D0Kthnmtr
qL6DGMheN0O+++xiKKvrWxdEd65TkyqLtVrPM2jytgB54IZGT79Xl8zzzCnlSvJcn27P6sZQeVmS
F0PFRHttLbVZVR01dynSXUS25dezTpfDCpBdS8aoPWahrro8SUMf4Jh9qCjc+7fDb9zeL8OviWJV
A9OmnCWNK1ss2VBOj3U7lztn0+VSfc7U6WAq5EKaxf9bFw9lcx6riMagj2gHjWM1Nz9itKR5pcO7
EiPiPc/szXgaX468lutGVA1ebo0qKzqa0E7lm0XTek5D07OpwBmFY/zFiew96f3Lb/g8PMoUEGZt
ChjOlTaTrIaBnFh958tVKx8SNQ2Py6J+SSske9pBVh50KBqe2fc8t8mzd07Eyyv17+jcbpRiYOXy
RLkcrNQrchtjL+oHBqiNSJuBB6hme99T0PfxkUFH1Wi1N7fXzVZQ8Uhk5arY96w1gZQ+lGZVSRp/
VJL8Dm2xzJdbPfEdGcSrZSfpW2vpxx1708sr7nmk0I8RmxEyJUgwrvKkIMkSOwUi5MM7Wg4pKm7n
mEa7K9cLcMLOKpHwC9X+GC6VtjPJGyvKYXdCKSBxQo5U/LQXF3kfxN2cT2g85l0YuZ0EP62raLzJ
g6X4ar3seURvDVVoQ5APMmDqzJfxABUn8KHA4iiUjt0pDq17yxhrt5pM8zFDzShxO01q3oGW3xP/
3RyqRdbCO5fkd22bnaFZYAURn3a2xuTBKmrjEHXd9EfPj/CTedqb2muFz+dyg7B3Q06bQ19srxdz
Kw+qWRShDkOq0pxjkZuGX5kRvIzQWKoPpWXWtlupFjIxC+r/39HEct4kATe6FmizTwHK2ksYV0nG
z5VGVYQqg83FSs3j8iel0C/pIbcNSPzxA/vLPjohdYYwMToXqEd6mBrVfEwgYPu23Eyc1qN2BAK8
x4e+vHN//g6chKk/cj+I7PXyd1hxroEP1Fsf8eCUyJDh0jG0PSgE8c7murwJfoaiw0NlR7ioIpp5
GUoCMhaNQ9L5QEecJ31UyxMKHt2n2+fG1uLC61YDuQzT+4prD9VIpyNTYgsHkspTYyc7ZvKsfJB7
s8ess4DtcDvg1gwKx1sKxLqNzbl6OSxYjrUVy3XnT01WHHt4F/eOrY13o5ZEO1f51thonPAf21bV
n6TsF+u41sJiTno+VoaWpF/JVnFeCtSs9LB3MMjo6uOvD82k4IbkImUiDLUuh9Y22MSXGpJqdTOM
x94yunNlOpUbIFe8k/ttHUdkfdS/Eefmn6uTVwebRb896vyuNNFSweT5fdna6etMx9okJV93EyUL
wZpMwZ6m2bVoO8eDSXbEu5//okxxOcyFFqM5m3Hr27lp37XOovtTrPaYcA7dUZXoacdzG3yb46g9
R9niyOcujNOj1JUWMJIgC153kQxiaAotkBOZis24LkXBna50jWtm1mzv7KSNdIBHmIHPIquBHbU6
uwO1FRicvvVHrHefHHt6nGiqvnGKInoNzr5/DYVA+xK3c3EEUOycb6+KjeMU4CQFL6xIsGtgLV7O
V2YkM4VMYDpWRLswi/rA9Ic6MbB5lkpTcaOlVWHaB63zpWokpGd7SMgHW0/sk4MCxofEWLQ/bv+m
6xnh8uTdLTJ60oXn4/bFztCrqoZCgJ9FYAfd0YrwXYwSJMwWY1Q/gxTSPqRqZr/N4cW/navY/PN2
+OvVK+5uYCkWtVuSh5UawqCDAnXKloKHgTeGgVinywxpJ7XtJah1pX1eMuDFaEvumZesXoniVEUn
gtNbxm6TAivSKBd320IdxdLBmPvMjInte7ucuLBk7VRXYfXDkhbzrjXH8GFyAoDI2oDgG5SE8cPt
Cbg+BFFoQmkMWRUDyb61/GxkBcoCK6aEIFNByM5UhZ2qJK+tufxlBX8GLA4jBk0ueuXjyy5Ghj0g
VIou0NdGagw/aJsW6U6Q6jsbbeu7onBB2k1DgObhaqONtHe1RBtgl8sq9KUkGIsMhXDAdXNgL98W
uLWHugYFQ4bm4MJ3e1K3FjXXJSewo5J92KubZUrydk6dqPKbNFIfAjOy3VgOZTfQcOMB+CahBCJL
59SWoge0AXckp64vG6zieWxQb3m+TFeZAepPIBnVrIIsYRevQuhxpEeRqT4sBlJcCkodO1fARkCS
bpo5zDS9ifVDdQCVr9m6JBrtTXhGS2Nw4V0YittBpIdIqdDPvz3B128MXIcQHkSNxqRUaK8+L9Lu
FnQBJ8f2BAhdz4X9hMaoRZ2uDR7AvsqHwUFX4nbQrR0L3oRrTqjg8KZbXTeIJie2OqSlb3VdcNIy
I32atDY8TobTvIU9at3XDixhbwyHFu3JLn2FTsr41+1fsbFhuemQK6NUSxthXdtpMVJzUL8rfWBT
ytdZGfKTZk35UTWaZuds2Piu3M90gOitUTpc+/ossiKWaVP7Q9qH31vVKe6LQJ0OWodvr9Emy54u
9dYMixyTd42o8dDXvzwT2wwh4RnXCyhC6mB4ErSKnLJv+h62QAD3MNOHzzVnaQUpM9dPLaD5ztNC
SBT+L88yPrACQ0BqraF5dPlD+JOB9nNc+5zdzuRmTkMPbMJ+Wwtqaou3g22sZoZKRx9QgnD3Xl3L
iJcMddkPtZ+CTn/q81x7s5gj/D7HecvhH/oD8KTz7Zhih/xTx3q+fZBupmmCyBd1NEv8phf3rmFI
yogwRO2Haa28GQcjQHVAy7/djrJxDFPWIYZ4llPjXo0sKfnlxmxUfu80aHJ3WnofpDFWnGAyETIZ
+bNDMvVZdVrsKPkXy5f0lxOC7hP+d6shFprZRMZkkW9jUv+YV/GARdkQgAfTJ+VkRuVi/vqxRBYh
OpnU2lnB6+F2g1U2GDwjgAwpEifL2rUja/wzq4K/5HaIwSkN0p5c/8aBwNYU/qrUm8GgrC6bDPED
XD8o/1VWPN3lqWO/6saleFchM/bp9ufcOBBYnQBxgNXQSlgX67QKNQwJghHtoSKFb4IIThHk0oMS
o48TmmVxdzvexj2K97MCrEwnW7LXPSm+lQUmNmt9NYkqN9HZGDxGZwtd3Ai4mFmOj42CVQEM4wAR
gXm2dmpZ2z8AQUNa1GIdiQl5uUsGUMOTwQ/oYcx/boKsfwT5mx7sos8fKwcNLGOyQ1gOVvkpadSP
t4e/Nd1Y11P8oIlKorKKnvRZIo99i5yFTYuog2QDPKaiLT0M6nTPgZ+fbge8fiCIvqbGPqXAI7yW
VucvNFDknozM8dBits5xigcF7F8F2ur0vkgK7W6I+smdF0k6TFKe/DH3Uuxi8Ia5qWQPO2LAV0cU
P4aeLrrdSO8BN1nl5nI61r2jYwsQ12P31EyJgZtmoB9vj3krCs9EjkHsgnkxr076AALunI4mIh1W
tsAahFVWD81eb+pqk6L8zT1Kr5TGgYaYyeVCKhmjuoQ41k1FlMOebPI7pcGKroy08Hx7QNehYBNR
QeEiAXMDdu4yFF5pHG1YzXqNExZ/juyMD/YsRODreM9IeiMU2R4YeZFpy8BELkM5SEVRcsPftg7C
ZUbgNe5hgyVh0blTqc+Jf3tkV/uBgj1tH9EzFQqV1mpBGI2NZ8uoax76eV+Bqw6+gWzEsRlAHVf5
KO1M5NXmJxLdM/Fa59XCCXQ5OiVFwWOx8Hqk5hl5cWHWr5Kk6F7LozE8QRNp7wH+QDcJ2mg5D00j
6XvbUUS4uKTFWPmMBpgfgyxXrN0Xxw/UosqI9V71wC7DkQiVwJyhXU76xwid7ATh80b7CA9SpxOG
vhAAP9TUSYonJUcgI22mPYdRcYFd/SCeVIh5CYj5+q5BT2NJlSzHe66V9M92pSYH0Lf1GzXM3s1S
u/wOiqT7Hk2K8atPDE5gk68PlAwxHmttxZC3Zit1NX2orIzn+zHTcMiRw+4B3SHpmAj5ydtL7brM
S0Dko1CYhSRDX3N1Ejr9Av+0N7EH0BCx8ZHxIX3I8WjJUVDrW+i6RsXzcgpGdfBmejwtahl6JiDL
QfNjkFWqe7d/0sZm4xeBBNHoXOlki5eLYVaQ6yk4oT11npO7srZwV5BnB8EUxGBuh7rOwwWchmue
zwyf4MrNWFULpUHFCQc1unN+YkeDDwl+eJjxVj7mDuW8QRoKf1nG2YsHbF8DFPV//ZOTnTq8dAQ6
6+oLDEA/IR1ps9dbSn1XBtBi1ECP/armYT32WbhzumxsdyqJtOwxkbZFLn45vzHe1diGGrKn6VF3
sIyoflKkWgIqW0jfFfi8NRpcTv0WoMg0IjM0oLp6e9o3zjdACyLdoSJNeU67/AVJEFNNRXfKoyaW
3qtypx6moF0+FJO6fB9LmMw7U7yxnXHXpCKNiS+CpOtdNcLtnJ1AOBNI8hhhmKpF9xquFAYiDgZG
JzSCIPYWwIRj4HFBv1eB35hynh7cIDI5DkMWv+/F+RYhhgjjN5I9yV4QlckWpCKwLDRPldkDmIYJ
1yClpganWh0WuLvRv7grSTAwbON5AKxgPQF6ljQgE5vFG8ceI+4edapSCSff1qLRu/1xN3IrHaIK
Pk90GsgB1rnkFA5Z6lS27mFj0IQeRvCaP7L2H+2oQa8wSa0/20JrPDuSYAlmTqaTYynGq7mxYBwZ
UNxu/6Drj8+VBmEIFKJBtvB8BryY/JkynzLQwvMMZFSewticzmS0DaSOJbsvirZy+6gZTtSm96bi
OuWiMkW5l8uNLhqOgpefPdXIqSdEaD2sSOKzlRnDvcSW3MHKXu8mUiABOxary0Bt5zJKPNParmLd
8NhW6u92WKunpIYummhYFyEWnYU72/f6gCYcKSvuT7RdEKm+DChFLWhnLTS9YUlzeJ2ISGoabHC+
dLWTtG6GolFGoQ8lAjK9y1Bj1tuSnSE/x2WsuHZvs2+Qh3Ttydo7FjenUbguUKJA5m5tyYE0Sox0
UmB4ZYo2EMIURxi+mj/YweBWcRLvnMJbq5LcDigwzTJRNbgcmaxK44JGjMktV1fvAQRnR7YuWg5q
m7yrFpzCckULTiVmdDuH4eZAMTjh6qM+DSTwMvJCNxULy5E5jZXGHSoNN5oxkp+Krs3O9Ev2ujGb
8ejHyJqwzrhqpit2GcwhdTAPo/rxbGGM9t4JDd512DLcmXHV/HV7v18fthTWxGYH1YO75dqrFPna
OFNS4o0mE6jiEH2IZqN5HJdcP2JmhclCX5muDc/qDmbF3jtra7g0Pilzcd5TI1ltx26qci3NmF61
mh1EIg3tBKQJcZ4OR6tlCvf64+JzXaaqUIIEQ9A0BGBr3QGo5jHVw6ExPRiZzVNGD/t3qTU1cscu
8LS2s46hGe7lx5tBecrBc1Boya/rXdriUBW2SxPp3Va/d0KtdKOE5Kmy5wB9gKE+wU1Xj7/+YS2e
lbzZefmh+3K5cJUp0Zx6LNCetQPMUHolRmwYTIp+UKLB/JHKYT64shKngGNi1F/0xore3/4JWx9X
6NYLZIjJXb7KlrtoHpcOaWdPDtDXKCdt8BekWZG7Q5S277u9l9FWPOpQvMq4RiiGr04JZ0JcKae0
6EmqNn/DcVo5CkL1nwrIetS00jL9enuAGwcuZS9wAqJGgPGE+EEvLku00asy7zUNmVlF42Kc46NB
yuuHVv/tdqSNoVEqwIucfYKS87q1gbRRnikl0q+46T0mbfGlXNBViWMs1BI07H/90ANzDeKarATQ
1rPo/otxlWkmIdMiW57ca9SxNEoSVq8pcNSnxmuxntxJOq5HxwkERQacvqgbrO3YmjqIclOKQ8S8
FXyCuKDdMcGtOE+S0Z2CYdhJAp7xoJfHgAlahw4vuT1PGVm7/HBVNtiLJvNYaIpZ/Tbpsf3NXtr8
bT4O8it50fTPeVYNb6IogT1c9XV6ClBMOyI6OD7SikBsUKirZYi5fiSB5b17+2tfp0LcqKwraFMk
4nyJy5/naBI9cVS1PVPNzDM7E01MKPh3t6NszTo7Refs5yIn37+M0pbDBBcDtQjMaMpT1aJkaOXW
+9xy2rtO6nZW8PUhSEuOCwaeI6RN2iiX0TR6f2SObeClE87fKtByfFQRHpLDAnNww8p9uFp7ONLr
DUpJiLyBr8wFx+65DKprqHlE5hL6upzJrrJg/IlAnH4kzfjldg2pHVkzKQpIOFFouwxVDg7mzlXL
uziLpvsutKyDjrKtv2RVih64XD8spbN3s2yMz+BtyPEDOUIAgi+DJlM00XUzY2B2BtgWGQn/cLT6
3/Ou63b6x1uh6C1a6jNjz14/Q+scCaI0UCMK6or2owrMGto5XAEhhDqlp9tLc2uDYnXCrSGkA/iX
1Q7g5WeiYVbEvlVMGFOZQ/N6HJc+c9ETkU5yjmYQEmVz5E622nyTezRw2iIsC1T5kILrOq4aZ9T7
D3M4Rk81+Br/9g98zjhXJ4hBMQQQLbsU6bnVDyyzTENWSor8aUDc99AoWnwfI8H2OokN5D7aEUUR
DN/VN8uoVq+CZoyfWr2IT3Xdqk+1Vs6vHVQzwFeASZ1kNDeQ/Wr61yqSrn+qhqSpB7IGepk1urG3
f/rKMoUmH687jnbIEJTSaYCtdmKlg+rJsXrye7n4vazk7E6pYfhCk8IW1wICFOVtd0r7Sj2g6Nlh
H4ZYUwIG5xW8/dAHM1LtzObVScRZB5eQXiCddP65evELjFiBPq+OE4gV3aGl06L2qlNBTJ1We2fI
QX68PQdbAdkuXAA0rkRh53LfBF1RSv0k6S4leNREola7r3p18qysKO+qIdpbz1ebB64bYcDnUjwz
OW8v41n10utYbRguouXjEacBDBtpCByW0Z6820O7eiqJhp+IAh1BAwG3mkuSXikZDLDrw4h5M7Lp
6vJDQW7RpTDa07NP5TPiW8gcl067E3pjlA66d5y2/Aau8dURKPEYa/Oq1hFd6W0fmlbmafStXV3v
+3e3R3n1bCEC+48yIJpbFoDyywnVugQJzgbChRmPiy8FtUWFIpi8KrfQbbPH1svQYn4XqdLg2WG+
Byy/LgQT3xJYE5J6xEbWDLGIiOCGEuJD6fHaQO7Rd2uH5FxZaMceKvrnscc+Qno4VkZUOdpxfkqt
qj6HKeKYtydDrNaLs0j8GEA9UCopbNDWvpyMChSEYoWwX0IVwb+6wkW0aIv21zcpyQLLCoUYqs1r
zhbKPQNqAqXuguUfjr1TIOkEaBHNwMHx0hJu/r8YFW81VbBFxXv4clT4zavWBIzZ1ego3I0FLq19
jVHQ7ShXaYmYOx4NAuTGibhOPZUxByYyIrvPmRv8hf0Lz8DYLL6mNE0kF7C8/mYGcbRDcN44f4Df
8sKnsiD8uVcvo4TkT0HJTXNjpTM/tSqKjwfDrOTjotdK4ncaLmK3x7kdkc1CbY9i9hrk2aj1YCoW
vJ16WMZDrqMGJaN7fsi1BYR6EnQ783q9JhHgoWICVIayCdX6y6+Xq1a6qAXx1F6VTkZidygkWsbO
qK6/HlHoMYJUwVzdWpuco1UWRpSnIUOhZ/habezE17CUejVWfQZwc5ac5FDKrbGDI7yeTJIuPA90
dgIHkLkaHK8g9jTS0rD16uzcB01y1uXR9tHAlB8MO5t2hnl9phNPp0KDxykXt7G6Pui6507VOoCm
O73wdWsq7nqs2H1HmciQAmqmpWG3hzLX94htGwcdoSGV4F9mY9izrg9hICeN4Kg118Dowwu7Eau5
zlD9prVybwaTfAiVoUHzfBo9I1eno2RK2jvZALt7ewFfXy4aUutUM+g+sVfXJ243gHkyEw45SRlS
HzlqNEmUzro3jXkvq976vKwryvJkdwg4rE4efNZGSQ1QjQj7Dmm0SpvcRpmls2ogda203biT7W7G
M5hbwTgWD9PLvdJmmjKCGWU5sbD8UMqZwN7MHjHrsWHItvPO83drKgGOsDPxU0YIYHVf9OZo8lxA
xCG15f6gyOglzZE9YG6EScPtr7Z1DAjeNqVvmKBgHS6HFrc4kmkFoVCJRq6exM7ThNDs7ShbEwh2
gQIiKS3VYTHgF/WKcJzDKKhRUxvh+B4C5HIPETKISNklX63BUnbOtq1TBwAS+CoaREyi+DkvwgU0
PdXKUiC2tm1NhpUgn5MWEmzPBg0dmN1uqxTmziK5zngo4zE2dgFUEbpSl0EVYRZjWZ3u4ssGOlpK
EMmeZiGZbo08QAqsJ9/YUp3jfSlV91MqT59uT/LWIQRxmBSD+xL2tpiVF6NGzWV2UjBg7hzPkZfJ
2AfkfR2fkGh03vPerXjMYEchmdX49nbkrc9LrZYEh+sSu/rV58XhoyjNkfm2s6o+tjpC2nFc4pwQ
dt2hR0rIux3vmWV/mVABxsGKm1YDOtKAWC6HWmSGnJpyyIbEaCU6YBBvwpYMe/uv0ebh66l5pqKT
JgVm7plaaMgH9IqKV8iflp+UoEgwLMirSj9oU6GEfolwNI+quGvHw9SXw3BwomwcXSwNpo9tbCo/
MorOnVvUat6eQfynLQzFoqJKYprJd83qpi+pKYzo6AEA4TCSpS8O1TJUO/CGjSUmuEFg2jgXSLtW
67orI/rXCwTxeoIfFKUY3KCM2flxGMETrXvcMxyzdlWqdYesK/ZwQ9dvahIiyvO6gVYPm2u9jR2t
dSqUGjVkX+T4z1lDaRkB7kb+NmZKixBw0uA1pgBKPehGynTksaa+r5XZxH0Dp6NP+GaGtMmjpjZO
adcHb4y4x/QNKWgZx+yxJ/EGzYWvXUjrBe5RlI97CcnG0UprGMzTs7gBT4PLlZPMS44bOYmdJemT
pzhz9vs4IT7Ig3zeOVq3Qhl0jEEl0PMDd3MZSsv6qlLYkKwbYJd8Olo1Srtwa2TdTn1248AT3KD/
DrW6EAtssvCpZFSG0SsPg1plnxbxNDrwCkTnFETrdJ6Mcjne3oebYQ2kHGnWcNBqq8nU9RA5lZgR
2rU5oLGqt7pgTmIijVByX31ynFjyA73Zc7PdmFm6pxS6qD6Rbaw70ZHdFlPE73HlRsvPaYmictXZ
9WOgyt9uj3AzkmAbktcJVOPqoMHXvO2mOeXFHFkFgODJOjp63ahIx5n159uxNq5ibsZ/Yq2yjKko
hyLsyZWjNpN/H9DC+VyJvvTtKJsjQh+KmgpJo7GmXOtyaY+ZWqHsoYQ1KO7aeYflRnGPe/EeV2or
lMJHQu0OFBiAuMsNEJeOmeKJwQOx0iFoNdAdgOqkZ7XPo7vbo9pYieQVNEJo4fFMXINOh9yaRjUK
eM3MDaAntCyOkj1S10X195QmtfJunjCKux1064OBbRMLg6YWb+DV+OzescqBD5bNOWsxRi4V7vG/
yKupEvGEElQvPtrqGKF82ptzzdDaplH/DJvie1Wo1juzTv/FWmcoJCmIT1HhWn0uzRoAqCLr6ZbR
ED+VRs0tooZh5S1LIO18r62lQToNlY6zmPfLKlYlFCMyZ0SmXx07z5CB3XU9Rc1ynvdIvFtfiWQa
WRcN3jf9msuvFM3KiOsKZ6PSJtNxKUOk7vFedW+vhY0UiDyTpETUnGCQrfLoqjDs0UQRw7W65itZ
X42murocVQbkDuYQnG+H2xyUqI2St4tn52pQeEzPemX31CcolT4WfctrK8gsLKZux9naVzD4/zuO
+I4vckpx46hoPmuuNsLTwtqkOqh63YP+cRYkMZzsPmNv79QON+eSsi+BuTbpDF0GhdUSokC7ELSF
aHoIgjb+OMRzh/a/ZT1lnV3uGWxvTSfvEyHA7Bik8KvECnXZNullln5jVMVdt1RfilBWd15120FY
JILdAgF6dVvO9oANgdlS4cmH7t6pE6D6KiLfv/7FBMFMpmxG3eqqzaXgThJ3KrLedIgfUZ7J3C5D
tr6YoxiOsP0wOsGP2yGvB0alRaW4A/7RRE5IpK0vFglCymqljKz9jPeB5xiV+U4ZsGi9HeX6eSPq
OahVQ84UJZbVOdjmgxpFEG1hkVjZacTe7kFNYvtVUQeVm4/CVQHdCax/k96/Hfl6ExAZkUwKyhxW
MMcux4daRDUCK+fD2UX+RpO0+COg5v6h7OrmTphk+MYEqPl20OtNQCFJVB4FhhYilpj0F5NKdbPN
IjYf9KtRPGUMGx6dJeGR1X0quEWP/yYccE4YQs91s8twShyaqPaIcKXZ4FUdO27ABepNSfdtloI9
vNjW6DgtET3nsAReJP78xeg6I6ErurDF06GHbQUsD6v1FKs/iP4fUuxaduq5W0tUnCaCF0kiskbA
x4oFJyfk5cLbKnTpaI5nObL1nRbs1kIBj0Fh6rlwsy6BJQ1ieFAQQZo4bfyKh+94ksYkceVlxEo1
rm0P6lzh3f5yG0MT+QHPewiPICVWqxMYJbYdreDpSeH4kCEU7zsDp8ztKNcXNtgvnp6gnA1irBNh
vbbMvMuI0uczQFurwAAUh6HXCH6lv/yYIc8RJRT+LtXUdS9upBA14ExILpfIgSdpqKXbkb14zoJn
i4LppzsZeJ7cHt/GgjRp04tuFUvkqgFY1Ji+YBZIQqL3fyppaN/T1MJUXhol7KfydCf/ER/lsoAh
+LIgLehR0eNco3gtI6dpu8xogdnz+EZPxsmHdGy5KMPgMVDjvimcHe+nMMrf2ZG6J9p4/TUhR5A7
yPRooLAaq2wlw9BTdmYLaD6GsZ9tM5Brr4Ac5y8Y8vU7U7sZTBQt+KAm9OvVuyYfl0nulwJGcJ02
pzqe9cdmmdHQrzLldPsrXjMgUKDBLltQ6CmfItNwea7gZKBmZT/nXjRmA+SfYfJltoTvJBi4hnjL
PRoTGkhTZEAMlqZHfbCbN7d/w/V+JC7dKnFLoR2zBh6AosFKcUELBy3eCVMmpfIxF412zuvNKOKu
JeEk/dPFpL84QHmNs0YzGwN1FWvFmCwXZAW1v9tjud4VIlGBSiOKe4xKvYyidc0kpQVFNK2l3K3F
y3Cn4vx5H5vjnOPL2rU7H3BrWJxhSMRDGLpGf4d6i1AycAJvqbXmXYdfwdNQ2e1O9rw1LAtMCPgV
VehbriYPt1X0bZeoAC+X6udoQgIgW/CzduQpP3RKuBfv+l5gBl/EE7/nxceaS3rKMFMKz5qlpww8
1EeEWedzbJQJlE37c+fgRPaLXw5KMb0vAaCjXHdFkZADjE/zELXXSW10bDbQih91qznrAnmuxLiu
3o53tcmJByWAKpSNauiVnJoVFUvbJQMrRYriY9RUNH404A38ys67Heq5vXNxeIpYmmgjsEjgTq8y
wYnjsUTIN/faZpgdXGOm8BNracIgux+QrovzgqbbnLlz3jt+jb3eFzlOVKSUUxnzoCXCOkrV0BXF
A+SxTrOcOtI00FfG9/ELqh/8/jwvP/Kob8+K2cxvqWAPSLZpeGdIZbOT6G3OHGcWDRhuWLqll4uj
wNRmnthOXpxP5uMo4xpsDDx27LaVdhbF1ToUE0cYABlCZXSNQ8DlT8P+j9skM+fPxmgXX8Ygn09F
0kWg5usWV1Y9i/eU77aiCoQYVEj+d0UCLJyInFKbcq+UlNn/P6SdV4/cRrCFfxEB5vDK4cxsULB2
JcvWC2E5MGc206+/X+vhXpFDDLG6gG0YMKyaZndXVzh1jrdMNfMPSFyHMOZcil5Rgenr2vn+Idn7
qhRLGECGvRGw38ZzLVmKIi5aBEFuwUPWpvocdBBwUicsj4Dcu6Zo+IA1g0uQ/G69gePSzU4EQiDo
QYShimk1pywZwwDl0Pmt/pgNhFEPgncwArLwtDYF0eVojq6JdhEiz1eHrlowWP1wVrI4vhheEf5+
/yvevqfSILBFkxEEKCG26AtlotSmA10JtClChlwzUVcH6Jw/iVap3o3R0j0rKLLByZtV/yReq58d
Na0OXtSdA4QVoB/MrdF42BK4eAXowap0M+Q4EydoE6MKlgnBXgsqjA9e6DUIWZvlgdGdXcV1EhNS
Vufh26JbuqJnWNE1pTqNgS4cVESfF83paL2AlLj/lXdNUZ+CdJj5DuKy9a42JcnljHRnELVqdO26
PLoMri4+dFabv93ZgNiRrKJy3OmmSQ/74GAapSKV61Hwq8LFvSgQKp2qsj0qd9yEuEQ/kssOWC/k
zqRw61VFRSphSmjAET57gRpl1rWGq/xkDZ73t20103nQoE5tJWIBUqmjtGjvowLMllRdpBIUJtbm
GyIiG2HRHFUkBO8GocDcWqv6SatDcfD23YQTcqUUjyQHDP+2hWAsTho3hSXyYDEGlQmytn7NkQfk
87blg1YY+fX+edm7DxROif7Q2tQovayXZgiKJHY25UEW6fVT4VgNSjV6eYH3ZzllSFj6aZw2B65H
PkObRxdC8P8zunl0k7lYkAzG6BQaAxTK6IW9MtRtX6sycx4zw4gvXobCnT+Zevbn/QXv2qacBfYC
HDWwyfWCXW2a+0FfSFem3nheSrX3iQxBTHZGfGpL8VfmldqTmOwj4N7eIaJyLOlwYWwFb7I27M1l
iRJakgdqv0QPM7nvl1SlgIC7OoKF7poiWvvxTEraprUpKlt5WatlzkiB9mkpVOe1GhwGloUaHlQp
9iwZHp1cchNJ279ZFB9tMpnWywKwdclp6RblPCJBfU4np728fePIxRh7J9gDkbiNbagLpraKu4Ei
tHyci7RtfC8vXhpERq9GzcQyj6RCE6Cdvty3vPdyUYuk34J5FKVU6Z5+irmBnUJQOFp4ukXRAt1L
jUvTqt2jO9vI0rYTiqRO4n5FPLlqERajlT5QYzsIVfduKs1yJqxwC7zam/XPYZLJukkW9GbqPQo9
hqvPLGOk5cq/NPSVA1o5R7RuNykU3kgiTSQxIHnotitVJ3oxRDWyan3C+OdkduITvD/uQUFt70oy
lAJ1kaxjMPO5/rx9Ec1TjO4w7lVMH0uT/XRn5Hl5Lb85oVUvp6Z36g+zDZ3FwUfde1ik7ANzc4Al
nS2KeSwHaIzQdwzMQW/rk9kn43nqsujBsrL2a9rX7l+uF02x37rFfOoWVz1SZthz+HICHxwG9B5E
JZvFiwyx5sjJAptH7kT6DDYkFmkwqlRv0tI8Gvjfu7HyBSV6B1BNZX9tL8ltLeoV7FmplZ/c2VsC
rbHTS+y1+cGN3Vsa4z8k/VSHuLYbU2k7IR9eGYQ9XqL7XuXajPKH3UNul/N57Bbz4BzdLg3/Kkk8
6ZpRXdy28m2z1ZYwirJgmMaXqO3EU68SaOageN4c0AHBoCQjfRG9kW08kkuSL8/ssqBIa3EdVS47
UPnhUrSDeXBCb0kDJNyDv+hGyxdz6/e8rjQpBhdErEoy/al32dD4pkggnoK5fnmdaer9M075dOo8
kdAUt8SnoSptROYzftA4Vgfe8NYP8WMkTyoukenLLaAQGUjH7JcMP6wk+eeqtMbslFud+WCPlKv8
sKi7L5Goy+ggaNi1S4UFpmEXrMG2zSv0qGj7Ic0CeFD/nhQlOQM9cN4Ji1I42fYcFMIyXu97/r0T
xTQHogSSBPAGbO/R+zKLpkJ7eNRyZgXH7OKko/p+NtDT+AVTvGpw5eEFyJPW93IZRcQfyja3oBsv
lpss3JjGRsikPdKfur2XOlgNDjAvtgT3b1xO18W9JUxMjaZeoYTKrHtPjBs0UaQ+gDfTH9++NPlq
gbABFgp0c720NrGFXuYNt6W0PsZuW514y8uL28fLgaW9lZEocDokWPPmvZrLxHCVkZXldiK5iRhb
WJoi8qck6V77fCwPQHS376OEiBA1M5BBVrndNFOfI8WpnDSwtaa5DI7SfWzcVj+ARO6dQmAvku5f
zrJvG/SaXlHjL+o0gNoUEVOpEm9ltLoEPud8f6v2FvSzKflTfop0ysTsy7jHlFtl2sesD9MrBN7D
L1xl8igakeD5mVjfxOATT6EWIX4DaVg2PXtl774PW6hFrWEKvzt0JE91f9iX3zkbUmZEsq/gt7jO
66WhE16oPPdJQBftnzCkdFMshoMGBvNnMzM9b/+SPzi2gZSS9EMvszYXwkrlVpCbwAPQdJcutqff
mJF6m+4Z432AyX4Uwoj2aVZsD2Dr6YUZN1gRRT20AIXD6tS0dfptipXpA/DSo47EzllkLoG6ApEo
N21bC4OBz8WiIc/i1J4YAbNOdhzDqZwe0o7smeLBo7BAPZPXb+OmhFDrifZHEqhGUvtRiDLLEGk9
vpjC0f1jv/fIyjomE1XEKkS7m4zJiDOmvXG6QT6Gqo90ifa3Fipm6YeJZFfJ0UNzEScI4slTrxGs
SScYUPJrKcryNBa2+Ov+79lbuoQlqBxTUqtt68lk1ny0lDaBlF1JPmpLHr7H6cFRpEZH+MedZ9Wh
RUq3klYlI6Kba9EhfmUXS50EaKXkvuE07SWrBVjrOGkHKIq08Fxl3vLw1gXy+gAOAG4E8wCMZuvb
Eeu08VwVeeesTbyzPonWzyYcgpUm6UGKenvvDUaLgYcx+04neKvxAKTfqdUsSYJiGnM/6ZrhDGAN
rZaKqX5Pg1v3/tJuXSjoPVlZpdjHIrd5GpPCoMR6CPUXqOK+UustzswNKtf7Vm5PCNRJDrkSl4MW
8xbSIbLJzplrj4OpH42gaNIGrqwOiR3EX/z7pvYWxCwriRmcVbek7WMJ2VypKVFAxK4AemNSeaTM
H9y3Im/zuiaEBarC6H9wCjnN6xMB5yhtwSGeghJKqk9q66UX24J3qiU3vGb8b74TKeWnrpndtx8Q
HnGqi0RDsuW0SVOYPHcmD+XYgBcYKZfeE5fO6OZ/yyVFLaLM5oOzv3MgiYbkdIPsoDB0sF4pokth
Z/XYC9tiBkJV5adCFdGjpzfz1c6Z6T3YwNsrTvJApEf/VZMsMZsaX1738AsVRMhd2oTXmqFdSE4X
/RQmrfVEs8p8MhKRHgQte0aZUcWHkdlDMiYP8E+RxJAZRObThEZ0NJVnPRPO2enQuNJsobyz9aj6
lKBtdhBY7NwKwMH/Z1R++p+MqnoLRgIABJ1QOzxVzeI+04QaT22fRy/3z+vu+gjTIfnnZtwMJfdZ
3o5DzXlFHHf+rmkjshluopSXRJ+VoCs4SmXlvHl6jDyQQUSuPLVoKF43W2lCKlRNcT4FmcWUCl23
OZjgJH8iBvWo71nu290M9gjREBOQifxmF2uxeIhmlVOQOnNzItTpzyYMlKfRSZ2DN3jHAZDa/SAC
pO/FW7TeuzBUuqES9RR09G6eF/gWzm1oMGSUpqmmPcCFo1xDTS3fV8YYHtjecXG092Q3jDIMRZHN
ucn0KRWNt4y8d+Nrh5LSx6kx08/3T8zO4URHmclj+JmINbblEKImrUTDdQxEbEh6RZFced7rIEvm
5iAv2TmcDPvRs5SODRqCTTjjJVk2Vx7e0y3pzrfZsFCRVMunwqLfl9dp97tSDPmB0Z31QXpACU/6
UY0Hd72Bs6oslGaSMbC9yfPjMlcDuNa7h9QZO//+p5T7sX4smORmTJwBdcovMC2sTdlWF2reyLg/
JzL5pgCEO5mMSL1QxSuClML/QWVp1x6oTZA4gI+ofqztzSAu6rElHjJny30q8il5H+dRzbzxFBXf
G08UBwZvDyQLpDcredpImrcdp86Nm3HSliHQWjRSombon5Nu6g9eoh0rMM9JgJGkBIIiY72sOF4y
Q28UEXBgGW0GBvGEPlF54JR3Ph5FG0YZgeJwKrcFo2UwOqHxqgZDbIwGEfU4XMMxyr4qrUieF60N
D6oAO8uSY1KSKYL6FO/selmVNVYJTV0ReJWpXmtnUM7x8ZD97R0jbKURAS25tLNFKi+unjWevYig
t7rkt6jtwyelnRM886hRThbOb1CbtAc7tvctYaAgTIHMSaaW66UliSKIVywBpqlwv8P7m5+idJoe
4hna7XSYjqhvbu80GRh1R0nSyXjAFqrZeQ0zX3UxoANVIJQTJ81Ta3JgqN4ewXh3do3+Csgm6m2M
Ym6nh2eRekvXlxz5cmiemtTQrllMSnLfc+wsiFsMHExyO7OmzZFfrFRpXY0FTWGe/6anbX9OzQp1
wfiIXPXWEngR8NYM1AOTMbc+g2ZV7PRpRSziqu1Hs1Otz15RLDrDiY0XHyzrx9j42iNi7ccuQZSM
C968ntBtDQmieVMgkrga4AIvJUR/SVzHh9eC9Gqhy/IgomIerhYxDew/c2LBIFWmKilsrVq5H6JM
/He/KFZ3yry++jKO8/y34nbJ5zk2h7+JWz2Aeg1MaA8zJWbDz0fdWIL7G3R7rZgBpMAAVYbkzNii
RAYGGzIjSvogiajX+PFUVF8y2kYRY3Ku4UOyzhCWNx7cq1vqA0JyqkMMFUDQypHfPF4eHrcr4roP
Bga8vk7hosB6PFiLdq6FmPtrIkb7YkqN3Us7Mnxuz6Hxn+K0te0vWWx6By7s9p5Du03uKCEccKxv
9bqnOMq7kQ4D3ONd8tyRKZ/nKEe/asj65yxxooP3Zs8ePWlQI7TGObPycv4UOJtIvWda2hN8FZZ+
KuDGPXsNs7cx2ElfoJ918CbcXnbK3OiRk5XgYG4e1G6grZJXxJWJkzRgHVpuYJkdRct7VqSrpGNL
zx1XvV4VAqDAtAFjBkOZetcKCdwLLan24MTeXnRJSyRJDXmwiUc2wcGwtFoVIS8bRLqbnKm7tZ/M
sMl8lTv4ZnSINEWMyjA4jeAthiCdAbPnXkP4j7yYby3F+K1wEGMlJJ8e7LCKfr9/GfeWBk0F9Evw
XUpm9PUHrOFeY5KJuLg2J/fUQkqe+npZwV9m2Pnfb7clAxGOH8V7SjZrW51SCw4MZFVzZ8bPvH7h
meJT9n5Q5vJIZWrHyXAgiFWldhOBwmZd7TSVeIKI5E0V6oMyeY4P213l14CQHpvZmk46afr5/gLl
AtYuGjITYmPoqHkXAJavFxhqzeT1qnTRUyMAKybxa5GNQooJuK8zjGGPdTg4l24etD/uW5Z/8tYy
zM3gigD60fTdnNDJi7xlydlG0VBUhW0N6hH8/+h+v29n77gQHcPVJUfSIMtbr9DNHUdA0UXasVAh
Lugj+nnt1ujF1tPBx9xzWBANYYe3ldx0Y4oGwjwqcwi1GZfPT2GVu9Qp9AWp2z7b2Tj8eX9lO3tH
KAlPjIz2DPCD65UtU5agFSuT09LS0AkFoSkSr278YVm0h7lHjziOhecPxnJEtLZzVmXgRdrBtWfF
m5APdIamF21GHBEtGXOSRo40QQJWwNB75Q9ahKU/OfV0vb/gna1cWd18XyOP5mUZKTQYkP8gU5jP
z1oUTafaE0eELvsLlOVnSRnKsVl/WxatNOqMU5vUKLlMpj0DZamoaQjeYDTTx2c30470LeQfurkS
sqkAWbEk3ra2OEknrCaIODRYADMVguiojT6E4/J2PDZPKp1IGVGRIWwpSfNpVCGQTXjmvOiPPk+d
l3xxwktrCP1o7PTH5OB2RdT3KHYTQCGIKD/zT084xAXh0lcgZOzOLT5acS4ehyg0gQ4n1QdtmpR/
+rntA71zuif4oKsXY8z65YRzyF4Wy8Kz97ltIbBh/xPFZngi0uj+o9dK9TW3ZqThInHUbdy7VUzS
kaLR+Ebka1MJDaNxqfKal1OPF0kwBTV43gKurAAZBfA4V+dIlMuZvr5y8JDenjlKzLhEFXdM52N7
5ka7t/rMcaCxUutk9hs3qz+ppdqMPgX75DdtmV3tUTDuEx0Yvr1XlGNUsjdKoihBbFEMw2AAGZkp
/vazbV+WvvGeye5zfxnC8M0uElNyjg9SZ7pIW8Jqu1dDe5rwWemslMzwOkMdKO1of7SUqun8rDOO
aIt2FyfzRMAhgGO2NOSq0rRQtgie1d4agyTx7EuBjIaf6K32cN8/3R4dFkdfFeYeIOUcns1pD4We
mvAgBUXvmJdeX7J/M6V0PyLY253rgWE/q2cQVFWzI4j+7cuDZTwVzTmKJ9RO1paNyGga2+NOz/Uy
nbxsCt9VBS9dHI6QHJRZ3b7eX+quQcSWaF1T8QKyujZI6NrMXiJjZddpnh1G+Py8SqtT0U76JU4A
B9+3J9+ytSNx4RKlg0WTQmawm08bmRpCLzX+uEAG/SlpjfHJ02DgmVF+CuBnyl8rwBzXaqgX31za
v95s3XRkPd3gB9Ah2SSykZ43gp4g+Z9t0leOEoq2vlG4+DCv7U8Z8x0XRszK92ki+rOmN0eotZ1D
vPoB2/d2bBStGJ0+6BuaeLRHwJD0xfCus6ajQafbR4iggtYVvxdAK93n9c5OWuZ4hVeKAL3rLoAO
0jypLsSt97/o3oLwdlxIKolwxW4P7Dhadj00ImhsWvbhjKOZQ4ESfOq9WUCDIgRVdFoThCuSbH29
oIT/WGumEIGaIZkaambmlyM8hfVcqKdYOWSR2lsao4QEDqyMmG8Tlg1lO9VWrYrAyqLywVVwpHFf
Le9rkJqn+19R27mGsuYGzy59QESptufCkF3QVhdg/hhZJvqih+1ns+J8p6XlLT5awNYF1eW5vM46
Y/7nGO6dj66IrYJOm4BhCLSEJs5UmKvXbA7td06VpDEUBNZ8RPu8+12kgiMkfAY1cvnff4oF6LtR
Dcp7EehJ3z6IAXqqqY0/J1HuHTinncIJcSJSYRAMgAmkVL02NQ1u5DUan0Wt6u7SdhUidQol3bpN
63PTxq8p81JXZHMm7q7qnlxv6Z8Y2WoP9mdne/gdBBHU20gItm9PMzOGKyCqCyqRe6isJovlQ9xm
n0htDeYVI+fNyQ7vnM0HJhsgdN12VWPU4OoijcZgihPx6LgD9cphoOhmhcrB2nY8MoMD4M9xF+SN
23aHWlSA8uZxCErbQImAGbHHJS3SAKmRPmC0EIhMrw4PzRIvgVEkR8jLndNEnZtqHLZlVrc5+cJm
lDapXLotSaQ+ubnxvUB85/ehPbxkOw6RdA4QJLeMSvAWjt1A0VKqSQiNc1kbZ9Fn9eclbJIDUoDd
9QA0p8iMfhId4fWRtZrcjMlNhwAWqeUpXcbxHOeJRtFUqQ92bidMoVYDFQbzLoC8tzFY43hlQQdm
CCw7Lr6IpSuf8tAzXjQ90/2hRpqqTLTJL3rz7VUpQN6UUqhLaUDtvI0LcBROFIjzISjyRgsYuSHW
bar0PMe9cRAw7PoAyeZHLw44D55//UEhN4ZvyaLz1/Zec1G1IroWZVqdpyx+7Ssr+22w9P4dvqgI
BnvJfOG51VWQGx187T0fQFjNgDmzymAlN75IE67buFU+BtUMO56fLx39JlXLp69xaQKYjmeo0u8/
CzuJBGho5oeZoqS3a2zuhjnrdr6kNHW9pk/o+A8GwlS28+zOyOxMKJCdlBC+qPtG966J3Fga4dCt
kjivv/fMKKHQLcH3Jn/yc3tSXoy5Sn+7b2XvmhBZywNEKMYk+dqKkxqJZbao4Bl9ZJ3DcKj8Zc6a
D5NeHU2Y735Fzg3PCIUjgA1rU140pwJlryFA4RgCRS1kxDYRQ3WGC/LffiqGL7lqHpUA9tbHewWS
ghPj8natjZqFZgm7qsYAYo6JQym6KlCFrX8QuXX0IO8tkEK3yumUXYZt3y5vl1Af4xmXow2x+2hb
fZK8NDBIW1+MSb5SUQVbrqWP+VFnaO9OgD6lLIBL4/XYxJjjMptmD9FCUKvw00cE8UE9dOIiEm08
gyk8Yug4sreJ30MtnIw6xV5S92mgNkN8zpu2uqiz516iwThiFdvbRQtledkpB9m7Ja+QfEKDmKsh
UMCwfUVyD4VsEZrijCp4ctAlObK1OabGxPh/pgMDAIKin8fZ8p7KmXpYNcdHGP1dUxSLaS1DUkUL
cX04o95oYIgEAGDUhfWlF31yiodCPYOIffsMHx1eEBu03WROvS1JZIOnjJXO2ayU1rvCbude9RYU
gMf1uNx3KXuOCz4cBBIl9o3GwnpVPEBuaenDEDBIZWrnku85yCmEI6+8dwjJBjjt0DMBvt64rjhL
KLWbLkGpaSefTCW36SpY6VPtmFEHi/BydL/3tksKtzILSe7KwNN6YS4i8RDWRABmidAuqi3MS1Oi
xxZOQj+ofOyakvgGBFt3BkXo7EalvoQEuupcnjNEQz9zMAQ1ASs9MLW3XaBzaZFQJCVz3HzGNnR1
NICTIfDCoXssye1eFeVQrWB3QWDJbZ5Rur5bsBIMXYsbQyMUVExRXFO7QADLHkTlJ1WdHbxpe34Y
lNn/2trsU29Uhps6ABhgG8ivjDK5z44yuX/1OYOdiho7Qcpo2S+cevp1sCwAL6feKYPEn7KxPK37
RqS4KEob1b+F1jLBFfVueBAV7H7HH2O4crAZuM3ajJXnqShHDj0Tzmn6qOWR+RRHXdde1QyM6f2b
vGuMOSyJ1ZAY5M2z0gLxqqK5JicYOjP0jdqKn+a+VUj1NLy8/wvWAATATwlHEZLc66VpEFipQ5b+
gKFUH+xwRB1kMp6i/JC7a29dfDtkdcA8yZGAtaVQSx1NYcYO7FAeBeoSto9IgnyJh0o5gB3vpQbk
HqSQZOmI+GzCD3tpWrtM+II1UldflQlmAafSM8l8nZyHvlf9clLy0zLlX+9/zL1KBjKNsFDD3yKV
RzeXILI9JStGsix4tJdne0Tku7Lm6pqKAYZ3oVjXvDCn35p6SP6APyl8biFHXE6wdWfnKq66q51G
xjc1FIX9Lrfj8l9hDPN/93/k7j7I3gA+HKqQ7WGGf7xONY/3z1NH6zWNR9C1uRL94w3pkXrJ3mNB
jwaUBYBJ2YtYb7lVMpjaODxKZehBUIt/uNjdDMO/DvYBVa+joeq9pUloC5EuyAQgp2t7faklPCUT
T3s2wyZW2ulXU3KgV737K0kgE4W00GTuCeXl2hRXN6ZVydLsJkWSARmo9iuU2oN9SmrkRH7BJ8in
woUOiPGubfpVSYFBpjAI/bQ0fICEoH8o9cQ4IWwYn+8fj709AwUn8y5QK+BN1wsbBieOzJEq8SAb
+JGOhvVUmtTRiihDWNsb8m/3De5tGpVNqgbAtUgYNv5uMJveNZJUwF5mKo9RrkMIXQ7xwiXtw4NH
au/ZhXoOlgMKBzI1WS+OZN6pZhNb1WAOL1lm90pAOjg4B/u1Y0d2XBkdY4SRntTmXXL0bi4LyGoD
azTiR6uYm3MeNsWf97/crhUwAcBwyLNuOq1M9BQDwsPUIouuqy5DFeuPUaKP3vX/Z2dz1qnggEzk
CQyAZk3+7E410K04Oejf3cpFgACABu3HGaehu803LNNLBg0h2KDWjXh+svNq0vyqznFLQ5Nnf6h9
Uv01zlUrHowq10hGRMy0vQmq5C90rXTjrM5W96ipkRIHBT1n4ZdJ7uDedKf/1paapviqESevfVLm
ehDWJcWFVoPQ9MPQZqV0g7Mx+ENYGstJMEebUWZIzUe3I5U4t1W2fG7nvD0iid65cHLcD5YYEhKq
ZpsSz2iPQMdMpHwj14U2oEjmV8OuhgezSkto+uej+aa9U0M4yLn5ASffdhKysDS9Gj6IAHLctPDH
UW19p6/ro/R4JyCkNMdkLaE0BbFt5UHvmiIdapVuT9syiKaD+idaU4OqLrTr0pZw+JEWHRzVHWci
pypoQFOAJL/bvAALncXF6PmYKpweD2M6ZS8d9nzmA8y3h/CUwz3Z+IERgSh07UtETlUFFeye45pZ
FMCK7KtBX/ggltnbLdkCkLyccppPnp6fItxa0QddiUqado2q/AGydEz9kep4cP+K7xUaZdhC617y
efOIru1YXp+Zne72MFAnQg1sd4p+G3JUzU9lmdh/N93ILEzTdtH4fmzL/hXx9vl7atuKdja1DJ2T
+79nbx8J3yjroHbEHMLmUoBYrFNgo7gcg9rVEmn6A4jY/0qtPwJH71mCDw7wlpytYEZuvfBmVCc1
XFBId6mI/TlodLugmM0mP0Ro9CDY3rsSci/JISiNMV28tpVNUZZ3htIFWqc42ns9chzAjEOqVCcT
atvsxUsVN/ch/5u+3/+ee06GEipeho4Kj8UmMJ27vO00VG6D2FKRGpn7HMkd9Hk+al5kn5hMn39h
A2mIMmTr0BxlXH691NhSXFNRBsKIXM98xVEcqJVh9q9tvT44u7trI8CUA/xU47akCzma12Y2Wn1Q
9Wb/iIyTfQqteLgOdi0eLcmBfP9b7p4YgLwwwYEcoNWxXlpLVZjIFh9jdkP4HFeKgYSOpz0ZsXbU
5NhbGg1mKY5OEQk4zdrUAFdRP8AcwAhxZ13FMKenuHaSi9OF/e8K9g/ilh/3aoNQYKKXWoEsGRBR
yh/0k7sh+hthOWUKoqDJcyoG4Xp+P03P9VQukT8W3fSlXMz5b0NpeFhp3MYvtpGVRxdl7xP//DM2
l5L6XGdG1OGDgc8CMz6Dm/AFW7ChxNEvvBi4O5AuP2gTthiQODYGZHGYoYGwTZwSs9RAcabdpWkn
83z/4Oz5cqiA5f2Twl/bl15TxxSONDLgeFayU6br4ztKr+of96388FjbPUQEmKoIBRWJiNrsoWu2
3aRMginYyrHP6ajNFyNxmwDUP6PGtju+s4y0eheX4POqYjIfjSzqrwyatoVP+WvqL20mHGYaKLpc
wX5Xn8vQsh578ueDePwH+v3mt1qSXh72Tw765r3WYVEsoRsTjJa1/b9Z5AzXbik1lX5PbzJQ26GZ
XGRON1x1PWs/g8/3/ohNI7ugzZv+ldSGVqBP6XZ10NZjebBfe6eQJibppMZ2kVSuP2RZwxukUQMH
mto6yakZQ/cBzKb1rWPc9sCp7NQsMAAIiY4C9A9bOvWKmmYXhTMXzzFIkKciOmdolZyWBGgOhEn/
9MxnP9RTcuQ9dxbJuBOwYggKGIy7ufFttSwEcBR0hzaqzn0zcdGtlKAu0IzJzQ48zM46YY5m3BsP
Q9t2O4tqwvc6Di6zSGnomr4tIFcvzdHxx6Yu3wP71S9Jpv6pT2N3kF7srlNSvFGH57XfYnWcrmJ+
NGc8iTLlCNLEKs4N1JZXdXCPKBj2vChVeImhJjmD4Fz+lp+8aMnk0mxoDRe9NJKHZha6Xzq18L0U
qWOld52TFnbjp0jBxShjgvSAMb9Z1gnLtDCZ+oX8jQRi68lDEFBxT+sLMbr6eXH75p1O59ovxWG7
b3+9pGwgNqQsxVaH13HTBlQ+Zdhh0ZSPVhlZL8yAuU/eiHqKGreZvyyzExRQyfuOMTtnNw2Pnoyd
2Iqo6n9/wxbx6jLAQToCnXytd+0fk0pT2kZz5BW+g/JpnBLvU5cW2dtzAGJTmtPcG/Kc7a3tQi9W
igL4yNANow/jhv4cErYeWNmJAuRoAy0riglSw2V9nCJIWgEQY0VD1eFzFKdVemrM3vmwjLN6DmMq
NQfeaOelYvZXtlWpbcl+/9qiqiadCDuVj2nG8+IXXqtWvh575r/336q9S/mznU18w8hgjKAytUg6
IPVlnIrw3NQgb8ZibA5YwHaXpIPyQcyE5HAbkOZatESqJbgPsCIGKRIKJ2aujyqQe6cQ/lXYZTiK
iIxsCky2AXtlnbJVwiTMj/RQxr7mdBZz2wQxvvahmO2jYazdrwiTj+Q445/bNo9rV7B1ih8V3ap8
UmcIrXsLKTJEFOID9717FGXhANwz5JXb/FpbgE30PX0ru4ILvURNWfMXF//GwF0eRGXXvf7CCZEU
RQbzKAD+NydxdOGRjiZiJqMxCphlB/OUFlP/YiCf+fgrpojPSFiAIG9HsrR5cZVZ9uS0Dvm7eJ6r
oHFT9+xUxtHg9t6OIWAF0zp/U6qWr+RPD4TZwiSvKdJZNVXzu2iW6BuSHta7sdTCz/dXtXfuZSQv
Z8QhKNk+uOTxvSNG2U5SU/czI9T57wrcBQfnYndBlMHIaiGHI29fL6hXFUZNel48qnjKBXWPxh+z
tn4YSzU88E17R5DpElDMcD3A37g5EREqJZPm8pDXuYgucK0rD3mbZp8XQ7QXaLrCA8exd6WBCbAo
yWHDZ1wvrWUUPUKtgATBnJqgFqr3MY6myXepepyT2IjR6l3C7/d3be97sl9UQ0EhEbFs4mI7Vep6
QiMliIrM/cyY/4hAuKifwxFG9fum9iKyn0xtsxJy56zJakotqhsX0yWJE+VDXjlK7dtj7J2c3ire
T04JPBJ35wX3je9tJu8mVKbEDpTMN+dmqdPErBVw2lI76D3Z5sfcatVA1eflfaLHRzrse5cBUBdT
BrLSA759vZc6aomwwo7Awk2VYSHTmi5Kp76d1gmRNdI7OVuGp9yGf304ELqPSh+IKNYeNbdG1CY7
pHXaO5ecR0lNRxkCKNl6LXEIhxPaX5zLRcxgdOb5nOaUjPvW0i9GZqDqEUNNfX+/dj8gwDU6JcCe
AM2ujWZ6oadRR5kQ6F52rXtkKBgJOWqu7VnBBXPsKUmC+ticihACEMNOchobU1EDI0BfZu7D4nx/
LXt3jHAVzhLQ56TK8mz+5ISnhRlca+Dgp3B0fk3ScvIZ6pkj38nsXwmo5Jgak6K8LNoNMBby/VzY
FDSc2rUuqVUVTNa4R1Nfe7eJWBTPaDDGTACyXpFUdU9joTIgpPQ9TOumDASs4loXWfHoOFV0cHv3
qsZEASBmJFgBm5t3jHaeCvCCCUpkk8FoJot3zZXEfmcqS3weQ2D8xlJbl2ZJFb/P7BK1OjO8Lvp8
pCW/t3I6zVLeA4o4WkjrlffjMOq5M44BbSXxj2Hm6akA6oL6GTIUWpSaf7797MBnJpVEUDhmHmBt
b3KQ2BA99kq9rx4cM67Otlm3XwdjHg8w1XuXgc6ohE7AoHCrop6Es+uNzLXFU+tdIq/LvoyIqF7f
viBIqIiyIA4kkNwsSMvz2NAmRqHqUFf8UkujYFZcolfF+4VZNkZzmGXj5Ejyk40PqdoxBnkHv1dq
96GfWmHlN1o4fM7ncT7onuz4SFoI9M2B7UDjuS24d1lHecyTVGKxZV+MtCv9Oa/HCyxpLeMMjnui
LXtEU7jzoEppT9InWPulLMH6bAyhSHJX60fIF5T0m566xkPVDuJkdG3232y0C5OiyScvFMbBSdlx
aLT1QBrS3Sb133bSa+APdPOYDxyURL/Quf+nG1rrQU2jg+jk5khSLJLDj3Jax5SjeusV2gOi6UkS
U3SL8+40dwAFKpquL/eP5M2dllZ43dg4oEk0g9ZW4qwpqd7nWBnE+GSDrPlQIhVyITh8iQflzRzn
0hyEDMygc15I39bmotwY26GmvlbFrntVVNEGymCmiLNqxlsvG41DQgNIqHAgvAnbMGSmgxlWfR00
3iSeTK9Ygm5Oi2fYto4Cc/lHrQqsmCL2p1EJMa/UklmvSu2jwimiugHmMEotidryndbOLnOpeA8h
CF8f9pbmsab47Y/e9GYuP2menBASVIbJKDCuzRfQe1VJB/ingPDoTKWseakLOVtKKBa0ZUPjq52P
gpSbeyCN0iyV+H2egu2aa7VFVqyImkDqHZ06JtIvlYK2p5GE0eX+Gd01Rc4NoI1COMdnvT574cnt
LKMOnMVZrl2q41tsgvW6deaDx/bGl7Eqgge4JimVS1GetSmpX2UD7qgD1Ytky94Iuz/1uBSTH9Wm
8qkyeusTYxnxl/sr3LnrgI4kXkBmkSBj12Ybfko7/g9nX7YbN851+0QCNA+3kqrKLs92POWGSMcJ
RYqSOIgUpac/q/rmfHaMGP0DjUYDSVuuEoe9114DjWTrowl2BatDdUGn+f/wPZ4+FpodXN+gS79/
yoJoXrS+WCejm8dDkgVxW7IyqueFVrv/wwc6cQRwhAEi/RhqS9ciqFKCDxSHhbxPBmxSoGk57Ib+
/pzPlgbwJnA4cdnBN/3jR5oBdXcilTD4YsOuVPy3txWIKa76aq702ZNO4jyY9uEDAct//+XBZ7gK
AJNMbR5t5VkJ0kqteBVeOp7J/3rFYBFifoV3BN7DiTT6/lEUiyRYCiAjmWQLopyX8FBuHnepScX5
37+/T45/DEQgeMeigEbmo9ISS4A5mJiPLZ1yq2qzipBfxajxznuMMFkji1K+/vdHYjgAxtfJAviP
+TwC4hKGD4gMVLOwHeSjac2N3+oI2dmHsSy/GpJ/tqX/93kfKgUvCF6mQzxoZqO0meQcNNzH63lp
SQK/hq47SNV/5XR0ekUfbwRAGVj8EW68P2JKRlzXmQnV2MbBOO6AiYeNAKJyocWmYXQay0sKR4om
8Xn8xc778+NCR3qKD0H7CBV88eHjFizTudQ4wUZYjZ0LuiXtMkPz4aiYH8J+UedFjK3y93f65+Y4
iVcBMaBFho7uo/ldFYO4ohwMGvDvBHOIMTh69BF1DIeI/3yIYbXiH8AZMFnC495vDjuhMsNaxqBV
+OzJOL/WPiPDw6AL+cXm+Nfk/v1bhBEotCWY24FkASny+2fxLBfBhk8GRuY2M0RNmJLXYzD1r8KP
ExSBCApulBno3FgfmSvQzXHZ9pCexbirKHvNSQ9ThTIFNfaLg+/PGwNNNcpCHBSQvpQfN65ykxr6
NMfXECT8gQOca0JErTz+/b3+eTxg0gRuBIytARHAU+r9F4C8yFl0JQobHsZQi7MgqzE9rr7ZXr7E
y1x+MT787EPhgejTgRSANn1aZv8DFmxrrlMFhLMt8znda0jA1Q2yyfOvvA0/+1gnAS20njAx+QPd
BL49blg4CuJjBeOxuRN9DZ4prcfK0Gtjg68Q/T/9DaHiQRMPj25wg7B0P6xa2DqFgNywakve0XNP
/XSdTut0lmN57dY0C/o69nFwBfVI+q1YCVSEMNMyV8RW9rXPK9OSvpqe+VjmF2am5cVseP47Habs
UaouRZoup/dCRgzjK/UlGefP0wy/PQJ0T+AsbB4+KkAKgpY5SZmGDnceizqo+vBObbE4JgjfvK6K
ObwcszV5WaOg+qK5/OxVgbhwYqeh+IPN6/slscJ/y5cuQWk9p7+tp9V1talxx8r0SYP/+xWq+Nnj
QDmC/BYTxxOB+f3jkpFVJNTMtCuSit7GIPNnFikY8IJIytoO6VfgzicH57+mZgVOTRQxHyF9Nubp
OLtAw6gjdtfdrKMa6Gl6LsvlK9PhTy4GPOrU5aEDQO/1YXOFaTeHPcJyWpNpt+1LZeVuDNEjHCnI
4UeRmLI1lLEvkP1P1g7oNUAxcYoC0/w4hYkWIA6Y1pqWC0oeTQql3gFCPeMvsmQtJfBT078yzedD
JMEQ3P/9ADu9rw8nOCpMYMSnARDuhQ8g52iIKM0U6zZcrH3hNoWZejn4Sx0tHRzXbPIET4IRGRHx
wu7Xsf/q+Z99eugWQM0DzIrZ2mm9/c+JVpmNQHhtTKvp2r9I5G3URce6c1UEtCkZ376t0i5nciq+
mjh8srJOqetoR/HV42b+0FJAQJhFs7emlWVQtCpf6G0c0u4ClAVx9/cv+dNHAY3BEPuEUH6k8MxQ
RmNuMsECZkSC8bDRtLag7zUDA8f774/6ZH8C6zn5zZQnSPTjaHSyETT6cN9obYg4msMW6GXGjZyB
4hnN67AzcfdVo/v3R4JA9f4VljxBGhMsPpGcXGA6mpeEoRvM8qBhW7BeOpP5/6rThVPe//+QYCO8
f6Iq8pUHAdEgq29bS3ONqdC8bpdZn3x1KHz64U57E1Pff52v3j9qCUzESNrDqLV3yTOrrLjcnAwQ
Tb0yMKREld/+/QV+tiEQLAIwG00oTqIPn012uQw3BhPTLrasJtM4nVeO/WIx07eQQK/HwmTVNVwQ
vlL3fFJbAKoAk/SUz4Hp1Ie6GB4HxiRM65bYPoekcNANzLX+e5cIVRoQmBMb6DRK/3DIrmqwSY42
u6Wh/DGNYrtKoohArrnOu79/kZ9sOqT3YVQKhAv2HB8BUGPktFGHNionSJiEN59qlwVZEbC9/Yr1
88khiuoHHwuzPEiSP87s0zWKDViVQ6uTxJrGR1xdaAv5H4yBAnMs4aT11LllPI7p2F9yC4Ld3z/r
n9yn04gKzwfAhY4Ym//9Mt3KwhXjiZuAH+4R6bu8OQcUTwVTetAJgJqoy8sdRf1Tj3NeHVCtfxVk
+MlOgZwSLSuKEPwOf9iK8XD1M0N0ezosYp/zdLlZVAV6st+xoRJnf//En6zWf1FLiM2xVcCNfP+B
YYduPOnxgWFe0V2IKe8enTXsi6d8shnxlH9BpzBDo/3hjhA26gqUHPhMiBB+dWGf11UyqKuqkPKi
R/DBPWoWiapv++rc+WxJoaSD3hyHAayvPpZ1vly7RYcAAWiUnXValu3IMUqijC9nhpkAM7Uobv2W
TPui9OLp71/vZy8TUmMMs07zNACY77/emPeCyBSYAI+SDUdO8aJQVuzhZPs7DLr4i17ts62KcQ/O
O5AVUcZ+eJlg8qTdyHAobFg2vp7MaI7x2LPrDaj/F1vlz1eKqTuegolLjLrrozh2KivNnYIdW7WQ
9a7LM9IMiNKowdrLDrBuly1lBAoogl/k799p9OfHPHVUaOtTmAWBd/rhnSpCje2oNG2RUQT99V3G
drENNA5a5ICLOlzj9KzYlmxXBK5Uu7BY+4NxI+n3/dSldTgrzesgHxI4BAbQ/Lh0mX988Uuevuv3
BSF4vwAoEIQOxBDl0fs3X+aUT2yBkaj2dL2It9NNZPuptrMfYYBVzpdbfo+RflvRdOnq0OfZGUv0
f6awocEAjwcWRycNOkYh738NWEvkklIL+6spyc/nwL1Sgyiv1aViH8EGdcfJ9hVW+ueih1T7pBY5
+VNBiHP68/+pRekWT4wSA5UTEmn4Lti8i2oBH83wAPY6HCGrWa/88Pcv/M9Fgdo3xZgOtB5MzT72
byCVFYmwaLUtEkgaDB9p411ObgwX2Rfowb+MhffvtkBzmuK4xAWMSciHd2tXbIlqgBUVCeYUSUaK
DFttSFLFdSS75TgzuJIfkA+ppjpZwIVp3Jj7fzYduGRXJRzmLuGWlVel1XpogsK61yXWSKYIyrV8
ghuuXPcIH6ZzbcbQ3ExOINPv71/Xn+8I7ybDFwYjidNk80OVAmbvRATHorRchE265EUDVlTwm06d
gFzSDd/+/rxPXg+6E5QQALmAu3zszpCcjB9f9LoteEpz+GHK6m6D5eE3nS342r542J+HE0hr6AUx
w8HBi/94vwJlz3m26gIp5yKc1FUfJyR7XfoF+fWw0BjKa7BesqUOkMc7t4EIkDyZDZaTfYG5Od+L
5WRUvWohn2PMD009TXnc1WU4dVd0YEDIresI4JJgu07s4BC/UMnqUUmouGvgaAhhIEtZ3PJt7L5t
dpNxHRYwoN8TnnU3BSnt5VIGIW2nCfVQrUSHMXIvEtglgkFoph1YRhnSiwm4fc0S2CxDejli/84c
lF9r4+Wysv3WjRxxjxDQ0uPQC5vU/QTz8qYSPoQmDH5w1QXyXShHWDbjbj8HqrQXDhVe96LB90Ry
QTzTGN6DFbxvExqS28T3kTyDSxkyMcZI6AKgWF5+3yRMkP5zfwUSBKAWsK2BVmH+8P4NgWAad3EO
3JoWrKopctmbzNEB9slVtRNrV+y+WBL4ee+3LBRIcBL+lxBxkiy8fx4CU/LIgN4NwrDoXkyq5G6G
8dLtuMBZ/u+P+nNroTdFjwofJTQA6IjfPwo5AFRB5KnaeFHDgZRRd1GsyONE77heQHbyVQP+74zr
/WfDIA+rCgff6ab5iO0k85qA+wQG70oypJmusd6eY26ZPfT4Hy7HJCH/GDjx0hYVLKG3Yp3SoZkA
zGxNkZOKPE6lXx5xVbOp7jH9JRep1tHbJJVWNS4X9WznlN8yPwFH6RjdymtYPqPRV44u50PAYR+H
biv2je5zFdZzzKoOrnZV9lSYhL5kyNn+piI9kjrLh0zuBio8rTfLsyfdDXZqQIqRP8dkGR5CPgav
swNDDp4SS/nUAX8cas2oOcfkVmwtG62+ozwIf4FrDhtvWRG+1cU6omA/vY3n2Kb2CcZv+VGYPv61
OkSWtHm6sX9Q32m5izwyXmopEN17s3XlgOkIV8Vd54R5QkTRBhw9IGZopIG0/GLoo/Jxg8COXo+m
C7N6wDqVD5vtlu62IEk6w+DA8E20MQ3H7JYM8BFvKpRd2HjwCziKsvJPydxlcxMkyr0EemAGyizN
1v2ELQAPTtgHwZcBUZV9a0EmG4BqkP5O9KfY6TQi9nqBT1NY2xHudXXkgJHuJ2AT32zA0b6OyA2Z
m5ykK68tZD8Xm62m5db6LdhRiinYF+v741F+Mk5HJYspOfYuRBof1veCbQY2MEhfPtfyGM2VuIQy
hBeNXvEHXzzsdA7879o+PazAVYviBdIXUCPfb6Z5hl5itVmEANRQNF7YYl8S+xXJ5w/q22myccrt
w810AvCy5P1jMH5PFdR8YRPxsQt2Y0n9BZAmsssozt1ax5V/IDSzF7lTBua5okyXWpRhwJtojNRX
zFZku56e+P6Do2xDUgq+zZNH+EduJhwEY+bXAvkTI8q6b4UVgQNfLKs0fMpzlj0vFBm3qUlPUsBI
wUaBLtm4ncFJhcPidFR+BpUgDpD3Lmctnzyi3xPwpZYOJAo6Ll0bV7ovaiOt5mcEsQ1AtuQcxg0I
JTO5kxnvk91k4qGriWck2vVDjtQNA8HFLuqIvdXOUPxt0Z2OnEqYulzKie5BVNxcgzjJdaxt5orf
S8jUeKgSx8SOB1V0h5OiGHdi9tWNjo3/PhCabrViJGMHNdH5JWNS3pZWVT9cGmCLd8TgS19obnzT
5VP6Q0kHUidTxl4TAUV9TU0S2W/a9ds3EsvgtZ9ofl3AVCyEKk3TpYkyCtNSNcj+Mqgq2ND1YkQ+
eKri6YJ3nXeXaWjLl0mrdEUijR7OTbcZ2vRbp8J9qEv/isHffL5qz0EI6Un0zablnNWBnWD12NPp
BkOkibeeboiHU2XZk9rackoaGhf8ClJwrC4M09ZvEMMXR0QHoLyDvzRmKMNEbFkjNAmJDjMELfaA
1goOnL1YtwsqhhGUcQSiNAU8d75jP+A3jEEGONrQZhR62gGxQ1IE07JXNF0hTCs9f8ihj4la12cK
PVmH2MZaF7qXLXFDd0tHVC33tlT6e8dDuEFTJBI+YsI3lrUn8fI6wmoyAB3Sj29haLb8bIJ18db0
wVC+eEZ1gIrH0L4B/SF7AVi7Pjgxl9ddiRzYZg3m6ueGX/7Ba4kAB3hw5K/zFPGhCYO0egz9Rrqd
yTsi23XcogK0IRLDppclEnkGCyVzsxaE3tho7OLGz1AR1UguphycnMSzesjXyjxNQ2neXCDCdQdG
vLwGvwxDh4RF2eWwqbhvK6uGpNYK4l8QE4MwaCsz8b0eAvhFaXhBJHvMFou3cRbrLzTxBX60im0y
n4sygzh7E5H9jaZi1Luu9NtjBtXK+lgkFBGmCGMPTMNGvQSXy6oz1RRdyXnrWJHfwb+FPVioIbOL
rMe3V6N/PsnmtGGwIR1zNhywj+i9TlyJPLFRbzPHnTi7S3gzD9Uxo+m0NI753O9OWruuXmYuxt2o
cvzm3bi65Hw0fnxBHK7xtSqK4NDxGQkC8Knp/mF+JNfTUiqB6CMZvmSgtRb1kCT0zi5IW4bYIU5b
bAi0hcGSmds0yETc5N2a/HJaFHOdWih1ag+3luu4KzWWaO/EA4UUOT7AaEpc9I6U2WURERAj6ZrK
8BxJGWnWcN6zjNd0LMa4yRAxe5lUCuFLgY+xX33P70dygtd8v/lvBAlqBKRemst6IP3imsqDd+WT
WCrUIVGKgJwJmrLrHA0RPSOOyRuo8vMfclwKXc8b4lyaU1qV3sPLxro60VhUx5Qn/S0NUoqyPLGy
eDY9jQ/DwtBEZXRImo7l1N5YEgt2FyPgVzWG60nAmhYj3BqtUVS2wez8fZHEumzhQFPOsHSV/qHA
4GFs5qQjIOXQUkx1jlBzV0eeM7EP9NhB0FSSbrsw6aLFcdhS/jMgaFvPBafTukPgTxfuVQn/0gZE
5qJqCb6yrS69p0iLWoPlHvmnJ+VuyvpreJODSRLD00YdITnNJTtwIqeunuhWDVeO5vQ3JhVFsQOR
f032QWphLFCINfzhF0x1aziaLFmroz55Q8eNWmhaeXLYLGDH5mRkeAtHkoE0SpIZnJxiKUDxjrkA
0phmc3gMgqmi2IpbsjR8g0znKsayk/jTsrqXXVzcuCJKv1NWLexsk3LJbyEHtmKvpqob9qNQ4d3a
Z9t68q4cb4qlwztBOlCHmBQmNizrWMhzHmfDj/BkL9MgodTepW4ouwPSbEd/XJ0fbR1MQ/S0DXrG
0Rz77uhg8ZlhXhFPL8DsUgdzqXF56leYm9fLVswzQuAQFL3oBNtlggZF7Ye0L++cjhDf4qO5yFoQ
ibdyJyyIObVgmcfDzVj+1t5mGtwDNT5hW4auRu5LIM6XmIQ/ebopedzsEN0hVSOxO26m/NjDYU8e
pBCmxJc06XuS56geQx3n292iOb0IUKKisiB4LdTAS/u8oFJ8C1gQGlyIZvjBvJviWioZ/gN9LYtr
Qtb5ShMs83bx8Pc6wtTKTGD+pxnbZ11VneXebRAsIa1W10aECMvpltlVjQTxp7Uj9CMteHE6vag6
PcNSnkuvwPBS/Qkeq9bvyp344FU0z8/gB8w3ootW3JVaw9+xtySUxymSuDGRNMZeUWWmCJ6Pqmlq
Cgey8nFhrmNNijxwieogCo4oUzPIqLDqN3FABN/UQ7DLbAp/wHWCw3zGZYoI6Dl50lrhLGSbZW/g
7dK4DlQq6LmybI3rKXFivCXKQA84bS5WV7yEvcnjhtKbXU6YqHQ1pitbheDLkZ/IL11002/RUNV5
MhC7W7GtXUNdJBJ0BnMJHa/YVl3nbsXwxy7xtAMVbTNAO4xZz0jK164VxTQ8hYJzUvdqkjcm6Isf
Nh3w13hOM/gBeb3eSA51REMpTqq9ZBWvavAI+DMLuLzDRDmdd66PCr+Hn+oSI7Kmn3mDy4nA9L6Q
EItM+RLzBq243gtJV4AQNO7C2pUeq0ObbLmSkdocWDw+Wi6jyKNTPMlP0iaTitwjtBuweUQluQ+C
yI4NBaPmh6e8SlqnQgIfeBniNa2h1teRmsLisDDN9FFmEE88M8ZQyRXcZs+Gh8HcINuyeCk3oB9t
nAl4RxWxJfBpY4JeweudlDVAZLtcZV1qi3rDTwVFcAJ+Uc1xIGo/xQmAD8qCdG3tVC64VmTI0bwj
vRP3qMYnb+gQ+5vCrhyxXyTMb9FYlecmtkvQjHjaG9JLKWyPKRw6TCISsU95jJ2oGCKgDz21MduH
QM6rmkhNfoJCALEvSriweyh6aZKdzBP5zKNCDDVPXXRZ5W7Daxmi5KkDwAB7s6APzmBJFJStjV2a
HHCWq8viZJJQqzUKfwEwyJBP6S1KgaUkrfICZVOYkI6c+XJhYcNV1ulGZkvGW3hXRG9QKASnt0Ej
LN0o6dueJKXdw9NlvE+mjCJDdI1XWScVU1sdQ7H+HYpY3Bu9ScGOjgTSD3BLjFPXTJSXy0WCA4pf
lI77CXvZgGsCC73iuA1gYtfrojTZY0tq1Qz5vF2lo4lJW1oq1pqBJId7tUg1gA0QzJZGOCu7g4VM
2UKHoTAr5yZDjjC1pTtjcRAV+2ga4+dsBAx8gOEPNoHyYXiH9oj1uyIay+qy65HJWIdELFciyfr+
XES4rGqZMLjPEkxNHkKjo3nX2S38gcw1He4JjbU+cLGo5yL0GCWhh6C32YJGqlEdjODqrFokglXN
ipHBHCJoieZjeURlnUCMDqh0OAC4CvJWYWIawqw9wd4dO9w3e8xrgq7OT2ZtCPhBZjaauSlHtqKK
TZ2i5wBahTwEjSIPIpQG0RrmG6kyfD8GFkMvhsLhB4uzW8smtF2JgnLMvvcmnlUjkBKEwwjLGlc5
4JNL7RW800xoQNKKMawKgFIUaq37eDZXoxe9q9VQbODo5UbIptRYt02+iSzZpxQIQk2yCoxxvHsI
t/Bk6mq5SPuP4SwfcfQM1RPPbRmhgtQpYTVyc3J+IPkCwh8mO7JEGYY8zroHrfkRhXOKQi3NXVmr
hSY/5Qj/sDpGfpTZl4GS/Fs5+goTDTiiFXWWOe+g4JOA9oeqEDtbJL3ZTeAWZjWI6FI2A2Q8OM6q
CvEjegsGcxCMpcct8RwfA35T0WHI+iFtkokjtmhLxn5roEz0UZOM1t1mW7fAZQ58i1+K0lygI2DF
pZ4UklPisRwLXIGwpLolOMZfbTbjBuFYl1vdb/l2iZMBZXUyaZQmSPiNf419R+70MKoXsw3BcJn0
bg3gLpf53dIlsK45KVZIw6uifwzduqrGkSXOMVUqqwtO1+wObyRKGo02YA/NRVzs2Oj8E+UreC49
GGtRkzqS8MZntLiIYbiSY3OF8ipbVlzumpUjg5YNk9GWLHkqUGzJoOU6sGtTGZ3/zrMtqy4yOXdP
HYJH8Pat8y/WYjrV9nOg36a0AqwVubQ4j6bUxU1pkuTWJ9E6AvFT4tL3oQGZs+/kt3SiKDMd5XjN
y4zwpCZXyKCvdRIPczN6SS5iBSO6ZoHANGmZ7wbROKq6BwcfYQW+qwblhVXMdheyswtBbk2+TDVw
zflBTz7bds506XSEt3z2qytY2rdslmjH82ihxdkKIdjUGpbPS637KnjcxlhPTQbAcDrEg7T7PLZD
WWdjDhkt/gZQsSFEJ2DcMNl6K5zn2HaVZC2WZ/oPrj7yows4zKO0lxbx4TjPB4S9k/ktU7ONr4ph
E2aXVHP+y2NKguTQTQp00ihMa9Nzxtul4kDceiQDSVzbA/7KliCW7C0KtvinVRTLOOT8ZEwADYDB
hIStv1bCuiPlcy5hTwIbmMYBE3vWQQp6JdLgB2y0cAxwMBqbPsIksvxdRGuGXItoLruWO2+Ky2VI
57vR5t0rzNpy0TIXmr4GcGu244asvV/IApjPS1RcFZJHQ/EzCvtwwf3LgClYXdqHWC6Mns0hxHZn
JUkWbMDQj7+HJV74rkdh1gMIHZMXPwr3wxZ8ChpEnIQSIMxQAYQRi/ZnJ62brDO5parOXOpUY0tb
3AU6w5QEjtEpiLAEZna4ucl0KVBX4XCZdHyAigVprKOiSVHDg4j9FogU6GqoBODLPYJ9/jYj2Ogf
y03Xo43qR9GCNGV7tDMcdxGWP/Ln/HLqeDrfOdWiKhMcuKJV10tBUrwNBOEBEypcjHECvvJlHyqX
vYTSYUiQV9zNdcKmYqo5zplxp32Y/VZ5jn7CsdPIE54L6Ls5A60Z6wu/9zCa5QnCE8oaigLqIfAy
mFEY+OBMYUBT1tC8aVzOzmI628O0ok7IgkxbgxL/SQ0qQXS7d/YtGKm6ForRn0M/kWe/MvbdoloG
Vg0X6EcVwa65ISPdHldkmOPzpQGUrCIt1zqBbwhtYgFuYIHejNURo/GVXtHjQGwK2eZu9RE9OGQu
3+t1mu/XkgFuMdLwHs20wrWoAUDbNuhwQzRw9pbfygIRq3VKJ3+H8xoYAvfB8kMG6fRbyWWSkCux
QjduS/ux3mDddwdDr+SBWNKfoxuwv7NtTu477KBfXk4g7glAJxNa/hDQbdUlOeRBKsyXmsBDt6xD
9KDItU/X8lGhM3R1B7jhRxSZqWvBain4Tskc5Tf8jg0mK9mmb4HjrAK19cxdg6HMqO8ytKDsmFQb
tAE8HpJX3eXjrY1j96PqZe8u1SrKBaPJpcjqUOVUXjLdleMO7Tf8sH21TC0zqprOe4wO3hig/osK
WZDjEaaSxR28yk4Gcxg7ygbWX6XZoX4Zrjcv3R3pHf8HKvPlAt53pGvSuUse2dxXaz2OIwBki1Hu
VWG2iSK9KYd1MAhcvamNHbPnYfCW4ATNceQsa+5u1koA/Y/SYNRnOIrlfk6HLqjzmOAw97jPMCIL
pyBsBpzZd1uEaxvK5hnYJJhxGTydwmgCUMrpeB/l2q5HoBvpw4ZqGVM/h8Z55yMkK9UUEPwGxFH4
czcAM20ECw2Wjw4A4w8DIvBqrtcxaroyqMRunRM/NNoK+J7FINndCJ3A8YtWVV9epxgh/hZIxH2c
FBpe7MVTJd2tfXlOybBwlGyhWu6wGwAOIS7HXhvKRw0v6nwZGlHBJ7fpe508ZumE6cWMrIjT/CUY
o0vVJfOxA5BB6kVDrntYNd3UjrCxEGipI4+h57LJn8vq2SNIuZNq4cdHeUu6DEkCRtsUhQHm6L/J
svjLVbntTfQ4U6/CKVqwQ6H9ng8ohd0x26bYnK1KBGf5GlKLwVBuyX5Yqmo8GNQvPyrv0csmcov3
kiRqaIdU8TvkyAY3aSHTB4NZKqutyos7KJaHV8WWgO3GvshkbYIYP9KvyCVv8syNaA2XlAAK8Cuu
Do2+MWsSHOR9283kxDU28ylVclzn7yhq+XNnS1yMBQkkxf4vMccC9deeARvZLDSuCTZI33N0W8Ua
StgwhiMMMnqFQqHK2E+SuMzUswNBC75ingpMZGIz1NCsT74GlT5+RHmS36fCF6axovRHOsmoqmWR
BefCrXN6seRqOXd2sOxMrHH3OGwAki47+DyqPYVFL0Ot79CipInMXjc0Lt0uA9CN64EDsDqbi5JU
zYrR/yPsgDK+h/psylorVtXtMcSld2BMCeSqRACn5BRVB3Dn7WumfHGlfdBjyNbH4TnI/XzChElj
I/RD1V9GmGfNdex6dhvEEe52bZ3hu3EeyQ8K/p+sldM4GJHkDE1YKbZ0qEOUUw9kdRHKSDH28y53
xDxvYgQHVkucGjUsF/UjhIvBT44F8HMGs6FrMLMgL2kf8xszo4JotkUlmI/D1OVgNw2Mr2NytDuX
U4PUQzeIoxhtQPdRaIJjiYMv38EhJR1b4woynvVGbEOTIzxhqCXLcfEYk0WXaTrbYgd3AtRe6IIh
YY4L1u0rHdOp6bSKzjcA9ZgvTMoeOCZjWW07j9I1H9xSAmRX8wj8LE9xUeO0RbVBwe6rcPysGBZX
/KrQU4XyKNvitwGcjH+mFMavTR+JCDXBDEeLijIc2hbO8Q3Gb6aoq4nom2XYWNRiZwwFXDxWRP2l
lV3TQx6JkKKJ6LbnOcmWsOnXfEraOQDmg2oisrwpJp8+TwKc7osO8UtxrUE0uVqDtYoaVQ3RjdtO
bSYOn6y7ANd0+kYQDXIilcTRfYZC2tQYqWGsO4j+6E5FTwPTseChUDASgVEWj28Eup3xjsTD9jaA
9FCeT+loH0vG6G2uyj2jMjRnPog6DbRdx8AF0rVPQTeoqqu5WpcXjCxKeQaN1HCBhki9BYLiZNA+
xv/RD0F8uy2bqVBbuhlcUbQDNxJXEZKqyg3YLUERAVCnSAVazj7pdqeG27VU9mWLg5VWAG8Wq84m
kL2AHkkB84sVmfDiUoukw2GZLvz6/zF3Zst1Y1e2/RVHviMLfXOj0g/AAc5h34uSXhCURKHvN5qN
r78Dsl0Wj1hkqZ7K4QhHmimBADZ2s9acY0ozXj51LNu3Bi8nQ8sl9O+Nm7Lr3Wh558LwmmXPPTZX
Zp63bGPzJaZSbvAzNSM8ywdFjPxrLb2S46jDMPeJujDxxVYTmkBe7I0xx9T2Ke1bn+3FYQeh93H2
FW0EuCcB+TP3HRAd3gUNXop+bm1SoCLfxlJ3khFqMX2XCoYmdCb9VVonleo3Nswwkt9tkYRN3Yl7
0yMz7GyksTGEssQ+x3HYxp3b2mtLYgjJ2E+oSYo2kgpn7FCdcxYbvU+Tde9RdH/AHm1sZWOLk4uc
aDkdJFWr0RdDgZcs7bUEjVHiVKZf5K5LDUhh7WB5sJM6NNcaqCCbPq2MsrVAChmq7uipnW90s7Si
yRCVcllReybYti1K0T63ad+nl0vizmQXDFnBhoccS0Myi2Z6oYdluSgIUKYESWd/OWa0p2VgD0Y3
PnRj1617NjBtovh5bKBt8hbEm4Dp9FS508ViutDo9QKJlJ9UNvNg6HRand8aid1Nsa+CFy1BiMrO
uDcJ360vu1pZVAoxLDrmYVBtbFXEaurssmtVUR7VtJqrk3yZO2f7c1XWnKXwKsY7W5tWtlqKu7rN
MwGjOlsb2n5cQ7QeTgZ/bBRr5pi/zqp2sJZCny86kyI6HYN2qr8Dsp7WJqCdzEEs6ls7ib/H3uqQ
H23mQ3k21MTjPhYkr4hvrsbaeam6TWwHC+D55QPtll69ryabvVAQe3alfWqU1lLtqCzpER5ibZpo
Kg/G6q7flKXZBD1s59KnGulssecyPd3EZIvjliyJhBN8NExF5ePWnESnXlaAFAaQ7/bmAOqpQaBA
BYaOCpSHgqeDeWIYHeswWeuo3FWW3rDTGOfWolkST71E4izUjk/KQnfhfrE7w3a+jLZbOGKf0SdN
Ut9c7LwdqEBlZvWxdVllvnkcXeNwcRcjO1uyrBRXluyAYwf43kB+p84SO2dLj2VjnxnTVJ2rnNDN
vUvCxhyWlM7XG7vl92981aVVAMKfBL9vSZYs5b2dqsryOZYLywa9EukdesY3t2ZrhbenLD5OJ5qY
WDJTVaeVQnlt7k+lMgJ1tgenmA5DNZMlIuoym1kqxyG/RBCVdlEzO2Nz2q/qmoeTVRnFZ8geccc5
d3D7kKqnqR56pCarn9dy1XaGIiuHXgbFlkBaZu1+LPhibmEC5sv5IC1OM6vK+hqKRYBFgPcsP43J
kj73y6r1JzaTQLFbzCL+pCR9o/qJMs0PUDYTPVpUr7jNmsoYfdzzJSFLLH9mCMWsaD4nQxE7nLUM
bzkkLf9SwLoh45OEz+XbaHW5tVPROss9wkztAQMSNSaLmr3njx51OB9TjXJNJzUpd4Wbr59l5zS3
+KG1e+kmqsOBacjCoUuzmiYCe0Q/7bDb+rRQ0ouas/e1C70DIbM5VJYf23H6WQzJoAWT1YvJr9pW
fqz0Vc5sZCdV3Wmj3n2VQMk/zmOxnCps9ktkMY19Mg4A7zmk2aFi8F0QclmcGHneoRkQ6zltoKkM
m2Qyzxq+ntlf9ZH2TStjAnrNbC7OS4eQzJljA8dIo20rf0r1lowAGuN05ikCfalWbblvm9ahfOqU
U73rSuTtuzWl83ubMyPeq0o/UJOGYUo4hOWkkr6GgQih1GxEHylP9z7rLETTRTP1H9EdubdxUWlF
lNSx49w2JH8/dgRaItgxF+ub10yFpBhjDXIXS6uqA2teirBPvGVjOxQOpGagYWUwL6Tgng9Cm8F1
lF11MqlzepgRMzcXFlamjCO1xfLt9TW1DHBy9GuATVL7mXU1Pce0bpVBO8Z5Qu15IL+Xhb+m8dnF
jul3ltN/7hLWpnCRFXqOnKM7q3HhkXw7rrE8UNZKzN3gDlV6hppKqUg2zKoyzOJ1fFiRCQwhx0j5
pbK19Csge9f159RazirAT1Mkuy773IsZubKbpvm1aM2M1qXuNugW5Srosgi9P+O8xPEVDL93sdkb
kkCr7FQEKH3ow9Bcpdsrpprkg7Yid9UncHRgsZpKU/G7eBV3acrJ2CeLC3i+w06n35mLXK5Fbkwt
j2SxVD9lBlr9pHdKZjzNQ3CVTAPTueeBVt9rlDQfaeyjfJgKoNQBw5LCdb5m7VmysMUKJ6w7E5Pb
FkporVn3qegM8171lrj0mfYZN/oghX6utH2f+SqdoI9JMtglZ7wBSXcz9LkbMRm5aUSYahqNaquM
gUPzSotKzRturCFZN+2fpV80SW9fg9YB81o1TOK+shauDNNMyusMae6dkXVdddZ7dpOGsTnlSdAh
OhBhbMWJS6+HTUbk9nTFtxICZf3JGpOWWqZmdZGmV3kVja3pUf/hAEgRVixTMEpt/Fyz9ppBqcHB
ecRiUa+7TkX7Rt0tdZJQTb0MSrpjDGd0UmTzUctXNwtXU3GfnGZwjaDr6mUK+bihJ+RVXZHvvgye
edKpjbiYFlKuAkhIVNndqqpP9UahhJ1qnOQiNgj6h86a+mfmUJpbRaZuxSIq2yrHz0Vzgz4nDPoh
z/v1kCOlKKnBKrRmkQcVD33aW/faApj4TGO9u1krzWY/8LZI8xddGWpxsEou1COVPd0x9KguhRzZ
VFGHbfM+qpbUOpnyd69ybIUF8gvuCAI4ZDoP5tGREp5DSmdXa+0GbUsN2il5+1ajoX0q0HQs0kiC
DBr5O7f2iz5vu+gPOSiOTCqK289/kt+PicZKFIOlNkkZPoOT3Nw1RAzsK1r4v38pUpMR60KPYlU5
NmxB4NFKWbRO0GroCgw3E/vELsZ9qnX1O6ySY1XtxkveUtp/hEJAojtS6KVzW/PZTW4Q523tFzFp
CYVTZXuZ57bfjut7JoZXBsgmGCaTGrwZysCjV1fIdo2RkHjoB6R+Uq7TcuIykb7zAF+7KxTNeFp1
8Ke/DBDM7JVTLLkXIOEjcHZGAW7EWrErJ4u2b95b78gpXxkbGjnuOht53BJ06l+ODR2F+DDg8A88
u/uSmWqxS2Y05tnYvIcHee35gUaEVsXEzmg8UolikevaTsm8gApIf4cgwLko2fa+8/x+Mextw8LD
p8eIsOErHPt0W6u3OB3ymhRBEb8pWv0C1Ya2613FuJo6dwryMo1vO3vRPtBZHEMdjczdb88leHzQ
fJusmThqtkfx0wfH0c7BpsFDHXqk80HmIVVBpWUYv5tVomHu2oakS+WO9Gfj6EJ6nuLkJvAUl64z
mT4RA+jJZrXVH9e5fQ/b+etQMYBA0tNCess86R19cEqqDbROOMIrabF8oX9Cc1PCRPiI0S57L2P6
2LCx3dnm1bWNDTvPHb58hHk+aDFtDgpejuZetE791NGljtjVfKX6VQX4K8xdkUzzO1aeXydorrsR
Ovj+Nknz0XXtxe0VNvR8D9ZkRS1xXUE3mk5UeW27UxJbBqpWadHb4+XVmyWxmDGD2BgDzsubRUyy
mF1BX0lQzMDLjtQdjZ+MFgIHfWEWXahrHUpS4P6//flzu1uQyOavdXAAvbxybXYEBFWLF8TGWn0o
laq+lUZJKXVe5urq7bv8dQLAwgvxeFv/WI+OwTGZMeTt1Hlcq07cvTrLbq+t9BHevspro9TiRIu1
iO9fO6YPcCyPKaM6TKCL1eMYbuhbjXV1JtHHv7MCvTZWLB3nF2ZSZ+sFvXx4a+ENnQOBKfBQa10u
QsaXJtqfTxo8BjVcazOefTYBuRW+fYuvPUj4d6SgkaiIjXZ7BD9NL0quUv8cOdmus159LvXEqnal
J4x59/Z1jq2y2zeIsdLB0GnBHjOO1oZB0cg+kLaHlQCrIAhYvrhcaDs6EtgnETAQPjNa33pEkJez
4f5uVOV2eaZxy6FzCRf1OPp9nHTaszSXgxhIdmACa/dz3SFwbs5hG6riPQLfayMHZuPGYjWo2x/z
NVMgHLnExhq4ozpFZMDcxIQG7chHc99ZpN670tGDhSC6ZrLjwSZ2Y4VlpRH4kBfxrupa8+Ttd/jq
pbaMVh1sBbixow+cclac9LHpBaaSmV8AVZCEbmTthzZL38so/3XrskVr//tSR4sRGwx7pNHkBVPq
AavWyRNNqJ+FZHxbCDLJlnz71o5nTd1i47IRHdQfhGfr6HocboC5jcUYzsqs7XEfLUizpBcVW3aA
YSxT5CSUcAxZDu/MZMcP9ceVAQPhKdxW3WPvYq6PeBp1fQzdoXC/V03jnRR0fwHja8073+Brl4KY
qDI3Qxu0zKM5xga8X0qhjphmJ/c7knozwBZxL6Zeee+YcPz+trvCLrbxgbc0huPvrSzHXs8SVKyK
sVzQcdE+9NXc+zQn7NvSLd9zxR3PnlxuM+dCikGzCPDy6M40MRJ84npTuCgZGknb3Vs/TBN4KGia
Ng2/B927d97c8ZS2XZTphH2ZuR30vKNNaGZNnXAalJkuTc4tMac4TKBIHnq8whE7DiukyNOcpmPn
PqVyme9+e8iypeEtcjwyuOejD39KaKL1shJhJXuxF0XUNLdGlYzXVepaIa3WBslI895NvzKGcOZ7
oM08uIe4pl6uF9PIZp6LiLDoc/o0tq6sATtU+3vSZ2gJ3r7F117r5sY33Q2Ay2B6ebFuRBjC3kxg
lDKywKvs+bLp0+E61mQaiQ6xmdI26juvVXtl7GKZAtMKfpBwj2NSeZk5iZoUrUCJ3uuXOmVbui6u
Lb6UovEO3TTP9066Fqe5GPQbTnjlI0VhI+xw7Hbk39Aqi70qozKFXSOMm9jwNcLF39tBv/pbolDb
AIJoTI+H/MIhnVTpHFGyikGvE+7qM0qsQ18qw6G3rfLr2+/itdHuYHXBkI52QT3e3WH2rCvDnsfQ
QBWtoEFUyjg0UDQhllnqM7JUsx3upfisyMrhEMO8mKK3f4Mf1IefXWvbB8feyCbpHigyEoqXw6Gn
yKlvCUZh0drVGWW3KnLIPz84SVbs2kGuQTMI62JQ1za0ygYZN2847MaxoJWCwOntX+e1wUnUjMs+
G1iEeYziQcCfxI1Oi3md0+qskkLeTCrmCiW1vhRt4tBjWrp3xuZr1wT5wN4XSCyr1dEyNZequipz
IkKcQXlgSn3aWlHCucmlOxU+zTuqCVVsOu+sHK9el7CAjVSJLOE4EU2jC76mlNkILzds+gei3sCx
IzmkdFNSbLOKmkZ50ZnvvPJXrwvccJvlMHIfv/FGpEs2WrUIVb00Dk5e2DayYpGfxbi+d1MjNZoi
mMnemXe2x3g80Pi0WMIAYgNw3L6FnzbFM/LeUTdwegDMnB6ybBl2+mhbD28PoFe+KIJ9sI3zAcOL
POYIoCUtLeGtQ2j3TR56UIdOsAUgohiS79iWp2DQFz1ga2DA8x+Nk7ev/sqjxa2pEuBpaqj2jvcd
7BNkX2gpQ6nM7bPcRjXvksm0Z4c6hKLW4Qd0w3vAnFcmLS5KNYVdweZiPxq/rGSQZj3WrHGkhww5
hdVZUlQvnDgLHGuefv8bBXWkb4s0qcvq8RrpDhtw2XZFaJZSORvsob9JUfY2kYo3MgvUUiSR9Bx5
/fvPlpM/WzoerE4U88vxI3BMWKjpRaiMq9jLRqsOwmrVEJete62jV8cg2Mub/8VFTcobOmiUbe/8
8qJtNWRqabEy20XanC0mde/etZSvSdsue7XWLwnWlcU7X8or2wG2AQxhneeoQ+B/eVEZ545dmrEI
m7gaKHIb450gY7NkfeixoL59h69s0gm2wE3NqOVix4f+SaAgHKeZDZfEW2xgHzu15tW4U+hj+gL3
dmDA6I5EsfYf377yL+GjLD00QkmQ3cBZW+Tty/tU65UlXnroiagU0J+Q3WVHE/I7BgwZpa1BPKrR
9tZXt41bvOtolBFzKLp6WhL8/UA3BkGiPtfpDlUTfoG3f7vXvirWZT4sipQcIo5egjXNqsLMzbro
IlZzyUrHPJTYF3TGVT9Opt8l+/14GNSuqcCyJyMr4+XDkKmrOV3HkSUdqVlbAnqBTnFyn+lC//0F
YOMDoxu1NnrxcRgOvSJjSPGDhTEa8z1b3g81X/meCYazi9dbV55eFeHvP04CceHegdAnf+foQ8LS
1tiIuMfQqhpqBVo9Xs1ZLUMvRlhikvV2+/b1XpuJYey5nsFmziUF6uXjdGuV3E1ZT+FkxuphSUcN
D/0gHnA/arCnq/jSbprivbrBa4MGkCk5LiAvN2riy6tOWerNCZ6CsB4tI7C9DmVZmSk7hIHKhiQw
3nmTr8wUBgph0+B9EgZyfL3WZQam7TyHlkyKi9bK+sdeN+Weelrx6e0H+sqtUSkHBcf9UfK1t5//
tHxbK7XOdc1n2pDILx23c7AR2xgQlRHxN6j49Z1t2SsXNHFZs4jT69vYfi8vWDcmDhTMEmHRJXFU
2/NzZWb6gai0FvpR074zQF95lOA04frS4YUpcXwsopE+0vdV53Bg0gpR9hV7dA0m6nL7PXj4D6rb
0VZo2weRgAbmi2ry0cRnp0jH7GxZQpGn8mAZUAu6TBlv8jHXdvYsBo6fan2djYN6OrT4a6zBW6/U
eUw+Z5Cwv+DqNiEcGP1h2gJZHMOK75K4Hy9dDn2njIf8UGNiOSRJId7Dk712YMCnwCGVoqP1a8jV
qhlEaKJ/C61+aJAIxRixLH2xzoioqx8blBzsYuWSfPRYj0+aLoM7glRIeRZGk2EKAQgw7N4em6+s
YXQDaJNp7HUcGlgvh4qqNIBRe4aKZgsFsVHlbvSlCSoLiq5WM4vDqngD5srGeOcA99qVqc1TyKYX
AanoeJqxRvLg02QJc9X5RuCEyYZ9FZc4yq1QE3r5aA9T5s+DN76z03xluNICoa/EkY3hqusvbznB
/VWLVltCoOgp8jK78MkINEKrm96L4X5lKoWyvV2HWjh8k6N7NESZGCyHC8yGeBPnm3O1R6mz0MNd
EDfKtT84nT69c4OvfP7bTEMEBRsDVT+uoUvNGvuiwdjeSggnKopYtNrgOg7rvNTMAKA92uDtYfTL
M2U0s8G0tt4E5bzjEwqt/0Zb3FHy9WXD5aCl9V5vzHmPlPJ3+4I6l2LAQqhgF+P+kkfX5uVk5w4c
jE10eYr3LvOLyUVnREX7nY3Ma3cFacrgDbpAa45X+1prZe7aigyxAlOhr3pzDCxEKykypbkM336E
2zL+YmYDIkhhEko6BVaEt0dfootNBiUs2IQMufQlCmxa/evaAGB5+zqv3BRzDwcenefHf7yXw19L
gB4knSHDcoKDYOL5wv9Czm/iNd3T25f6ZfhvXESbrTEzNkePH2zLnxY+u/BAEGwFc2yr3UGMQxsO
uCt3YlRkROlbPqpaOUdvX/S1+6M8Z2w4WU4Cx2FYKYw8zKoaoiPka3Az9Oy2ltTsHIE49n9zKYMI
gu3m2Cu9fJQ2vjcN1eKmbxKk1FoDqiX4c0jiPecf/bj/+Lr8v+S5uf7HQBj+/p/889emlSC+UnH0
j3+/yL72zdB8F/+5/bH/+tde/qG/X7XP9Z3on5/FxVN7/G+++IP8/f+8/u5JPL34BywQ+IJuxude
3j4POHd+XITfdPs3/6c//Nvzj78F2PrzX398bcZabH9bkjX1H//80cm3v/7Ylvj/+Pmv/+fPLp8q
/pj/XCbZWB3/geenQfz1h/0nuUs0XX+MMIoWf/xtft7+f/1PWogc3LfvdtsGbbWwuulF+tcflvYn
xUImZYssbZcRwuw/NOP2I9P7cwvJYNpkwt7auOYf//q1Xryff7+vv0EOum6yWgx//XE89ukC02jY
zvMEH1ANP9q1q2a+IHmkJFxYW9L5XO9wlT6OpXmG5lhEMFL3Pz2Xf/4CP1/wl63RjytuHFYCD0w2
GUdXzPDbzjlUckxG+oOpFU9ZKhGZ5fdDPN7p3njjtiMAi9l49EbrK/rp2zxrvxDWMfjoAqJ+xEVr
WeeFqHHqDh8bmkvhgF8lNAf3HRY7E8DRbEcdiz0+GGbONbxE6+jTQZoZ22qMKwFe1RoYxM74g90V
lykwPYSTllZHtpnmB+EK/b5nP3tTZMUetdy8z/GSSSB7fpkgJ5sMSjXm1A++sXBSsHWdCrCRfrIy
aB25EcsANb7xGdXyTW8aZMkh1zTGVD9d3askoxSDTSQa5sX0e+EY4TQm0wPOPAM/cyV3TZwBGcP+
GcaJ/LLo4pKYE7I6wPFjLdgITFqtBDqE3WRQllu9b81gxP22Xz180L2+JOdo7pydOto9fYnmc0Xk
+G4CtjT5Q6phU7UJiEitXLvpSKy4SeLEjuDpZRGwEeMwYln0u9VB2TiqoaeIS6JQEGNWHRLPGgrO
c1woxfPQmHk0JsqyE/q6+BbmZBXHfOA62R267jJKq/oxFaZ3Qqnm42q2d9bQw9XR4AfgKT8tzCzf
56Na7J1uXc9VRFwnlM4/aJujX108qEsLD4j0NuSprq7sxz5rI2CjQwgs/dSbuoeE7uvtOrVzWK1s
ozRlUi6KudS/eOaI5V8ae94f3Qp6X1eJ2qWwG2rrIqvMkyrNv82ZUl2XXpydW7W69aU9I91nGWau
AmnvPocFNMkZ+oSgknViebGLD8OLzTNXlo6/0XXuOr3WqfoMPQSGnNOBgnecZmmAr83nC6ToUVT7
XBbeibfqT7UHRAKnwhrI2luCVa+rEIoKlv+sD0ex1rt66PFUk3t/aW22uqlourBpwQRAGRO7lBjJ
C4y1C0DC+DvGzeQb4IUndLR42KeyAn2CDBhXS9XcrDES8CrRlkCxGaE5Dold5/SYcDQz3/VTmkRs
Vr/WgBaedFf5MKelcWVgNjmnszHsIbwZZ6mWPDlrU37s7EG9K2QPGw7kaIHlNSaMwkjMi340oAk4
3op3F5Z7AEMJg2rcXnpq3H7usCMcgIekPri/ajegxDtRcKTtFKkVodnDuMfXcZXmmnEvMifn4VjV
SdUDOdi2jpdxLNqoKD3ri5OtZah00oIvsfSRuaTXGCpYX62a6aYC18Pclzx06nLbYDPgA+WcBc3o
UDbxIUtn9qJ2P8NpEsTvQLAG25ge+r5aCJqb49vS1ItLa2ytvV6bzaWieusnCYTxE5pu86aUWh/O
YDQzX05pvNczJPGOdwP8ezzrbTTXlUWMrelJtMNx6u5K3Yn3YlR1A3H/+IV0qysbNicIOfbfgvNX
rMuLbHYeTGl8M43BPPcAEe2HxqXeUqgg2vVciJupio3AUNrI6PGZ4k9GKz5TdAJjoQ/hkJkZIKGl
+zYtCsqH3rQ/xfHwgSZMdpBQysGDt54/kDxnB8kcNx/wnz2tQAgutcIF393bj6Rb5Q9dYmOYNkaI
ZoOWXDAFZUEzDeAIE+zIA3uQq1pgpwdpq1+TXud+poiR70l+GG/arm3P26wurwGxY31u0i6IbUuG
elbArsuw6+px+5TPcDCavBHf47TT/IzkuCsLpplvZg7uXDKBobann2WFmL8axa2QqrZPB8s8gwXq
cCxUr0Qy3yu6+Yg4/YNVjJUdwHlNLjAXpoeCHqUd6Pmk3Q6GupyigtRO2DwPu5IJ8pmcXueMhm58
aEF9zr7Taj3G/rYCpo4YXDvBXcdInMbszBFpLHeO1pcHw2n5rodqMvGRdsZBNWq573IFs2AXw2Dz
G9m1V21nqSmrADT2pmvHT47otSwq43HjLaKzL4I6Fuo9iKaFJ9vX382WZt0qqFmoWuwQl5poe+GA
m0Fp+E0XUt9lnducmfjaD4BHisr3CG36YmlJE0GKwpoNXFH3l1LLwkoY/Wli9SAsS1vs4iaxLlwD
WFLcl8WVicv9kCymgueZnqYP7OcrtutuCS0C8+4p7mnIUlOknI1s58u4g/sl1qEG/TpqIcP6hL5J
jhF6wNinWr2MFLUBfZUuepTYxtSEFYezXYUpKQS+6l03fdxtT6w8HXOSnlsPlCs5wpTBGzfCQpJf
FHC6vncU3K772J69SMN1vPLVROqIHINRP88+9bAi8ZuCkzqFv9I7H+P0O5IC70PTDx6AF898EpPT
nOk4cPDSKusICSEt2st2tNv9DGhp59BtKHdrNVUwpWLziyIHisDGvB4AHdzpXR2fpkCYzxKkDWFL
dk/YeuNzCjT3clgqsqmdWYvAR5zCUSlCaHfietBNLxqs6rHvcTYvNvtpVoMmPcisxihWkrtbL25+
QXeSKOh6spkm5Fz7VumpN42iIxZYFJC8hUsavAE3hXeoLJ+sJgHdpeKRKb3Iq7qrdFizy2KexclU
xOcuK9AFOwOsHAumF7+cWCRHgHbEHZbzXetUbaQIPDs7d1qHyxh3k6jMheO2Hp8rxPk8Guw7ghYn
3pXlduZBjtahmgq8w7mYZRoKmpYHDFruOQ4e7aSAMvZ9dDCxUztpzpQh7Q+a2eL81/PvGZ6Fk8yy
m7NOK70P2cAgZcpWFlCnA2D4/lRFkLjcZmpfggFPVHG6CUIPkvCiBEEk3POyphK2rmm+Wwd7uTA7
1AK6/R0TDWXetFm9qKyWa2lh7sMpNDg7EA0XfUoZwy11bzfY0xQpFS5SsxhZ1Vo03KlqW5czfMhd
OSrtxzVb4gP2mOYAIBB37xL351T/88dEydZoaN0O0O2UnvXTAle488YlAtKZn9aL0n6BqRqfzYU9
PCtLHIPhqehl426dL2aKp3sDTtWtac83Yh7pYtTJ3Txo9cmkA3JYaYKBYK0neInAj4FZqTsDptEB
810djglReDj48rNGQzYNxxXEjjDMc2Q6w2ntSbFfLecaCCwslKUJctMtni2ziyPy5NSDk2LOBlkV
jaMCKUEg462BZ4SVRrToaMwymKeuPkygQC61pXwsJis7T834dq17536urIF8l7I+hZ7zDdteczqY
wrex4n1op0ncJNN6ADLbBI3af6NltWvWXiO1bsbCj4OQNS2/cRSKq1k7jTfgUwYWttV1L1lJ8w/T
yOIJhLphduy6M+EgK1Tn5Lz2cvs5Nob2Ylh6/QPGZ+/RFTGE6hw58IosHrR0XtvXqV7P17MhC8yg
2PjI1sBcDI0A7CMt9vYMyiWoiCz/6PRwSwd9LneGCzFCN0o4bDJhQ6iUOXN3gyimujcHuKE6xhZ/
wbK3N0brFEhvdodg4qIrMStB4wmFo5TnhiE/Qm9BEmx75UmujVPU9DZsaeSKVuvcMdNlQQU+PSRY
Gx9emn9v+3EFoW58K0b7qYrFvWzaG+DVaO8L92trG09yttN76IwgiwCfFG5137LJPq2y9GNpLgIs
ZK3uMg8Lgjq7CHqUkt1kxeCbhyGJCqQ1J3kWd4GlQZMqaWYeslhYUSXBjzeIAAOnW9qrtVrhEdVu
xJE+98thsQOSu3he5jVvEhuV7C/aUm1vW11PA1mxgppj2/pmE39TbKAQLcZEzPSjL92ey8p0CC3A
NYhoePW5kOUuMWIgtFDM7m2zSM8LG2e3RRR2QhqolXTTiToM1WY5qE5wSwLcHrGDGQNoq2ly9Ws1
K4mDNVMzApu4OcTEIdGcOcrb2Y3KpLJu56X9hnAOGKMUoDkNJxBqDg/S8kQw28YpwFv1EkvMBl1d
jdBJnM9Oi7Bn6bPlCsTHaT6XIgLwtp7VLVhX0sP69BxH5K6eTQ5cA+aOAvheguT9Bq4PkB6bfEVT
Mc/b3qiu0wyqHVVfwCJ5KU6HxRndSCnK5lEM8EzqbD0vlsX95olmQzF8Ubt13hkdBxzfcKrFn3V1
+pIU294XtRvm6gTAR+nqDFSk0oe6hWF0IseGqFpYfDtZikmiPqdiWFvJeBg77+CNykHWbWP4jjrC
4azyuWXoccRcY/E9KVTK0p7OdJyhFg5WGuiAJSBO94P6qRu+I9HcaCkuPr42Wz7N8+RdLanufVUK
4sZED+O2YYfkewAsfQhzS7QUTbXPLPN2AHUXmK1xA4TqS92rd6VIk1Oz4WsA3pj7AiBFBvL2sDXP
ADfYkKM5ki+V/SA8F3iOlX2uyk5eqttM53glzO48XvbI5sawqkjkCWhLVNJnq9/AJdNOXNmWoHCc
eodJ9dswrtUd2NiCBA5L3UN8uCr5+HasLKvf9FZxMldjDAuI36wbvVN+p0+2/FCidIlqrbnisK7f
9s6yn+2yXv1qkbdW41SRmzvDp0YnB8NwE3uP0THdq0JqvplvR80Fdq7wMO72K+clfr8pUuftMbl8
sG3b53hMBR0rWEYV7tL8tMXTHjGAQjtFpO0tbIHV5Rysag5QUasDJ771ZFFczGB3/RKoM9UA+6Fx
ygP4aV56DJUNdXIbraonAHgnpLIp5p3RpMoH9tzj+WTY8gTzX/zVAfcOIq4cTylT7ta2GB77Yjwl
04PaPabRwPHAWDScz3dYKNvTHH+4DvGqVR+GbGr3cakqFyv1jRMxaUMEVQOwA2fZ5xV2wFdy7yAz
I+j9R2n3t4qE903Ff4/rfi/qhf+zOuL+udlKcMPxX/V/sIS4xYb99yXE3XNdPfXFzyXE7Q/8o4So
WX/SCyJFkpIgMkLaF/8qIrp/IoDGbAFSA5kfsksaWP8qIjp/0n3kZ8gb2OPyP/9VRLTMP/nr6Pew
W9jUkKb2O0XEl7VsCphYAKlu6jSpN5qVdtTIbepCAba8zsHcQLHw4OftOId3ocy65vDTM3mlfLiV
/f/dfvhxKYx59B0Qz+BOOo4UKjInXnGLLYFuwJ/kcnqUyaE4X5ypPk/VhO18X5UPOTPpvgWI+04p
/YdU8Pj6dFtJDkN5gAjsqHo5zqlks7aKAI5fkl4T3OKG+uJmboQVmi2oknH84xHINKdwYndOkKaJ
ducYk/MVtnR8zaGgd3Y9PGj4qJDgPR8CgdNFVMgwNekrrt69Q7n+ewcfI6fwllKFQtL//6k7s+VI
kW3bfhHHnB5egYhQr0yllErlCyZlQw9O43Rffwfadu4thXQVpx5PPWyzsrItgghw97XWnGNmUaeV
FYdwjC74+bu2/jvHWAcDMNOuDgurTe95fmCHdRwCXxJ3GR/H0TYekJHX1z4Mx2E31WX68PnvAeHt
g1+EURouMSSdzPG3h+Mf05NFEvBFZiUbcOZT2Cph0bcabba8BcptFWi5Yz0STaI/lz3DnsglWh4m
QCMh7jir2f5eofMZ5PrF9l5Ly8QBhpjIX70+S7QVo4RdZ9e559JHTez8gPXM/KXPhq0fErsY7uPB
oJhI87J8YVTbQvweMWafeYNsfswKkCktrpiVvgVwiLILSSClGBkdHMm64Veulvm+ByFb7TTuYuJw
qNIbGFatwYlXpvYtqQp5sReVi1BLtDbGfi2fiZbCjeaoaHaModsVk+8sQddZKYFigMTc0C/q4VmU
oiKIxFn05rxXmAivAZu4Glws0/sZ65BCzhoXE+0uBYK97rNudt1Ij/3MjepVDd9QWyfJF7MmsT6M
4WI8ux08qTOjMWw2MXeuYEhSbhowl2qAYtBdTckpDa4N1KHMApHDXlhEuZ15FoCslcIalrGlVGDW
Pj42+oIC1tg6FebVqMW+e9nTDqIdYznlXeaAS92586uBXSWToqVK+tBZps++8YsbduzLBUyKCF0L
JfHXAnfzdI3Wx4/3a+bJbA9VGYJNyVNRhQVKuvI8Ns2yJO0AzitJP4Zf35JFxmGoqXKDLJ50wnpX
5np3azj12kRm6U5+CAyfJrodj338olYrzfbWYLpJyI+0wP/QWnLQ18m3IO3hBYZGXlceCW5FTqyM
pZjbaQVZGXuQPWKMPn/4P1qMiPZFt2UyqkTu8fbR7wm0KkahhjBpXP/gpDocB6dvbwvdGFfYLQNR
AaPW7EeqXMpRFf/9/PpvJ+ivi6GP4B49KiH1TBGPphPQZJIMW8gYSlh5Ow5v1qXRq+zCAFB1AD+W
n9CFHqX8/eeCtu65zJkZPSGlfnvDzkYNRm1BA66G5DZYHAi7ue4uwV15z6qdu7PYWK1osOc8glMn
zstWmi/NVDQ4KReqgCqPy/1q0yo2tRyx9+ffx5FyZft81Myo3AF0MlSzjhOfjQpcRNuWCPu1mGmm
v9gHZebWbhJkJQTJTGRWTr14Vo+V68NENUDoDta6byo4WUS/ixO71bYbvN0t2KuZl6M0YN9+51Kq
wdcz4laCFhepJuGYT4mPfpfQjRM3/n4RxsXDGA8Ag4uzxj5ahHVZ2JPY0kzSZhq/pKTI5fTjJhM1
gNW79CaaBXxczsQ9EEynEOksGVs1ZKymDHQ15QsMIghirb2a+p4pUMsJHXbrodL6uIIlvjUEPv/M
7x9elMyIFlxystAsHOsFYRfY7gh/H8rcKl90s+kP8RxX+8yt02/ZqlmHz6/3zpbOrNFDbYt2D4fV
puF++/BqbtEwfDJIfNFK63uLI4/CBU2RovG0mpHTIjQ9VHqZ3OZ+UXyfps50gqnttROT/7cPBecW
Ti7C3IRMGK+c16PcPzfMdLWlDpsBto6nTV9LzyOJDlTN/Ynb/egykIRwinsOymb/6FCmT5O08jFr
w4aFf8ubqf1vFaPeuwxe4S9lyXg/9N36AG9nvIqT2iDVBZYXHfbcKYo9gRuNftbM7XOiVoDMn3+6
tyvn9h0gj+PYuJkiXzWcb38L6eUGIF1a/91UxectKPYd/en0UBfjQ6KKfOeBjo/itkgvxTKeggN8
dHUdlTnqWAf573FYadYZfWLR+iW9BxXubigbMPpFpq3BkiYkmc8NU8HRmJi9SXwzuGunn5/f/9v3
9T/3jyhb8OizcMOyeHv/iL5SDnk8A2Od12s4SIS6wZC385dGgrSJSXc4M5Z+3H1+2aMFcrvuJivg
4G+zSmJmPNoxzJbQxE5OqKtytHq7GOzYQ5ls4Q/Mv4przmruTusb/daunNwGf51O8z6zswKOg12u
co+UJp2jzz8ViuQ36+Trx9Jx5fFMbL415NFvvw7VKNg+4C/CXk5fUP14XzNtBrtZi5J2k+JY5ZYS
Qia+EvZ05m7Vzi+qyM61gwcJoQgdGtyXMMy3nBCqBiJToLHRdFljpw30cnAIKmiGLITErTWRTGgd
RSk+jh8OY4h8V5LjfkCDXh74LtYvFn3HHDfbFX5ePYYb7aUmB9vMZWVlhhhwEoIQnPrpD0ubGarX
cK/WnbAlMs+qF129hxu+/NLSuKVfPnnGOSbtama8QIJNFOOOjbrasXnK6XDAup7ErSaJcmH44Yxt
MNRcnDgfD7QmlJeRufwQZ7eGNiHp6qVunItG+j2GV0PC6YeTQvO9kPa3qSH4N1RTS7YDJHsjCetl
GTWCLh2G3RwYze5QZ0w0L8BAD3vIe4z2OVF5f9fEE2swT4P/4OjKn2hzC35n+GYzeJyh7f4wpHar
0LQrGyZKqWUXdY5Oyko0GEYEHAz3M67NH2Wc9X8IjmxX6O5VbUdM8PM/ON/8+Hxz0nv02JbRRpg2
Ty/s5BltKzbJe2Fh+9o7q192Z4ROMLfMRVwk+9wzaCkyAV9ua1XqfxShPC+kN6Y31EsjQDB98L+D
mSo4FTJduEYOyhiza4w0C7KsoU0D/dKswkpTCJ7ioWLGaMxiKBjYNLUeyGSj7E2gvhm/O1A2b0oS
FX5UpePDDtMXftBBMCkKhlh1bQRJk3xxx8UEw5Ddj2Yd/FwY43c9rwlpWoNuUbS1Jo72vxdVrN8t
eivEiUx2fD63PbpZbVoGgvPkMqIAsBkHBUbZ59+9ZlHP0Lt9KP+5EE9Q8fXfnCy37Fy9Wv864Mp+
QJYe6qgQsz6fL+UCYDjVavO+04r2qVETQyO4LF+1chIl2Dkzv6iaPAExi2x3CQ1/8mfKyXW+GaAk
9qEmzcU9577cX4CESj/wGbbzjjWWeWEXnhMfOMZS0HWNqbqdIe1kvEyskYpBQwxiHABmJ8l+5HDc
R6gfHOaMQ0EUw2JnDbUIfdDz3EslDaWFjMVIKU9At3aKDv79WDDeof1lDSGxY1QqIN7aZ6cqhj60
3VhOAFEzAKewtwVddHJy/oL1TZ+9BrtIaM+r8sIlK7xxVwnVoFhF7YLoH/t0sSv6RHkXS+cAm26L
QjsfIf1qYZGWZDEOLP0vsWYhP3HX1pEX3Lmcb9RiM1QtSKMwAkUrjQJdzrmIwBjHOrxJk3Iu0GGx
9wdL9rDgOIxJGFqDY/URyTxLzXCb54SIiD4x96XR+DzYQ2P8oIab8tDLYvOm4GGdwSQPTnVmOKMg
hnrIHbmLVxEbEdBC895X1YBiJyn8m4bfyIsorcBmjrzckl8wG65arSl6Ypbq0QxaZj78wSoxfiAR
YhbS2r5sOV7nzvepL40xcga1aVjqOP9hmWUDSlXzlHYO58T9KRvwthHwXf3X7Azyqza2fRMqbXGd
AzlIPr85ONpL/JpptaMih7DndPACyb/lVSoBuT4Zmun9HXw//lERc0i/r1Tb9zpvr53p9/fLshp8
7lVukHIkB/bGriTtpHc97Yn0P3bgwSx89rvUNr+A+F2rfZuTynkGwci4HhJLejtn5avZ2aAXwwl4
CXUlov07vIazHbmd168Rh5Q2JRlEMd6ElQHOlWbmsiN7U4mA4IqOB2QFbZkRQyd5YgfmxNy3uDTp
z38Z56z8JsSELESWJrC5YuhIBprLNGnO/BwBYrjpMtB9AHM9M4d6TJEjOfqNbAi+29MYSM70dXvy
IXomv3E7JFDOi1lcZDwRflSVnW5d64vFSdsfKh8mXTxq2t4bHPbevrQoTAik+6pNRv1HrGb+yF+w
/vYawoMon9v6yas65CjlCv05yuIMLDa+bplGi2c1EWnABHiZqTBZ8WiM302WnZqX8ygM5nyGWd96
hhzisGlNukcCpN3dHLfLd5K8Rjek0psfIevP8mLpeVjOLMayxQ5MnD0ybqQWjLAnlOUZuHH0AugZ
yZzgaLn+ZeXUb/w8pqhre5rUAfHLSRatuQlzUEkBU3JiPBLqXRvDORVNuar91EODYtQJU9i4VZOl
pqs0dXoGUHHvkJbTONg38xJqb9cxiiN8QFY/63V1ob6WqHrccJlXjUQ/vcMDk7VJZV7rbU0Shc6k
lPixzHK1nWlABguX1Pbm0BtlHO8bocZtdqGTNLPoaX/Bm+OYCBGc8WsBaXevF5nzvTUW7W5FbTWc
r2VVXBug9Wi1EQhF281USh3ABO7KqSFeUMUyO7PijU7ed3dZ7JikqBGWHK5tf41MpP9TMeB/1Nvp
Szdy/OZMcyHJ48tOVFHvj7I2vUgHDoaNg/FdxQsRl9S2uBlgX/dolHQWhCFf2bWkq13SGqh3xlAK
oDG5uHHqk0azt0Xc68HN5PyK45dUeQruo4aAvhiliKkRww799M1KeuRBWzorcpQSe8fJ8hMF9ftz
MzQvoH2bfQeT2bF9X86rNxU9r2Q9t8kPTy5WWOvbQJ6X/MGHrcBqGpdfPz+ffvQdY1mnkkJDCbVi
+xL+0eGku9aNOSEFYe9n8qr0Z+0x78V4sWZiIJpTU+caeMyHYpTGDiS3/u/vmYjkDahGd89HMvv2
8lqdeYgMUi7f5BqdhMHZ+cztzkbLZsCD0iEUSyHOP79n84Obpp+Ay3eTIHvucW+rsEbQiPXYh9Db
x98M3BBO6GPn+9GEHm/YD9pAmrJG5yc+1A5YXfC46fKcDgYStJZls2YeZXT1bh7WZN/qdmaHcanU
NbJRQO+G27GTW5M3DftC6tqTAEv5dzAI4SPVEQRemiNRXYtlVzS+ee3bY4PecnCHOqgYUzmh3Y8N
kNXam6HzVzDLyc2pk8ij8z+HfcsULUpowPYHX2t6uplCY/wqkHrsGsRTp5iB74ttBrZ4tGnieoL3
8KjYzquRLDyvmFDV1vHjkmeFzSR+i7/+/GfZ/s7/ayi9vm84FZj4UD0LQfl49Cxw5SGXsQqzQTcp
Vz2LvReC1E41zdd4M82FbH3wUY1uOnWPH7zrvHrbiIlHAkbakV+WUl5wNIepyhtGRgPDynMlZvXd
Kq31ckw77/Ff3ytmZWzSr6MWzOhv79WcV2PVCpqNem36UaFp9q7gDAbZ3Bu+VdL1djojzn3c+M6J
MvmDX5Mr4599vbJxjKFa9bIuvcJUPMeUnmhXi13szuWJpfuom/r6Y+IsQwbPWA8c43GONrwEp7Tb
bgxLmVZnCS/5tdmZBbQ7vb5XpdttLckX1XNisqoeZQWIlQd/SMQ1i4x/0VdNcZ53Vv1sj7b37fMv
X3///ju6YJ3d0JS4t/2jRa9sOPaRdTqhfSFWgRK3kUlIqq4km8ruil9EyqpNQZmvtznc2yqY3a3g
JNHNGBCnGKoPF/LfgbanE/EJq5uqn4h/wJMPrUZ+BCQkqNa94F0BOw/5KDpxAww3j16VzV3GR2eg
hM3GPGr3tbMukes7c+i3AtU9KseDXND9Rkrqw2/htt+sbMtXSfWiO6d/LX6hDZvvM3NmMDUShjef
+r1fXZ9v314anizgNiSWDWBx9AYNKY97XRQqhIzvoVZB9cbJamrMZ0A5DHkI8fIlWmAt+w7dg0gm
2RWtF+pTln+vhKmycPL08atfo1gmelvAFuaACBuN9m/m3aIuSP8AHEiryEc50gU+OcELzSRjXLZL
LrRRNC39PQ3Eke/idLLq0FAG5yyY3eVL2/mxfrHWhAOHme1qZ0rwewWjrpEINY5L/E1V+tgw5F2S
+5hj1HMvCDWLELGYfxkIiaeSxE1sbn6Lsqao47oJBbIassJXyOChRUBcgbGDJw6Ln6tnlw55Ag9l
NqM3JGCve0oZVH8z9aKyw6oe244xWFYfSi8x6BsMg9vuLOZ42iVBeNZKbrCy18Bx0H6W81IgNsxb
sLMZNWYwUaeSJ2taVRn0pFxeQcByf3pjtz6P+ZKXu67piDUjjUkQtWkNBHvZ9AyqnTRdtIIKKAHh
TGpq9vB7SGmoBAjyMlHto/IJb4jgk0szrAbGP2Hd++XPRFMJDQa7QXRu2KN+8NCB/nWo/62zUo3W
fqAZwRF3NYkyNLm2JHW0kHFI6MdwS0hBJgM60OUVpZHXh62QsieROU3ygKVYXtP3gMkVN2RnBpOf
Nv6JjeX94u7wCmA0wonmOc67JS/ZAIRkjoUOyL+Db8/TLrFyIMm+t1xouX8KbPjB9Sy0CZhreBXw
AR1tmGIkjYqEzCGME3+94flrM8bTc3w7cJxDQse84t/iaXT6S7TbsfIyHsLut614/zjGkSiw5boN
r0oxWLBENKEkjU23PfFVfrByYsLe3nR900K8rqz/uI6uyLrsLI7k7tJnXzjQbaYXKuCEbJgfRIlj
pqYyOWdTGHdmpeVfPl/43vdSNwqXy/1BjGSgfrTuCUHUtRhRKCBX9ZB/mv4XXRHKXQnR/Pj8Uh/8
iDYHAoYMlCBsmEd7hPB6wPb5xJ266/ItVYkRY9dxm53nUwTaadF///cXxDi2/XhMclCwvP0JS7TH
WtfgB/IK0pc8hgdnMe2Ue8zhy1XrTPmJ6xnv/F9IgVG2MLJhhMLh6ui81dSL0zuCZ4ZATIJ+irYm
8K6CrR61+CwPeq/766GY1HIvHVvrg7L1re8aEMtN4deKPHSKPJX72B4JDAM+piHpTSzyfuxZ3eWD
Rn6tkMsWKND4UkRT0uunev4fPI4wR3j0OQa6oKiOvrNKpb2+mHTaElriF52ai1vCgGmMtLYgCMFO
kot50swdGbfmeWnM5JJ+/qO9r9k4sUKFA7HDaY4JxNsfLaG3qACx8pSQIB12XmUeZrHIv0NcOPRT
kjlwBJKFzy/6/gi3HZMxlZvoTUAHHK0v0ncX1XfIQmeDh5KoQ3qPab6ewM9+dBXUSBuSaWOLiaMX
gLH/oBtwX0OygdavHeUvyTGuvPz8Xra/cnRsgAACinwDINgcvt9+gYQag0MlAyacO6/Z60slSag3
6f/USBNRfp7CrH+wgoC55KXmeTEMnpq316tsKeypA9PdGzURgoOWPTZEo+51q6HP8/m9vcKAj24O
JKoLZp0SGz3X0XLFmuHSQaumkF7VT+YG3aUE6RsRdjyeZ5I4YFPX3C80+5mODC1Q0yw1bsa6WvaE
1sUJrd+yE6c+1AevPUQtVjaOWeiabOPtNzCund+SoqTCIdHiW8+q5Zm35M33QZdkAzpicnYgiwiO
ksSlPvGA49ow1Ck85wfTug0LzbiOohI9jXv0ENdDYqbZWHFeVC12Tsk49aEvKuNbi4Qde2fXa09u
kREsKJp5/uN1o798KbNU/0XTx0Aeh3UkOVEbffA2e4yUN/gZn4sH5O1X04+9VxFQgQREi59rK1nO
zR7ltRjndednHNcmNA8nTs7bfR49I2hNmAvSrKUme8ccKDWvJL9ahVa95niTiMsB+eEHDAJaQmLm
Ybfmo7hKx7H/9fnj+cHdwrLjyGDSc+ITHL16CenXXe77pP82hfiSMl291YylQm7nJGeL3UG3rPPm
+fOLvvL53t4v1Ah3o2liyoYOdrSsNFmVbA1RlhWn6bxQsxWOXs5smYx6zg4xcSGQBUPCgJjOxTQ1
FHSSfiVqkqiRR3fG18Z8ykrrcBGpgfkxAU+IfkthX2aUQUwb8jv9BtkZ3nqcfX/SwWZpNvWYSimx
Z3u/tlalBQutGucASMqY2df75bpa4/7EGeL9YoPAgQMLICCTV/24JsLL4MnGo1FMLJR9wEJd7jg0
krYTZ83559/ru0u99knRKgL+RPG6KWX/eQAs4rzK08Zbw8oY7tdWI4eum2xK1vRUpMO7B5YTCvXd
1hJhRga26e2VMq9aKn2i9mR8k0WT3sbnNQVYKDRdRjNc/ag1ZX9nGnW///we3yHXiIwyPYhKNBQI
P+AzvL00GwOsoDhZSZMoxbdaT4HKLQw/Os9pztZldb4Q6Ehm58rclqmZedPnffNVT1srUEPinhd5
Cxml2ZaPzz/Zu70SiAfIAlhrr8LjY7yU8Cuz4dbXMJ+d+Dr1lHNpJ4V5IjwArt3xYkH1ghx60yOD
NhDHFEGcnkbVNsZMrBuav32m+xr2aleWxs5lFv9jcMvmh5jtTZVlz0TXxXU+MRc3G4KtFurwJZiY
SROMlbInY7dPu5/+XHgvuFFnfZfWU+1dG7SZ691UCPFN09rxtvL6od3bGUGVJPot5IbERt7E1PLC
akK91Zz03JpaQwU0VoaOEF+mfkgvV2IW575qu70+Ku/az9u4plfCSIOwpZQqf7HIdgv6iTS/sFh7
KvisUE+9riP7NKoONZPlEuYRMEBe/6hW4dxt0jIVl12qCB1PWtwb5AqqfqQ/K0R/jleNRAPcS/ly
Ln0tZj7LWq9FcjJVf6aYgbt3lUc0ZrTCK07+kjloP/jtPP62vWatz9Kqyv2A9UuiM+y6JQ1Yf6S5
p+PKdLRDkwxCAovYS1zGxk/GhgQej1pScWxWM0MYe6zaL0M1xEyJjCpG7OxqyR/bTZatG0SANHP4
1vqVtRaZc8vQqifypK2/qAuMy3U2UItqXSH9ndP4dR1WS1lfM+3T84s1L+otT08XKHjMZIBvuNop
x2u4hKGxlB1B3OhbVCAcwhmRifZUfm5GAhuR2yYhL70lu2/4bDpxkA3C48geSYTFi1Sv32tZi4ct
NTkPiA9DWbLyMHi4wBj9BqhM2zhS/SRvE2uefnlGPYsd3v3l57DGxO22raweNNU69i4tBk8LU6cw
26CgXK0C3hYRI4IjDCqYUPimZ+6qF8VBGUl9JhAgAV8aaq/E6CV1EWFKaQfmuBQTEdJw1CdtsWDE
oylq/LWyocO4Rw+a2FM2R1BZiFc6tgG9I4jXLtLAn4zmGlFe5ZOJqTHdrqpiSkLQC1sPryLy8Lwd
pEx2CNhwCVq5UhZJxLWwAj1OXPOQltP8Ihntm1epEft7oZze2hG11+ZXjeZgvs4zq/vRscp9aZzU
a8IybdU1gqP6MU9b457QZxQCfTnHKlLa1r6Z4EHe+ZWR3uf+7OPTpjHyQnCqfOnXcTJoDvnOj4qz
mhMQXkg0PW8Yek4tmxY/aL3WtiM8k/gB5j7Wog4kfYLSVDMewBjJXdet7S+KG3VeFaZZBT0WHiKK
oTD+4iiNO7If22FfE7uJzMO2+GLGHv9p0OFxbfcpo39+4kVryrDmdI4m3UMOHdQFr2SQVq3/226c
9ke50oMKyM22kC0ZurzUl8H/s0xjwlrgpCMvdO8Q+94oryUvLKtTtASWQz6oSau9jgbPHsWeUGk7
uyRHvbihtIkHkCcNwjyKguQk5u2DBdklqQfrhkdL8l0xjcGrHxlbC6IgLbfeJ0btPtSOR8csp897
yUSTFG/Xmec7XjLiepibn9dtkX2d6qRQl5ugy6FHpneP9OHyfwu1Yh+jWBUu0yd60Oxpb/cxzltl
jQFiCklTM18GNAchcbgYtZr0xHHr/fewtWINlLoOEjT3mH5GzHlF/iTljoVFMSp4yQ9Sk+upjfn9
mQCSm4nOlQMdLZPjfQkbKxZPJ0EaoSbEAh3vzc9SJ/4rjTXvgpeq/2KU3ngpLbkcyrRpn1DY8PI0
pRdi02Lsshrt2bwgEzMQnR3QTzzJRtMeYEAkpxDy78SyVD+CAy+6ZUjd2yTg7dePZKYptbifiNmd
ksiABojtjozKP3R8nFs1++2hUYsX0sJNrtNsbi7HyVL/tvDlQ9AuZ/rIUUZnFvH2Q9i4HNk0mUFU
FTSXaYHD47Xzk2kP1s1IG/9EafP+5MDlqHuZopMnQ7nx9nLzyPjMcxnijelo3iSiql5may2IB92s
TX4Wn3gktuLhzTGf26PI5jnnuIbv52gcULDLaCKjNWeAN0TBV8kOZE+9XNciTXaxDwplIkvyDjSk
u+u8mL3v8yPZu+pm+wD07lCikrZCp+TtDTdeskzkB86haNwmgm/lXpjd6j7bef5nJDT8x5xa9uPn
13x/COeaHMvoLVig3eyjmxZEl1ZG38zYy4uctnYmz2c0QEhRE/dE2Wh/8IPqEJyA4lG8uYa7fZZ/
dGJjf9FSAkyp3jpStCHf+iSgqA7syTRhOr1007F/ou9QJgcrt+lAOyLLrvBDsrWz2ll3Mk3UY6bl
xrdBS5CA4ThZ1WG0pf7gaGRqBnNm32B/ir8Kxl9VAIwG/5LZdDQEtFWKl7U2rSx0EJQeStqIDyAu
0ueY4AOkeNTJl9NY+9drNpJXaVijjXpuyKsvXpwvY+DMfe1GkhC6AwbnMovy0ky8HeiB+hl7aQrN
QzPlC+RQdr5ynsjqXCzkUINGsHYAqgiqIojj1D64ZjL+pa8+QVfu1w51yARn+npErtXCjElx3tKB
c30UG2PGjoqZ8FTb4KOfgqcMW7tOYCAk/rc/BTPzAXRhS0U0l09V5RhXc8XdkbOL7g45z7+FO7N+
sWbQtKXQQz3xKm/4x08PyjNbEaJxgPF1EreJJQfUnrmS2G1WtogHW5zYRt6Pc7kkthh6WPx1HDJH
qxW+LVvTeZ8Y567rzcw6HiTSbG6QRfXPMPmLfQouJ3IdfdnTEusYXyM2dwvnh/TFcoZI0duNOcnb
ObyK7sTa9sFrZ9JC2lIvqbYhCb/9/rV28vzaoipqSXZ+NFMmcTlMFDpYjrOeqLM/WFaQWPNuM3tF
FHTsPBhUNaWa6XItiGQBSartFWGQ4hJJccu/NukhZnB/4gZfwx+PVlOTShta3jaRACL/9g5VQ3yp
ZnOHZB9hiWoXx4kv68IBJyAtY3Q4oMdJtnehfT2mrYZ90o/hCekDqtcozbJxueKNZJtbchpaAN+q
4pf0YpPgXoT5j+jxhm82LTiCW3qrnfdr1Xq3/E3L3dGXA3Fuk+RwkDJv/qIDR9yitHHwTixp71uC
FPbA3Mka5HAIk/boPRp5ceeYDl/oOar7ntGR2tOcrsZA6rW/AxFc4cczNbJ3kSlC6KJDXGiDhbXG
6a+61u/OPl/OPzg88XlA8vrU3EIcW9A6XcY+SnlEurUsMk6xzJ4CxmLJiboeQ/LxZrk5ujgPMtHC
63w8oOzwn/qynyagFUt2pnQCb3fw7JOvi1tPeuDUKHZhQOTpMxw60Ge6Q8A83oEqec5nOtdBCU7m
POtigAhW41R3grOFe9FC3kZbyYvZhspd5q90jubHrNREF67ZBH7H6lMtQwWRxhBpGKBeFgAcrFCr
neY3la/+pzBml2Jc2PUdFl74TIuffikgUZB/ow19vPeEQJAPqa591FeJmKJwES2GzPYdEoKJrN4v
aZvwahi5fWro+do/f/NaIOFkzMoeT0Mf6p359rVIBtfL40zaIdJ1iG4O0T8/tBWyEXPqdURm6uqP
NOeMO0+DohHZxdhVF4jHq/s8dp27YrRqUtjWAgpPzARRXWnxXD3XJPWmkSxcGhU+n17t3L71m2+u
m7fujh016/7jPfxX0ID/GRHgfxtZVN9Kgf8/F+BKzX+ql0Z1yT/RAK//p//Gi9o4JRx+IyYEmzed
tf8/gFH7v7AXMcnhH0x2WN74L//NBhD/xSJCFYL0iH4oHdH/ywbYAKPbtMkjZZce/9Yn/ReAUUrq
4zeX2R+SF1YrbE1ocY4WZlzgaWKqxOLsMZA4reZlN1Rolv2m7H5Bg/PDWTLITfNK/7qwJod2yzgy
F1C5Uh3kxlis1a6PEbVlHb4DCAned9/A7t2TErIiRo5MmYAdSIbnrHKepRvD/bKe1pmI0tZ00YZm
f9HQ3tOqmQInLTcv3GYm6kzk5/XVBiK7cJfkDm38b4LP6bZZsj2ne8LEJU3dyPFA5RhGqV1CXepg
tMUv7exPT4PeLeG8ptm3eSKjFFORCtZEuNeDTmfAcRbojBQRwVixO6CfKrhPPE1L3a97L6GVQ6S9
dStiQZSiM81Xfjf1YZL2edQPtMXM5cGr459JNQ4XhVF8RSFTJlh5NG8LRm0Pm/n4QmnkzQNFcMJK
6T/Zjb8aaT4fIBH8coH6XPhDiQW0b3azHl9ifu8ItjC9fd1UL3Y2mYds8HvAUEm7zw0/DqbeWfdo
0IeQH6cNWon+c20SFeL/JAjA8Z7RDhn4WbIhgiY5XEBiTy77wfsJ+S4JZ7czXhqBPx5komufWXQo
L5m6MhcXjcHQhAaDQDtYa9UClnLQQmkwI4cpWIS61nXBUq7nlYe8OusJbW+79gaxESBmjwD2LQ0k
Qjx6l1qzHfSQSyNZOxTDmQFSqEdi1uBr7TJwNC0t1dCW3XcTJGOA2t3jfwY4mX77YOZLGTC2IkVW
2d8d1dyLMfa2gTw+pnT8LlGI7At9ubYhdeE4mNWNEWctfWCqXb5pGZQpbJhMW6AsJWwPG7sr1cfH
YWrwaxjtN7aSOMC7dz1Yagiaum52ooMEmcllL2tzD8yKFotXPscS8HOsX9ntAPdIB6KIj+FmHeMy
6mPjRSyJs1MtJKtSNpxhxJNy0HwWBoaoCo0XK8FlSWpLkCTLECBPeOlG2qewbW4pVh5Wz9kXNODo
FqDf6u3HElP0foideb8AdtsNo9EzJZoBvm5M0gqXz/0kxZlnpm5AXuXvZLJLOETTI/09K8wboZ2n
/TzDK8r7nd+pp85M7iW4tG82LfCzDFPdzkzTA6djJ1os48LovTPd9CiFYkl4aesyRuIu9X3WDPXO
L60ON9sMVqHW6Shn3VPvAoCa8M3iD3Pjsxz8btgNI8NFNZ+Ng3kucs8786G0SpAQh5Hn61EM3Qtt
2CLS60ZFkMo8tMPmtCdVbtlTWP0UKvnlgX4dzQqAnpMskVcKur18JiAOq39AsOOEqcvnLMfyRvpz
CpqNL7rp2euV7kNrk+vVnCbyoq+NFeqr4wNVQIJlIpgKGj37yZrAaQvKawAATHD2KB67DWgLJIQD
fz994xz2lGXTbljlGnnGaB40cxs9pBLnpb6U56yNxoHwQTeE4c7w5hWdi6TD23vgdO1u3eFNssJh
I+16G3PXzlS2byU8qoRODt9aYd0tbm/fu3XtEcsM8ky98ntXVv9I15fLyhzO+9zoeNUccmPLdMUz
00OaG7OvdK4uYaqxqmh45Otnizrmrk02ZAPAIA0tahRvMGF/FS7t2uEGbNFLF0/FQRtWxwsZOf2m
zsGTBPnx/7B3ZruRI2mWfiImSONql0PS91Vy7TeEpJC47zufvj/PqpnuLqAxqNvBAHVRmRmZEXIn
zf7lnO/Usf0sZdJ7YT3y+IWMMeN+ee4L+2sI8iPZPryiJZK7Mqn1dUBZlI0yBcGFMT+V4SqvaZxD
vuXMvltCsyRYBwlvZ4N9qlT6+ZDYiunf0VW8Pvx5sFWF2yC2f9IGw4+apQxT9OE0ielPOSP7TmJ2
YFhPdnpItKAd4C78+0L+t2oT3E38718pRP9vA40YkP3Pdcv/Kv6UTUMT/fM3Xv3OUOfX/xNn9Bf9
Gd0acyBwRo68h/f8o2TR/rovTSlY7q0j6Qn3evWfJYsh/mKQw4aYf0SnTTnxnyWL+ItcBxatGgga
4RCr9e+ULH+vZ/9Lzfy3jp9wH5wm8JboOv6lyRKyoGVq0sRlZqt+xUNiX42pnNwZKre3qKhb2yYr
dwG19TM2iW4b9LXyHNTVsdbVcCMzZSU7agN+TcKy4WLjc3ANjGYvU2MMiGsNZxUutbOm/irYhw7f
udp8LGE2+KDaHvAhD9z/OZ1nLzmMBDrvzFp6hjRFCfDQaD5Axn7Uk/NejQuMoFI/zFPwrFqRvi66
mf66bg74iRWvnornytL68zImP4HMeO9Yn5Sh4avZmL/W8zCs2nq29wJ79EYX3bwiW91eJUrLdkub
um9DUR/5o+SnIS1QQYwN5hNUB4UxxW5TzeISLk68BiuJDbpdFi+VIAcgGg5+oJSWn47doWMjs57D
vlhxJy3rbmzCFaPdP6WxBD6Td1pUM9/0TjQ8JVn1qIfVH9y9r8YQCD7p2PxVJm3PpDB6CtLG2Kb2
uJWlyLYKSmOPsKBlTzBv8Y/Z8/9/p/8vOQf3Ien//FJ7y893FP+3l/r+L/zzrXb+cthWMlHT6Dm4
Mnhv/vlWi7/wq+DvRwj4j5f3/7zVJB0wg+a9xjkDweRvftn/TjpwgJTBaYBwQ1dBF6H/O281zDP+
ZP9t4C5gQ5IswH+I3wc53b92ImHqKKydCu/Oq7mVRXIBaSm3ltSfE1gtu3qWjAzoPCgjA1aqvf2p
55VzjXPVJoVQgkF3vlQjfYiZFYf0F2lltMfhDmPkwDgtpVmcaccOdp4UXjrB4LUK+2z3keqaXD8L
k3ZjgNEUttMha9ptFWmmu8hVYiZ4Q8tTE5YnQNmwsFjRmvmHlavf5Rhsja6hUZcnu0VohRE3EsO6
N1ZR9hLJn3I6DPKlW9StGezDEV9+fNSc57S+SzvU2a3xQauYW4N5I6u7EdH8ltUXfzpvCE+qlRZu
oC2rPM6vHQZxVaQrB0tGXL9gHtzNKb7Xfq0HVPkQYGxj9pLltmQngXO/S4PRJSoxSdXnhSniiJLb
kRUQ1XyrSCCyDECEeUma96VAZgNQspprF8ayG0b7cCpPuPcaKJE2eVeoGfuXMK82fJagcl0Znyb9
LLp9DekYqXZJBfujhMoTBHXh5RKCqXGdMTBrSvvUhJ9kobKfhqp8Y7boZSLZaszoZk1geQ+uY7Ss
zEj4TqOeIqPaLirtaC4N82QvlDBm8x1M4b7VBzQC2IpJnT7a6niJaPemOdoOcfyVNpAwP8sq1SHc
5h6eWNqY2Bdigzf6YS60rRwU2OsXA4MW9PS82zHOSh5Cflv6Xw+liz5cG/GS4J7uce5BugAheh/V
FyCK5x5bbwZSYhf15XHAeu+lSkhd1TxiDPJs7RoUqAdsAFlNcw2t4dY4aY/je960emEiROSvlDl/
n8jXYGs7P4Slc9AHNUPj4EDTp6/rFlptlXHoqD62wNJcXMtv+jR3njBLz1i0X039MRiI+qIcTnPy
orb5Bn2l10J+aIbXSre0XVelXmKCok1SKBEzgkR2KkMAKYdOLp9td152shtcsysOMMho39vyYs0n
3ep/E3s6Y5bwi4aFfVdugj52zfSdvZc/YHZGWXiI+9Y1isMc3Zp6RGTdYbX4BKrw3IRyGyaBm/Vw
P9Th2iZV5ZbOEdey5+jANtvYK6I/ESA1Q8teO9HfgrjYCdrNAfzlPFOzzk/lAgg6Nh9aG6Ncle0y
Q9mO+niaS/VbZuY7rd130rzJZdsqqGy7BSpCszPKF4QZ+6Hwnby4NKZ963UK7wnmcK7yGFrD1kmD
h2DIf6PQ5FvpZsI+Rk3jKe/9RZjnfhm6T1s037Ih2vzvLwPJQYQAOx5KsN4GypWo3iMyfY+U4FU6
vCSKqf/iT/lBYcYU3RnkKmN2iC5uFS3JQSjZipmRn4T5VS7RSp2ch6lX6jWAjspbAK6ttXG6ITd/
l2a6+CiB7Isy64LFlLOLuHs9wKizPztKuJ6i7DLBCvVxeD7PvEfNxNmgZltIp+hG3kmGjk3zLQ2K
bQ0ijkPkFnffWgCArcsXnwUpqIboS3Pqc2SzZBqH3ovIOXbTzAbApygcQYGxXLLenB45R4GA2/NR
ozV22Y/+GVWH7KUMtYE4iMyub6BOjzGb4R0HurGpZ3qHlKZMDNc6tN9ANtfuUBq3lLkrcRTxyujQ
N4Gnq101aG8zmrfcmsVD3haXuko3lGweHlVn72Rjv7bCatkyn8hXkLWt9RLxatogsJBzxR+paA+l
I/FTovsdiARV0qNTGvOTmauvUBuvOKnpP8yzViC0MQ69gr6jGuKfLsI7PgbEeUjrp0H9BQMgwT0/
JxEdq4BBRt+8bwwwMLk5XYfeVN71TiJjQSOTejP6YdaLDAyGJqnXVm359szbZCjBMRiX5swaZXLz
IWzdysAlZAY11oeZurKai+7c1UZMTAkL8pS0VQcPlKvqyrATTlm6aqU/25jPdwlOqJ3TSeum3BEH
djNFnN/qKZiD4K3rESNaFkVq01Xj2pyj6oEHJFm1XRgfiXiYwH9IPPatUW6tDFZE4cD4zEKF+HYO
WJ+NS8CtCP8fjc7JbuQaNTdfngJ8to82IVsJjrVvUx1BCCQY03rohLfQCepV0zdUxFFV7hiQZzBI
/lRdeMN4ttUBXqxn8djGpX4MMGr58ItAMnFiXRs75rUZpFWcGwwOaz3qhq9IAZq7ZDgkdzN7T3YR
kqghUxRne3QWf1yGGqPcQgC89aSYE9vnxOZ8nPvGm1C73a+/UHwYhcp8zhG+HPV8n1bdhA3N50Ou
AKrdxztTmu46uzBWFlRiP5rT926K1LU5MlmERf6ahXg6VP0YTlW/M+5k5HQuTgZZ3N+dWihuBcxn
H6SLA/zQJMwwmSp/1oAfG7V0+GQybTMCa1rzuVMWWOIrhxbF3ErjgbXulMuyvZqGQkZjkQWeUUH3
NKscpg8sLa/W6YPJb8ovRSE+dS2bNmYFtLqNoi1bq6dRFxe6KTT3pVkfe5VCwX4hkwW2DW231ySA
vpVy/hJJ1XNKTPHBMQELqa0zb3Pqrk3LV+0p9WkmIhnoTbz8hl2s+VJpVAxtzSvhAX+IZHqAb6qu
WC9zGogMBkbyrMftrg3nU8Swd1Hsta4X287sn8Q96AZudx0s35OdfpQsSGKl2jR87HGcbbBUbiyH
Ed60DozjNIF9vvM0SnMft+ZGphi6Ylaa2uiXAEPHNtovOek7ZdNvssDhoqpPpZnu5ZRfQhAc2Xip
W3NbFMoZkM8m0K2VMkBQCSjcWkNbKSmvhqFVZz57Kgi0hIncV1lhv5PdMxyWYQlDBKI8/5E6aJdM
QZ/T5iOCKWRqrZfmjVTpFI1gh/bI2UCtntZNAfyJLBdFdzusl/Gqqxc1v7MrkTwvbUVKSzuY29BG
i6jE0Os9cjrknomKfaBItr6Ay9zzdAK0No2VelHYqZuyWqIHLBzcjJEos3U75IrPfkfdWCH5EIJo
B7ybnbnSW0FALtg/D4Pn3a9tKI9aJJNNPy7mtgeGdcSTl3zM8VI/luS7rSIFOyf91xLcQHgwO9fn
HF2EmuhAFxCEXgBSpLu6MtVtkk31a2NMi2uMd/ulOsSDR+ZLsa2wNz0ly6ydGmn2MFU78zfXIoID
urF7wH35aY5FSTUHMuDsYPF0p7CknmEGpJwTuELr3iniJxW80Y50StpfAoUeSEqz/WQIzV2m2RWp
JzWpRwpIpSXAfazqETi/cTK9URvzfRMLbg+71mfIodDBtjrjsymzwv0g4zfRtpOx1jrVfNUy4P3L
oJFNYffJVVoT2kSZE3TDGU0kUcI6+NkaerkzoF7xpeIeDhmCcfIVo6dh0WbfjMZiSe4pGkmONV9v
s72ujyNK1XyhVKxm+xMUTeQqtXYfHtttvxkR8J6mQkneGpk5u0kz2ToCn6NbL7Jq+LNklbGdQIAj
Xeg+SEhXORB1nGRKb5xE6TzG0tyYU9kxCIZ9xciwbmC/qMq+DofCM+OJRKk8Ulw9VE6Ycs/wcV+M
dPJHeLdiIoUX9ek0HSjfW59wURTaMyi8Pg0+WJGuMw1oJK6BY6xqRxAP13R2sh3YpSdnzJ91tpdJ
B3bWmDieyifu1b3eOiu1GDp/aqZsZYbJu9JrrGgVbT0xQF/VhMKsxgS9W5+Ri9uDRDdN4gg5L+Hq
ByfwSSdQLTvZfvIMIoFLYeRKK3wpU7DmeXBpa0VQAKJmRg0Y7RMHL0gqcAghfYHAFhqvy6gKBpuC
D99uvFQ4X3KyBu6BqHCtOSYIYDaqJyFqBADTYjwtWUxmJnYX1yL3CNWrJtYlJFriJprnJVvkY5oC
xyoYdnhdZu3Bh/o9dnyml1l5qZseeFDKg++EKWYcCFarqVL2oW2sRSUfZ+2jBH+hV3f5c7MJGD9z
o6zsvMXRAoXMSibVlaJyezwJyEgRwPLpDaJfmyVD17rlqy2UDRCA8AwP7k/fstZ3qLAJ+FIbELs8
6pqpKkDpuxgpjcUPTA8wpgd16Qd/GsrQV+0UuS11KPeEkh/wFu2Zo51Dpe33hJldq4gtesywbpNJ
PI5xG6GCbOC3GYHfsutZ3KBoJ9I4MT+6gICLNbeDDSbRpL4SYcxAWtdf1YYjgXwMGIZa2lprI1fN
c9YV1ipvM6JqdDLJNQ0tUx6EzoFWjpdAY8yzFiF4/FLNjC1OoGivkD3yPCmKXCHuia4Z8Hxkqrr9
qmf9vLHUptl0EHjQNy+TfK0BeF6RtQ/PCdrum232Yqui3l73xH/EngM56FWYXXaKhpq8nUKRtyLD
FVCXxHi5LVYw2pmx3mlqnL+OxF4+hRmw9onR3tdAfUHIUa/sGa/ByO9rrXuWg91f+rRI9krkZB9W
mEKHGNJh2BiwYmY03bk8y9Hq3jpTBLe0ScJHrY+5iKAYU+eyUcqfen3WPxbiA4mZwNxTuJNARq7L
atqCnA5YORb2k9nUYu0U6XROseUdFi2mBbN5MC07126BqBW/jBvl9LcTK2/sGjBebML4tyqOehRj
3d1mUFtHDv3lsBgGXRuwnOIV1WvAQ8MebFAb44bHN3pDU96QghDN7WsvTWBBcNLECwOEaUewgbFy
8rRc4VndLXgCd1MYNx1Iq0Y8ThpkJPrY3vRFMad8NAMXs9NKTzhx9JIlhrGqrSK8SjFEv70xSM0F
wZmCAyiXnkfLJiRtMeuB7C+hrZfepjO0lWo+sA/gTpCps2+nIXCnslgVdct6eAT3zlMby2mnTYmn
t4uLrLP104mhhNFZT7nSXLlnW1gAVAeBGbhJb9zUPKKFSXFmBGO8RTQO07BGP6cXi/ZH5lgjdKwP
hC3GHhFA+c/cx915yJJdHOSEvtOgr3oT3Dqa3VUq07cyENlG2NEaAjWxT5zZGPIeEkR5LspZyq70
vSjZVyqzeGvy/FyZRJ70iho+OUaTEZIVMHIoGnI8bDF6VbEMh4ylSR79LsxKDNt0h1597aNgJ/ts
NRpazxp9QD4slr1DMqXfZfp+QpbtxuPCv5eNR0aj6yG1wT/QgOlV7tON3vvHB7StFn8TdJAV9NKf
hwdreU5gKMwZ0wbmSY5x16dHT2rcMRzQy9KnQt2pdrk1G3ar/aiFNHxadRLVTycuS0mlBSnAJUDr
zNTD9rTUMr1oUktPGZlk2DVQA8eX8hDXa13UGe9QzC5SDX8SkjOT3P6poK89F7lyaidGy3YNcFHm
MBM00VJlC/qpNKkudFI7Pso/8OYECoJAWYUtW9pw+iQ648ohxxnfMdjWqz8zyCu1eguUZfYsxiUJ
oUQeE/IQ7si9KUsGlr1Zam4ssHsUCD3HpaK8dGQC4cOhJ5XVoW9ICFNTS1sTyLZpA0siv0WyuaQ5
AvGcIaEJJ04lBcdwjnpGoEzyXlvaJUyrbyWClRD33Jmhks4eImrHz4m633DrOG6TFSnsibxfYzpL
KRwqfZWXeb0FV6LgSyvbh3ABEwlSjaMlR9XVPqXldAx6oBBpWr6wqvdl5XyiYx5QLxTxRlNTZvPk
wjCV6Nh2iXQ5aVhiMep4USJPYaDqHlzBdEvYEoCWoDVXrU4OVytnTDrqsZeBdebMhvhQtAcjBl2u
NaXEwCISl0mvl5nRUWUOtLJAQnyGS8JDaNUk3JTTrzaSNLTcG09gJskqdMQZBf1ehtJnmPGZxbF6
NELr2JNCwOBM0y59YckTjpvpkraNvUFz7YtoPpRVsOrjXnArmb+qVXDJ2PJk8Ry4tn2TcGdeSGOz
VwZmW7ynHVqAKhvdaUgaV40qthUAAY8KE6cbuvbh792j17XduUmXjRWHDzkwW1cfxMtMr72qF3nW
BVmk96QglZFMm1L4F2uSznhawue01LONLDCpWTAiQLJGu3Yp107AU9pE01XLcvMpZ7wYO7qyDnM2
H0YW2ZuSNfdalDNBpYV9t6iUzoMSpd/1GF5Bo+/5k7xwJ57gRPLKO58yK5hrzYKjMOFuRKG4M2OD
MCpkwxOmo5WplNc6kIwXTaQeUB43IsjwIBcd+RqGc5BUPHUxzR9cVmxuZbwaGAUde+C2lBRq4o/q
3FyHWKsulAYnrWsPdwOdj1xf950xeUilYu+RRv5oQ5SuBmv5tkw8S5YWOrcpw5/Qp+UD22oOyWbq
1+j/ywcrrXHQZGUPJEUbnHWbLmJfmZVJlpIML4TXxVvQCLAax56ZzAwJBqEdLjztmlkofOLKIsom
RdJPtJ2wq+rKxbMpaqQw2uKYl86MI7fgDLbN5KJZ+c0hrG0e9D9Dtfx9K/GNBLBReURTzBE2y+Ok
fjbtKd2GYKVRUa+xvOABEn7X1y+69RFDCbhg59UvUY+DuPRt8TBE2SpTPxXmcDenNEeXdXu915oF
dkUDiWYWc7pxumV4KoK2dBdn6i9JQXypxkKuwcB3MiOy5OPEecfUQ2EYNy81IzHG7By8PSF8rJ3R
7GSyIp10jvhJp+qYqFPqy4B/2IsoPURV4BfqZSDTYZ/cfQBNamOvG1ZiUBiU1ivVKo1VGvFCJJbO
xltBLaCpDGX7epeC1VU1haw5gtD00q0gHor4+S6G94ZGbOtGSVam2a2ShYaYsesrHqr2FLWR6Rq5
bXpt3Wtu2g4bBB/bNCE1LzDIuxN0+3q+bXAqTsgkwvYtrXFBmXVpHoqy7f0g7o1tYciIiQFlV9m1
7Ynr0nSJH+QeTKrfSAGXW6b1KnbAJ6bVkqwtoFB0epFi7tWUzURg2jieuvwb6f8BtMYRdYa+S/v0
rZkBIA9g6PdpOu7yPKy2CREcbh8sCHQhlvvsLLDLwcb6cdSs24yiP2b3j13JeUv0tt4PMWGv2jyv
BoIzxdB8SS0gqBf1YuAV5ngkSU24cWADv0iade4Yg683ItznWvsNe6tF/mj9RBCM2bfu7wFKY1Qo
66GPuJFCCegt6bkki07VwPTk7VftmJ9pVUsWoIP+VDnjE4/BldTR2K/08IfqRxwr2e31keCMyVQO
IQ4LxKyMgOU8xqsCERslR7BCv4CCJDHcqFfGHQpyIE0LDWQJ6zJNpiu4sosVhq8IIRg5GPnGXMKE
ID2xz8O4cJuaWoCgmKNIxr2RW6NH/mVB286sjEkn6SeJzlFlkriV7NMWsKienCIyo/KtnT4V6amr
mgttKioVex3MtsXdb2Vru4a5WObE9Sq2Wzel8HO6X2aGa6dqToYaXQZDe0DyjAQGCG/XLGCnTXlh
xz65yzhNa5n9KECWcx78Ui0Vr5zy1Cvjdqur3RWJ9c1EFbgz+/GiNfW+QfjlGWI+9ylro1r9EwCT
ZFoem5s67kIv4Rdc7LsRL7U6qJtEpbiZPvuZ/aE26i+l9halXOHPSr9WZucmcScWc3yBd/ynMGL9
6LSGJCMtr1YiNMfLrISHZqaDq+zltQtN1cWWzsV9zpXsAWkhrAGOrUXuFX3eFh2JyAjQNtYk96Ns
pc/HH3sa4Z0s0x8GR71U3Hmj+lwTgzMU4EPzcZOnAH3NDH1L0974WtEKsUgKBoqkNpDXOb2/wJKT
WeONI63mYpTLoSfe1ebbDEMGYsXCrWEH0R8RhSdIYhLVsWAAjM4gNOUrCtACByOTzkb1nfBK7g1X
uYI9L7ZWgNYuQ4mMBn0XA9GkXC6xxis16tiU0942d8xU3mRdPpQDP8s0yV3Rs4wKN/WiVPxZlU1u
yned/2TPM03KNTvP/s8QcT8TFtGY68w6S5kT9Bqt8ZeeahIJCQxZkzS4qnree+2dECA4RNbXGKFr
5G6zyOFeIJQK7YnwQatQTsbU79kHe44KfmywLzHpmmXg1FzFSUIJCBkKkMCqYdZ2s0pefKMUBJPX
NeM3i1Y5U5ebZLH7VLeTSdjpDKJSD7Unncx52OlmGKCUN9XyQLO8hysMpkcGuReSkrmfDRMpKU9x
Qv/BhBq0s6g7xHYLebilEm5rzfkhdpm2ieWtixQs87MS6HNC5KqbEGRrpTnpxcbsDhXoLLIMzH3V
F9muJllbDv0ljbHraiqmVcBvkBtK5SHtm72ShQ9NEjFPNy6RQtA5wdEbQjwBzcvugPo+2ktDGdeT
E76mVXSZm3SnhcjHqmyyV4zvbDRgEDmSFt9Drk6HnBnic1LWv6rKSHW26TuThd9AGeXN5gT0EeAx
5CoyAxmaUR3Imt0mBoj/YXnMBSY7OpWHoTWSh6iLWKBJhZ+piimmhFSOVdSuIXVfllq4EbIPUlI3
3fzdBfVFNR8L4rN7konMnKAXCumzk5Vr0SJum4tHBxSz6JCMp3/aLlpT1m87J+Vk4ejaxUmyLvph
o0pc+4zbkMSz5SZnPtGpMvAv3wFJ5jHR7qnRh66o/Mh4stL2onOch1F9jgVW7o4OTB+r+7dmvJOu
2q76NkU416fiRems0NOtkF5mHIPA9paen06VZIhZT1E4k/MKzRKkpJmeIyNch80uGfxsOpp2tDHC
b0kb3pMoDiibhq5lVSNI6/0VSOQGEvckNjYzjd+sblrr3TfGE1Wv3rKk+Qxm5aqOd22B7ocYMxbQ
HFVKXGB3zFLhqfFnQdRtRbuZcAzjRk6sdtUlXHUMZTILwxSq5WiIybmSsK/ivW3y7dtw3mszDp6I
PidGXGNyRxqv7Vl9pu4WVIaRi8hRfUwyO7w1YVtfi5yBYLWQxNk2itwg5RCe0Jv4SyWlflMgGGRV
wznkNe2ordjUE1xcM1pg/xirziF1AuOuJeBHnaP5VFV9uw/0Ytx0g1mtyrwwXopY0LxNLUd9Ipgn
SogeqymqLkZSaO9Q87BSVHPH4DYLf1vw5js15YhODLV87TXiLqlXo2nVJE71OGWB5S1ZcskgIKFy
TkjTSgx4dJOd4AEX7TWlHHiaKOq9sCDiVWtZ5JlvNbnddl7ekkZ5tjsYQYxS34O5QnSksvXKOERL
0T+0OE+5rF5YmJebEj43bMIicHPahCJWPMAsONN5nPc4DGs/DbJvkRA966QvYjB2BEj/jmZKiwHQ
r2syxoJ08r312DnOXgbMdavJvEibWa4a6Bc15m1pJerGis1XFbxxyhPGXvbMhAFR07/A8GRKHYyT
W6u8LYghK7YYUBBGV9G7h3mcLCgP+bUZu+0i8admxqU27Q9wg4/6qOwBbx+XrEEXPjbMCAh4VvpF
2YZpcs1Ky6YuDG+TSiiA3r0BiiVms1nuGU6RuSXPYc18dHRJ0brVk37N1ch3FKbSpa5748S+sWdN
o6WnuyCOKWH/Zaa/jdYrnkpx79GloiRhxKvf4yLoRH+7iHlWMHK1hXqGeqHyHcn/mSeK04z8h0iJ
zobePzgd5jxYGht9Sj96QrtIZKh+yO/+0tWS8tqK9wQ4FBu9ULZBaHbuGE3bQtE2ulGv7SXcS4u1
D9hFNtrhIQnkC4XhWdcUVOVNfJ1UvD3RfIY/6M6BOblxnh9BZx3DUnd4+9CsW/b9TNZy3woiPxjn
GRkbE5Ky5gdNg/StWmwyRoY9tqD7QpHIz0L65G9kaJBpWYLuY67ySxK03P1OdAPHjuqudthLBo+9
vngk330Ahd4ZXX8h2GMdMqtA9vsrDEXFcy+f4hLtRFsDVMbkC4HaN/p648AH3drwU9ddPungjYT0
IgMG1JgZWAtxcOb6dSCSzkpyaCJt+KlFLGdUS/nQ+tlgzKj9JhqhySTn3bfeDJGd/hpN2iWQ01mo
4UUZA99quzehtJdiaNaKPT/a8kv26zhTz6wLScchJoPcP9DrUFMzSDkdvU+qDtssiX9M1qFa6dYa
76Q6hJ4YKDW0U8aC2mgZseRih4/Rm7Tsce5vjr2bY7F1ivxhym8iVfyus+5SADNkTWY2Hk0qbVuQ
7kI5HRAkpqtoFKY7RSZ7lyI+2At481oLLklc0glpTK0WIru9ks6WiTLFrdq107qq7U1iS7I1Ujp3
mUG8R1LowRn9oyz5EenHzezjlbIAuyj7AQwI07qu1VnIJPMa8TbvIXeap4XdW1bN+8xGB990e0tq
j6zWoPc5J2Yce9rVmX0Ye036S5dghBLHXW5v9Hr27aLcYHrZ9BIN5ZI0QFq7XmwKTdxtA0PFI8cG
kjLsrsYcjr2j/oGy4TqG/gwn5Cuw88Mshx+gIn8UJdiofRD6BCxGnuibb6wQD4ppMIvqm0fCK7gV
LDhpGFtEeCT1mjUU6QN9wkbvV1XucTn2D77952YicVub7xOvXJybrD52XXeJxkX18mZAwSBzPB+c
o/1SHsqIEWQ5IXGpkuyNIpfkw+Yz66O3sQ109hD2YRq1l3mofwsWua5ggMf4W8FKYboaA6jNMv8s
Ztu7ackpGQrH6x3rk/Hxnbhi9Ks4qq/cxXvhzFfHiYi0NjZ3VYadaWuW+qNv5NHMj4i5weEbNWdx
TIr8wsiOPM00KqGYVEdMJB1/BSMh0uZfFOa88lSqMH56P1PZzGZt5YdKeGzaikRFJmZui8CV1UaM
SbJngoc6fOfUA84WFDI8ytM+BtHvDQaTW7Qp2rqy5EXDzX4kEzjy+Izy5xZ4eSmUr6XrEERFT70C
BhJIm2cPSbTSUyc6xBFUnLJiKxYKveR51A7QbBOvqcPS65qKeTfvKteDssH/Qu9tDYYXiPjXTORt
NnqG04lgbpdvZDh8dMRMOsaxqFjBzA0fdJTEvj00H0UzHQ36hAhvyBy4RoUkwzJfZBf7LElNphzk
RxH/g/u5iD7hmD2bkxEdCvIb/VRk5peuqL/4JjlTtc8RlhGNdfUu4uQYz1PGNiK8L6S+ula8lyrp
4mxOk870FN4F1EQ1J9zbAlLIHzOKKF3kx2CqETLEO1yIV76uA96k8r5SuiaZ4Vc4oSrBTiJD85AF
+KAi3LMnGZ2n7iW2E1IDLWuXiGofLs22rodHhwCFnVrxapla8GR2FuIIMgaJh0bUKMe9pU9vZlJb
Z3US5GZ26m2pZjeU+UGbhnMX20+14CMkIdaOYKAxEXPH3FI2nUKVE+rvQfnQKGjdKrmsFT1Q2USy
z8qjx5rZNCM514jkg4auEUTla2hlH/US6ZtuTG6tkn4PCA4D+0enbGhZ8o6k8ZB6uhfdRhk3Vbqb
zQq1AlvXNDvdX4ukXOO48MLkuWev9x/knddy5Maa519lXwAn4BO4ZQHFKpLNNmq10Q2iW6cb3ns8
/fySOhPDQiEKy7naiL2QC4WUlYk0n/kbt/8UUw8Y/dT0ZohPsUqTo0ruFioixgzUcKZm1OWx/lAg
VPWA6cFTJICEOar/Z+Qe8OeSHXbAaGH6sY6wj4+hoHxqVCYKJFV90Ocu/iXSYjlhl6r8SkWGcUU0
FH8swB9/G5HDC6N32F7wEuVjHD3HuTXieIR7Ca3WufuaAtJ6BkWb3xeOOoMo6JNHLGSd87zA2XAw
eX9CIyR6ytEU+hkUUcOTTt5qIIZA6jSpxzxAuEjBtgKh6jT4hl7eDxjy7xor+SFqekl6hwG80XQ0
ehSh+8ABq6chWpp3WRKlz6Df1bPWDl/agmVUA6qgvqEUXwRK1zTH9d540NCFpqGZ/rsJmwN3rh+F
ynHBgnPqbS8qtPdlG32dnQEQm/2ljUGYanFRyyTqg8DszlMK7jeD5vrnOrGVj71L4dP4geIImPJY
3KW9+i6p0g91at2FfXBSKECcqCMp93SUc782F+MUD90HyC6fmsiJP4125YFGBi+lF9NDA1AaD5k2
uhNZ/1za2rc47h5LHcdZ9RAPZCB0Zjq6zR39eGzC0znExj6Qan7fHPXdGKBCND5pdngU9FxC+0Mp
hhNN8buawE5ov5SR3mKkwJFSvNmo/zKSn4vrUkP+wrnFHYMc0wyXvxRo7cdeodoXSgF5GFk8NPPy
wxDBY6cCObVsyE8BDXaiRfEAn9qnUvIcJtUZ3RAgTCGAQT3+ijR4J7OXmlslxOSl9c2JsCkpgGMp
H0pEnrDWfdRjCHDnMs8/1MIcjk7c+wb+IN9S8I1H1N94ZQE7jlnkTUv5NSruhyp+LOP5YyKLSVNS
BP6I+vV5bl0y3EmaTw1/ZL37FAyOexd2Lp4STjydcUkO/TAZwWNHKTUpcLMfAlVxvlAZjI7G4hL3
V1F6cEf1OEArOnTg1tIK1Z0B0oeHeICvpTJmaZBLqx2eVoTiBQ4ziPNY0Tv43cdh0r4uXQO3EWxu
Yd3HcwhYOXH/7epckZRXUN7UJk26zITvErumNK8sj0o53g/ZfJ8q9kJenDp3MewO4iwdwahlCoCG
wZPS6QB24FwVd3hX99GT6H7FrQowxyREMi0cxfop+8GTy9FBgXwup2/Y4fplAcTV4UmnVY7CuYvv
1VATmOXa3yL5u6laUOi6+24UxP89/2ABGb2zCLKzqukOldpScc2yhItkdPwYHfJnkHR33M0unQjU
RIO+9EM3/Dx3IQrOWH7/ypuq8NBk67xQqx5o/79rYvULHe7o0JvZCOLayjHowK+HX0Gb9u2sqptc
7v87ctX/g0bwiHDcIlk8xZAsul9Fy3cvXvOnXv67f7gW7r9sA2q2KyzVFpoUbv9vrgXsbYHlgWua
ukBT6IWF8d8MKvEvXSCLAuvKxgpVE/r/MKiEpGFgxUlHTRLF4aS/gfT94jf7ikGlajaoIBWCOeKe
/zA3LpR3elX6ATQ1cvxQgL3entvHpTPfl2mSemPQ0UayMuM5smh8d4hp+Jh9CM8AOuCp6GJ9FqnR
eRQeejgVrXlPmn/Qu/CnYnI55lz3upWbFBLJr+10JDXHz6tLnwYa4By65mtqU9YGOaif00rgvJxQ
cQCzgjtQZXAvQ1AMaoRO8/J3hP2bZ5YDWvs5OMqYlPlPJS9pJKS6OBP9AjDFvhPgj0Ol2yHlnmt6
GA6pl5eo0QdFwYTGUWF6pNpIFGQk8T1dWSqgGmayQZ2IT2aNgN7bT8bn/w/5huKmUMIxLrIfxb9f
Hxj5H/xzXgztX+xtAbMQfR20QaUAzj/cJF39FxpYhkHdWMAgdCTb7z/nRajQlmAjcpRejpiU8v8P
N8ly/yWQhmd/Q07C+cfQ3nReVsQkVaflKuBHoZBgIqQiJRReqRXJbRO5hRX5wK8R87QyZ3wgP4r+
dEtIu6/ukg//HML/U/T5hzIuuvaFdHlBgkJqCfITel8mbCu4kitBkMQKs5SqS+yrwjF/9n3e2vSL
bNMbIf4BUFNo1i4LsPo7oMXpjmA6FM3rwW0bHqdpSvdn1vr1RLH57JIi1CLiJyV+LJQUhK9bGx5c
v9JDY5/8yAnyB5T895yTrpRzXubtoAKGfLDJL2BrvB4abK0Clhy91cpArSFRtNifm1m5T8pqfJ7G
ivDanqCetGEd3c/I5mPLJ/Qz5Esb+MQIGuf2d5Ac1+u1cFGyQbjDQaqKy/j1D1IAaaQ02SOfuGd4
ysySFm2C9yFbcjkGS13+zl29kYjbvgXkhSezbqXuR4dK256vu1z219c1ayOwrNTxrmL7Qbm4/ClL
oDU51RQgybOSvEsKIBoHcnT3bKsRPf4eKMoHZaS+dQRgUX53s3753RkxFG4oKLBgBOWbJ+BxKsR4
sFp7Yl5XaoTy9znoC6FrjBwJOkOXv29yKe3O1ED82hnjTyZi4xSnJcCncSy/kVKaGa5Xj0aG9S7g
0Ngj026f3/69kBPT5MvqoEkpVj/CQUktCgIn8SOzmd7XcWV6xtJkz1CWlLPIEK3HRdRFojRs0qc0
SslsJnw6fwgbDPvt37ImMsr1cA30fFBUZueY3Euvtw7ky94t2jD1Cwj9/24yMz1CY+juO+DI97eH
Wqu3rIZa6/VVAbpHNBlSX1drSDYzqOMHhCSCvwj95g948orj7QE39qJcXa5qG/610OQV8uouRK85
UbCJStCSAEPfGnXxaJqFsXMLytO+2vEcFHSkhGFQyb+S1rdQlFQ7lR01AsDoUrRglsWiwkDFD4VX
64dITbHz1bSNz8agrmyrcAUhuHg5tUSZlXiCIePbEKqPfZ7OH5KWyzDPlO4v4oToaFUTcYapuhTM
FnolI3HHHaUZHBDyUr/XMIwl/QWc+ecyTHShbi/99e+T5nXyGbQ0xO7t1dJzT6E822Nh1JaoURR1
5ZDCxiNVTTPYGep6WyE6C08fewX+grvB5VJg1gkNvDTlV8ZpVKli2gD8sM9hDQl+ESJ8//apSc00
Q3UFc3wJWF/tqnwqlxYb9oSCC43HorYt2IcqLjyV6vpvH8qyEF7C0EIu5GoV+7ThFi3DzCf/Aq+G
6ZlnJFF2nPBD3ZODu97GjsrjAexRQ1TRXvvTpGYrYlT1OJ2pCwg8N5X5oRygPty50F4OyYhfxR36
sMazVjYzqDCzehcqNH8DIAe/61xD3rI3XaoY8/gta3W6eEo32b5J2WhHwW3rp2KXbuHKpuo6l9fl
FxejjrtJIK30Kq08jh0Jt9aH2ZHrzfBUyWroCiCwt7/F9qAsEFK2Kp9+dVEC2Aw0THxSP25L2n5G
njofLQ7VqUEA/zcwl+gZTWjl5+1Rt86RTfbzn1HXUoS1oy/IYPX0MNzOfJTQ2yzK7JOyoCt6e6Tr
y5ILRUfWEc1/l+FWe82x51QL+JMvLdF4BF3zHdZozo4O78bFdTnMahlHgBeN5khzbeTqHlBPrOnr
gfnXQsAYOOv13aEWJVwxp1e+VlZAdyZGGqq/E2YaPWCDXH9UpiLwyrGvnig0ig+3l2HrNrHJd11O
HPyAtVDwAMV5HqIS+CLB7cnoJ9qsnWP/0Udu+XUc9eB0e7wrlwWVUAk1TcxoOeXUQlabuVSrzl4K
LfUBrYufHeIHv+ZBSBzA1FkImGMc/K0bouJDMVoOXU6zn86RFgOjyNx0AU6jB+qPcViACduxabU7
L83WekjxFHl2kAVaux+NoctWi4bct/pu/GNeRkW5s8pa+cJlmz4W9rxnrbFxzghjhY3ngoWc4Tqu
78fOEKOYcj8JNWBtucb7EUMP+9oJ/q5D1r05JGjdfrz9HeS+u3zFHfT8KYTg5qHzx2pfppGmjXPe
5T4G6QEVuDnw60kvjypGSe8tDcD1omvZQTMwmSpDsefMu3HOGZ5c4uVaM9dBhA6rMMeFM/d1p4g8
zCgaOvnw4wGi7ZlHbg2FXgA7TjMsNtzqvbRK4uKsG3maRal4LRWLx6TDAyivRhzjb6/q1sc0TMFz
YqAYidfr6qbuA7vsbYxY3ABUi1NozjHNTAvEm65RRA+m+76nG3x70I0JWmS+aHNaQHOhdV8OOkDg
CCgHh37U9NGnNhBSGmaZH8H/NcfbQ8lLcbVrbOhQpO9Ceh2+SI2+igVSxwq1EeaRH/RYniEOOlIY
1XvPiiLKRGQ5Xjx1+Rli+O+3D4wo/kvcg+rW2siL7ToGXOU4Ttrh9C3DiPxbgb34vSEheW3f6z76
ZumfMvrdS6E2bgQiBeRTkUdC5Hwt9Z2ZZmOWMbYOCqDd91kd/l7a2D6isEY3vUQN9PZMt4ZjNIoa
3AaE8jL3fbXEpNnkKIGmeJBQKahrs/iaLkv1pY6K7JMWBPrOym6OR7FT1ShqwuheRdY1am+GrozY
mExd+1TwWKHiSHQZUhP01bzbyQWvdxDmihwPlcHk95Q/59X04P+D4sLw3l8CWMhkv91DlwJQWDIV
k/io+YB3yx9FZNU7yyolrlZbl4GxCkYcC1FXrHkvB47ztEATSo18HE90GgtZDqoQiPZ0L5LJ/Vga
U4HjdsipvnMcyAeHtFXm9LEChXsWCSHgobVUGjXqFGJwgf7Ev7MyaErgnIn7RcBfet+HsouKP9xI
3zjswMNENb4XGIlY6ocZsCsaNvgjK14cGupfyP+CdKyjmY5K5Ybmzk20EXhAa7BVzNdRyhcIB17O
tzF7mPsL8Oi6A/KeVVPla8LEI3eaEi91UKoYFjoisPUzb5DoOhR+crpMZnbUs1o7KGk+P8rOJGq3
SrNzZW1UcPht7HFE/IEvYRd9+ev0eEzi0UWIHRK2fuisRf9UavT3Ul2zTqqGEiXeYgnMFBdGxzj2
93M/KeBCIcDcPm7XlydCZSZABAEFAK3X1fbPDW02o9gKfVsbxQFlouLQwRw95wPU4dtDbX0SW5cN
B6Ysewmro90iKdppgxb6LdiC9g5vyeYBUSPhxRAPNTgnHUCDViKvavjHf2M4DJ10nEbHQ2ncebBr
PP2yJaczJyxxRL6kjHd2zfX7RYGXaqrAXNsinV0dkgEJCQRew8inlawfylpPAUQgSAxBxfF1JYzu
4OfvxQKbg8pVIRoXVNFWg4atMwC2DUK/nziblMyq6JSqLui0ZinSb9ANKKtCG9758tcJgCxm/8+w
q2fTVtRxgl/EJUc79Jw5Br2/BtjY7Y++NTmQz8R2Gi8midrlRg9BIUZVy7UTl4Z9thYIlX06Dr4T
RBZdUZSJpkmtdj7jRtUP3xfwGS5eZtT91odfXyIELEsz8rUigwWO68zBCPvMsy1l+eRC8Dg6MrRP
C9D4kOQQOiFB3tvu8rtdBgvyR1CeNwQtAkNdnXG3Ckhc5I/Alc94b5pITQo4UM921nUf+bTDV9GM
0YPFTXPugA+dy8wqn8a0UACo6Po7y0Lwd2dlrsNe/FylDiIBN3LP69dVs8kwGxwgfALxym+npgBr
I8ZjPDloFidV94SLRH7foa3n95Rlvdu7YaOUzvgG1Vypo4aXuXylXj1/vTaFA9ZRvEJ23R4HEuwj
xuoWCsbReFgUfXosgauqh1DLkp+tYxvvYC4gIboEkUmBoTJ2nuOt6w8TVuIMA+m5K214ze3qoW6a
yEepZj5paEkdp9D54oSoCtye+ubKsyFeKpMG79LlzMnwcmNWJw5CmlqnuTHN7wOVtPvKndsJbha0
bbUfjZOG8d5zMEz699vjb7z/dIlcmPmIk2kQIy7H1wyYcyDyudrQisUMK/hlFEX/eWrG/gTkITnr
0GSwO0ER7fbAW/eMhVkdKSX6u6Q8lwPnSzQJZIgYWK0kOM7NHlE5+E9jk0Z9+Kv88M+xet2bksu3
Pmz04hzubrp02H1ejmKXtKscrYVjLamPsYqsRtRajeeWIvxsNGDKbs9q617DWYiA2Gbn8JZfjqcs
rYTuMd4S6/ODtTQoUBQBvs1QjgCRENtkRzVPsj17pa1x6ZDbBp12i/LzajVRhlrUBFsBmIRzfD/o
AtmiWX1vj/FvAwHeU20bv2/PdGvj8EqYDtkjk7VXN3iE4SAiCW3sNyaOlO5Sd8Sos+hRmdDsr2DR
B5pcmfuhzZvdQ7N1PG0ZMFMTNRxr/R7HAv0C4aYxwoJF7vV5aXhl2UQnnMnMnZtgawO9Hmr1HBZF
NuVDn4PwlQpqjt1Yh8HQXKB0RXdsNWHvXIWbH5JUBr1aIg4hBfZf34QUWZTY1VCDDDLi4GZxnHdV
oMO3nuDLxakKnWDOxvvb33JrPRmK3gihJ1todf2abduOaGbE/oKOuQS9xnh7O8aRHH3cue+2jj3X
Kncq9hoaIoqX80sRonAJm2gMUmJDpIPO5IzQvX97Qi89nfW5B7NCbRiRKQp4q92ZdtBLTZYQSZS4
eZj1JjjSuZbQwLiuTgD9ngYVGUlNwAoRJsBct6663+gn9fd6W9cngkCoWwNk+lTR6E+hr+GZRj76
QreqnSt465PTB6RTL3SNOvYq0BNLjhIMckWI2YLZUmooolVjGWD3Y+eAFugCPto2/thZIRnBr1YI
aICOIDEVL87RKsKfJ1HiONjg+QSb8wkA5Feji5cvMzoHB2Vmh2t9nZ0aDdSbs3TnwdbHnSbxxrxp
VQMaMA0gDzRCL7eC0nZZ2BX0z/W46H1TRS/fnJr45BqKiXSXiJECK6edxd5KsSjSYM5H6xfE0otV
8qtQo0WhLIwaso1qcJp75NLz0htEBMlpKRAYQktcYj5zeO3d8KxohZRfquPkGNOqNXYOw8a547dY
uJWbyE9fZT49cvPYHWCNVdihejS5u9+LITQ8A4PdnXaV3PDrzy3VcCmE0SaEYHS52GGY6W42p7hw
dqlmPuRBF303cjvXkFFRtfsijNJfiSHa+yiEc3kYi6Y5395xW5+bEiAfjhDPNCVi7eJmM6sQE8wy
8mk9mY9FXxrn0e7jM1ys3zXSlPAkhv54e8yN25uqGNMm4MYrbA3R0CbSY9C/dGu0OL03knA4K3Hv
nCG2Zqe+SqMvt8fbeBRdXn8VKjMvI4rkl3MUkxlUhYUiRwx+wQ8B1BztDh0OuJF/9yhaPaULzpy3
x9zYRLwVHCDKYgTR0nfl9bq6ljIlU0Erhcd4RhVhtO4zQ42PxmSlH28PdbWcJCz41wPMZynx/1kN
VdNnW8jiU9S84VyQobX3asltWZgKGnGBWu9M7fqwslV5mDQCRBcg7Tp8Q5VAz+sMck9k9lCTtNHy
AwWFi7tKTWsUELX53KkCmyp70I5pX5Sf4TOCpYbeuHN+NqZOI1tXeR5N9OSvihQjWkJqR5WqVFFD
NRFO9xFNhNPolE1+vL3MV2+knDXeO2AxZSnIWZ2UpObWCtF09HI1gEuCXMVsH+YKcsjO/bM5KQnq
lAMZzrrcFCLZRFLWKV6CqS/FOQjWSmFh7KwB9I0grx9uT+z6WSbDYauySV0QGZQbL/dqqWpdP0uR
IbNvqnurcSqvGZv4Hci46Ffd0sFN9MR8nNRp+g5urHtvRpP5PVcr6xi2A7yLwkWwLYyhTtdO8b0u
RPOUlkr5axiafmezX51l+VsJiGiH0wnS1/eVG04Z3kGxgjTFVDzoihH9XAa1/66lIWboFQJG38u5
qHy4zcrOOl0daTm0odJ55LYmSVplLVZeD3iC07DA4XE+D0mtf0at2zo2brL3Hm7sNdCGRGS4eQGt
deQWefUcolYOthVNWDqpc/jQZwk+mpoSf7n94bdGoZv10ssTMmO4HGUJRqx2jUTxnEAvzyQL/WNf
VXu9+Y1RaDLRgEGWnQPkyjfw1VwSXJLwQp8DoLem8VhLz3N9sPYKOFujvFStyNpVXu7VXGIXBI0j
IDsi4uCcilpJjg6CWzt5x8YWILUiP8axgSb0S93+1VyUHvYEyoyyZxXn5zDqjCN83sxrql7buQWu
hqIcDn5RdjmwLCYbv1w2uxJOTk0IId55avzJNOKvabRgJ5fk4d+398HVmZJy/ZwnlSqqQctsNdRo
QhrIwpGhmkR7QBIn8JvUigjINfvQoiLzHlLt53zsdO/2wBtzBIxOgkO6z6FeeyU3sPW7BFikN6ZO
/B736dAzq95BxkZ3duKcjaFsAixMjiWOl7j+cjkrzAudsNVcRMUnADPdgB6VRWb82LtJumdSubGg
9Pdo/EkrPotb43KwwYYoYkUj2lhTgbZOnTjTYxOA4blT2lb8QIG5+mrB2Jb0ijB76zVlAxUhlXOI
EOkcrWPKFKZ+lWtI3zX4dcUBRcs8zHFDCsCn3P58W9O0MTGhwEkIeRU7LkYCwRxvdi+ZdBtZ626a
PYp00SezX0LnAMPeRJrGLb6GQZV8vz321ve0KTYC9DI0khX571+dxNgalMQdcGjKchIAFBGx5xw6
C3EArNxuD3V1tbCggMlcm84+fXnXuBwqAHhqoL7seqjoaOdJXYYH/OzbnQldvfqyxQTs1JB8DgO+
9eUozqSFaMEaUkYvLx7sDE+saTaKZ9Ba+imcWvvt20QQ9IMiRpkYktfqibFAFDRlg6pKHqNsICKQ
mHTLFSxXKmvnndmaGoh7UHJ0ia+RcukY6xHO5uiDU2t+6ErEL5B5QsGj1InZPXPshvh0+5u9wNsv
MiuW0yU+4LPxhPL3l8uJ+hy5HfeqJzrKQXfDXObLXTZnml/O4fAp1+wRsmY2L95cGw5+ebmCFJ+7
aDg4oJHo2qXh27C1/rz9uza2LT/LBbpEUkCzc3UNDUpjtMzf4WGPir9UnvjBC8Nhvp+dafnw5rHA
AMh1p5aMydIqrLNKM5inAoW+OC3BHZRQ4vIiR0Aah7Tj7aE2bgKAUgSPZCB8MlgSF6exiUQQ5h0S
iA3s+WMklQO5w7USgR80mSOjGb44/fKxdfPy1+2RNxaUkXm18Mh9uWsvR+5L5GmdmUkuSafd1QN6
+RWgX/wmhnpvT8kFW+0pRyUe59ORMOM2cTkWMja4LodS6TIHZFmbrXZG6H+8T9HrPKMplx9nYwju
axMwpi4QGghds3j7OyaN9SQGglsJK53L35AsWkTTU5NOF8CehmU0H7JC0zyrGMxvt5d266MCn6FO
R55nA9a+HCoc3RFJ0drxdFMo74cYY8Se7jPC7Ak6w0likdvCcTQTBCvfHvwAqQV9B32FY7ImyjR6
B9DMbRzc6Kpf+SJGbAUYmUbLslPu2to/xPJUWQEKAR2Vl/+rd6Q23RrLqg5LxwpR1wUVyNOQlj/t
cXR3vtz1LQgKQJPVXK5bAIyroGAEmIdKBl4RSQ6AsIxF4VljY+JnUdpP3TxkO+Ndz4zxTAFWhtzY
pWZ6ObPeLtO5ksz3bmx/NYGTnYY+fj/V5nR/e59sDURhBZQ9GA5oJaurFgl/YXWVhVQ/SJgTvs14
J0pfhVrsPSSbI5F7vRx2lU7D5ZSK2TWgFSPjbGcaolSxhYx+neMHXcDXfvukeLNI+QXhorvuvSKR
mMzof0Exh+h7pteQAm9E/gEn1f7NLzFtPhIkdjrvMUWcy1lBypJ10cr2jCCJvLQ1owOS2C1gBt32
3zwrSAVkYzrBMO2w1Z6olJqy85LZnlXTT7jr+0A7VXpRvkfuavx5e6yN/S6LbnT05bSApF1Oq4fN
jyJJYSM6Ir4BnZ3eD6GGTY4ilXuBnJxuD3cdpYEOBevHvGTr8sWe+NVBzkSBdJ422tC+2wBbYXx0
EpHFby04cfHzqf5BZnGyVpNySWFnStA25QealnkbSMxJ056DpCtP0CDoZdyelizeXb45lwOutjyU
GPSrTPahlqI2opnoUVPkqBHlW8xnrH1jv3WLamct5YldDwoEQsDO4W2FGnn56WCwB1ODrrnXF7n9
znUnxe/MOTs5UxQfEfUoDvUyiTMsJPOcF/P45fact3YORE3qHoQS/zCbX9/JpIHY4cam7SnTIpVs
UqRYzC4/5nzVE5hfbQdcIz/a1XQd+DoUDsiC7fXNXA6cPGPmAKqN9T0JOsXGuGG0HpzcKfeqe5uD
uRBBbbgRsLpWO6gmQU2NlslNRUZPZwynM+ZJ8wkYZfLWtjeblTMh6KHZTE9dXcyF6PFmW7AYGlH6
hn1kYOm8jC2ekE7ziQccxbC6/F88c5J+Ix8e3h3KpZd7pwuVoXUSTkg9t+mJXlHnuVOIQtzUaIeh
S9S3355kf1RJaChSlllHuabD3azHTLLq8uo42AIrWctUzq5aRjv57nXhWy6oJE5RAKY6s75jCqPO
qIuyUWxTcafDoPUZahHDEjyYQJqfhaiVP6eGwEgFtnGatKbzkZ5AE5wMY2faW9cdm4efA/jNIai4
XGby1TQYBoNpV3NCxxZNy1JExk50tHX7WJwJiXskbXlxUH11qSp1G4GWGCz0VkPHI6NK79LIGLBu
m4ejHViD18aF2Hl65SO0Po6UTqhcEG1T2V/tILNGPtIKbHL5CksTM9FBqKOKd0SQXDl0M5LmIRYM
ZzfCyOftF4/MJARIO1CJ657vnPM2NrVheZYT5ajRFzUSa3NM3YYu84CMC1XGdGfMrQ9JikrTl1zN
ZoNdfkg8xxSsZ2bLA3EUHmcdyVwkvtUdVtbWrfN6lNWtE4DMjvFvosSHCYg/K+1w1w3ucojDYQ/c
szUU5XmABAQaOv29ywmNRq06S6xZlMkNsGBqsGBhBOC/qKzYv/29rqGDrBeMZrJO7jdHWwN7lgl5
SQdPH6+xo171pkk6ooRW4HzD2aFIzkka6fc55t4ZJm5UgwN7BLkxSpH/279k6yvSCINvL4UCCBEu
Jx0XRl9qGiVUy4AyMXSdwPrKWb7eHmXrXZYhIs1TYNKEppejNHkQhK4a2l7ZVbqJj7kdPEKzQ8Vt
7EaMTsw66n/iEpHhNrwE7cOENnW5EwFtXQnEBZLUD8Ue4a/L38C7mFXpktpe5iqFV3TTcrTFMDZ4
j9vVfatr6JvZhZHvHJOtmACc0D+SBuCRVwtsYMTehQ7l8GlCy66hsXTA1qqmcjUY6AHqARL/txd7
a0SgaeCKVd5PICCXEy1KfYptHB7wXVbtD62qqHdjyT0eotzmdzHUz50Bt/aQhBXDIrO4fF42++vL
VhmCvok72yPNTQ6zGZbPozsFf92e1tbxRLDFBk8EfplveDmtOgtNgZKU7QFqNA6ZGTr+kOEh4ZSp
+/n2UFsrSMXSBbQOZYg49nIoQ0fLfBi5yO0ogJFrKTo8XAVZlQoEfzPl886beA1Y5Tp4PaB+OWCp
oxAI+8zyujodHrGpdD2jN/OD3TsZap2otpvumB5VrXXeYRj5lzM2tm+7AfKgCJTtPGNbv4b3mUI8
SBqqkVK653UYazdKU7g2ydZSF/VfMShZJDybCvumWLHyX+WIKpkfYSoE5SrVcoVdHOdPyFYoFCIK
BX+geUGzcmeXbXx/nJGl/IOMQTVzvUbYnGnORGw/Q230p45aaNfYT/NUip3beWM/X4y0OkCov+mB
3TASgqFfqyYt7qdFsXdSle3pEKLIdjATWr02SF0uqoGslxc0VnYym5lwE88fr8W1aGd7bQ4FvlGH
ZEwWra9OzmIV5dD3Kt+zSLq7lC7LQ5XWnxcDt4c3HxwueForyHVwI6zzrzFxS5jzVAREg99lNiLR
rwJ7OzkOTpSGlSQ7423c6cBxaHFwz9FaN1dfqk8UpzJybp5RQLqJW2EcZq1QT1Hi1IimlWn6p0Cu
ea/Kt3E/cNHJkiovGq/3alhtdDsxFYTT2J9hsGPYqIRqGsllugTPZmMtOydy4/mk3UjrXlZ0HHpk
lwcyqecGkeuF1EtLRmos2NNZTY8QDyeiODiI7dw34ey8G2OzPUSon+yMv7nMr8aXG+zVBZ8MfVct
XIjeaJrLCXXc1G8z3XnoGkD9BljygzUneySCjWiati6sCqIT2g7rmMFRw6kwpwwfxbKtTpHAMiQt
VfAEtRud2qDNzoaWVoeyL/Sd8781XWIi4niuGh4A+e9fTXdOqiYTXCse5HB01QXiEkYfG4d4Lpvn
Je1rBOTrN+Ou6F8TnlAwo//Jx15dbwA4Uh5pDmniUBgkWcAXKyuSJy7SPQWTrfuAEonE6FCrIJ2/
nF8+N5kxzNQ9FzuEgTxY3WFGv+c4qMh3vv1CeD3U6pabB1sbrEwQ+C0spVMn2inTAu1urkwEAAmE
jrfHu2Z/SRgAi/XynFIFXUV5IoyUltod6WUQKL/q0cbrKW1cnLsCqjHBEuXVQW3wzzwk8zA8lgbu
v3Y6x6E3JFgnKbGJPFtoYYbYJ8sf6JaLb7d/4cbjwrZSDWrBFGzgKV4uvmPMdYb8gvDCPOifiIz/
HsO6Pt8eZOML86zwhL9UoajZXw5iqnVfibEXCIbD70OdNLmf0gpriVjskZWvpQYolL4ea5X1xnM3
uX2AupA9N5hpu80iNE+xi/lvPXLbX3E9ddp7SAP4WYOxT7/bY2ti84XfN37LqJE7d4L2gvDzqcck
q1Ls5s0vrdQhohlEnZoHcH2RCFdBohpUjGcnSvcwKs10yBpUuaOxdnay1euPS3bBiwTliaoOMf/l
uqPOl6pOkmHKo1j685ggzot6b7cTCV3fjFSZiRpkti8DlVV4qtidES1KQqJKkHZ0Jmypicao66TZ
NEN7rIrP7Tgank7H4a04ItInMjjCL1qztBJXx6vp4KnQybOwnuclaDW9Qpuono5zl6XeW/cwQ9Es
4/onayO5uFzLoA4yI8lqyxNukb1Lo0Q9LUGf42KlfPlfjERGISlLjhz0ciSJx57QX+GrudhUFzYC
17ClCWsnzdgJxa6fFv7/xEfEDEQsV0QCtSyBkWeB6YmgSE5hG3/nPuuOYkoSIv50xGc43WMvXEcr
F2Oaq2+GwTmaHi1jjpYyeKoTYh1p6/UhnqroGKdjvjPHrUPwao7r7YnhaTfSy2E89Oz8Rej1MYwM
d+dUb86KV1pW2sk71+p0SyMWowgsoP3DiCGti78ZZsT2XZku00mxnfD+9ibZHI9aDdw24loYdpeb
ZBwze0CWyfQiFPs/aXPrHB0dHaMaYWovtNq9usHmIactSU2GGBM09uV4fZdnMXVSdkrq5EfVahGg
iubpPRxzlPb13jkoio21Z2MkO4/H1kwlfZOYiw7YVWZiN20ytolrelbahacmmchDla44NZPanLVZ
+X57YTdqYXBXaZnzZHOjkAxdzrRuBpw3DWpheqQEZ+A25UNgdQtWyyPKVFbW+wGah7hwRMpPxyi+
aam6V/rbmjKgVUmYsaX62ere5iWdG01M5N8Vzg61lYgQR1LFOrcIUJxnJd2D+Vw/0MxZAwAm6KiT
IKzm3FcuRiE1miU4zmHV5cD57uxq9pug/HF7eTenxmBUg6T80DpFqrPY7uuKWgbCYpWvDliwDQKh
r96essdS08Od3bPRa2A08nSHyiZ67Ovo2dCbaSyRUeHeltCscEBrPbcTaqm9fqe7cXXOlNA+aPNo
vkfwrL3P3Ug94Mru7jwgW3ctLxUdY7hQALTkPfUqjNcBh3Z0Gy0iahGQgob8qcMOb6glwKeG1X2C
vaN0O8Nu72dZ3HVATBGMrjZTlvZZGupYDfdN51JIblr902gZ2bmjTPK30SvKv60ZnYUMq4kPugj6
+2lUhr2i3OYOA90gqXEoLqyZuHbcolkcVtQd3bQ/5WUafceX848Qx8zj7R22OZIsLwCkcmAzrG4q
GKpUAwLCkbxzjE/BjB56byrteaHAsbO2W0MR1MsTSrmRbvnlJ61VO5wVlaH02ZxPMXICGGVgjzjH
2d5LvTmUvH0BiRKor3n1YaWY7RhzKyVkYYcIZvW3JU0TL7CH+O/bCyg34mXfCAoD7WpiD4AvSP1e
zirLOqdZcDbw4Eo1P/Q+5n0xoz0q6MZFgKwOaFfgoBKjtFq7ZtE6racn7yVj1Ph234jvztQMT4qt
f+r6cN6Z1Mb6IQclkbwQ0qjYrobTs3EaNMU0vWyuIISlNo6NcHx/KGWPcsvtBdwcCxIIgF6GvBKE
gnA6mnkRsy3ggcBZ1sVDZ5k/DXdJ/7w90sarzHtM+kaCLpGJq0+FdDYyaoJYKusrwzz2lhF+xIkW
dxYkZxsDjWInBrboKg9we8ed3b91s5jAs2VVls9IM/dyo7RWqlftTEwwqiI5jonZvGvjzvQUR+k+
Z2mGpIJIkP8OuZceimTAKqNE4+z2EmwttjwU7CJ0k+ivXv6IqQxmp5mIljvF7DAl0ePqIfkvzs5r
N26k69pXRIA5nJLNbkmWZTm+Y58Q4zDMORav/nvKP/BDTRFN2MbAJwZmdxWrdu2w9louQyagEJr+
wLfsHVrJtfr/qnvUSa+N0ZjWZzUqSXVyZKvReEexZbbm4dyN05SfrLVVxF8cppcm5RF48WwsiZjc
QfTWyTOn4b7XyiUctMR9F2npET3m7mliwg+qXGjvCX+uTRlLrSZFS7qIbDxkqqRb7WVhTgmVPtdR
UAm288/R4nRfFHvWDsKuPdswGUg+fUM+2Jtl0uGY6xaHcarLVHv0PNhSYl1DZMnujJDa5hyOcflv
GjfFwSfdOz8cHp4m+qxU17zrRS/rsE7UZ03Egx314qTITE2FYV7qRazhnx9VBssZDfs9kmxv9rcy
YT1ZbcrRdj38rJzcei7tor8w+GIdLGrvnJoaxXVCdQ/i2E2OpVDbhgGvtk8lzvU09ZP5PC0dU4xC
lYw7zvfbC9sLskDI0OhnzpvW7bbAswAdzgqJkHHbKEH5qmvukzZDuDfSq+8exdpPgim9k1IzcJYq
s/W+FLSOc+RsD7qqO+Ufpm9xh7LkLxe/cQepN+mj3RFfopMZ+0qniMemBr6+dtrXplkbSvN2+qY1
u/i+igB1emqpcsjshhpnDkNYjFi4hgpIcHuHpGPYvKm4SKYRGEICXLcdRItqyxqjmecb9cb5DEjE
QbkhNvw+JmaYFobToKA8ouDeecivjG68VVNAexhR45WzOlNQO3p/iUCeHzwDe2dNongMBNkIMbcV
xDLyonSeU/uUNvqX0UFxeB3ACVhq9qhFavX+9kbK67jdSOoVshKOQco719dVKPrMiJxmn9So1nw1
jXW/Q7X5KdWm8i5Wm0UK3ai+kVD7m6Myfb5tfs9bWBYHAMwQsx5bMLDlZZMDfgZUVgqFZdSnvT8i
gx0gwF5d/sYUMAgg48Qt23xhhemrNyVIt6kRcYRMvQrJ+Nt3mYZ2821Tu5+QqRIqTt7vuczrTbWi
vCnhHKWXPac0dKpYf9eOs3aCqA/6qAZV09v2dnfxhb3NwYS+selnGOpPXqMge8v0SUAKt4YeakYH
pnaXRudc0i7RcdxmP64r0qWnoHeKIQF5Q52iWNAebqTMfNVOby0z/WPqUbgOKKYxiYcbYmRGLv7F
g22XFOySgZI/s91OUI4pAioR+kZeFv3xKPXGlFz8C1Nt76UjSwLpsM62n2rjeOrbajqoIu9dOQpM
dN+pIlMVkW7mhZW+n7QOEVAEZxSvlzTziGLlkeY9FHqsXqyEALBoPISn07X5V/eWfj34hrs/QIIh
ZZ0XJtLNa9ZHkeght7dPEIm4SEfnAC6MafJ+lbWpIAfBfbeNSTkrSlycNDc9IgbYO65IcNAM4ymF
k2fzptQmvMgEeNLDjZVAeK4pZ99NXOPjsqZZdPBU7K5WThqx27BZbMGRjI4WlRVhTe+1BfnyeXy3
Qq15SgZIq+w0LaFqRKXRaTT77WotR72avUCMTgGlbvpWFIQ2Z4p2oFZJBXQmEJMy89W5+jqqmfJR
s6LhrM983HxqhqAr+/7A4e3mE5Lun8oXyRP48+uDtjj9qHZSjs7TxvXHZC7DmUJ8fefWk4ea+MKi
lbpDRct2waYy8kE1pTnqZuw9mlLkgC/NN7e3g0GG0jMYL2guU8N61xYR/JgxOrdHciZ7fomWJ5yv
ktSC8dLrtRYZXCGZCh7dUvv/zKLXzkmDoOFSmENIpeJo5n53Vb8fEuCR9Gq2R7gq3DQaQEf2ZpcF
60LnyV7FUell7+jKCIBaG4PdBIPXi1JihOiWkcS31ePFCJShE2+7Ap7Ls4AMLUX5EZHMkIsO3yop
soYgoVMsf4Fm5HkG706TBgogKD2ufwakwMieaFTaEDeO/1F5aRAHnKsHpXYQbY8XB6GRsTmrbm34
ZlnUd0YzRgdY+L3v+/I3bJ2mmrVp3oPeTAWdZmVNuketL/W7fEQBWAUQf3f7Sd37wHgoh5E25pRe
TSvb42LaTkzJ2Kzr+a62Bv3OQ6Tg420re56QUgNcvozZYGdzQ+eEqiUNR+s0o7bxIxpas/TdsphS
35ui6QjXsueKXFPW4pmygdVos4fa6AyiQu74pBhZx5QpWmQPTYoeYuAmBjJMg5YyVlDZQxb7AwTS
RxXb3dUSN0BPijOAw/D6HJndPBVK31FasGb33JS9uFvBLDHOsMwHeYvcuG1Yy7GU40TwYoAouzaV
z8KuVno3p9VSy9jX8sELHEVUpwEsZ5jCzHrKRXk0Q7Fr9XdnWKe/8urQtBWkRaXs3OZ2Ud/Xdv6p
ZursokLK8EaZoQ9Ex806eMz3NpUiHIXg3wCTbfu7NklGfxfHknoZ33axun7WpnS4Y+L00MnuXQoZ
0FJ2N9Ad3ur+UNtc5tiBcQwxu/pcQ6vzdtbq+ODq7R1TmbGBhZLkstsVTUVnjhAKW6ek1o3/rKqv
5lMH+fxFpJV5Yq4wfRjgXgMuVMwHkym7mwkLPNExDwlF6OtjY46xjiRfCRJrTKb7Pil0P2I3HuIu
PqIf2TfFCAMREBxbW7IpT2vB7cWUgeGSK0PhDP/2SzSFECMMBwHQjiXySWSj4O7nJd46mW5e0JTK
wXs6Y2oGcMVED9Psot1t2qNx+WOHBu863W8mgSkebl1MH2vTghaIfRpEnJ4GU1MgaXXF2yQnu7xt
audFwBQYJ44IfbbtLK5tMhBlZNRI4npUfmWoPaACrSffxq51ANWWRwDVnceYdpf0n3DeElbJY/si
bHe0OU9VG5ei1W6lvJtLRf3URNCk+cXcN/NDljaFi75vZzK1uDqFryyz+Of2mncu4G9pJCrhoEPI
wK5/g1vEBsEylZ/RtLPPkzeuYc+Y5q/bVvYODIV9xjsprNBS2Lz33Ur2CgciwY0WoZI3zOmPdkQ6
NyIMOciF9kwxJ0TdgVwZH7bZ1KL2esQHF/Pkekl3Z7it/VzFRDa2esjutmuKFwHlWDCHNEuv906o
VJcXBsQQL29WlGaj5D4fGeUenTg9CFZ2PpPsU3hQxnMRQE9dm7LtbmScFF2hyUiXc5IWziV1qGrc
/kw7F4BgDNdPB0uy/mzSOHN0gZTI14YUeQg1fWz+505z+cNT+u+ung7fb5vb2T/JySH15hknIX64
XlTnOkVUU1qF2aRv3qGVBA+vN86hrs1Hgcre/kE5IltZaGZpWxgSj89gaSvNpbTTtTu3ncawjXPz
YP/2rUiNWo+YhHz0ekFRmw8NLVyTSKCu7ghJ9EeXybm7v9g2XkYgHowckAZeW8m9AbW1ln5KjMra
GUHslex+Ut9OTvbvn1ti8AUnz/MMOf5mPZXa1QOsM1Tee9N8Uiuh3y0iSYPcpsN529SOL4TLhylc
+sKMHW61CMuqopfTE0lWWoGUeNwYvhYpyZ2SOP8YSpGYPnoq6l03LtALWz3x7G37e2cRdkEGLPHF
sjV9vanEWAxeVUTnzAGrF0Y4P9dmTekyMVbx5bapvVOCDSRYGRSiergpkKpRlZcllAEns+16STYv
oJZoPb04WNLelr60o18vKW/0uWUQjtss+vGrg7zl/SrclgnHrDi3zjpcprKxwkSpIzTM+yNpj90d
lbkOCGXqzltnMmSNPQ89Pn+dq+JRR8fio6Ouwrci7dPtDd2zhISmDCOZPXlFV7esK12TVKcBN+b5
HVK43oekJ0uHNNc+2NOdeJz1QBNCLCmhf/LbvniyF29x66Kn1wfjRPHTG031wRrU/N8YQMMD7Gbl
k7UY019ceJoS9G89GhTWtgHWA5MoMug0TyLLDT8ZaIpMVTTceSANTre3UrrcTZYj3xdZWYH4kSO6
WZ+hNd1qMCnZDgvJTB6NwyWt6+JNYjjRuRus5hnGeOU/T82Pyjp7jw+vG40hQFWMHm9Md7reTEqS
0NvMdUYZaxo+lbPmPm+EEfZq1R0ElntLJcyjliGH0Jguvl6qktqDsAnOAe3r1v0Es4+vL1F3qoy4
l71F3a+HqgvTZBjD25u85wAYbqQLInna4N+9tjwxj9CuXL0T9trAW5ak9FWvag+8954ZYllZq6Pg
9orNqy3NLC0b2XfPS/PfGn2FS1No4iAy2bsRhAySk5XuBCu6XkyXMEgSR/CRrWb7XJe5dWn6Urk4
jVKB1raaIIuU+uBC7K6M54hzClnPK2mtoTF63UxZGV3B4jTrTJ9Pq/fz9lfaWxiPEXxvcLxTj9t+
pVpJPDpJsMroKi2Xeh58SDr7gPi899OibPyxTscD/7KzMvn4SbQvg/evCHwhvlZrVSiMP1jjOPlO
pjZvuiVdDlDZ+2YknJiQH0ThZm1pEiMdXVCvR5tA+dUIq/isNc5RN33XCl1jcN+4EzAL10cjKQ2a
EjmT+05jK3d2rIjMb8fRPDiBO+8cPN5SrY+qGnCyzWLMcqrVbKQNZzmZ+VRpyvcILl9o642HAkTW
u6GbvqkL+g765B7VZ3aeHjgd6SVJ2nqoCDdL1BpAEWUUS/K12HtT9S2MsmZuL36nLaZzcDh2jUHH
K+e6eIO2ndUWturOTGWbpxTesxoNTqhbJe1idWzqJbx9/HeNsZt8PSZ1iQCvP97Ux7EAY+mc6rb5
hXNsP6I9itjBmh5NF+0dE6ZZWQ8BLUChjSWzVyqoESL6GWXbneEkmVdfoNl11NPcYcoDQkuRSQ7q
4ji2wxbFrFK7a/lYagdjZSP05HFqqj5MhTPdFTXze6diXo1Ta6doLC5TrD9PEPSfU2rzcdDNRcsw
pA2L9+n2Vu8eYLDEFFKQeqGkcL3VGoz/yjoy4aPztH7Lu2R8IEVuRr9dxujMfrge1DRw0fmtoeZp
YOdl0x7E33ufmxIjKBtZyWXc/fo31FnLuHveAbcgEXjLaP/4mHX2cu5m/TDW3vGs4PDhTQGXSV1s
G2trqRWNBgUNqraJe18PtXIR1tgFNkfuf7AFLoEep/1fnGdydAlCI5J/xbWhZnbvKCWgwry3xRd9
RrnW04rxW0lC8xf3lHo0FTgX7TagUtd72QFyLmCPxinosHP7kR45/+V6UVaXse1U83z79OxdHwh6
GWiVAjqAEa6tTUhmZHHM6UkAZ+fPhdvAVm22jviLMQ0STrgYABBxQLYeYYT+RSGDYkZsbd45neb+
aKH3+e/2auSv3QSgqJwxpwT3oKw/b1YTD7bXRRE+TqUW/AYqe+05YhwwSFJ9RDh8SY+ypL2Db1JX
lPUHajVbniv0m2MP0CDkB15nn40SGF2WD+N5rKIj+vFdU5RwCKxpgFIfuP5StKYnDSUNJrgVRMf6
wcjvuqmdwtpNjtBMey6FBvX/N7W5zkZnOnXXepC6GcwnDDZ9CnsZvg6oacLovHj+vGprmJjd4JeZ
0xz0SvaOJGA9uNDAA+JwN8l0PWSWbtHuOpm9ab3PmTg5l3M5HESBe9tJLkaoROmSTyjdzMtcrCCH
njOwFbmIuzsRCWTXgSg+Qic+n2+fyt2ng6FiOUT3O6XdfLosrsHMtzGoolaLrPuuIIsNdHXqPF+B
lBPa1TbGPy8x5eMne41RTkFao259W9jaVxD9y0Wv2vnnPJhKffDj9nabmXbAAMw1kUFtvnXPEFOh
GbLub5bNZ1GD8QDk+xegGUTmKaEBdZL5oXG923HSRG6uMTk/dloUOmb/b622yl2srX/jPuVIJIEj
CCTK49eWiMgXa9aBRsI/jJSFXXYQHBSqhjBpTg3pgBFg9xRRqtM0iLXIyuS/vzhF+lQtjZZL2jmr
Tb55lAnvskLVP+VRYR+UpvfePUl3QuUAAgKoVa9NqcxVJEMpUTJMkoY6Ge+pcmfq07qI/dmZlwfF
TpTPt4+u/J9uHaqkeUIRRIr9bWuSmqgSk0Ea7mI3JI+L1Tg+rrWp/Nbr1VPTT0eouF2DRCMkTr8h
IpsNjRBYcMt6gdMOMXUIQDTve+sw2DP1RvK/pDaOGkS7u/qb+ZiTIe1e7yoEOYonVDpsMQKGT4Ux
WJ81pRzP02oUcJ60qRoMkN4dRZO7t+6F2Y1HsJhsHdBswsPOqh50adHQCGuOhvr2N5O3CbgLTY1t
3b80bEVPJJFDRaJBxmlp6NdacEwHjLYgcUZuCP/57ROzdyMkW7b2O2fDo1xvaN7l/QTKh5ZlYtpP
vSiNMJ5N523uuulB1Lm3iWBBGQsgUKI3uzEVqwiMLLSfTtaY5olfquC4fLgSDvO0vUNCXQvRJeJX
hoE2hgTdpkormW/vpxqVj9oe1nOkzW0TLnqF0HrhuaE3tsM/t7dy7xl2wMAS0gCYIkO93soRTE+c
k1udEkZZLpk7DP+uXQYWI0mNN5ah2Gcb3EQAp3zH3KvpHTicPdQ3XWd8G3OZ1EteZeB1oc0rCBw6
jC20dgzY1M9WglSfj8q61p26dZofB7NBFd0cZ4CXM9D42W9G14QmxG3rox713ncAhI47kkEeMnPX
GwJTNh+3kNFWXRiP4LnjMylzfvIGtcr81Wm1E6xA9cE+7FoFu8EfPCAg02urTNlP8zgQVGaGKiuK
tfEry5fsDQSO61OdUn5jvPKIWnR383lXJNWdKgcbNx+fThSqUnDqnRIQX2dY2vqgr7rkGfYXJ0jA
Dn/1wOg9Vjx26ECoNrFClP7P7aHfun0K926ZHD/iJAC5MrcBgu4k9oTKDps+JdGFXAGKOtU4yiD3
rTB6D4cw5dTtpJOyFEB3R9J4e16ze0Ofi0c7s5QD5yTd6vY5k4Q2nCEa5mA6rj/lkimG0cn8wJuL
nqqLbV+yJV8uc6av98Po1H4dQX1vZ416ub2LOyxXskXOEBW5CRC9bdrqjBpMtE3uYjUfn3VXUYOo
KMUX+ODnMVSY9h4veW7ojT9Z7vyIsmkOh5v84OViPZutlh3Bbnc3g44HJGcq1JhbAsI6aqF16B2H
2CUS341F1VPAXi4KLXoDte2DqcVw4HSG+Qgl6RHH0N7TRB5IaZQqNr39zVVGKVgz4lVqHUTlmD0p
TV+ckkpX3sVm3k5f1SQ2j9a7d49lVqGrVHCkXOT1xye2Sq1+Zr1zFHnWW31wnPc6eoXqe31p9edc
DF3YW61xkM7srBSAPw4L0K0c0JUn/0WIiHsUGTNlMKc7Wvau0Lm+2lqWP/tO+d9qTdWBuZ1HAzUD
0lH0MTTJDHxtTuR13lKA4pyNhv1ciA5BIQZLv9lRZYhATJ75BsYa7ZNXSY34VTnil95bLqWZ34MG
HPMtT6couljRC9OVrdio8ZUJ2gI/p4D6be1GT4ZU7vrz4G7JjHBzrcm+obiQ9GbWq7vVlQLClW5w
TkvfJF/6dtIvzpzHz0zf2D/TfCx9YQ9N7aeW8t0QxnCCml8/cJM7t4nfABgHMl/Q3dtud29nqCss
goqnU62Xzm7gFmAe7S5andK3bUbvmEZ3ynPeldmBV9sJuUjf6OkzN0OStWXAGEvLBiiNaVGm4kM7
NO4XJlfde2313P8Otlqe1ldbDXaajobs12wBMqVBySOB3OQ0eU32RBjg/XLQXl0CL9GRmI0yTa+J
BvLuyZljpfGFWqn6OY35fX6lZn0dpjSVIFTsywRX1+nN0YfY/4WcBEoHPJzbzrGtjEk55ik0vJEj
CiRvhvKR6rFxd3sn9sxQLpOIEP5Dq+D6nrVWXap1ypnToiSpTyKtQcu1xVp8vG1n7z6x2yC8QBeQ
Zm6iD2uss8Ez4CUD7pXHgTZm7Se11yN/IFmB1yX+cNve7roYbYHBAVlr/OX1ujQjr4TrElSnrqj+
AW2g/nTs8QjrsrsqCXwCbMyatuzXfVOZqnBgcSrXdX4y64yeBxTcp1ZxhvfQVRxdkR3fDzeByb2k
zAFsYuP7a5eeX5YtzqmZR6UIVDg3qrNhJUMcJOtYxpdaA7weIgad/O/2fu5apk5NPuvIvzYPnd24
lvB6cgdXybNPwoziT7wVHEy9sXn3S42KYa2I022re68AfR5JHUMf8FWxcGoJwpWMoL2ZPGMEGLX2
b5tcj98xwMfUrZYZSntOUyP5lXSplwS0XsVfVGKgpQZ2IGl4wbdt9txetQqib2rmZq+1NJvUKv7q
VbknfHNpj6Zq9g4UZSwgQCBlEVHYXJPes0aCOMKroUjyM3qbuR/Zon2s4uj7SkJ/sL97XxV2LwrN
hE50nzavrGvMs05T12XG1XhcI6O7q0b1nSWq9uIJQOvd2B7hPfdNkutCB0A+sB1ciQrFLikQoh0E
vRj4prllGn5wBSyNq/ettrPyDQpJ1gECec+qZAUCUsG2clev3YFeuMi+JSrdJYPyRKkkSqhY8XAf
r5n33UbNJEAX6pDUZe9rvrC6DZZtKIUhM6MroYheffZgADsvpSq+icps1IDQZ9b9cdSpY9ip/aTo
o3lu4W08acO82hAzgXK0E9X4zDb2H+OsFk+ICAzPt+/YnqeEW0sqHSEHyJt/vTWGIuK+pglxSpZ4
vdReFT3149JcblvZe9zh7ZaX2eWp2SZGnYjU3KIHdEIBAQRzWZmBmtvqiRhuOP+5KaYxqDDSXqMu
Lr/Ki0hVU1Fp8gYiVc2bEJNWMtPPqIBdIJ9KD+7P3t4BUZBIRwhNXylnlDZBWpW7QHqzIj8jR6Wc
C92ZDg7v3t7JAazfwE0QBPJXvFjQkuUIYhuyylaKXwDy4ju9W79RCz6ClOwZIp0kqtKlxPBWZa9R
tbEpWtBqSkfjLMqNOTAr+JzymGj/jz8SIkVMI9CyI23atriqNc+KSUIda4ZC38CIn4c6uPOAUcXu
IKTdWRUxHuENW0jmsuUzMPXcZIYd8PyaphG89GN+rimtf1/hj/8LU2TkYOJoQtAm2HypeII1YGaQ
lyjHaS4U9pPQSWE16DPtqOK7140h/5NzOBK7AhHO9akgD0q0PGucU5Gp9UXTWyVIkZcMxRSPfkWN
OVhypw17dxJ+JGLG6UqtvSTrUvmJOor7vrKKA0TNjr+j4YWKqaQAp/m7eU6EWxWdXrF8dUzb02BP
TGDVGvGxbqeBNY9HlLO79uAAoUdqMxy9DV55shFIa4FnJLOigB/VrDUU3WJ8EUZk3EVJpx9EsXtH
yaPGYKJmzpT2ViBj7A1oDyeiIGVu5l9ZVsf3M5FAOJdeewDo+d3h2aQoFJFMWRTWZCa82cx8LiJA
ezxZilZPdlAPbO2TonU9LFz01t8jF23/l+p9N54U3Gnkr0TWsL3AWdUyL5gtky8sEsYTeimMHs+9
03wgFtacMFm7UvV7y1ufmxmMY9Cs+vQ5Ywqi8te4YMKdeZ2k8wti+SQoTaV6ygrJOKKq46D7cYxM
yM9aW1TLR9F+tM8JQX3MwG07UdNr2+59sTbjL33pCsUfGhsaMyEqtQ3UbqhFYCRt/n5e67G5QKVn
qGHW9Lpysruy+5hluvVjbWv7Q1LG3ocuibr11EM3dtRTeB1Zyh4eSlzoKtD33k5DmSPkI5Y2AU9w
9eafvhUo5qTWcGktq7p4DrycjUd0O2SRxnOofrrt/V4fXGmd14kQSBKtbJ6oEcmjqMnl3e2j+C26
DUPvk45ab21r6s1gTnT3519YBFmECBjsxbzA194iF5wbzWFo2cUhP9mgQAJhG/Wz5iRN2DeDe+AJ
Xwdc1FlJVGCPZaUUNa7t1Z6V6GKizTeg7waHSTKcDd0dghptADJoTZwz5qYOtvX19cQoHSIYxhnv
BaZxbdTLs7g08Honu7eLL8Oa6tQiJ+spAjl88CZLT359OzEF/w+FR4rJID+vTcXZqMwiIr9MuIxB
mSrRuzhTrYOa/d45eWlF/ooXL38qjCWtbKrnzao4D0VbjY9ObhRBMqlW5hvwH/3NZ6MHBZyPQRue
zWuDkasVyoyHJ4MdhrDW1yIAWL5ciqwD78mU632GEuUfxwLspQRhSvCb7BFdG2V607AY6aEvNST9
B9tMI3+MpvJ5bg+HU/ZOCFRgzFhASUo1YpPM1e049IrFtR/NCrYSc2oDuCRtH3aYI1bjvRuAUrIk
RoFJiaf6elVkFpL4AoBXPKCZXE2WF9CUiz5D0d68tdfZ8m23PBpt3zswv6fKqZrSHdiGVenaGt2q
s5Up4MH5smhp934qXD2EK6Adgtao4CO47Vl21ylZRHgVYeRy5b+/OKMqfB5D7wIobNtUv0cBdjox
q9g+loKhHwMBjgu8BPXlb4ySkssBXWqlm+tnDm4KBxKwl75Qa4b3h2+jR9ydKMoQKCKfg7zSjha6
3VumnuVgDKEdk9647c3ZgWSGCcU8X0MqsdWpz2Pky6MqCZqyWU566a0HpbntE/XbHkErowD4T2LX
642N8t5TxZSu4ZwP3XvZc7pk+Tx+yyPRPoAddC9NFqvvvbaOAl1r4fi5vcd762XJvI6SceeVN3Wa
kU6GvbBeJ/nmZN3yPmWs3LfN+b40kvnXbWt7q6XIgx4m/hsw8WZ3G1LTNaG5FMaRjtaRaJOHrKnU
6tz0ov2oKg2zeJrovkbjUjwOi6t/u21/d7X0iJmvZTSOCP56t5H+U6aun9aQAoUL9YSVn8xkKN7a
o6b5ihiPRjRf0YjIzwshIHxkFPJoy8sf9OLezMgsTpHJzGQ+VNrdOq/OT5mUXfpx0EJTlPNJaRQ9
HEWrvjG1PPmYgFk7iAq27pDfwN1xAARAcwsMdfNgLnQ1ej7yGpqFJ04zMIogs7IiyJhRCm/v764p
ThL5AQgt6vbXy13nuNRrmiYh3Cjjk5kU6nmo1ObztFRHc447prguXFLySzrOWzTjOqSW2/fIfQBr
tD/YRklqMOfZmzJXDvZv6/vYPyomMFLxloAr2srGTnGmAN+I1VAv7OSkqCv8f4tQvseE9U8ZVJOG
X5llfxAV7K3PJkknNOUPz+b1VhpUQPUKubHQ6VUniGCh8SO6oPdtdqg7uHdKQRRxL0BPMJO4XWE0
sERLU9Zw8uS0x+IsgsJAZt+VND6+CiMvfqyucCDjtfSztjauChkOjIwHvmhnoyUfqhzLBSPzalYD
5Y/R7QZFDYd8/qLEpvJgUUODlLUS52SdaNAMzGwdGN3ZZ+JXWUSCCJF5FPnvL27oWlqFrhaxFpKe
aBctjpVzYi3ph4XM9+A92/F+JFP0EYAMUPvdjtSVFZV3zc61MNJaN3T56+JqkE6npS7C1mjGR8+F
IhEhjupUj0t+kLi/Xqkk1mBqEEVz6Qc2l9NQ6kVVrEoLO7RNTksZJ//EXtGdRLyu97f9wGs/K6ed
SbqkqgR1i43bS8su69AQ0cISOFLglMX4MKr6+tA0XuMbXT98vm3v9c5qKgIFYMLxB3JG5fojum7H
NCFE6eHCHJjfqfN01zvDD2Ns8mdLq5s3Su9pDypf2l+bqjjdtr6zsZLekmiTWXzK3ZtXTY+KKK7N
aQ5hhq/eKGnyX2m18bPT5+r5tqWddRKdwEZFlUOTLYTrdQp7FK5wcUVLpy9h7en5B8j3xX1sVRS8
xdC/qWOULRU9q09mNnsH5Yrf8xkvEyIaYPhayFk4qWBWt5iUsaUz31eTCO1cT4yLYUe56pPx6ZCW
23HytqcY4QXIdOk/3Ebr57NsCWZBqg7Z+4LUqXzXocaZ+Ykee00wWCl6PnLaRLwZiNWbN6NdDtSw
IKtK74s+izq/bV0qXbkzRpeinKvm4NO9djk0J+gQ08ZibXQrrjeU7nirxUPN7Y/c+mJ27hJqjSo3
j7pJETcp3jCq7V+3P+O+VW6gLukUXwkalV0Bp7WK1bQc9QtTdvNlEOPy5Ilq+K9bSNvLqUr+vW10
55SCNXYl5ydM2hQmrpdqz0rlCdQUQquIBh9BDePesaolXHrXPjimu6YcWmkutIMqlctrU+D7jM4e
HDVM+8a8NCCgA3ywEsAjWR58QOm0tieS6JmcBDtgczamIFouqzrJ1bC03Tww0kxc7MhNfVVx7Xde
5CmhnXZvqN934Z9vJ/Ec0R04O9AFm6hqRkVNNOD+QnVhnNDW+Zpa4iDqplnxwbXbeZ+5bTzQ8omi
f7PVYGjw6IBnMiIQhmrugdd9FavXncuKXkeuLu3d0A3dw2KAiverLmsD8JbDwXp3XDo3nuwdTDx5
0dbFpk5sM0bZcXxUNK6zsRwf0ilLfnRAwh7rFnKXg4d5x6BkUZFEvgCEAMlfHyLDjWPdaFsRjuZS
f4rrjAp3HFf3KUpwoUIKemDv9aWUk400lIhc6JVutTZym3ocnXc1dO00fqNU7giczYigY0js/lwX
y/RJ9I7+6fYxen1+CXakWJ5D3EPnUnr8F+GHOQ6Gm9Rs6wjgKJCFLRTolepLUnXVG4ZKvle1BJ5Z
ykFD8PUVxRfQZWJz+Zykn9d2jZygTnS8mLrVe+/zIadBm6fFQ5oXycEV3dnYK1ObKxovo5nlNd7A
c7MSQBsslUVsue/UzpjPa9Q0gWasw0EEsrs+YEYq09qSUGwDDVFr9FCThq+p1Wb2D8jr8qdj8Z7M
Sekd3IzXpsgncXKSF45Z5m30PDd2bA296MKRuC8QFIrernrywWwc5Y/9KvgIjgvIbq4hzIbXHw0C
jdTuuxXoX9QVQQkz57nuXdN3UkX5cPtcvo40JBQDX8Odl7QWm9eiSaFEZG4NU44+3jfzNPiK05Vn
bckohnAefVEhjgdnDsPv4s+FVuEaUk04a6n8AINhGu96qfNYrjWS1n2orml7P1SL/SWZHMOnWKQ9
1fpQBQRJ/V1VNON7HtH1PDBIeZqAGxRBvNDxOPAOex8ZbLsm41oJ6954Ixdi5y6CIT0sm3WGsKVU
P9McoeuluUeibK/vi6vxbpLS4hQomW6Oro0CdGmsURXGllEFEFn+nO3Ge8imoQ/ryVg/JGI4Qqu/
dkPSJpGljF9lfHm93WrhRG1BcBfmShRLGWjdt5VJvBV5MZ5SqQTYCqGfvT45UpR97ebhwYBmn6/N
aBsN3GvLKxjHuKz0OqyLxCJy1bT7JnOXizKihbgSKL2/fbD3dpf0El9PyCBxrtf2iqyK6kEz69Aq
ZzdMVScPoAJLQ3ftzbusy/9HNfOo5b63RoqKDJdLSkwc77XNnKCdkE+tw6he9CBz2gScUcJlUpcs
iGvX/mPnx815YW/jJ2bL6b061epwMZvU19vGeVuLobqobmMfxCa7S6PIhUYDDye5wfXSaiXvm6if
69BszcmH9JMiQtUo73LIMmAn9v68gsfSSH8g5SUQYVzo2p6o+yIhR2Erlzy+c/P615TXqBB3UFN2
o+Ud7OTevfiNKkAKgrh563F73e6M3B2rEKIz60tMxz/wnDQ91Wh/nfpWc95afZcHeWaUB6+KXMh1
YEuTDo5+FgPBG62F64WazDkXBSM7YRIl/Ttm08WjXU75QZXpFcAAP/vCDIiQazNx0xhCE1YV0tZP
YXMe4pNhdv2jG8XvI6SJHxKnTMIEkHTQxcxlJRm7bc7j/IiO3EBYv5gHY4p7J4r+EKEfvTeo9Tdf
uHMbcu3BgWF+FXPYZkMbrj1i5mq7zmc3GY5qlrv2PEIEBqNlqXRzgvvRRsqUoZyw0938Z6lOzj+N
rs9qMIm+zP0kracft13QvkWSFl5wWVjcuCA76wfSdD7t0vam31HbC8c0as+aKWKg6O7ROPvO2wXJ
kCXLatCGkOZef+NBmOB/bbMKtdLVT4ggu4G7etV907TDwXna866yTMpjQrOIeatrU+5YLxCRuHw8
N/HemrOYT21VOx+jvpwfof/C54kR8NvtDd2xCu8WbSmYVSWZ02ZDJ4qRzjIZdQhLbn9fL5NyV07A
ZWsC/mCsbS3I6FYdGJUXcHNBJY8FPIW/O1RbpscMdG62ekX7f5x9WY+dOtr1L0JiNPgW2FONqczJ
DUolOTZgA8Y2Bn79t8inV0rt2qqttFrqvjinyxtjHj/DGnYmSCd0NOLqvu3iX8kU2RI2Ku6GJyH7
Y1Rzq10grnwlFx4ZQk5oOOE2QUV/rmapoUa0ughSZoGrbNEp8AYcZRBED6f2Y0rGoKjj8JrR4yui
F25pqBChCRRtGravNrrr0Fkj0ZCVAAoPZIdJygpZYDUlz8iN4xMzUbXsJKzjHuUM3PDt0pjqK+1Z
PZQz8bwrd8/5Hmy/ZouOkJcCBBBGbi8P2xJj3CnbMNs8JpdTo63draNqdokZNeZpUDGtenmNlnUe
l7Eocm84oqJzA0jAuXwI1GC9hLeiKlPOu8/Y7e7LMl5lhp8frj+rAIAExC5aqK9AekFF0QObZAUB
HBndhZ4Xf5OU6rKKmD3N4yT2OhqS3NR1f9tN2ZUAdR4wttXR0dx6xPGmO7Bt/F9FaWRtAmv4mJbM
Dusd76KbiPnTzeDQrH77y720EjIi9G0ARNgIMS9Xmsc+chClAPYbVY/Lkw4tqRx0TPXN79buCpzj
4mLA4mzk6T8kp7PFFE3cuoaAtydrq4u4ImPhMBltiihcl49vP9mlc7LRb/9vsbP7W9PVLp4Fonw0
wwDIczYeUsBkDv/DKls1iOEI0qLzkUJHliiopg1xC2bNPqx1cuSZSd+/vcrFjQMgBBNq3BM4/y83
LnUD/FWBmy8hcyifKsc+AQ9n9wscea88z6tW13b0NnFMYHtQgL4aRUHpIg2bIQKBFShVNEQj8V3F
HS1widjbYeRBoSqoZkOGVh+iccreIVH6V/T6n9/wB88BbBN6pmcZgRuUrDMNfD70IuubOWyD3A8U
OUHYeikD5q03nondlZvzPCnAosi+QPgAgB0h/ZxAbUgTc79uEMzIYEvpj9oVTYdIWlXhePBQ0l55
qZcWRAq9DRfROIVKw8uXClpLVbdQfcIEugLfSYFaiu0Oy2wl3k3QXPUcvXCIsBpgVBACRap1Ls8w
MTE0NqYQDTZBf0wHOd3weCH7FFn7lb28uBRuKHR/EFrgvPny0bpqErRzWVZWoevKIBr8XKEdvVcx
WH7//GmgH7oJdm88M0A1Xy6lZ4IqQEx4qka5Ex/Y8wAywFOgUQi9vdKFKwHEZijdQE0KakHnSY5p
vCmA9wsUBEZBnpYpHL9gHlyDzJZ0H1HGktuuWlnhM1eh5+3YleUv7SksnnEfAdIINPdZDKjGRQG2
DaSqRGdtH+hRHVzW6nJc5ue3H/RC5EQzDS1Y9J2gYX8OEuHwJkrnGTGNSvCbVezRb2FLhyuXwaXj
DygavjlQejd00csXN5COJCMkWUozOvnBjJKfatZMRaxtdgwwuivefqpLrw8o0G1KAV411Dtermdh
MJquCQavQk/2sAzM+yUXIp78oIsbOPhwfSBT1t1XxKovXarZNduVV6XeFmE2fcyN74oP8FWruXaU
oNFLS1DwfbZ3yVgVlbLiGdBy/9PIh27fBMzp0gwknmFoo80OZof0A8a5Eu4/tE4/15RN/8PBSlFa
wzhgq4deCSVUGPCZbqXQfF2jPfgzS55FUB5SmAhe+VgvJIybqBeYdZvu9yuwU8z8rIEqBS1XBe0B
RLqBPi3cZkGesMQ+DI2OdlYl1w70xZ0H3Ak45230D0THy3ePOBtlGqTrUvS8/tSokB8hWjU8Ks7I
AZVR7/JoDjev9MFnOfOT7lNt4NYO1P+0or3r2/7ZT2R1DUNzYT/woaGpCXwQbp/z7oZgsbC2UrTM
xqDPDfbtuGosyBc0OofA9HU+wtV1//aXcCGSIDbDYWRrcG5dnJe7kQyqZS2m+SVYlSuqhcjsXJJM
MBKe1/LtpS58dGieAN1B4BOD87/9lL8SWZcArR5I3HGu9sYdbLaBeyB6ALm6NYVBmXAiovsUKyl2
coWW5durXwhkOGagUSKOoTA9n2D1TJuGUE5LABaj4wgPd9SKjl8JLJe2EyaeEPvY1GVQF7x8xngi
a1S1uFdBnf/RJR37xHAGb2GTeo0IdSFkAnC1wQQ3DVwkai9XUrVicyexhxOQa0WvoGDTQ121SFe9
eXmr5vj2/l1aD0R5XOAoNUFHPbtb/VrJ0Y80BVbFSHDV248abvcHT/VdMQhxbZT8Z8L3d0WPAwK7
120CCJl+NJ7Onk9PrMVLGmlpO97ta15PkGROdaHCcLhZtLceucqmfISdZL7Z/OY1RHPvRYRjS50m
R5uQXxDYC4uZoIkO7z13ZUMuvWqEjxTfDt4A5jIvX0BogU2lVFDQKusIx5mRp1HGIgdwsdq9vffX
ljrbC4FbU8sOSznhy1MTpBJDu6h+l0CK4spHeuEzQa6PlBe0Qcx7z6MQZ9w2DsofpYpbdojXDiPf
1euvfCYXDhNqJChHQn4Aal3nihoMkF8zwCAUKq8e3mu3ZixPmQ52Q+zAWzIZ+e/tHTxvHW/hBviH
Pw03H1CIswIQk9e1IgSaVRWcdj8FGfpRaSXuvaFevi5o/z1AbMHk3VqLK0964dUhS0Ob7w9CB7Si
s1PSExlSl+BJNweDDFoHOcUw/SFmSl7pQl18xk1vCQtuBoHbpv8VX/myoHUasqqcILrzGwQMqK1x
z+8UVKRV83VJWPiQjl51GpUZ92/v78XHhKHwRo0DyuSc7LKZ20QpNEKQ5DfhZ7UAZ7RkSSVy2k/X
iESX1kLc28AX0D4Glvflc/ZNGi1kJogMmQxzOKFmN03b3mQr6E3//lRovGyVIGbKSNVergRjhhm1
5lBBBq1W3g7tHkAT7SR7W/B2qpcrV9Slehugh80nBIo/m4LTy/X8pIYRccar0k092pVUJuYbCRsL
x6/Mz721BaWnIp9XowTMWGRcdJ0erhzYCwEAv2GDXICivjXiX/4GXrEYRLAOzwzPnC9QflafFOqL
K496IdlBdx/jYTTv/nD7Xq6Ci9PrSZ+icTdJv9llkvdg1oFho2xQxhAXSvZeoIN/9UVFGEDTBGcU
LQ1knOeqi37Yt20d+1W5BmPyLfEd+dg49vGfT82LRc7eIm14tw4BFpkjXYFygo8t7DnbS+Xcf28v
dSmZxVobxxbK7RA+PAsvrZZVm0a2ggj5Im9aNtMxt6kRn8KwXX8EHqlvFm9uD8pFzWcWNnMBiN3A
b3Q29jI3PsDw07T01w7R9ohnlzcSBXRP0AgGJvx8yOE5Htl4DarS8qA5oIU772GStxkvVSoX6pqk
yqXTtCmMoUbdJvXnVUu2BFMCiwEsFzJetfkIypHN0SZbpxMmZtm7eUK36gEQCn0tT7kQjADgQ+KO
7wWdm1fT5C6eKZgaXplVMYBJkL7/UCuhYJrVLvG/Zxx/5uSQEN9wJ+edP89LhXORgVu7CPpCt8pH
O7hWOxfI+vT2wbr0AreR/P8tdRYFApDrs147D9JaMirFTO0e8qTTnnrWFB2KtCvrXdrGBApnwJlA
HAP4w5fxIKCqcipZPMjhKEzKqyD+FdbzFxlY8vntJ7v4yWytdIjq4tp/hTGfUs5MEOKNLbRffqwR
9EHzyB9/WAVp4jkk4YetbIemr+A5hDPSEzRP4lz5QMdqdJLQh4xV+fZvurTbG+AVvbgINNVz8/Co
Mp5IPd8rdUpB4QLzcHpUcGfLO+g7nEDbtf/qzb4FwnTD9KDaRL1/DvRYxKA8f+k9NMRbg0w61c+x
nYYd3LAeVprI/yEkotsBFSI0cdFNOnu9ta0wUAga7HnWyWMjLfxkMvBf6s3/+u29vHSSUrB88E0C
Rfxq6ImUvG1dg4gI0nj1STT9VwBY6D5I2f9yZoHBBDkCUzjkW2exN6DNKmsye+U6h+nXZeJPYzy6
sq7Da+Tl7S+dh1OgKwCmByoI2NPtmf/K7JaUt8NCcT7aOdTl0MY6r7z52s5dOoVoBYOahI3LXunH
o8Rc0eXBNxiTZTxk2rkvgAdWuSdMu2ctCNNvv6mLT4WeMCgYAA2n5xW556d2cZtUo217v5zTRj3Z
pQEg/e1lXh8IFDJAEwDSBDLXq76Kv0KtsIOk0S7hpP8iRgCIi6Fb+qeWr4O+kj1dWAxZE4hQuIzw
P+dnYjbhDNvNnu3WQK5FZCg9+EmVFlMauivp/pZ8vjwUkCiD+wLAGZve+jlYZIDcABgYMb4pF6XP
YK+xQzc4X+fwjbQnDhzvMVCJTfI1iemcV9HirnzVr18gfsFGngGH5Q+r7eWxhOVJyJ2iXhnMTtzO
RgY3TQfR/Lff3+tjua2yUWw3bvsrXns0mUU3o2DA3jAIUHm1/AZZUdHsuBq8j17Q1WH59ooXXyLy
Usgfb5iQ80ZVtQywZWoNQxtqpKdmrStoQah4xzHj+OcrHQ/311Lbw//1ZduFuZ7GI9uNfStKk3Tm
bqhQNoWMVO/ffqqLb4tAsh6HJkQecdZEgMVAmDXcsp2eMxhPB1p/8BmV/8MDYbK0xfqtKXLOa7Iq
ph3hkHrt65EeeDL8ZJJN+zqFIfTbz3PpLaGBjDHrlvu+Al2MVbRG0Vwx8DVrdiJB5b/vhlr2uV+j
hfvvawHpv1FycWviDnv5moKsbvzZeF6piG9LDlDdUS963hEg+/55XAZlla3oxDuCHMC5HGQso4Ev
nuFbK0QeVxax4xgo2E0l8zXQzKUTgQsZoN4/DYpzAxifOBb0NuQ7UFLNzug52NTs1P7f926TN9j6
/ABMn9NQY9alcVUrvnNjm4L2T0xO4GlwihS7Fn0vhIoNRooWM3rMG1P05WuaZsodJvz1DuN+dmfg
qrOPPJfulJTiAFQSeff2o13YQBBB0MnCEBBcjHOgLgDobUBUwgFyid0jbHTYA7ycoysB8HV1s3GT
YGkBKt0G5DprNMaex1Q00nrXB1VU2DGaCgLQMAj3jfcubFi9q5E+X7ldLmzli0XPogVrpWITT+sd
Gfse4IJuetfO7XibytU9Z8NsrvAhL2wl9JXBu8B1hnH0uXeHdaEOQ4aoLrWOCrxJeoK44zXLowsd
lk11b7PugCodjv3ZCWn6TXYCGty71V+9XUUzXczpWO16RJOCNF54mrqOHQzYoTd44XDNDlu3e/vU
XAhcIH+j9kihu7r5m748pfT/2+OxdrckAy/F2k+HzHgVJo4d/frvS6G6RizG/Qw4w9lbFBrjN/AD
ml3ly/E0zF6dr8GwFnrMsiunNMOvPktHNssu9DrBMsXkcPvnf91kIPWFsucCxhlTttzgmIxPMCJp
Dwa36aPyt9bD1IsaeZ6EesLbj3nhsGJtgIPwHxgfnb9ViOemAUtku/OYR3bROvc5ZOWDIlK4xMPB
XRMFvfQG/15v+2L/elbFKrkkMdYDYVgXWeP6ImPxeBvaSFwpjC98/OjubDAUQBuRzoUvl8qcNL6I
aLMLV+7/mCWG/HMsmidVx2mXC3QCv6O6k4e3N/TiA6JAxFgQQecVidbim08aSG/sVALsJP49cQRg
JLihyvIrD3hpKYTPTbMIE2eUUS8f0NdbMaIo3p2rXVmxpv4cesAzjJBfvrLUpb1E7gPWNZrjwGlt
Meiv19aPUowa08YdjB46MGVVv2c+LFH4MsWPq2v7AwFZ4Uradels/r3o9vx/LZqaJPLgCILvIvWH
G2JYUAy16G96a+ubbDLXRHC2uwd/8vxTxJQV9PVN8BNd1pdL6slp1lYzhIzhNDBFOSJRAKeXAd4y
ueaBhHRL5Ve8qKJ50QV6DFSVlqk+Lr25CUsGZ4w5j8w6k1w1nvoQoDtRQdExUn3unItPElg6VXRg
qQx5Clzvf6NHwPrslpg9LykQx0VKZypz3VMF418KxfJ8iFMDUzL4W7liqRfVQcCF11in5rM7AtrY
DThtJvo+iVbJ0zxVmStDYyNT2AH/JhZqoTjHJXBLuRuH9ugnrdSFHFj4tYaI51gaw5cHMExZc7DM
et+TJaHHjrBW58Fc19mB4al3oa2Bnzf9bMMCuSnXu5gaDi8I+G+Vg9doUCX0GGCAiC08+bpnMgfv
GRJJjoJBnWtoiNzrmsf/NdBgGwvTQMgZUPxpUKcONt88z5TnNbmo/fV2qrkXgXPfNP7Jw2QN058J
8T9fehQyh2rJxIeJBdBEqhlLD21s4P6ls4H+ikNP/8TItd1KAyNubGPS+HZQWc1zF5LJFVXsTad2
iFTwkC3Ev2uJ76JbPq/sM2JD+DSttfvRyVp8g4Dl+AODtWHKPZ35FL2XqL2jPTpcu0onGOBWiUd+
BClCTDGmmWN7f0S00YG/PAJlNQ4HtdT1k6/BRyraalLHGKoUkKo0NRHFFE5SlZOCbmXugyDJ81WO
3k/ldY2FbfBQhZj4u/WkhkiMOQXRcSg8KBC8MxEmjcd1rYQrjLBRupujtEM/APZaEDeOZ4AANJQE
shy8evM54Lp6CJbW1OU4xOZrw715Q8K0KSuyeRL3ClHrd9jQcMnrAZjB4wSwx7NvHW8L1c9RdB9a
1sCIgwnIeCVZ29kyqHv5BX5aVV8sdJ1uRs3MUIKh2J+mqCNx7vkVaDvDartPYmKQ2dCqmk1RGYU3
wYSCbwnGKPFv5LkCE0Qwi8acWDZ/IfBlr24kFvsJVG0kC6hFY+yIm7NKcszhlmcHsYfbtlPkF8Q2
AIRpabUOOymhObRroaHQ7qLU9u80jbw01z4d/ZwRw/caRW+aN1Vi/wtRA/3iPnU3LqlacfC9Nfxo
UgkDBq/viMaeVH4x9DBWgeMJDHOxraxeinQQlEEJ16v1nvFpHksnZVDvF3/qeggQhq0sIHjSL09r
3axkJxwjEuIfPbkbhbNZjqzU/8Gc36HbDrDNyUVh2+fh0LY/JwXHrnyR0oN988SewftePiQmRIYV
N/MSFAKF/p3WGAgU4PPU8U8/rWn6bmmhBTSgIp/KOFUGxL54mFWxVmvUdLBn7ge+XxroJOJt4AIu
OjZhIGYtgXMkxmb0Wzx4QfxUhXMEUXBtgBnITeqcOE1hMEDNx9OKmxzY1eSHtDBx2A8pEf1/GCAC
6DOC9urvhj6kjzZorN8VseBVXOBHVP0Ngwxkm9ep4e6BtcE65ZiRubt0bL0Ygos9AAfOG8fma+LF
GLfMQdc5fEpeegLLfpxyG/haF6moKv1xmuNoOfQjs23uvDX5Dfcvdg99HsIjSD0GyzvWQiKhUE57
LM8GNzOVp0K2Pygg5mMOdUnbPBrIYmdj3quUB+/bDIlBsZKm/jTYwKN5GtdTC7+fYMIcBDoDUDcY
PAe4hJ5NX3ImoijPFr7UBxpN9kuSsIrkacuy8DivHu3zVrmU7+VSz8F+XcG13S9Qvw3vFrD65e9p
DVj1IRp5p9/3VR9/WAFWg8wzjU3/kDRhWN+bDMpZv4RXBd0t6I6UP6T+LMKvkLcJs/tsGtqgRL7t
vR8GPggEBBYTwDw0tPYiModRES9tUx+0T9rfVKT2LnGtM0cVINzs0wGKckea9koeVG25gnCF6tei
Iw3BS6w9DZ1r4swh4pVr9kk7gI8qq9T+5kHtR/eOSPnfDCvnFYBbYhSCWmfD+0au4tPgzaa6IQzM
p3IgdfY+tX4gd+isyXG/xLb/j9i0IxjH8uWTZ+wkCsucV99xU89kT/F7onK1FG408RIM7MYn1ZTl
s1BefRReDPFdm4G/DwEGrW+juE7Yj8VMfVOOXbKuZSzEMOS+0W34Xqu64+9wAFVbEBMJTxXSx3F7
SNuJQIK2TgE8FYsI6YEMLVF5M8aRAYuJpel7TDk8XxVEW1nte1N7czlBFw6SJLodF70XeBh1P2gG
fIxf29bIAqxWF+X1aMktiqdJHum0pnRf+xK2uMKbLXLqCn478S5jqja/6mhl30yUNLpgncrSXW+T
6JNIfTfeNSzMYJtJYefwAYAv0pRdTCAcD1FDGwHNmIXcrjPEC6hekZ1kHLfp/ZQO0gPwEA6clEGa
h8/0vyAS3H8UIvCnL0HlMb5rxAqG1ozmYxLtSSfXbD9q4sQGVSHjDkJtoMxqA6GodO9ksKivPoPc
l5dzDCbbvae9CQIfXQzz2YNpmnbIY6Dvmt9wNYASGu5n1LgK9jrqgNa0Mx+J549LoQfFERUhIBaU
Lu16YOb42uLOixZL8ckHfbRvMpsqDO7Hcch7TGddnq7p4H+nddb0+aZeEUFrdB4oqgaQzgpEr87l
kGOch2KGOjLKUbhPpIUftogAxodDB/zJqFnuAIoFYX+ZKv5oJyKXHbfVwu/DeehvR0+IpqxHJe4C
2nryKKH06ReBE+x5avAOIfqStQJIO4xHi6ZWYb0zwliaAw6SLCW3ks43JkaQy9eQubWYxay/LiA4
P07dQoGfGtO5KmxXWz+vgGo+zYy5GJJ8tUFwm0LzxU6cWoiLExblzWyWx24yiXcAcydkxYKQ+pm6
EW4NUNkXj9BARciVmJbyMkAoaPPExmH9Dto0vo+4D8vnvGWmprBaD2yiEMNMGBdjHK5yb7Tft6Xx
XBful0pYuCNDUUSUUbQsj3ruxqgIkFzXec/JHEP61IipQAVKQhzGdWIPDMBZ/kvLxsyi6KeqBYIN
OXpXJCJDQhw0UNrK8UFkzV70c7LcwYpBxycd8yg8ig6+6MdEB2Y4MK8y+O0YNMkFQtqjpOSjGhai
WqRAVlcUkDWVsjxuko7eq7gX5n5oeGzx2waQXfIwXZc4y5c49dRXpKtq+JKqoa8eK0kZYqCPPN6x
3EtaO9xOLlxR2IazMcegIvKBYZDDylS13JziKtNsLPFfXg3fbCYT1MGdnsoJAlPdjnjwY8qbJkN2
huAg45yNAdrpoAjrOl+ohK7PPNmsP0bo2XollHgj9x6GivGnAH9tPayY1LB89sJx3El8B8M+9Jfs
R0/Wocrhz9mnR6UZFItNNMNEOaJVNd26mOqP6YqiZxenLgWmtmPQQW4SbcbHwQjPz2eS/sHuGSjT
pwgQPG9EohGJPGh43s9InyFQhKtlKoOxqn8mc5ot+F6a5HvoqkQVLqXsSSMnCUvMZOKjR3xokyyC
og2H8oYbaJAHVQjTk1jf4fxV3iFqwGnJKdoVjzqi/XzoNP5Zl/G4LVsgqP6DUjocrQZ0Tt/XsZu/
GSebByUiFI11CybdXTuIGPmHqliS99RZdeS+ZoCW9uCphBWvppIEbcR30CiJxY4OU/ApaXk65iZe
MN8GZax7hHA3WCWeiEdaAM4YvlMz8I45cNfUHFCCqV/rauQttVk2HGcp3FdoBtH7ZqGQ17cTEG3I
HgL8P8hEF32s23Sv28h77OLOIgTzKDtZuJP9auHv1j1lzoaPOJjRiMKBeR8w/Ug5UjzR3mAAUn2K
pSd13qKaeF+1FfPLuB77j3ismN+mvGNYps78x9lbaFB0XmDuKZn9EAmvXqtb0s/xF+0ji8WjVIs5
Ngvpo1JHCai7qN7WL9DPxhcfUbvEBz3CXOqkMiXSfJZ4P2XWV+Njs6gxzVvbMHAo+wm77eOuu/Vd
6P/sYtbinoU60zMcOsJfXs8gEbUY2tzPRuFmy+zk17mYEH52+BTirw1s07udAlUOnrgmSURRo+JJ
8qVugPiPM7PmAauDUzaGrC9ClzHIn0RCF3T2p7CIYmPTXRtNwV1f44xChDOpZN5oscpinNKqO1IX
xx2Yh9DR3CVh492gnvDYnvQj+cmth6nfOo2yRj29ihY3zIA7ZI06qh+QicFVmnU6CfYaNwAYd2hJ
/DZLP8N3aIIswqFN2urZrLZBrWCbKNkBvUdI3ocYXEaocxlwvzzcyimPLB8inQXIN0G9vR1Cjb+N
GbgvoITYdaRo10UcVlu5Oe9qGTXv7RT4P2HRRGzBVNp2e5nM+P5HlNINvl/ImuBeIMHPNqWClX0S
IMlvK9IFKOgTzFb6rqdzYYgIRdnAX7PNA0DpXc7nbooL0QN1lKd6amFD7Bzgal4XA5SrNPkxcTvO
O1zbTONiFirIA+qr+NDDubnddbNqpp1NUrCh697QwuumasELhvrKkTekb/JgHG1WkJjx8WGuxPAg
oZZhcjDnaXZfodg9TkJGXzCirWzeO91r6KvT6EPDgXXaJV69llxsd0NkQ7ia+f6ItD5sgEQuZpva
9yTWIc8t4XFz0ym0G3NQweKP8GjSy1EPDf0C2k0Ej3oWfPe16MTdWkOLBHfqqobCdSJ6Cju4p75r
OjL8aGJPdPsVWe3vecVlXAj8xP96wGsRSeBEf+8k+k85skRTH5ewt9jPyKv7HBCn0IDL29c019lG
XAzrGBlLt5LvQzdP7EboDqZOxGXxVAB1n6B1FicyhcrDrHFMYQGKK4xoQR9s55YU7Ry0Wx4h5tba
HMBD/RQyWa1758/9b9nOMLHOkpkim5qrBD2hIObPW0WCyw0R2+1R7k6/cBEENeSPuhqCM8JiQ0g2
1/tEzfAXRT9gLSXrPXobGx4+AgoVfOgG6vPCnxZ7Qn+To2pK0+api5NlyocQoiY5gYpknGeJ0J+C
Kq6fw2iMf5vZUHSqq6E/zAaKJAVKNpTiMarfBJ8gVTdttk46N10Gfa26H0SFeB4svxH7sx7Wg9Z9
j3rfE9h7y9ACNm32KDelKQxWufzZx864AzxLtCqxp9BHJ4yE76u1D2GmPa+RzL0eKrCHSCAXyLHH
44/BbzqbNxOxc44hTf8xzXpzlwA+2OcdTsLj2DfiSw1hlt81T6ojMlnPQa9ONsg9NDm1blVf3QTY
aD4oiiZBFylZ5Qy+aOjjpsaTSBjb4MbUoq4PkQwZemvjWuH2l8EMUQ3KEOYaN7r6ROBlOhRKb1O1
3vioBHzZhw9Gpgvk/7mdRjx4HByxGR2DmH8UDzv8jekDvG0S3LAyUm3JFtfj1FM+zkgDzPCMhkvq
Ixdh8/sGyXsHkwFoFeSNI/6vBI1ulvOhERnwy0I/S+DDST6MI2rWeZyzh3EceyjLySb4EHl+8J0K
7oJiNmP40wjaPzU48GuRqHC6gXP5kBaeQQZyIhb6hOhNJv0NHGtoVniNifd8QV0LCzg/dXkbZDPZ
pUPlPCRoTi4ITkP9FXx+8UXRoP2qGx+tB+0vLNmbanDPeuL9e9rADDrXlOiwTIaEfKv4DLNkhWbT
ijZz5D/XcRvdOQzFXeFzD6YZazqxX5nrkQ9a1E6IA2HifyMRH9DSYhND6uSUviMQc/FQqLfrHTwZ
V15MdMWUNqQ9+RjoJj6F7dR+7RJIdOy4TshvpFsLvkZPkQ8aLuNDyf2l/YJRRvMciGSxwIb3048A
nJcQbYUVORCBOy0HPNNi5gtf0/55CYDXyo2h82fAOaQpwNQmOKVwFQh3bOgDZE+VRO026Hk6yArO
etDwSeKjSmvm56LtF/REMuvxsq3GLWLDWe9RiWBm6JUl2c+ZK/17Ak5c512WQQU+MmMNkDx0C96D
0pKKYtFK/fQ1ou4Oxyr5vSAsfwZorP9cJzpE96FOkEFUXo8AKoQaxiKtW8/t1iiAl0SfNvjV7aj9
DE0IwEahLkQnr5wpUdtVmA2nYXIIBc5G9SP1GJStSGpc2U7QkSqmuMYl5FAQ/Q4MkihwPLrkJK2E
CyDKnPizaTDGe0haFIYFLmyT4vMwEnqqhosZUm7Qqzr5dT2H77o4xRlaJ9hPFdy55FGbFcoUkeV1
dhzR7UV115OY30RoMoqd4Y24GaJ5mvbS9wzNA+knc2HJNARFBpXsdjfMMZnyUJP0B0YxI17LUtkQ
LZsOojgBWswH2gQuKli1zqDVt7y9FbBL8e6jBlV+OUXUG/LMROjbUJbEmH20UYCsfMp69MR1oz64
yW/r0vbxbHIjqeWP6N2z7yaEdifwtK15Z2QSYLC+duRRdoNgJ4Fb/n3f8wnYRY7kfweiW29zDUy7
BrdtRrraBX08FhATDg5G20bs1DLJD6NJUaraOUUyXyHrGDG3I/S+hx4m1MWMcQ+A96NPRME+WvPQ
EtxriUhSheQ5gs2x1P+Ps/NaklvJsuyvtN3nQTW0aOuqBwQQkVqQSfkCo0hCO4RDf/0sZFVPM5Bh
GcN6vMZLIgA4XJyz99pjU/sa1cb3uhiV5MKTWfaF/RDnQCWqHfCiHkUZ/B6lZEKiKfwYC6P6krpm
9KGfp9Feq8hgYjv6Eu5uzDjR7BYprStH5PWwK+OmZ08NP7PyJzZo5WEqLXe6rKjUfSE1wXyMFSdP
dw2rvefj4rOKQB01rSddMupvY2NyYGFQfNF8HMhU2IRrKV8mjhf3yWJ1T80w5w9VXrO5Em7lPvFZ
8ZJqN8qvqzHidI9e2tXfqZ6ipJck4xmodbparOcKe+D/UYZrGdNvmbUC46bsTM6EJoeIbGAXN1uc
KoPIHejfkxlYZzuvyKyDGQ86kQ8iNyuWSLt6ZPYQD5UopoxVATl10EaWFhpWIwzqWIN2y/Zt4FNC
Xm25N21NjfSm5cwGIQjAx4U1TsOjNWrz1170XXrldZJpMO6lfiFLO3F24wpC31WR5T4rjaXdx0w1
fMJ13OVh4UzeB2z3GnXYVDhf5qhBcjB6ncsAi3rnfS5bkcGkttHri7KtHT/1cK/7bl47ySEd9V7b
qy71AFa3JkZ+IYoyop5nxblvtE4v122seygqynfBlDXaU2+axQcr7s07wulmcjZalcpvFU8z6eUU
Bn1iFLIaNpjiwdnwkuRz2/WRvEAdE8PI94ofc4pE0m8WhwMRykK13LttVKihLTzrXnQ9H0cyZTRx
7NicKGyy11SDwU7qR4e22C9Tb4YMHiEbIWZ26qy+G5e9tyuW2PpemF32nVibJgZYnPUXMYlO+U0l
ek6aOksARxfbma4ovcHdbGNHpo/CWOXulmirP5ecrK5z/AsOxSiMIse9vU7XqjJpCJ3C6CNuOD1W
T41RpmfUHyc7pagwEGU6mEG2qnYzIRckj5IihPZ5W5YjwqA+OaDhsg8RoONd5bnnxEinLonGBU/u
qjtBEnp8Y4M+q3bjjWk4gyxaa16eHjSdFQXAnNmzVOgYDmnr/rlhk7RXjQYNDxWL1lY6QNsyVmgY
UQ8Tsg+HlmR4xXO6m663fv55Tx2Si4nEZQ1+dTYyHiWjtZBFahrC3rYuMtJwd+lk9DRnFHn4Ny4F
wAUNFNLMVyAXvY84obI9DAvW8HuLztSlpVrzxTwY5/zDr3U7iFBh0yDsWkEI9ua19XyerJ9OFkK1
EA/wc6obs6O5+/YNvW6i89QMrAEQOczVtH08OIDUD1G/UhipTgUQxfu97fJ1xpX6nc6kceZqq5rv
uH+O65Q4ZnSMbEQIAz6+mtQW4aU1OCdHJPQXlsLdQwi4t3pOtE4yjBfS6wp6f110MMzpnAvs9YfA
B46Th6ixldS6tfQk/Vj22gReMo9oFBbeMF8RaF+9Nz0qnZHdcDqrvPbx7Qf8WjJAsJ2Obh7IEfE5
W7etm2eOKVxPhugoh12eS0nlNldY7/Ej/PGlIMqhpOR6QMK2KT1T5CWD4g1lCFm1HziqxmQSx1LQ
dNJtJzuDpXotS/JWA5KKypyeGaKPzbtcW/t2mxPSFxnN1Qi7IuBMRcHHoeFauuJdGRnGJW73M3d5
6rp8eGu0OCRNDuDH1xUtQFiO3EVoZKVzO6hFdj/aix3QKXqflHp3EBl51/rMUP7zx+tiWdQ9knpw
hG0unKrtsib3FmHctuOlNuTLpe70PVQLt6C2/vbFTt6lizrbISkTTfH6Jf0mbqHW29i9nIpQsgZj
eeo1SeWnVPd5P9/TQmyehEenlmbVOYDGiQGLMXwVaKOyZ6HavFdzGnQ8PAqbb0tFVFYOxqFhe40C
Qy3PDKGTl4LuBl2O+YtPZHOTmcUsmsr1iboGdjoAlJbSxvdmU4szn+Gp5wmhgHoWaztm5e3M02Rs
B5WqCHMX4CosUnmolaECMaxrHwej1g+zbvUBXLnhzHh9PcN6bCpW8xUX5zvZyLAitWkbwOGM196k
pOMl6r5WpUaEZWI9ZbGcPrw9ck4oMbmgSUyEu8I8IZwdP1VZdKANCPsgrlPMd0Ykp10uOZLFkuyu
SMtp01GsvCwLOQaJMnj7vszOIZxPIPT4ESgwV1n8infbrF5sojsoAkmJhjxqrxf2nu97r8t/pkvt
dCH0dipUSQyL2x+WhHMtrrImDiwwf1dwW+j8vv1QTow0/NuQKFcPCVzp7TOZTYkSYilDNQYlh05p
ZMtvW9exWJIzW4TX6zaLNi5/k3WVutf2fSfIoZoi9kToFYPn90k9XqNrUM98OifWstWVCp+AdZTo
xXXU/TY/VGW3GO5UckOyZddfOsVztTTtkxXZOFEXcu1apZne//lTRNJgaYh81yyC9Sn/dlE60CNb
HrcMl6QZd5U7GRemV0V7mVTijKLw5Ch+mYE8HiQDaHODCoFoCwp6EZpJ/LHukfIawyB3aHfEDUEc
0YUOMHEP9FJ+rIyl3RWFXp0jip56lb//hs0gjnUlNsbO434n4EEUUApxkyiF/udz05rFDq0ZaSEQ
lc0MoTpEIs90P0KuRSNCqtl3OsOEzi6D+R35BQWALB+SLyyH5xDKpyYnHvBK8CP4GRDt8RvFFLkw
U2QiFIXZ36ROg4ZyTlp0hND8OgXJ2Nsj6OT1wPDY6KbBq+jrNP3bCEprvPlK0UKhVYs5pDc/7iwl
t/eDhfymX7G8b1/vhCeV4xxMmjUb1WFSXF/xbxfEoRmrs1WIMCqLOrnMZ660q3QruplHO7trJ6N7
JyWCHEG2DbnNIzoxI1cW29fNwQ3jqrSuyj7XP739u06OLOhmYD2BkdtbDF4vLCON4EyGBCznX5Ue
S7kC6vnMJuLk0yZkG/U2ax5V+OObT/qpo+arsyFcqPqnnlLd59qIFo267m1LHeHMLHtiUiLphYkW
yBMt4a0oPrGbxhooAoaEonqXet93e4RMFn0ytmtq1FmPi9NWw5/eJXtQ7C8MYQuOsr5FlS5NrpnU
qUQoRR09O1aWf8QUNd/V2rRcziaG3DO3+XpuerkinmrSkNjTb12jSQkMIJ2TKnSsLgPEa5lPZuHR
LHMXZ5ei8d6JguE9zx2NOs1BNFmigH17BL3a0Ky/AWKqzcGXI81Wct21g5lls8LAVh0blNXiXuXm
6nQb6LCLItb3rlq7u6wp+j9FynFlHBo8cjgP/IDNqEI4Y3RRJmGTk7p90XdNHCI9lX49j2RDDeY5
RPirUbxeD8MWsfTMU6/2M6ygczwvZUX2jZ59cxO7LgKHwun3Bd5qs9OX9lyqxqtxzBVX6/EakYKC
ewtZmEoP2Q8FGmwsA3l0ji3vhwQ5akoMzzViRucOxaRzZkp4tUVZL4oM3oHLxBF5m8ed9oNwgcFV
YV+7wve8BW8kWiW2+MW5Lcqp+1uXb66yKhRfQ9cV3UQXIcLUUYvGt5SyKS/Ahmmubyxqd6BUmH8V
PNzD22P25cM4Ov9zjyCFqX7xoYIN2gydakA6igC4DhUsY+86Ctd0wTwSwYtsNICkwav9SHcvC5s6
dj9RShDoS4YovklQXyNCQModJpxG3yeJFrl+oSNx+jdmE6xS6x6REs8r8y8lP2NI7KgK3boSFwrt
s5CSQX1wPbo9yTIP928/k1Ojmw4qZTK2c+syfDxHx17TlSZ1/bAem3lnzUWyn5TEvIZZl8O+ys75
Yl8G7/YdsBquhjcV6PKW0lfbJdqnsqvDaDRpNKvR8sDmIp6uIwKs7p3ZXrqwnRPjS6fozl2mivLB
1oc28st2MR9rSb3qzx85pE2mb1YqSobbxXDo6maQIqpDUnDL0JNVfUGnJQkBc2l7B33jmfn7xJem
gd8gpIJAIFxNm/0W/QlDxOrII8+M9KJvu+/WbMehCzFn//bLfbXMs53DF88BCLAbVbzNlRYzSsxY
Rx+RsVmWvq2mxjOkvHOAw9drwTp+oHDxStfKxOZ0E4/ktpD91YS5qNU9ml7g0oahXLlLAXLRQpHZ
RI5xyYnhHJ3q9TlvrfByrmYmwR4G9vN4+JKA7lXOaDShgfaIg22OCtNxkqCDZzWEdW/al1019qGe
sM8xO6++T5pefuaEdC509/VbJRzRoBalWRpf0paxnY9U71UUmAAC3OhCmcbpl0ex/WHsrKY/M2JP
Xot9JcdrWvwQHo/vGpWRS+mCa7mN2vnFZADd1bLFn+Y5D98eQqcuhanSI0xcw3S05auJ3qqrxbWa
UJ2lGTDEiks9Kj/kWpOdmZ1fD9b1K8R6CUsYYOV2JkIcYeBs8XiVU75Inz4wJpBExnV85um9qgIz
ZmDKazw+0sBYD46fHm6xZjT7jCSpdv4oO/tJoXAZLEMmQ8smf3oxaDg5q9qwUZr8zCd56nlyixQl
VgYPC+7xxWWlGnOycJejUnj7Fk3GJfLj9CJvl/rMpV4vsy+pgCSX8/2zl9jcJwVDrUYP24ZOZnX7
olbth5mdU6g6UY2SljOShbjGa8+0mE5+kw5Kmf+57qaCp9tNouZErKIZZ04YmyG+LEtX2+uilntB
GmUA6LC9LDPPY4Xp2veL2brfBJnV52b2Ew+bgx61G/aEFEO2xe/FjAEO56IlAqS3d3jQ1CunxJrb
tN65LteJ0cuQZfjCbbZ5tZuHXRKOkHA+b8MZGVVAk6+7rmhof/3jr3GlL6zGUS5E3eV49MAg1Vgf
mzYks0sc6mFOQpLrdH8S2nRmlXq9McBczImG0xvNH6bY40tVkPNit9H5SpqiDd2CjM5YGuJ54qPy
3QlCzpnP8uQFiYBWuQcaNFtqTOJOGgpQp0VXAs5xxE0dFLn1E/0gfkMrL858HafGBpMnVDHwMRiZ
NmsjacwJGTCVhJEQG7tUWKoP1lDdzTzUM1/EqbFhEeNKk5DVAQbw8aPEIOVMhUdaRsvTftRGEsAC
z87ox7w9Ok5dh1015waoLTYssePrkA9XJ3keg+DtXDf0ou4O6+e53LRTz+0lJZPPyqE3uLlIz4FW
iaOxDcfEAxeLPGAfO/0SWILv/O37OTGBEeW1ZlawteDGNhOJ1KxuaKeaNDjTWGN/Qe1FqUTVOqTT
Lex5e9enwx+jIRn2tASoL64VWGebXEbUVlIP2ShDreTk7rVje4Ex9aGepXZmwTvxJJkHVHeNUmb/
tMUFaDQExegJGboZsR9jTsRdhm14N7rIbN5+kidGBo8RMpCzsgnoBR6PDLlavtk/ybAgzOUB3Ynj
m501nBnnJ75gljWNjQn4Ts/aZnvaAujXtJiM8yKfwyypkgtR6y1ZCwh9KCX/G9sgermUg6HKMhlu
m8d6JA2tmPsurBIc3z0RsX4j2AZmZTL9s+jwnz+m/4qfq4d/HlDkP/6b//5R1TN9n6Tb/Oc/btMf
bSWrX91/r3/t//1vx3/pH/f1s3jftc/P3e23evt/Hv1F/v1/XT/41n07+o9QdGk3P/bP7fzuWVJ4
fLkIv3T9P/9///A/nl/+lae5fv77Xz+qXnTrv0aDQfz1rz+6/Pn3v14EGf/5+7//rz+8+1by9+6q
dvw2v/oLz99k9/e/DO1vpMpwxFj7hNCHTMbd+Lz+ifk3mxYeu3LeD38CueWv/xBV2yV//8vhL1Gj
o+zIZ0a/eP1LsurXP7Kcv2GY9eATUvcA/cMb/Z8fdvSK/veV/Yfoy4cqFZ3kH2ZQ/+9JkyoG50sC
5UihQaIAKmMdrr/VXiNq83i8qiXQpxxZPELQB7uy8Gooeo06sgN3fdNM3rmQx+Nvbb0sEzCzFT1w
iCTUGo4vu4DLVfWWjrBZKOJDzWdySHQhz82N6/p0fHew6XhUBo8RRemWXORhSWhEElvBHJX9J02a
ynswi+19lRY95rzU0p+MbsRBzRHB7XZJ2Znviw7xgz80shzwUKldeigbyiSBIW0P18RYsRy2oDZ/
qC9PyG6LuYMRiU5/J1M+ar8UKV4JoZbabUrLoENr3FYUTtjWTntnHJKnvEVECLu3Swic1QeNeDBE
vItvkU+bQw8ocA4ORqxFd1Mm+58oNzFS6GPVy8BKK+1blizZEzpITGGVzPL4epRifJ+0ydCE5HCo
HzsXB4FPuImofAR10vNLY8x1KAYWWSfR6OTvEXePGBDQIuJ6KFWPEUTCTXlYXKw6F4vJ8YA8DyTZ
LdVvc9fMEz1gUv/wMWspCsu5waUQavXY3inzyhHAuVSRBIvL29z9H8JQrdKLWjugeGU+iDzFf8aR
orrOlwmDWIYwFUcxZ8EsUA2UqcHbc/nxLPsyvoihprPJ+EYttpVwDdAdEZEqRtAYFUEKkaL5ZGw0
AQE+OXbA1Dkz0l6W2c1I4wMC+YXygM91+x0leHhyJ+91iDa16AKRVYWDQXoawCMZdXYvY10nn20x
lXcehOrGx76dJgd0fHay6/HBJn6TTrEZiHzGR231yXfcpU7m41MZxwuHdMZfhHd26V5p5mLfKi48
A7Ue9HcDNNv1VcWOL1CuGD4y2/YyHkqMGaMWoU9VoqwyfIl/1ttHGR2Wgj6r5rvOguHG8Gjk+wai
7o9ykPWEwpdFKGigZF+BQcrwBTpzH/lVEadfF1Fl55IwTrwqsgKoG8N8pvW7rb94OKvd0nK0oBxx
wBPvGB/SYlJw2JXdRVp72pmu7Euow/ZVreUQ/JVo+6ivHs89Wo6fAjuWFsQR6MCyUrIAtl21U7x6
vJNtauNIAJQQun0aP1WmgfIdWw11hNSrP8ZGjuspt9oPi9XiKYo0u21xrKhjcSi0ovlsRKgwcQJU
6n50+VuwvM/pwV62j8d38LIj4nRuQj98tSmCKebSFI8Qw+LDzQIZy/SaQlxRIlwekLfLbo4eirQc
sGbB4RB+RDgeCbN5yXdamrKcApFMZR1kSA0sWtFdMvlVhQkdL1HSREQwSXSqVj301yhG3dEf6gj9
lWe0+n2ZTirqfBej1W7OlMIO3/50j3d866e7VvORXiKrM+gqbza0tjTx37SFFdTc+m0XEYeZW724
WHKhnpklNk2i9VorcYttJXs+9lZbPn3Oz2h7LP8BXnEFtF0+LZG/5E6V7SwJL2HXU6P6aSVG/bVZ
0vQa8uXo4RMUuXbmWPJ6HUZ3whpMtYMlkbr28aCshsVtWkOJQ9q7TRhLHXJlg4+7bFyg+UNupruu
xqT79rN+WQCPRxKVSFIcbJNW/Ou+TSdicDNwHUJzIBd4R5l7rvYZMXFoUhRc3Go25nlglQCzCL2A
FzbkBD/5XW6ZN0XT1umu13slDzJXLmQkJwWNNOoGg7NDG27dG53I4PhSntT8XhF5dLPKXtqd1HE7
BWVuxJ8gpzDLJSCyro0UMoOP1Lzkar023PduPjT7QrJqXRHPl36yEqYhn2JbtoSOCvcl0J20ZzJF
jo6bFiLpR0dzRXUJoCOiF7E4avqYcea70MrIxHtXxPUlkIkU+3WWlfdlbXXWjhl1OUhPmD3sEg/T
dFL3tJjfftSvpjnKzCb7GF7wKtgyNy+4S5Y48lpExXo5eM9pR0RJs2jpNSHm0V5F+v5vXQ941RpG
ijptc56eWBYQyNLTTWUdU6F35wVjjafsBqsD5jkX2IffvsNXH65GhBWCjlXVBMx6yyGfJ7CdWox8
C1ko7MY80Q6zTOZrxczPsVc35TM+3PVacI7pEKzVie3+sdQKWeXsQ0JtnMabqUuNQ29miM5zGtqf
am8AVJkq1nRDxnb9fklsF78c/APFT4de//X2jb/0cY++In4NVk1W/Rdduvfq3doRR7gaa5Beat1l
gaT6bqwLIousIb9BPVvtqixffk4u/PDUauUHndJEuHR2GpB5HN9UbdocVqLUmVeiHXcd/vmcIAyv
7Tyawa+qA4pmYdrCTUu9OI3yg8wr7dHVCKjAgdlhYIjyuSZ2gCxKsRubNFp2tVaUXxelxSyg1N5i
76I50tpQtxQHL98wpA9qAl/owrFe0FAFfOTrYnaU9o8O/i+/nNdL4LVOWXI9Px1PiNHULJkxwkDI
ldm+qJ20ueYbVt+pZO788TJA1R7J85o9sQqst8Vuu8OSpU6xEhS6lB/AXYgLQEHltxmL9J1rdvHX
BPXqZY3lZz9I3f2eiurPsqb/eb+cDxlEvC72kJtdyeIg6oxtOwoyVtx0P6l4G3q7zA6WLYkjXdAt
JGcKHi8xa5txy01TB1trex7f7fEzzlSckApJNEGRJrWFDYo0iqBQTTxpwk3LD8Iou/s4Koo+KCyl
33lU4RvMX7y1XSVKDHujNzjIevsGv/tYzM1+7nVWqdpInQ/Z0i8cHLCOfhhEaZ+r3G9kQy9PbMUC
su1G32CT83z86yuKA+uM4wRVF0UTCUgV0dx2hP3VHyOb3JClrXFQsr6YeHm6lMwy1BqDxgGttH9I
OADl3oEa1vq1R6j5/u1J4aWrtnm4bM6YnvhH19LVOl3+drI263hO23pwAtbHJboa2xa4eI6R835E
VYS1mtH4YJnCqoNBHZVruFJmwV7MyNvDlLmZDq9FSTN/Tjx5M2WDzHwyxDD1WdLNigD4gTLu0q6t
7+ACpHI3UsN/ViatY4FUjGoKOpwWIKM5OQyh6skC/J1XQ0cw4naagr5Pkidbxd25Y0mXw5cxTqfk
Nl1sDgkpAp27yC7Gp152+g+zdItfXq3Se2jYx/dsRXQz9fu6NPQ9+UzF4staQSdaxJZ7P2ve8j7S
h+kZH1Aqb8GucK4ZHOAS/jhkK/okTpvVPmsI5hsjbR/MvIu+kGA1vMPvl9g7sVjDhcxsjq/o1csv
4Jvsn7kxyWfNEpEaqmoiHeAyffEtkUVd+TMKetK/YgPvUgTpkMHcwYXzDQVL+cHB/fo5TnPznW32
cKfeftPr7L550ShWkXkye8CN3zYa45hgbKolSsA0Jm9TrI3o5UAk5YkUl7MNm+Pt673etXL2Vtfy
MrpSVlx1M/A7Sq8inYmTHiKrfd+Osxn0ddrhG/b0/dKamB7j2TH2HEHlD/Lr+32iNdaZpWWdj7Z3
zYTJ3mKdOdjVHA9vdjNmBm5IwZStmTTOypaAvsG6hD+WBtrs/ZzmNHmnSYsOoUySM8/g1XaZR2Dr
FHVoJnk0QzYflyuW0st1NwpIzEx3mYYhKxLa8qOzqoOpxfMlIIFzyHm+jBP37LLDIfCaQuqr+dJC
co8PnQefYJIbdqgPnbyCC9QkU9AuBUcmjlbg4YAxjcMFJB1MyqVqtk8DRnqHhhAypcMsVIVIvGyl
xVRs0UhncyczVPGsPylJn2doSif1O0T0TPWFMkt5YS0RkxodQOYAI8mACrRlDtXeVBL7goeb6jAM
vfRd3mRxsoMBKJRdU8IB8T0i0zjIlQumpIZQHAs7rCafNIuCEwq0yb0fY0V+qBoX7gAMrMeuaLMH
wEYRtD0XmKDfZVOhHeq2ih6LaqjxwSnL8tNi9ix2FlSyOxNb9fe+MOYs1PIpMQJoR+ykx66Yqt0Y
ZXrtT/1S3GqjyrrmpnnT79jXuXpgLgq2Q8dbFu9qGJPxa+tYiuIbpal+jUYK/kGq5x1Fm6Qav6tN
BDhomlv33TyLCWCPzBYeoV337xap5eR8GVXzroLJ5Pk69q+vtW1WGkfUehR+b9jprTONBEnZGZwX
36lT676SfZPBJFQX6u8T3FRQiwIuVDljAPb1Co/rrumA2fgNjlFlZ0O4vXErKBy73HKUz2mUJj8b
yynhk5mqfZfPov5sDeMIDUStumd1mGAN9fZUX7SRav3S6PiKHYqX8gE2j/0BybT30Jp9814qzvhx
9owSGFcH9GiX0ZLFPwtlBf6jrozZrqSl9GnW9FzAYVA8SJlWh3+3oNRFuTKt2k8JnDG5Tzs0WbvO
WxS5M1LhPgHjQLW6ZLVya1o0Kn1tYdcVpFWlQtrJvPzKtoENXGRVmd3njjVWvpkI7dJ0qwoXZ77W
KuNxjPtvb89jJ+bN9WSCgositvfKqwPpJbdojfEN5637MXWL/M6F6bOL26E5UMTyzszTJ77e9Yi9
Un0purMbPp6xtMHooS2R4VjVnr1zy1ZciTgGOSPss9aKdXe6mR1ZDNhY4fOiObyFy+tprORAhL2g
i1pYLHQ2rVsxucrlmM0apo/O/EDjXeYHARz0mq2ffBzzHovt24/4xDSJiY6HS8cJVti2f2tUprWY
GcF0rj7N3oVstXEJ9VyRVDYSRHuh1vXCAGk1x+cUv6cujd2Tdj9SY7Qxm/2s2xZaaXhtFCRzXl6N
RFDuJQWyy6kZxNVSzlCj1miut+/3xHFn9ZvR1gUxTsd6c2hQWjlaUIQYUpNujAec/w2rw5JhJPca
ixnTq1sQAQPuSQ2b8x+19l42pIxn7pUfwI94WT5+2/HpGB3aKidWKEbm/iNtu5HTVNfv3CqzRzi+
sv7y9u2ySX89zmjfqBy3ycwleHUzpqGQlWm+NPiEYztP91q7wCXNezn6fbu08wVwLEjItlXEdNMn
bFV7LUHz8zi0BnAwz6yobuUzJJSZRM9vZB+RMZrYquKhTF5nOaGkLBQ5wABCN0fdSHdxvCQPTtRm
30U/sJluqSMSPMpcHqRuF39O2RJX4YiqJAZBNDntHgyy/RlV2gI6xp1YDkY1g3KfsZO8LdnKTn68
VPmnyuvGHlEIQNOdknQoi8aaWEt/zsr4enAoW4Q2+uORtk3UXWmNMce+7GMQXvaIAnNWtGoCPDdS
zEqpifwQckbHM6T6+HUUtkuTKSo68IM0zLmhhEUB3071zXGGSe5tvdfKQJGF1fqp0bMGTHGeR34D
SRcISeyOHwBeNvciSZDrwTOMsp0J76H3YyieT4WXo8BKBHb+Xdl0EdX2PlG+Mc12lU+iBUQ9OS26
6bdzvnR+rba2QqU/6Z6rcbDetYaW/WK3l+JfaeIYYmSmdlkwJlH9y51TWFqFhDhEZrMxvrc7wCLh
NNUz/DepmY2PfAcsT9kl0GiyukyVXSbHNr4hD0d9JGe07gMl6uXFSCGN8zz1NM5MbZ7AxRoc+eyl
WpP6ajWpnwR9BWp85txBimUJvgJ+oHu+oRt1jgksQtUGjKBuPsHzHH8w8wBjc/JC9ju6yfWlUbOw
c/qYWxplLMetr0+V+ZNZp2csmWIaD2pVlcU98i7itmi02XEQdTX/SplGrXlDk2TRLrU4k/aui+JI
35d6tYw+DiZUUmoXU5KkR+dayK5T7tmKm+ErKK1SHPCOQbJM4Fh9nlLFLiBQKx4LI/tU1NOmUVg7
TRXm42C0y3Rhj8r0HX51BDtN0aYfajJZP2KPrwnyneL9YgdjOVdublTVIYVqCbt0Vq3mKqUWovh2
5Va/jGWBJZJxRL/BXJwMO6tdt8OtiAbYY4s5fxl0OV3XlirS2yQ19H5XAdb61LnC/EEgKxTMrFGY
iVJ7ohfmNVXbX+hpgwxtdmeYYY7Sz5pv1NYSh5AZFADh7WwEZtTCYR7kGHeA2yq4r42tKdYOiC2B
6W2RDFbg5UI88UuKCnRWUhQEBy2TcampnZletxga9X1NWePcrvzUbGTQyF5tjViljM30GxeONYE3
oo5iGjhijcSB3zaY06HqKtpQFpVtp7GnR7VcoQZmdTaG4cQSjwyG2OS1HsdKv/kBTqdmnSJzvq3U
ElfWUGm3YGdMbDXJGZHZ6+WNEwg+btY2zj5kXR9vJrq6k7EzmW7glcm6Sx5EE2rpGP9UrKU9WDVo
1gEk05n1/PX9abpJlgziTDJZ8XccX7VqZGWqveMEoxstl0zRM+fcqXpcXDU/c757vZRyqXULQyAa
UoOt8GaejEIlsRz22qJWt7kdT4EOaJTrGfm9U/JE2SXaPfyp4syq9npfyJURFyESpGLJhH98k25K
x1PzhAPuNUtCKiY2qdLVfGclJi1PDwPL26voqYcKV5tESdRa1Go21yN81UylUlKoKWubZclYHizK
MI9S09ozD/XEqNF5caQOovpAk73+lN92CHPmtUXhKja0WkGRrek00struvXAISG/XMq4Sg55Jc/t
R0/c4urFJ5aNbBKHbITj62akAmhZqzJa7VG7UyvJeSAx3Y9woM66+Uz+reOtL9ZTNr9wHNj/Up07
vtYqcVN7s4MH2hXx8KWeUzXohy6e6VEX3bPTZmZ6gKxjL2CrizFgxxSNIb+7S3buUivtzqjjASB9
YpryMk9Ee+bcceJhUPPEXIEIHYeju3kYzoqFwgyNfDLPxltdy5cLUShdYHrNuf7aifdtEsaI94s0
cVbKzSyRoCnOBhwGgdNCiNSVGcYqdCe/aUblTnT6EPIHnXFmlng9DSN7pZSMgprTFT314zcwG3ax
zAop5gb9rvhQujr17GIG7ZXqANp3satUl7R7NRYQvVMfnRYW05mRfuohc7Kjx8RoQJ+4Gek0C+D2
1cQAq1lT/hIUU76o84zuoaRR+Pj2B3ziKdMIN1A/YpVicG/ut6XsZ9o5ROoEbKHcQ81uZlIeFDvb
a+ZUcNeJ+tHqoubMfv/EdSkvM/1jo+Sr3vpW6xha2TTrbtCC2wth+Ga/Kk51gioQWMQmhsCedvCZ
zrzeE48WWQtz1doeR5m2ma8mO1Lshv4p+wFLcw8OaSI7tpECqyP7zTNqiRPLAHdIsY3d+Bqct7mY
UB1F1nwoYUZhPXSFCmxcgfITDvFc/MQ9aV6CuXVM3/ZaJQ3ffrGn7hT3E4Y0jlRrBeV4IIN5T4C0
QRKOZ3hqYpD9JdV99VYppHfmUifeJRUItg7k23GQ2rZnc6h/6J9Q62gL6SQ3MCMJyCpcjsglhWQR
lmruhGYmz4U3vb5FfGVY59d6Lo2CbSZ3Y4nCtQzatJo0nF+O2lSfVNfNLgHRWBdvP83XE/PxpTZP
0xibLht1eqYwEXV9V0CUoLyD+OrMZ7H+O8cLALQZKK48T6ri7MSO3xplyl7HGJKHmUjEDbwNeQ+6
2bpRxIK4DZHZ/u370l6/O4ygiPtwi6BIRut6fMGeQ2Smr5Qbb2gGhCxZCcDIb1ho6tBZzPouStvx
fYOpa9q7iCwfc6qGn2iutYeIxk+MuVJTsr1gb4DtgbgNyy/HqArqucguLaD71ZnJ8cUtt31Ea5gi
VYoXl+X6qn7bB3Cay6hjKEmYDG0qkJfGxYdkrJPuvqHORnM26od0F2lk84QgVpNfvVN2TqC0pcj8
wQOVd4hxa31WEfBAyq2ykbJvUzlf26Km32HkMno/gH38quqyeZxeIK9tLspxj0ho+EBkgOkEZWm6
KRZ6q9SpH3qz7tc6iM0/nq1WEBcGbAYfYKetVFxziHSUdpICU8P0nOuleze5+bcoMvWnM+PgxACn
BMJKgEMRPet2y5r1s1M6CplBBgVjCMtS20NIdB86NzPuqGUvD5XajO96Np13JhQpP7fSiAwlzMs7
J9dEmGSiRPMaYW8N3v5tJ4bo/+XsvHbcVrK2fUUEmMOpqNTR7dzeJ4Qjc6oiiyxe/f/Q/4klNSTM
twcbGIwHLpGssGq9CXUR0j+qdiiC56GqS6eqqMtzPrglmoPI6mUfdfjZC1Us76yBYj738FK9Puhf
0uHZNHORwYBBEvpHRPu6+fwzzcJc6YK0BSJqlXbRMVWl/ZSb1dJvu2aaTZIDrB6vU7e0nD1sdDv4
5KWp/GWbYx89JQpro1hEq09uoie32kBnC14RpeX1oR79NDpc/7mXZQtlMVvH2p9Fe3beM4WilaZj
S/tGBjRu3EHX1Ub0MybcJlFG4b3nFGpjrfEZO7eJ8KTnzPp9/Se8MYP4CavvGNwDh99y+sI44sMy
tMjY4GPUe9EY6jepqMvX66O8sUFiOwMrdXWOg+V9tl/1WsIpWAjjatMFaXc1WcZuKXW+DYJxMCgc
aGRcH/GSobJS3DA2o0sINwflwemD1bqz217k3s4cdZvSFOiqT94S9E8wpJO90WbWC84Q0cHTnbiL
6CUKLCA9TNRXsdHHKUvNx2HJy0NugWNd/20Xnx1bCDq1UCQBMzF9ck5/Wk/akOoR/WCAIemKjdT+
r0ujSQU2JYb8h3bGoyim0Ej/zIY7JVu79uGvXP8RF+tz9aYwcQs0KasQgZyVkDrFgbpuMRNpZ6KL
hrpe7qBTQ9YhmnJT44l6nxaquFFzOG88ugOKyMp0aFaApp4++kDYiNHmRbIbpStpEbru0u+pWxuc
ZR1Vtvi8+oWzT6vE+WDjSPkbtqX86Wf19GOSSUcj0Qn7P3pe+mIDeTBKNnkY0svD8j75brdmZ8Jt
WwjGmUmD/ROQueGy3xMCvk8RVr2flCveU8TmUMULjc1qU8Nsjn326EOYz0W9qmbnH55ftOaOQBnr
pcLKDWN/c0qXO7wtAjt2U+1tLMxQm9jhd2YvVMrKuycyz/Fv1C9vfCNSdOEEsQrXkvT8G7mG6juH
BI48KLpto2vxbvCddI+M9IH7W7anSRHdmhgXOwKFDG11y+FfAujPpahakoDSt8iregLYjphjY2ve
zQG8kusT8O8MO9mr14pp9RfABpTi/u9c+WevHie/6zpr4elCx3oaOVRjY/bSg1sId9eHDf5CkdTH
KBMICpCL49o9W1+u/4i33jAFMNAFK+DSfBGKmEOMkSt2wsJWrslz/FE6McUEJTq70nf7I5Ti7FaU
9cUVg5WH4xf8V97v6lp1ugrQZI+QNme5mxvp3DULYpTaxF3YzzDbzpAvHHAu+S4aad4Im7583JVX
BmGDblOEzubseMyM3m7G0pJrtHn0DUNyvB9HjLE3hIzU2KRLu4iFVRjujXP5Yv/ngdcJxYa8pmmf
dwXEgimil/RQsYlVeybsNzoopzTvFBnyD6StjD+uf9ZLtuQ6IPUHr9en/3POlhAuST0kjUiikktT
b0VRe1us+ZN+JU2Ef4IUFYZfiDqIB8vBYhNDfv3c46JMJWoL85Yk7S+l/3Su83t8moqYqcCyOLdN
bY2A1MsslTtD67Yh0DARmMTARB7TrVMYRYWJh4BBM6AiidBQFisfu6ldrHfrHovzgM7Qg4lLUXUf
9o5T7tCoAHkFnA4+JbVfGRt2Tqs7kIwDmm0TVvZ7qeAT3UP2xoqSSvE/w4XqT4ltG/SeKsIFRUof
btvPJuVw2ebu8ijHpfhmjDAxNlMeKLUNE+iBpb0mShSuyY8iTMN/h6Q5+cS0cV5JZC+HjTf12RfT
KOduQzyMskA+LMIBZuIT72QLxfDQpX32iuLCe15w9NdbC2TuGC2mU0LRha+JtUrjJFuvJ4DpVyJo
u+7IbKsONrBLk+PzbAFoFmUf5Z9EJPNDUOWYgjX5lLXHJHd0f0d1nO6tXM71ncP14HMzWUAbiIAW
54iqAHKQcobePpRqDI5g1WYIg6TWf3QkRL9ze2Jibkz6dTGdf3Oc07DMX3uDcHZOV3mXApQRwkn8
j6HVEdISMV9usRw9gIgb5yq9gcvB6PDRYuX6CdZnnh2shEgROpViqlVyZxxeleE236qwsSxwk5Ur
Z0xG8IMraoI2aM7nb1RHjv2xkUal95RG5k9CmmYF37FqzbglyOaPZQ+JsQ1JmNQPY5IOmDsUIrgT
Kzfxniin2X6cmqaGTC6KrkUFFKhP0SBaayt87bvbwlxMDsqhbD4WlelkcUcgHgkZM9fSrYKR9zki
w20V3Lk6fBEdlPfdjGK/3iYQfsS2Nx1kOmOAekeNshtjZSLAiiNCpyW5phUEKHcaPe/RE5noj1x4
o3f4dPe/qrwhZ660x5IgBOiO7y2tzWAbVXaaxhM2lN3Ww1n8Y8tOYO6CNGsfgXBT2H19JPv7oF/W
vIVqDcacmXdeTNR0+x9JUbDMRpKv0BHV2WocMPlkErYyVftyBmRnz/FSytrMUnEDy5D8MqDkaUtc
n+tv/Zp74T4Zaw63ZekDmsPN1Bzz2ie7E+GP9SsPsr5+xRre8bbzYNIWpp1s3vnKJ4ZPz15BYoUP
zrUpjcz4RTnT2TtPp+mTqobw6zTQqeLvtHL3GYOZlkBFWDjjxiB8JXmv076zYCiVgRVD3xi+wb93
Fd13J/8t7bIPP85lMsyHTBcS3y5zSjAQGXE4Z0hheAQiTAnu6Cm/CPM0maw5McNUfWJqy/KdUMP0
vkoDa7XdRd6wHYpoAf+cO3cvi3xSW21JY3rCO6D8Mjtp7h5gYXTe1ifMaBtMonFjakDisczEVSLG
YMpHqVf59M0jz8DCROMzUhxkUuMOl3SaAF7JP95BRIAIh6grCSKgUh/LbZ274g9wahHukWH2IiYW
w/uel3M00/m2QG+TzFme0yRYPsjeNF8F/BQZu4okanhHEUkjxhpE781Sfiqtec3OKElYiWUCfIcL
fqCfYe6kP3zUE+kmGpOaBowkSSQNyN4D/YN+hZXrSBgBuv+hfS/TSlTvndFf7I1XKLjUA4EP26Ka
9OuYj96n62ffG2c8HYwIqmCwdvectfj4p6zS9jCbvEzsIZsmo/uTkcICD+BIvBFMo2G2X6vCWW4U
c29sP1weac3C/+GMP3dQ9HqKc9XjTWaENWS0tvN25eqEGdID+YItp3f4nx+S8ShO0R+wx57bko2j
O48NOSi7piGsrvMdLgK+HnFflsNdkCifjld9i2vzVlWBGRRGFPR2qGPOGeuGZQrTGWibGIMxBDsK
numPdnuUW0E5GSWcsaa8191CmwPa9VB9DolS64/wvPxXWbqT+D+8dcrnkBsGvFRuuqefWpq132gC
sHcBXjVf+kXC8IASux1yuRAjPd+aWm+caGtfBfE0ICk40tl9pJSqMYrAHXd21xYf+h4CBGSb6BGG
TX7jA78xoVaZFiIteGvcFO3TR3PwYml8os129MmnD1OUZHfE2v0KkY2+pxN2CxF9oyJfG9IrSAkG
TMl4OlxK0AYeZ864axK7JCIk8OlIzPj80EUrxx2zvt+jWq7uGniXN7zWLru5IHMrQArYQNmNdPt0
cOw58KoiLHzH9dU5Qrio7jr+v1usz/yd8uphV/W5sR9IHgePSEm+rCwIlNIjkbsISoeANl/ve9+e
nE0fhN3W16Lem/bghdvry+6NOxu+KJSw2EYH4DB/9RX/bC4jHjeeN7qKoCNZfUFHl75Do6c/uV2+
BBtjSqdvPRLyHSno3scIEPRYjslwY25cqjh4YbynvzRoMLDzeY+EP/KbIFeQrqqyPLiDn9af6hRA
eUfIiCm3fan7j5klR3+r8sIyUW2X9efRWayvKcfmKpKuu+cJwvbPosvN+6VwJ1wiLHKMoHC16iuM
6OSjm1jL/745Q2HnJgCVnQbQeSOsxViclG687EjUCx5GmKy7QeXqwewa7Njg9N8vS3nLqnK9Tp4V
orSGV68nUFlApbNtwkhhfoYDYFYQFnJrk1Lype1S52bLbV0kF+PQ5OdCj/szt/vTeQwVhVyUYGWt
taOD38YcNt+EtNPnUE4uPNtAi2Pdd5hOZXip79cC/TGxkub/8I5Bg6FocTyE2I6c/oyo5orrhd24
6yPYIu5kWg9iycSWDmXx2Mjll8XJfaPWv9yuuNwBr9PaontCd+90THgvUZRWjJk3RUUWU6Z/5MiV
w5jbXrYjWNy5YXf6xlnEvZYTBtkwXUTz3Im6qHx/rM2FDXLOK2tLzqh7yLKlHTFTpyllZSFkvqW0
YR+2g5fTEXMz67mn0/zf6tv/+3/eGBBocOXm8F9VzOcbA12EOiFOaiIoOsuQkbFFYFJdH40phHsm
sQloGlM9FaW5imtX319w42/Xf8Slzh2lKZu4SeEDvIaJzulXiCIlJEZb0260HGntugWCf2zXTfSg
I7+ckEcZ/JAQnbPB1VmI9/2iNVllOnTfB6lnE+8zpCrZmEKIb1iW99WusMgHJ2/AEt+0kSCMJ/NJ
3JX5WE1HJcq85K6b2bdsPC5xDPZYYL2IXjvAwEV4jKIRkaeqn3YIjmpQ/kUe6xBwjpPJ4d1pa2aL
FcVdSddy1xq5RZK8ARd/g16KXqeJnQYZk+1dILv6Ps/wejSV0x2vv+/LZi6OXCDHqHzYVvDcOX3d
HXHKQ1aPM/54jQTiqRDJNy2sPRjBH1AKzC+qGU0c3cxhZ6tC3Fjnbw5Pa9C0MadlTz1bc/TJyJ1u
U73zMzXMG1U4Yt7ogHTmxzpojTCWAmgb+m7lTUSjzhBdYdYmxo3j+y/YerrtkRIO5ZwvhTGBdf4a
Fo+gDf5XteMU6sIn2SxF9pgTSW29g2iLDCkFHXtJaOZ+64wsM549e1ItRVod3UfN0JRHP3McLBlw
pNSb0g0xhaisBQOWXvczUQTksZIxThqwiGcgVvvOSSAgoD7MnB7dd258b5yClnZj9hTfc+OSdwea
S2PbmgxE13UZukTlZnyFeYTArIWXPaRTNXqbktRfriJpnx7tJZDJnvBQbGEIWS7uRNXghsjkSSJC
ybJF3qvBl9/DYe6+iES5H1IfX7HPU+KWdz2FFa7SmhtAaFdud9D4jz4GijiumL62eYOLeFmIwq9B
j4SjHjam9PhOZ57SWNJXiriE0df5Y+NydataySS322Z/fZL/rTTPPi9FP0DJSurhUFlP139Knila
IqLXVsJWZPdutjEtrqLbDsrWuEkKFyu8jO5G/WwZKfF1nAKkupbdvAQ/LSl6867xR5l9YioCWVz/
aW8cOmCGCLMoG8kNOm8jw/gceyntYTcuufHNy/CPQ3DR/5iU/IpRzLK9Ptwbderq3+iuFDea1hiw
nL4J1SfmODRrjyl10CRv0E8yYZPJDArY+Koa90Flts59MgxdvY04D8RW1S12ufMkCQCKUL+Q56cU
JN928pGmd4uDVKwUUr2oZE5eFGR298bPvpwrAWo5zkqgQPrt7lkbLojyyUevWQIzJOBFxTCq/Sim
6aGTWeL/74MxFJuSDSsjpAA5fUWSsyXVxLbvLKsP7qNF45EY1O1DCqx2Y6g3anEOOYrgdQOk7eef
lXWR4JKKEmvZtV6mHhfL6r4adKH3buWTJTsw7HGizNxzaKYoXvPsM2TJ8MYcvOw20KyHLLVC7lwK
w/XP/1kdQUKu+ohN1M6juv4JiST4NEctNh4i64KdAeFZwWv3iIu/Phn/LvGTZenQ6YRqAwtutTW0
z876DLcjlfS4Yog19f1+TE3zWcilLJ+8eja7fSZkVxwy2jHfikw53xrVFJ88q0SBZFZT+BuAN3vp
Skq5vVcCDHPGw8cknqrr5w05anLcqEBrmPgJG7mBvBthMpH3CVYgeug2eL97SUxEJ8R7UhK9n64x
hK+t0Om47WDeLfd5bc4fxJybcxz6Ywc/h1/226dzr8gJVqPa0JxMy7s16OHz9bdz8VV4ObwX0G90
2AEueKdfBeJjRpBrvuzWblyJ0U3d3YlBWu2unEYr2AwTweWhMrATuT7wOufOvwoEZhsBMKwPpt/Z
wI2X0Btwzd1sT1lzPye24DRBi4NMYPTKz13mFymGHMSXQ5af9ev14S/WOs8NswxCJLCpx636dPiS
yGQrKyX3varinCPiGi1gYe2XkKv79aHeeFJabCwx5iA06nMnAeSg8JEasezSkMbfJhNA0JvUn6dd
Jib/UbtcBnSELibKkvRwfey/soKz1wzbFfc6rJDoRp1DC3luco9KO2uHYRF6TuQmBJ8bUdU/tolF
vPwMattsjTDxjlWuaiN2p4aeKb4zRXZkf/fo39amOd/hYo8Yz9SL3tJXt4tdNrsJKd2icj8a/Pxw
iy1xMWA6UyT7OrBaczuYpHkSCTwRSb0MbfdusbX3X95k6OPxf07/dIkqo7jnvUC7ELW8MbfP7PoR
nTGnXcgdWJjz/mlxnn5kb7I6Z1zjUaNwnLp707CsX7NDEOjzmKUACjhRtViCesHyQzXRgqMSevUp
jsxg7nai18GhljgsryK15ThTFiaxaMhX/193Rn4m1AoTHncUkMlxVp6iT28S7aw9epmh0Uf0v6zW
NGE4P9FN8qdDiigv24T2kuQ3VuFlzcLYONjCDKZscf1zl95pDho2x8HGLKYxlljrPPys1KD/jBZ+
mHGZ03oOXXrmMHOCZ9rFsos95ZffXHRVMSrb/MZquTys+EXwI+mwYUzIjD3bGEInbYvQZMY6YHgf
2kbpu4UN2t4GTREdua+1JKFP/nZpuvI9+Rb2diFa277xTS5ZQfBN0emscTAU6xhAn84dC90tL0Ob
eNIradx3Jm6HMcwl1W0BsJOfXYD5R+ySK31UjfDKYzZA/NyYSBnbjZFkwwtbGkYMZLm7ZiyAZd0b
P/GiqHO4UmF2iXspGZgXnUh79HP8hwN3Z2GR+dwiLopZttaHsV+az1XVVT+u7yVvjIezYUAhQXFE
XXe2mtC9j5AplYNpvJs0cerK5KEgaO9bkKoMw/OGptKNR7zcOmHL0idavwOG1edb59R6OckOpbsT
o5XEUhImvDHrElc5h5yHmAAZMMAiWfYhUoLlRqfmjZnIyYT/Fl1zlDb+ORSP1HpGOx66O5XRuhZp
ZK+2jJ2wHmSR5cnOqXVzNEOUMNbkdvdFPprZgwtX9cZZ9caL59LMK1jRZ66O61v6p3Lqy7Hzwtxz
d92ICnRABP9dcoeuqCwqU8Vzbi/OjVV4eTwihKepADgUoDW6KOCXaHLcPvV2M6DXPTKvsdm2lTAe
hJ+7tyzt33g+Wpze6gy50h7OIwLK1gaYJ6p7hwcUfWnZGpgKVumTzutfEEK6G7T98+GIraLkWNUX
TCi8pM5eZxSkGIXnfbovPAfHSXwgiW50tdwS3ufdZ7Dabk3j8yLr74hY16FJWGuNc5/hpk3Zxj3T
2HF2+I8I/wecCPr2vYnjC4p7u40lobU3jn467cyLf8/+dVgfgB9MBCtHCOen80bZTRLMRRrucM+0
n6lio25fzf38ao2Q4DZdNDi/XDMx8K7qWpozOPxZ9xEw8LCRSRKtYhjLfMHvAwmW8qVjAmq35V1j
F9l7DHlnrvGN43Wxljr90GdO85FoIxNbTrMcf014IE77pE1XdWyTye9Dbo5f63nAOdf0Fp9o8Mkf
0xiLDbOCwpgjCGnpQj4vYdv/JnCLEJB0zIL9BMfEvJfFPN7bTR9gUqHy7L8sh1AAeNopvTFlGxAB
Tjz0z6I1BDVMKFNiTY1uURBCcCHnv0v1PYXQL1bAPFXbtezhr4L2/ptZMiZxvVBcx3kL9K5bdHxx
5g7t7zITsFYKtvN+IxI9F7syK3hwIYzE3cJTMl4igN9sl+igeNSeSpeYWLThLjL51ruidCN8lwyn
+MkFAa+MhomWbObIF58Tyk8Smnobs1LL09a4Ad6mbzeNTvlkkLQCB9aZMvTJFeklm1zWsAmlJVIb
Rx9DLs+4/xRLPJJPzi3BdQyxSWlVPgr+7H1CdAC6WVsZaTw3zVp21jn5PFw3nPfLBDlhr9pO/fZl
SFU4F658bUGyfg+q5fbCpTeEzzak7atdC40F6qT7B4SqSbWFqzLh4lJY2R92TqvZFrPf2fE4zpGG
Up5gJqdrd+lwJklwQyogEnwNRtNKj0VjFsfEDia8MS1YbBvKnW6N5TFX6zkXb9fYa9uhiSk3yE4G
is7uQUZSh9FARzfYuhjeFw0iDtlDgc0gY54brIrTCBi1sMchvXNGy09x3jJEAM1JzUGM167+tZgJ
kvsJqb5LLn1ePY1QtbEQG5c/BVnKv0JIIlWMhIKWG14B85adUWWPdHHL/wqvZOVa9eTreORyTLIe
WsifrcY+dKdtFTz2bVT84MUhqfaMnH35+rl7vhezjHHNXTGZFcYCvT1dxq5E/mLjObY3nZYcJ0kH
M9SGhnRszt+uD7U2Hc52jNVaFEBmRShw2zwdSqRpWaWZCV20FwaNYReLd6Pz++frw7yxHwJ/4OaJ
qGdtCpxVEiFN6cUnLHHvAAxbOyMtk3eAyEEf+xV0BKX7/J2w/Fuo/Bv7IepriiaqbGjF53U2FiAG
PeI82w8qbUhSXawjbjbOMzdP+WwnmXfry12Q+fh0WHgTDgyVD7zjPFAhcHrdpK6TQKOzA/ljXObh
G7f8Tuyi3Ciih7BPs2PtNPh+CXTzr9iOID81LUwP4qFPkupLIH2IUzVN4ueyQcJ29LCM6GMsdyJv
a6fS6GI5WNZnKyI6OpbgFj9zgN1233QzwLQG6sQkJ0dzvUlyXEY3GiP/ByOpTbXBJ1e/ow3lik2U
2E6zD7VnPmZlp1ZnicodNgaaEAN+Vd3sqTGWYlPXiWrhSsGUYZmblh87ReV8Hg2bKwIS1vGrX+oZ
R+TeCIwtmEUHMGGqYQBuSEt7V2Hj3MeF7rqPo6eX8TBjSbTsUUxb2I7ozvrRtYHIMIWx2Y0LXQRQ
mRInl1uc96yJiq8J2HJSbC9ECWdmU8oMT+KutZvnxEpntTUbQKzVgW8heT6FOXNgYUa/REQHdrN4
dFvjJY3Kn9qsmqeqi8zxeH1yXwiY8Nz8q/Bn9+PyeZEqEPTenFimKveLk9lerJsJQ/KQnGsyXnB2
qLzKjgW22/sxa607uYxGHI1lMsVVG2I76YvJXHiB+fC7aRyNhrGbML3molUPuf7oJG7wEIVCc/c2
WwKuSU7cRIIIEgx7mlj47vyM1Vyjt5hcowpob8WIXyBOPB8gTshOhG88xfm6ifxTjo4rnlpMUb3H
FmWGt6d9Ca0+U3RxcmV3EaBYQnODVlz3B+fIOaNE1/VP9GdpsHXlVL/kPfEJW9214bHrVqZ8FoYk
lmrV2MaNzfNyq4FCS2tubTKtO83Z5umVss6dpOv28BGsuO2RDOQw1L+PVf5VZe4rD2l+uj4B/opM
T3dRqkrs5/CeoQVO4+f0BbUhxjBjJ7q96Y9YVDlt0h7nsjdbAtskPUORWX4T27qBx+gajYIWa9Sz
3jb2IL1YarsXZEsH1SeobwQI+tPgJ+/8XvmHKZmp1ljeBfTkoAo/50gW6q0/W31H/8WH0BDCjH3J
EawMT46OFmDVuRVbic3U8mFsMyd/Z2eORnDoBpDXsxzFX23MGEKaCbmjoZv+TsfU++rBFMxRB0ez
vi/tqvu+gI7jAp0OAIZBOIAzmSoDTg6LtHnOjXn4US8qZVIjSsUxpbCGT+hS3OrQ8Io/+NXaPo2s
spZ3iWyCr9w9JnXvwbfE/Qc2yLdxUjT0g2LKnyIXkjXVQd38EVlmgmtxPmLInepmK3vWN6htYhxq
eIwGdNUlA1QIqrGNqx6uYUxRoV672ZqJB3fKUdxZwh8z5DkV5jlpH1WfhwUvosMEp7XfDBZ74fb6
DPhLzriYAbT34biAPnFlO50Bol6ccFBRsXcKG3+/MrUdin3TlZvE7+ExqrkP8ONR1dHTLKeNNfve
Z1IqluZgZ/7sxASH2f8NFXkLj8oRdv08r68DrhgVN5cj1XpPyDNLEbM3U3Y4GofhDUFHqBjZ0hSV
rZk07btIpcMTSQV62oadU+i4nrFH5+gzgt+DqIyXOhL+L8evsYm8/gouz1oMPvHwoY6ghRKe95Vm
FJZB4+py781tc68XXNaKlK5yY/rRgV7fraifdU2dvXEaRtA4EA+gVzhv9ampEkp1pK3ZNdmaeCdZ
jXyKqmq5cau6LMaIMOBajN4bYJGu3emX9ax0wi7eK/YKj6angjhgTD6FfKeFrW/MojeGAih2VvIG
oA26zdOhYJnSsvPmai9hoh3wOYR8Lv3whd6McUPtcdEmZk9fs+Vp7oADgE2fVWQEmaIPDfN8n7jZ
2D00o5/dpwDx0fOkZiAQn7KDGn+A+h4Wo8+FijwvvJRMTyOVXPziGFEmVs9JES5oEr3BeYnKaqRQ
GWGlbZkpIrsfhl5gCGBY6Z3rK++PsqMRLZ014jREb2f80nvuqjGtF0AWDTY8xKYnxWfdSsdHb0Uz
9DGR/s2Aisu56rNw/uKjcETB4k5fdG+0kAa7od5jdD83sZqiMfqYBIbxQNQ3l2EjVJN34+NeuE/T
sFuhv79+PBA3zrlHeV1ZppymZl8YZRRt5ODZB1lI76EeDfMelbJ3rEni2WBeNv52jVTrWIS5iCOn
8Y4RbnEbD4PNJ9Es9oj57WriHdUVJGXLHJuNLZ30Rl1zeZL6UKVMgD+sb3B0OHtLbFRUMrDhVjaW
uV9It4LMDO3QG+wyFvhXHqrZFTf6UG8Niv8F4hyszMGvz5ZbRviHv6iw2jNhgsM0OLhhDc226z0g
4UDUD0OQDfvrW9fluiNw3VrDI6z1P+clQ9KFZc2ZIvboMESxwYnR+9wEFYywjn7f9bHWC9XptoWg
EtERTLCQk+Lcd9FFM4gTk2z3y9JFO256u6it9oj2PW5BdfTcpqaOkWKYNy56F88IDsyTEangWdx5
zi0dtM9W2c1Tvxc6/Ex/oQBecEt3r5XTf7j+iBeri6FAe73Ax62c3f1sazGI5SsA27o9JnHlb6eW
7oFmUv0D7J/uTJAut/hu5+RCaF045gF42bhVRFRip8vZ5RwIhWy7/YD758csqeXKukYQ2Ml+OtSe
tbrtZAN/zil1D/ZJIFxuhDe21IvuMT/Do+BcQ6q5U3MDPP0ZdaU6nAkysc+K3PhZWCqM4Vz4O+0h
8KJHNpGR3BaGg4IwrDajCR1Kh013Y5+5fPtAjqwbqH8hcMY50U2DOpmLt4x7s7L00yiiZcvLC+8s
AmxNfgXmzJvr3/tiSjOduayTj81hvE7u0+e2FKqYJM/lPiG26VjZNDYRyxSHOp2XJy+qyVcZ8bYG
K6xumGtcTmpci0B0ofpQdMM+Ph1ZjY4rFszH9rk/lhYKOXu8bz2qWaquIrnxmBc7E4+5+sOzdvjS
tHVPB2PNGhr9sNyH0nG+Qy+wjlKaLSlK9rSNUGTezUijbwz65hNC5MTFD4IN5eXpoEI5YPVkY+1D
bkxb00aN33eRfay68laG/FtDcSRGgDa0F+Hpng7VlNhapnYk946Z+ZtxVN9xFVRfXRmkL9cnzBtT
lKmJ+xYOmlSM554oEPiruptsKtfMCO71NA/v0b3/yIosHGDpcdO4Pt7lBIWbtJ687LgOlmZnGxL6
YAMN5wB+Y0zVzyApszhYktDfhB4Y9Maea0egTBP4yGsv/Hh98MuHRciL8M2k0lqtAM+KuqyQ0QDj
kLrYqsJDxrL/gh99fW+wU7wgifw/DMeqt5DSrsSvc+4LDQpitqy62i9ycZ/cRerN3AOieWlQfpvw
Fthdf7zLVUGbjs8ICe5vnXw2a9YyUmWdz+NJJEX+6M/3ZjMm234cu40lLeOhmZ1bVKr1g50congN
4mq7slhgJCDKOJ2qNSXPDO2Qc3PU/j6t53qjJwPRrOi7mOuvR38FrFa6bfXodyq98cyXK4XhmUzA
lKuL3HmeWhfoKOxcWcEOsst3RhfiCcIE20aAKDd287deL6Yl3Cx9emdQ606fNBWBPXFRrvbTbKnH
puTSl1Q1VrFZHf7ALWmCSHnTG/qCIwCBD1YC5RfAL8D8OXMLNlCwGItX7f10at+nq2f2YalBQSBD
2Xfe4pCngB8rAAaOYk95VYybro68HyExR/GCV/n365PscgHDZaO7sprHoSE4DzGGzpU2I86m+6g2
25dGIz4dHe4hlltjRhXKbBdIx9hGrQj/50+9NvdwQ0SzwBSPzqZ3ZjRNqIkC2ZtdWX5RkhaKZ7fj
XZ6HtxKDLmj7GJLxkWEnQSr4O69Ov7U3kNHHLTYgciqIjh4GPs9gR8vLash4rJTniE3RjuF+KhxE
Il6Coqu0qi9VY97i0VzsWfwS5kC0WqRQ1Jyf6Nj/BF3tqQC2OKSg1p4/Abfn77VMya+qXe/GMX7x
eSO0equiCy4M9eI5AaQqGmdKHX8mI27uP0AVedTKcl/LqayPuBIkL247ih9jYBvH6/Pq8jnhF+OP
bXMJBKX11h/2T2OTl01OUrGY+35sPTB+bl8uTtXvgjL9Xjb2LZbsW8NZUCkoWdi+WGKnw+U42dpt
0Vn7ARe5TYvq+EA8B7DURFdVjZ3x8/rjXVakoAwIiDkJcHqHDHa2T+ZRQyyYsVh7k67PixtNxbsx
9fNDm1EPb3Sl+k0S+VzOi7J+1Vk9x9J0ceu7/jMutBewo+HCsYutyaprEOXpc6ed4dXkMpp7SdZg
81libu0/m11hvSILgQsXTV42bblxDS4e0024J5lJd48AgQN1cuUsX+yARb/rE8daNkZvTl5MakwP
4VojuNnIpveHuMF3uMbSOiFqqkmRapG0UGBrf/1hLucqwA30B8SOa8/33C8TD5ih8uRk7Vv45Rr6
VBB81nDN3pWGnxwdoyp2OcZa28qfb9FT1krh31OPZBFU59TYwHSQZM4llgOMgZG0qiUuJ8eO0zb0
74tOtTfIEucnzjrKah7HF4MOdfGxCH6yXZGZS9xY9vKzCPL/mtmvnoc8Mp4AgQBrM3HL++fiwPn/
gwIvoIVClnxuzT+FLhIE5S5xSh3fgw/Cym2TsN/Obmp/sgSOaVWHAjKGnZZ/bAe4ykukm2eXBOGD
yFV/Y2N48yVQPFF5c+biEnU6Y93ZLzMyREx4Eg37bPA3D5f3peFJhNhK1Mo59JBYbqyUC/Ui74G2
OA72VKvcZf9aOfyzIXl1ItomGZbYIFdykzh1dDBEGX1q3Db9VfRQNooOcwOpzPmAqLmh496nd5XN
/RLTIf0M96zfRwnMYTdo6iO+iVDE6qF6nVMCNNIqzG6cjxe5U+sv/hv0xrbM8XyeFla0csbAHuKg
cIfg0XcAw1Pc+fBKM1JEJr4I0F9UkYktQzbthVv6W+Jcg11gF8YnWJwUNENxq7t5IUdYf9VKboTK
x7bDBnj6/SyjpWn0/zg7r964kTUN/yICzOGWZHerZUkOcr4h7PGYOWf++n1Ku8Cq2UQTGgxmzgGM
meoqVvjCG0JV4BW78aeatQMeLPPgfB2X0r4v40CSfaRXldCPpJ76pY6yi+TmldyfJ4qttDpJ1LFb
kiX5vYTA4NfKjLUP1CPjwS0M4B7H27fKOqIUv5ejTZZH+kzsvrohB6A+RTekM3i+uP2AmHl83+OO
4vemuRe8Xj0KL2PByIJDLcgIa6ewMTOJ0jKgIejudZ9VySo+SxLgqzAb+t91KOsu0KyE7V3Fh1my
2uPSm3uCuGI+q6sM0xHCixcVNpo5l9/HDFsurg713VJb/khKTCO+wRvZawAh/zCKVN7bpqIGsRpQ
RFWUvsQbBCfgcsCGzBnKM3entvT009o58iTKCnfgEXDqwqYIX4gytc4cOfWUg/x102maa7fSgvHj
7W+9MXehcyZIcYDtrqKAwUFqsgzrxcvp9jDjbvHDRC/uZbmdEbVctJ0U4oVktp47AvCEAgpcCPAJ
l3OXEBELGG/xOkSOzuoIuPvJKKeWBhtE0N612wCUYSa1BPh90SemF4Kh/9Ub0AhdHVcj5K60pEFo
JJDm30MioYdS9BHiopa2SKeJ60Y6IQjS/MQAW/8YZlPOpgmr7myYnTHuXM1bywdukM1LIZO7eRVE
hXPrGCgBzbQyC8ltRzN9mm2rdUfA+N6SBvoboSscF6rgIFfgMhJBrWPEukdyHdH32aut9FfvjPIR
V0uDzmOdI76XcUlk9XK+vUWurgPqL4SjJmgCom/0qi6/WL2E4MKQ6cFLULffDUsOA9BOQxRl1D0n
1quXTgwlisIGrSDyvVUIXIfLuASSzVBqKz1gSTIiR17MENcME5G10jwsZdvtrOnm/EimhPqi8C4T
f/7qmQswj9a11Cl8Osf1LyAjkd82MvK4Qur89lJeBU3MD6E8gTYFbM9nvByqSdj+E+pYvlWa5fcE
nVnPjAHF7b3cm+PAPUAXmrNN++JynArTIsRz4W7mQbDcUwyh7uKwsH66xMFnLUgLD/2I6qc55MP7
SJlBrmGP5hVmjrJE0FnGP1096McUTYudFbg6MJiww4cCUk39gKd6Fcs0aj2qAbryVA8155mkbzrA
uZmhes5IraF0tFOO3/i4AIltE68jnWbmmmA04CtlxiWd+7q0LBSBFIAf2At54eLsfdytqbFpX6bH
EV3f6mmczKAUOCf4cYOKT8BstmFUeV3ZZqdqVqSdpdyaGvm50DmByg7K/vIjq4GcZgYECr+nF/oc
5bjWFVZVv+ste6/wuy5x8TQY6MkwJ8D+NJ5XRXUbVICsoxbjw4dCDHVEOB7V8Un7zWHRHloMZp5Q
sRqkYy0ZyUFOu86/fXDWiY74AUyTKw8SIWia1cVQdnJgBQW26KZVT4/graT3RZPXd8K082mZp/h+
RNYtogc55cfbQ1+Hb2JsQmBRhuI4rSVXyGXLTjHhrI5JV5YHU++T4QRxBLNsIu/grpbJve6pRNBN
jtB5sk6Bno/YLAO/1f+mS1EfLQXV/cd6yfQv9Uxp1m0XKfoZIrmIjincn51XaeMavfjFq88V5oUU
NuT2Pn457bNlzsMZklsC61UHoYPE9POgE5rfXqetQWk0cdBIGdiU4ni8ukZNCysvcuHSH5wg/js3
DdpbSoq0UN6O78HZ9ccQmMTh9qBXPBmxMdiW9LK5VOHrrO4T1BwoBUp56Ue14kQ/YgdBVk9uuyB5
ZxRoggL+AmTpV82gn7OoTX+2i9HFB0ju0/RhRC8fYcmuxsNPmwtw5jYstefbP3Fr67IehDoim4Jl
cLkuZZaANo2Ib4Yxt444900He0BvUKHn/nfogcbLtZ4f7Srbs+HdupBAYwgVR6G6ZKxeASWJZT2b
swrTM61Dv1BGZYYPYXy1qYTjBVv/evNMhYE6399GWeUKnFLjUZZFgKH9Nq1Vv7X1BJ+YMvCw35QP
+RT9KWUt+Y4a455DwMZE6Wig8kMZQuiMrG5CNHbixKAY6+ch9oGK3uXnPkt7X5Uk/RQq+p5w+sbz
avKSi3ABYhB/XX7S0dLroAxCFpaATz32tlFEZ/RWdrVTxBe6CJZhbhKek4DTogL0sBqoQh4msEe6
soEmoGXLnJinoQ/ah7FpR3RrJulUS1XqBRENVXcs+u7RnHq4/0WYmy6VisgdFTX5ePs7b5x0ABEi
ReR/2NKr9CWZHST1egVZQ8D/T73apZ4EbOOuaIL2E8A67aFJyi+3x9xacqIBqGSizcJzt1ryJc3U
Ai8UPG3bws/CzHy0pKjeqaddbSRQk2SiCBWIC4UM+HKUpNKVMUeq1OvDJHlSFD9BKyoRGEB1UPqd
i2FjMORn0PYDp8wnfqnAv7ow44SyoERnh89axB44TOxlgxJO7NTL9z2YqJ03dGs8biAh948nA1W1
y8lZldqq8mDZXolRO/juwTnRFzUfZbuovToed5HIV7sXNJegCLKBAb8CsroccKFBYamTyoCqBJ1H
yiLrH4AmU3hoMZPFinhsysg3lgr1ZjVEHiyChaF6CsBe50A9mvpSqTbaQcKYFmg+d9nRiPuoOOLq
Gv2dgFo72KyF9aHWELV2q7hKH8Y4roYT7qit40qhVe2pbFztfeZEIoQoCFwIRV93BzRE+Iuiym3P
NiTIbyoYWeR6oDweirlSTwqylkfN2JURvIr1GJbghwoFLScuyNUNl2m9aUs9GA5l1lpgl5OJGVVX
aMAp1NHZSfiuzpoYDPVAg/gDHP/6estnGQFxg8F0YQZ3ZycWHhZtMYV7ytpbAyEHQoERlzbe8dXj
XUkk77WUO95QgD/XO3P8VJZG/vX21bG17+nkCHNo7lGW8XIbjmapydk8A/BXre6TMmJtV/ZZ6S0I
qp27Gu2r2+NtfCvIkjD8qB5zV63z5SbqB9hnOZyuIqXe2Bdt+dAhfay4pVo2v28PtrEfuT9Yu5c9
6ax1PEYYQHGCTRfSmUr7qGjz30UbE1ev0v7sFFn+kLFld8LLjQUVSuhYngLrIZFb3cUzAmkkN4bj
lfYAYW7CMD4FYetJmJD+XgZ1F/IvHpSLZ5B+J4gF+r+0OwQr9PILTkaKIQcADm9BQQoUep5je0Fy
Xvc5AV6KBH6Y4djSNTQEpsaqoQgvzskcm+EO1cc9UfTN6RPMiZ/Dxb1GwSBgFJS9GgUCttGf8qGE
NCcKu3lkfSeWj4+3v/BV/MjkRQxH4Yfkg0LT5eQtHD+yJeIWlYrAUO+Js62n1BmHhwTO8O9FX+S7
utVsXEqUXtsZe2t3QbDU8c0V4c46dtURTOkGC25MEuD+bKC//FDHsPCKvGmf+zwZP+GRPO0xy19a
cOvvDWOUHQZym0776rZr6SDgjJYFXtGExvwOSZq0/wFWH4HtvpSmtvTgzs4IFthO9tFuwbp746B0
/0hLi6lwq0vWBKkQiubJthDe8tQpsD8FgTo2Xkz2U5ziiPa263RhV3uYsDi5z9rC8auDKVJ/L7kc
fU6GrqC8DoRk8PTBRG5XRxXoUJklSsAAOpziXSpNTeYmC8TCY6fabfwR0bPhrojlcnSbNs+/mIGB
+ves2UG20xi7blIJDIBozAD9wI/xhQPwKnqY5SBuy2RCtaqZTcQ7UGv8awZlfl+DH/Zbdcl/om+D
plfvVGdlSVo3qZzxOZNozbhZOFd7ZiEbxwLMAHxtwgukTa6wPr09J307qV4cFP23pR5N8SQmw7sE
YWMhsRyGO7Wdq6oE1a3/Q04TisJsvjwZdVHV5egkqtdNre71izl5oNSV05wDtXQHqaPKnFQ1HE2C
kIb6Xgyv9vbh3Jg0KQdRMNE5rtZrQ8wUaelmCGvVy1mVu0oLZ4ZsM9k5IEndP/X5DN3t9pDXzwt4
fMxYOHZ0J4FGXM66xH+F5nKleWVSLg+jXucu/hcZnNF+r/J7PTvQ+JSaGQSvtys3BDVSezIbGp1Z
MpJXycV8tPrkd2In8UFVkrcKYHGhQr/nrsNHVSdGXV3zpjTKWszfHrBRZB6mITpVdlZ+nRUK3m9f
RBGb/i84Fm/Cy0WcB7UJy8pUPUx0nNSdyrj/3feFaR1pU8Eauj3a9UYlSURhhQYgzwUd7dVo1hyT
V0QaQWNKBb1Mst9m72DhkCaKfFriyGn9LpXgCCtpVf5Ws1Hae7SuQy2BnUcxnQYC9p/r/MlpdKsP
9RG4b9XI75Zs0Z7ZNP3ORLc2jDADBHYMa8RQxZ+/upRGAzfTKoMMmEwlulTmHGh+qsFfLqg6fVkc
Lt3bK3sFUxJ7RggqaKJPCfFmNaLc1OhlxTmUpcqxy6Myqf2h61ssqRB//wB8AY5WZqa5V+dD/S2g
0UHaUQQ/wqxWP9z+LVsHE0oiai306kjnVtu3nbuhnkZYXp0ZYcVY5tFd3JnySVgu7KzzxlAK4lEU
BCBns+CrVG6aNU2y4MF4QaJk7/XEfiYTDx7acPp8e05XGkasLzOh9kneCP17Lf6BmxvmSkmje9bU
FJ8otVWfA+KfiohgjtFRAgr9AXCCPh/SOmwnd4obC+f1Fq6UG5ktFk2RVfSHsK9L0zVMOLeeUsPS
f/t5FsaqRIkUxFWai5cbz1Yluc0G0Ow0Vmus1oEoHNGeyEeUI9TS31kUEeBexidiu5EugMfAFuiq
AGKgidK1veblOJJo6EBUSr9g8KQs0Sc7nXU4E0nY/Jgyhx4AYkLjv7lNQ3LR+fc8WR/LcO8YiA++
/kVsBCE3DZ+R73Q5f/pXjZw3iYxjXpQdEFDQ/vSYbByxRpL+6eBEtxAscmwhQEPEeF0U8nFeunZn
YcTTs/oVAPq5ugnXgTysZVuiYhEalCG+HOMAQXgijTyjk5TUbuhIcUTYMWQ/6MrmOx28rV0qIiFQ
ewBEoZSvIoEYZU8psHLZC4psvJf1LnmXJXLzxejC+Z4qKF5a+VR6Ub0QAmZSqP4cZLm8y6Z4OBVN
mz2D9Cl/jqWc3Rulkfx7e79s3L1YALA7KXeQFq4BjLaOAGpeprJnVphIaciQo0HSmNGOvus1lkKo
foJSIdeF9cnJu9wEsx2U9RziLFbVqomK3whSoulgdbjhVNUQVvXpc0Xmpgp9Cfl9ssAjRAI23AlN
Nx4BGlK4gAktUlEPvvwZo6kPlhU3MsFYHn1W07j+pqtx/BV2tPluAq+6s/m3dh3vDQpUPDs8s6vX
VRF+ypWN9YiBiMH7wrbCQz9m+b3qjNW50xpwW/Q5z7e/6eaWgzbHoQOriXKQ+FWvnzpmUy1kTJ7J
k/dL9MHuqzGbPwPFLk6FvWQx3OAg+Guac/M9py+gA+oX5i3k5/KTHk7m7HahnIMSsLuPY15isHT7
J259BxBscETo3YNRENvy1S8sF9pNvB2YHElyeOznyvkALQ/xPxjd9UdLX5qdfb41IJuPzhcIce7G
VV0gTp1+xMlU8Qa1DPGTref4YwpNUEOy0oxrTx0GNGhuT3LrbIFAFFQRk7zjpXn3apJSa8mVXs+K
J8/68ozV3Fc8M8cftwfZeG4Jgf9/kNX1khaRXU30vby5EQ7xENoWRP2csMhRxuym/7KMAGSxeqPT
SrXx8rsFS8OrX2BOhfKslh9IAvvxwP6fEUesaa+10Z7u/nWJQdRxoK3BHoCrtSYTSYuuSEUVEw3H
an6uejwVp7Q1jj1ePGfMjf5Q8qjuC/Ddd29fWPga0JcocICJEAv/6us5XbKkVosyAohgWKcaTqhd
2gxPEOjanY2yOUfOAc+SMJNcC34mgCQkk5vfa51wan4ouRKMD1OCoTSN5UJDBwsZqWOoYUjlqcoU
vtVNmkCKeAH2Aih2YN7rKmRSxtkY2SSrKmpXx3BGcKGRl+JDjdzK4faqXjdFGQtGChZuyHrhg766
ESt6ZSUWTaq3mOY0vTOHZJzeo9g2hh6yCywyHuWAmQs5baTHdNLRPm/agiQ2m1UJhL8m/Q70WelO
Vhf1XyO50feEH7euCgSB6djSTydzX10VgJhizJMDPJ5C6GSVEuMVskTtA4ZFf6C7LTsBwtYTIahd
yP7IIj5aHamuB3JiTJSwEL2G55hrXwdc3O6CPstO9lhbPrzzbmdvb6Um1Ahpe/AhyDOd1RwLy4i1
QeFqKpamL77Z6RTd641TTweAqRW4zwTl9HlYpN7t40LS7sc2HQtXioApumTKUfkf9gWJKCBLMnqy
3zX7C+CBUrL7ZC+SplI6yaGhdEfgzXX6HUCz5Ryb2mqzQ1dpy3iKwhgCHFF9wvIMmf49UXJ1IDcH
H+3KE3ZGwN6VcG/zblzo3AO8IvizQPdZ81Y7VcrJlluZMl6NW0QcqBhj2/Px9hERF8sqUuW/jtYp
Ugq4u6+dbWmr9gM27hh5kkycp3IxvuZ9/1FOaun01pG4WNkBovuP29X6FXacoGm6sDIRKxjzUxza
aH5QKP+V1EPxfHuo613OUPSk+IxixPVbGAFg0FqtNb3c4sG3Y0k+spmwYpCgH8ySMh4nY552VnJz
UJCBos8HgG4t3VAvugVJEpc5nqWOAoZJIZ4agH10ULB+iHN9Oju1vKePen1/ELhQxwBJxivJFXf5
cGTY02hqbeFtF8M/5Q1GfWWSjRPSPvnJKnHEu720G7E1RFQ6/QIgqIjOzuWAaFWNfUp9x2vmefkS
5RVNdsBe2TN84/YAgjh4VFD2OySNqj0GkzV/bst577m84q4I7CD1cGHJI4qA6zwnwjtyRIvOJMKq
FCtFWUvoVIXJNCBKALO7dhW10+7D3pp+dmWkvs8WoeVlBPCIXDUx679yado/jSKpukcjH+tvyDUg
qBkZ01y67SBNf+rarp2jk+n2fawbjXYPxUT6cns1xWJdnj6mQcWU5QQ0e9WJVqJZ7zSUtjxLqUf5
ZOZKbOP/p5bU5CP89kB6T9Ox5wpLD2mvxaVXUqPQz7d/xfVNQ7mA3iOlDRSaUYq5/KSNarZyoMER
VJMG4qSRxB9bNEZ24o7rm0bkw3DaBXiO8sRqlAWLyUpabN2Tp1EpP9VDlUm+Lsybq4U0eufR2RyN
KhhZl5CiMVbbFPfSPg1NR/ccvEqbezpHY/K4qAgfeZbZokd4ewm3hqMIhdgBcq1CZu5yCVEAFKQu
nEOWLrZ/mnZSHPogir+X6q6HxMbXQkJcuDBD1eYeXZW8OkzzhKGFRRLdRP8oCPd9rcJ4J07YuFaE
TjlBNxuDPvvqWgF8bIOqZJBFriQN94UyPVLUiyD4TM1innPUJH7eXsKtm+ViTBG4vo6BVYAg9lBY
OHLAoQLVEB1QRJqOHWT7T1Q2w+dlVuwEx8lxOiVTJL8b2mn8dvtXbHzIix+x2jdG0Cz6MHMiZ0Qp
Dykus1irVw06WeGeJvzWUCjv0z8FzkBmuhoK7GCbU1O0PfgrjYrczRLcS0vNBSVNy15tQPzHVjcN
+Gfgd0Q8IkdcLW5F07BysgrchDRk2qmKMu2DbrSLdnKUvE59J1ZRkDW7dBnvVHOEUAusNsjf3LKh
MqcAQyYvBk+hr7aVHIR6Q1+avZu25h+InvkvkvZpcBNNHfcy4q09zAEh/QazS11kNdhA276ASsFg
GaI4w6IVT8pI1Bulcuup9tzv8GW3vicOe4xFWsqztFpiPYzjZFASC2iKJSk+qgb26CqxHAdAAIfy
1+2N+lLEWn9Riy4jBS7yVdAjl8cFEUPA+T1HlHSdf+rj2Hde3cU9GK0sU5/jJZ51l/sKqx3YNMVp
aDRKLwUAzKwboo9SMA7+7d+0tQKYWxJHQlyA5yW+yKsTvKCOGEbo/ELi0fsvedgMXkUzHVq2oZxu
D7V1CyJHxFKzm3VnTZeycQmIM2qgXpyMzc+Eqvp9hWxbtHOvi0VcLTJlf9FeJYsEV7ta5MCasegs
QMZEhoHnNpbJ8h8UfRFa6iRNcxspl38m+H3vvJUbpxUAHrAFUjRRU1s9J3qpzTlhgO2NlW4XiEZE
9TEirtSPuOEtoTvPJi4yqlyFn7tmyjDxHjtL2fkRW0EW14UDYw8utiBiX37OepnKHq0vx6uCxEKc
e5CUxW8sYMNu1S/Sp0jK89ibTCvEthlkSojevrGMvhF38Wd5XJZ/5ywrf4CxZQF7U8ELWu8tK3Rx
5NVaz5ZbCGbWnFRnqY5GYCtahR1v0gDxfPvRNAhYhQSPsMJcd0WkONbaoRbKP5Pm+LT/MZ3I5OWP
mdTKTvH5+gxgYsJIQDZocRJPXS5aO2pTOQRd5NMZ6B6sGBUatBIznpKo2Nmc1xccQ9ncbJDlLQiK
q82pdFZazWEDcnDo61NqCrFmWytO6Yx7MUiNPRDM9ZmjiiqCbaqlwELXAByJnAp/pETyCgcV1RCz
etfukz2Q0/UCCq9N4dVLmoiMh/gVry6ReomLrO0giUioLVMqTnnxKVE9aVXnvHlbMBRVAHj4IoVa
A9ScabCxQZtojJYgWpqq7wGxCIUSWyuPt++rzVmJgVg+sBpreH4waBiIOzM0p8AMjlle1h4KffJB
rZA2uz3U9bZARu8l74X1RB9Eu1zApIdWmUSp5Klqhoxf4hjzIZaCGcSS9T6X9b+3h7vSoSXtlAEK
EyxSX4datLomZASOUS8D5rekXCcubRWkSbsAP1Y8BFDFRONd7kRbMIL+C3mtcXq36wz5h43yKjYr
ljZ3rtM2Rg35KenHpxG3YPWEDhq2PO5S1njf7Pzk6y4hXQASLxrzole4LtAHBJI9DRHJm4LSfDab
aXpOy3hy6x5DQn7a4IeOVd6ZiXavIpL8GMYolN7+DddXvKAIoEHE+0Uau0aURbMx6lSXUCMeTYwp
S4FQj2r1mDR5SRmsUs8W1+4B+e3kIWshU90efqNtw/iUlpg/8RHI5MtdYkWY2QMDRaQ/tQUEDHaO
lyCL/0fVJCwfEGlt3TxMyh/RrDSfIn2Jj5R1hz94CjSg3LX+ZESKcyyzYQgOiYOR3u0feP3y8vsA
26AgR9541cl8KcklsiXRw3Psg54GKXmBEuFSFPUnxCZmX2nzZmdQEaJdPvf0zhSkwvksHKF1xy6L
2wZfdDSRybKMb0FVlrxPzeCrldX5s2wu5z6OZy+RhmgHcL91PwjtCtQVaVQRsl5+jhoyMHjNDI1a
RUHZIFEt38kD+14zir3iycZQojFNoIrulth9l0NJkRoXs87KQnImVrPGFKjWVI6TP5ZNvrfPNo4a
gxGhwcLEXMdZ7TMcmmP+5tEIVWu2f8RV2fm0KXtf7mc5OWRqFv5FNccJjqOONhWMcMNxo6nYk2za
mrUQIoTNwOy57S9n7ShLisUaPFNs6OLQc5RJwQ0yCqx3rW3kp9ubd2swNi+tJERsyNJXg5WtpQR9
n4e+k/UWVn4yhj3ugL8qaDwE5/dQD1vDiauMsyzwqeuWylCqcl02sDVqZwQKI2Xl91wGkotIRfft
7TPjziC4p+xGjLNKcijh9qED8MWTdHLWTLfyu6SNseCYUCT9D0PR/hNaVwJhrF5+saAdKxSutMAL
p8TBamLRQq9NhvxfKTH33sytFaT/YsLjRdIKaa/LsSC1dzmmsIGn6+HQ+wWE8uaEljO2iLmdd29P
lKjUgmRGoA0QGvvkcrhUq/lgoxR4Kg5uj5E5pl6ZITJOZKyFO8u49T6rAFEFXo8SFayhy8FiFVGe
vo0DL9GpZLzjPey+BoYpPWuVUvxdgrRuUeyp9SdSVYtKOcK2OMkpdoWizTL90+NjEHADhhOK6QQT
mMSYWvq+R2n+z+0PvvlLBTfZRmiLW19fHRt83eYIBRJxbPIKHYPMhostBVV3SGpL/0QE1ytuuETV
+6qWo9mfUWE8SL0yuHHQ9k9GjLJljOkzNzT+iQe8H5c7izLGHqBg4+3mWPMXsDlkf9aEpbBF5ayY
DYK50JIOrZNaD/AfHMQyRu1A+VP30RLE37keWsPNWkgjtxdqI8KDf4vwGgeelVrTAMI4Hx09AdBX
tHl/bHppAPnOsxhM0xO0kbfqcRHggUblWYLrB7dwnWc0xkzd1uHqxKL4XkUrysMUnBCpzcaTMr1d
FEQMJwbCr4Nx149wvshqO8pYICZdFx8b6mcHOA/R2ZlwKKi1tCrwOjD6z8uQVd9CyynOUTuY52ZY
rJ38QBzDVTgAqBJRYMrjIP6ucNVoB/SIXkueNqjLvfC7RaFWb+9uf82N3USSz71N6MxBXWsUEPtI
Thiokd/j33iXLlH4QUpGBynKvPJygILHjh/tzh2KYbHSv9WZga+LDCcRj3iraJGvrodCk3pbmwHd
4HyoHHNMObCUVlCUayLdN2pDdm0kR3bCgo37Fu4W/e4XmBrTvryTOmUSqj6krrUSWAfQoamPUZ51
CMb9+28jAkGMgMonGEVOy7pU1HCJO5zEyFeWZok9sB/mV70ep/tGl6OD6qTTgz7Fi4tMMWWBMYXW
0IXxnt7DxozJ+E1SZ5vAkhLo5Yzj1qlR7DNDP15G5dSVBJQUTrLfPYHa3o0vMrzVvtWFqgYQFnr9
8lrNOsYCyqKjH8GJy8pzRR/5c2NK3amI0+xuyNv6e5Z2jnhYC6zJIfCe9aaCKZIZwa++hhI9ddBN
dhKejUsLzp7AOYifRDHtcgEaQA66lgCgkJz4r9aCLtHCyD6Y+ZCcSqeddu7IrfUmvyEzpSQLK2QV
UC+1DgKyUjFmmQpavyPeI9zPNSSYiNbof5gbJU+QV9R9ac6sBqOm2qJY3zNY2cpkrpPz4GSJfS4L
+LVeo3XLzoBb6RvVERDmBj0u7qbVdgJWI+UGih7+qEXKaeg062TBavUDIzhhPvQeDKwpXDyyc0gA
4lY4jr5vm0HxW2TZ7hMNrcohrBDvG/Uft6+zrYUnj4G0RE+TkHT1iCc4qM52qsV+KZf2MVnMbw2a
bH7bB+HOJxZzXG9z9IqJ1rCWAcAujsGrShFVRXmxDC4RatLvzajLf3c4/FJQKLsHp1DMj4YF29+x
pOzDm6dIA4MKGDQfvvr6LAeSqQdBUIS+VCCLN00L9gBtDOteG/5DpAiKHpAKzVlBjl6tJrAjp++q
OvTLoVhOBubs78wI4lLaFnviARuvHfUpjaP50vZbV+/nADX+XMzKDpXgUYtC7bEsl+jtqRF63UIy
kfILwNjVhGAHRVltzKFfxEOIKVXTO/UhGbGfb2N5r0uwcedwLPn8rCBdgnXoqw0dKJ2YyIXKtfHg
5AMv2lxMsRvXztD4gaR3O7t/a0RiBuFUK5jza8pwWky5Wmhc83NdBierWmofOuPfyNTCd+CG9mgf
W8OR9KGqIextsC2+PAJNKC9DbRmh39a15He1oh+4hzo3WiL7S9ra8X/4eiKLQPUAOhSkh8vxFsR8
grbUQ98ciXLTgAqMOeNYj+XXf0hqQWFieioTCJKyrzZKUeNhOOjCrquuFj8Oysaz8tj4GPA4vT0a
YY+8eOpyZUHpvZyVtXRQrgotQ75YXdww6KU7OcT/IcIv6O11HspLDCasa8BarIaq49ixikXP/Hms
2/eampv3uNqOD8kijTtvxMZFTFvAJKmFDsDbtHoi8trOwdbHqa9GFboBaYcEk143Re2mwzDtLKH4
3au7WDAuhD0u/IMrpKU29PZi0RjzU0Ouv4Jqqd+14a6+iXhHr0ZBv4qqNsIqVzw8QE00pOIm9VsI
nqc5sbHLqJGzGhcbByxY5a7VKCixplP+HDXWW40LCZUh/wkKm9j7ytovseZzVk4ypv5sRuMJ1OrH
PojzzwiAdudySoKdvXKt4on6AFV13WI4Er41AHqiF5FpSp34ad4QXJhdoFMbNoPRnwInf+yoJ95J
XWEdej2u34MhLJ5bAHgPYaHrsVfmtfZLN8b4n9uv38anppqHmRRACQp669dPKVSn0fIy8Zd4kMEk
StBLonSPyrLxuLON6G4Do0dkYt2yC2aCqB7LEj71DDwU6D52mCpJCfoWS2qeptEy35kjEY09WfVe
IXjj7FBH4zIgNaIavA4tYITMQCTSzM+yOfm3sKTwIRxr8z62i52C2tY8aZmDuqKQgCTJ6ppTe2so
+NAgMIrGvCcvSc/EAvKBmr12GNHrfwiMLjkRBOh3t7/jxtvB+0vfRqHcAgBNrMGr8KlvI7kyEuZI
HzP+2xlGexhnbcBj2Kjbuz4f9xBgW1Ol4kx5hxlAphd//mrALlpMeEcgnNNeHo70fQe3TWLocVGG
02lS2x+DYalcFa3rj/9hqnDUFKJS4ExrzDvJTowSD4usIxLhImM9fmnt+ecsT9PJLhzrfHu4rd1D
2YAuMLm14BKsJjoD+dGTCXmAwSi+T40RepSb8eOKOvXv7aG2PqJw6ybUEBHOWkW0KpALLBY589Wx
MOGYFcqvosvyD4NCB1UzM2cHpXV9+KmyUZ6BWEVBnwfscmpxszTtkEp4HcZL6uGsUz61w7Kn7nm9
gJejrMIM7PPSosxQI2jUTPkyFAW1NaXoPkwjLYO3LiBXDCg3XhQ+FOny5YQUqZnbKFsEbDSynlFq
/SktpXnngFp/lxXDHl73+gUT3XoaL2RvgITXpUN9NJQ6lcPCt4VRRkmS2ropJLUneVoalF/wLXaN
UeRuE/6PPGdp3OzEBddbhp/gUBugjw+w8gWH9+oYVgGWPzKCQD4IN7v11UKvPhtT298HmiOdMhRq
3izQiEWOEM0QvRcoH+sodSh0+iw2I8p00w5pFSunxY4cGlD6nhTC1s5hMEyTaXwDwRCTfzW5Vq8a
6jt14SM+09Fnpl/xCPOu6d0sMJwdrMfWYUDtQCQz+GmROF0OBhKss0NnRBBRh/BKP6hw8VmN98IA
8QRcRj1iRiKO4/aibbc6DSlSimj3oPYV161Obcoc3MwcTNrTi+on2uQc51nNDpXazSc7Cuj2B2rw
7+1jcn138wrQxwPAQKHySndJttLILm0194dycFxtJJMqgIKcMaVPvECf5jObfvblOR92irBb21Uo
YhNckXQA4blcZHzjFyuouAu61J6fjGT+mxnqkLvIjJoexifj4fZMRcq0Xm10EITEDo8/4LrL8ZIM
jHIoM55sLX9GZdF7tyzG4mGKOstDiLly+6iLdqiiW8srMCgvZnfQlleDloiT1FkXF76j0xVqA8Ip
JBEQXMmN9LHvlfSUxk78VZH68O31XwvRAKEzjCqUKMdezreIq44WEcKwUtVHniYV7dMc4Q3UoRTl
Z4VReqaZzDtp8gYniMeYTjvdELYU9dDLUaXCrszBQSST4iyKSYUjZboXZ6b2kysi7A4hAJLiLKEc
2rmNFWAlhFN2Ax55EGKr7ajugZvENlp9duAgGKUJhjKAv/UyEAT2iYyW32I0ilun1nKPrD7aVWoX
/L29wzYn7+j0/hBqgHmzhnAbVdgaOr4mfpaao18leVq5EcIFlUsky4NqxMNDOUbLNxDnRGEkjMPH
2Qj7U60njrfzYzZuF9Hb4eVz6D5gdHr5Jea0yymjoWWdWxECit2S/xjEr5iUIL6zcZAm6rbzs4EC
iV86anpsTH2PVbJxkYoMB3gyRS4RN13+BqULkCyX+A2gBUYMEQZc0tvy7u0zxT+JgV6MY5GuuxyF
2zKXgpQ0PyT4kx/ryBgfdXt20C1oUtaZODkqXYNAtHmQzDj6GmRJMyK9opNn3v4tG2EArWbh58HC
w4VYLfqUSDMG7mHqL0pb3fejat+lSj7eFyUQMUkLtPuyGzIPpYf+ywRXeee6ud7sIBNpCNMQIQSg
nHO5EnOsY1Q9IGe1zDlYaCwBvUmTInfopca/PdPr6/SFVELnBYcolOfEn79+kLO+mmJsdT2QfA5M
XqX6OlTp7Af1lJ8lXFu+6ZMpZ2/f1dRzUMCACE3Kzv+9HLYrG2XCtMHBL6VT71q4PX4KIf0R8tbo
Y+jK1baY6jP8irt5tMt3ytTmO7/h6huzsKZoq/FyAgZ5Efd6NXMpa9us05TRm5UYWFkaAwpFD6DM
4EsNkuUq9mJ8iso57ijUN1NxoPyand+4+vwG2tS0LklDSGhXH3qUgFeoYHuQIDDC+3TuypOl18kh
Sv6Hs/NYktvI1vATIQLebIFybdj0otkghqIE7xP26e+XfTcsFKIQrdFMzIIhZmUizTG/UZyPY597
vjfvmqnevNivg9KXRfxAygyu0p9O60Q01DVChkpVo3US95ewNvtjNxfflCgczvfneFsmkeNJpR1o
haAq1iE8DO3BQNp5RFiz8P6qcrt+bL24e6yXZT4YqEFdhGePjwQMzoe2T8OP+KBal154/XM1qcbP
JhKztfPxbx50WU8EWEeLXsYta1Ak10mG2mI7Ai1V3FNZ1TpW8qUIzDaffMvLxiBzECXTB2xY7y/H
zdmWIyP/8FqfIVhf7XwL10+vByEQiNyLjk3btAfo82kwO+0ehnFzkrJAKz155JjXh6ygQ2xirjcE
jt0qL8gvqj5kXu3SFml9Gj1PObV60/oq3d6dmHhzZIaU+TxR/lp4xrOXUvFqJulaA7S9dmq0dyWo
sV+zvlTnSnPbj5hYtiHm7qqxE/VvLbD8tmAU6OfyllzPWu9q0doVYxO/DG1QJYbxdz+ndK8r08v2
On039ydJKQ8ETmGQdgAnrk4w0gpT2U0wKdyiLs7LEAPETDDW/TyO3XiujKL56Mw9Jpn3d9HmsMQm
ZB606W/kNNGQN7x2ygYotMVyDo3RvujlhJlruiRH79WopUjana278VURdkQHGDQCMKz1jQn+mkTS
RsSwy9oUu+W2P2Bdb/gNtCxYBUP423DG6EEs6XC6P92NbwqNBD3bV6UWeOHX35QWuTbAIEDHtlTL
Bxj/2XvXGPN/tFrTd7buxu1ILZf3EPaK7BCtDk02N4Yg2h0CQkC0aQZsl7DZqLvnvDfMd2UVtV/v
z23rUyKXS+GX+FYCW6/npusRejhdM+CGGZvHKJ3zh9zw0NNQy/aYtCGKgVNSvpXpxbZ9RTtQAuOG
WN/J3MeuBox/AIkVT6cQmbnHse6iJxjf8X/4dnRiYemgMUvzZlXBUVlOm4M4BC0yqOckbdV37tgW
QeL24Y/7S/m6VldZgpwWdDKbSi2t0nVVWnQW5g5ONARKqvXveyVLQc3yplgBpFYv9hFWTNrTbGq9
7TeKF/7woiH7lJteOPpplPYw0JoMGkpo6PMBkc38g6HoihWUoxo7jyLvHO+g5KH53SMkf5eWefSz
QfMfB0BBl8GfKQO/GUxGPZYglBMH35OHanWdaVlXq/HgcZX2qfncG6I7d96QHTvN656Ahe917V8t
KlZrKCWV5aaQJ32NtbS1OVqMhpCzBU3hYg2Cd/w/FM1yy0/zcIweFzFmPxxWcrkMZVEUH9NmzscD
xVNENXsnTD64Q1h4vqWXSHtQghXztymfJnQsLKSM/aVfhs/5oI07UfPGyQVHIjmUnF9u4tVK0YbN
7ThUpoCEDc45TnTR77a3GpwpEy+OfLQ8EmcnUbjJjPg67Gtq9OSKxOzyN/0RRGr4jbVjp2GZVs/1
x8jzfgm90ne29dYgWLlSkZcKAtRargcpuiXRRKcTMsR578elaUOGKbPj/cOzcQ9R9QTfBpIBUNMa
aLbUtZuoQiEW1YblwicdHsxFSPWAaL4sBRrmWex5O0/KxsVu0MChHCjdekkHrqeWmrPwioU4LGvb
8t9hXuLlFCqOQb8BBbidoG9rhoDo0LZhnxD9rqo46rB0RhoR8dd1gm1aMZv1R4Hw3LcW6Ud0L9L2
5LaR/fH+um68mtSTwbTTUEYxdI32SrtRGyvoJMFUqUIEUWknH9MZ+ccBc14kznIre1bNLHmXi1HZ
+aZbywuKD/gihF4qfKvtCVov0UqPy0N2BY99O6vRmZ5Ht0hCoDLuPCpb+5QNKln24Phv6Bml6k1g
luIpcMrS/sE313VfTe29iuPWpKTzLMwY4L2ws6/3zOJ5TWvRjw9ww5sxW667p2GqjUfENpB0vP/x
tsaSsu8OPV5qm+sm/cTrrM49MOeeGtfBiifCnU5T2+c0a7v/cBakujwPF7GOs5buKJGMBNeIAUGr
oR4esj2CmU7v46xq6c5J2PhSpGNc2nRvJfZydez6cRnRIeUkGCoC5F1thk9Z2dY7+2HjQqaAiCMI
fDoJu5O/4o/L0TBLYRTzyO5rYjoZY605dA8tUfjWEFfN45zb9k7wf1u7w6kPPDARKgqG1MJXjwCl
k4YnyR3QWasT5cjpVv+BMmW+Q8dp/hcvP/AVWtrVoCy8qVAPWRIVZ7VROh02XIXY1Jv3j8x+IZrI
m5XA8noJ4iICaFWmXN2UUfx0mh2wAX11HtFD2Zn6xlYFucXLR9JFYXxNSk7HSU+pcwxY+lb22eqE
/bVvUgOqXJbvDLVxpVlU6Uw6mxx2IBfXs7Ipu/VtjyUREH7z5PXFb6FZ44vi6NN7a8nUi9vgW4DG
rvHhzctJh1oKhmApKOU8rgdOBMsYGszRsub4Jcprg3AiGevcVwtj3hHZ2FpQ8hmpKM+jgTLh9WC9
Ay25n5FaKJ0u+5qlkJ9VxbCegemmD/fntXFSpK4dQStlGfBpq6HMxrJrFUMCOJrK+DJ3mn56RY92
7PCD0Y57uLSNl5DxHNmwQhgWNOj11DJP77xas9C4LfvhFFEh85Wh+WprsXFxcm96KNVd3y158lZx
Jdca345wCdPENfDUVlQETJOhD2bLzAo/okfY+ebs2S8Rmh61XxlD8S3n37X9qG6qL7qbVXu+jRuf
lGob0BFOCqROR27sP26k3gs1qHusc2Rlxd+xqWSfZtWb39muSPYC9601puhFj5PeKvJPqzW2W8tN
IjMmr8PA/KE3JusIRWp4l+LKfZBicwC68z298K1F/nPQ1UYSWqotkU0CVNsljmGLMz/kSwTLOM4c
XMvT5Emxy98Fya9Ue/sPLxiNUPqtdK4RprlJZTPV6mI5OuI+5qEatfoE3V7BKbbsTvdPzNaXhPVB
V4Ksmadl9SVbM4qoJbG6UzzMF60k78phoRxEams7Q70SaNY7V6pp0bOGI3ATcOD5U7YC9cHAGezu
uLR1+rQoevrUanH2s3LQLvC9tGk+Nb0eWGl/6evCbvzCbBM4DLl1lsE7EfRi/8YJYUnJuXvrf3GP
pur9NZEfd/07oeJJxpHkc9qrt8+dFt0Gxo323Vwqv50pnnQfV+DmU1dD/0Z7RPt8f8CNjwBbgiuL
D8HSrMMIMOOlyFKOE8w0rCrdvHtXUFM+OW20fPsPQ8FtktAkWjJrAwNjpN7XDmqPYnWrfDLKDBxU
NhfcW81g7CSSG88bjwvIfVaRAGmdctMuaIrSmvugcdGfVgwajh3n/EtfpgqKmGV9qQFT+u2EQd/9
WW7EZYxMVCZVeKhfruIyfe4oeFtTH+SGrVywP7UDDwLBzj65lXICFEFNQcI9PMn6lVfXH9dgU5Np
LCYbWin04tFusw+O04zH0Y2Uoxkp4adx8FJ/UuE7RbWJ1KNT7nk3bW4d6VEl1TVlBfX6J3izYXYs
BK+Byqk1I9c8KC4pLrjB+XB/UTeHkjV+JDUgcK+tsLpIhSaVuuxSb3YvuAlkaHhm2olb5c3gBLmw
tOlhEUkB7TWSxlWjPF5oCgZe7YTHZKBcJGI9Okex6ANB/oy0eLVHpbnlZb6OCjAacUPpMLnaNUts
q0VcGn0woKV+WgonOyI7uLy4qNFdaB4786muzOaUuamBvWKVV4Bxw+E5VPPxZOjpeB6UEWU+J+rj
Yw6O41CCLtgTlt14D2VgLjtO/B8H6/qLN60bpVGucaq6aHjfJ3PKM1F5j/AC088IMXoHm07j5f63
33gP6fKRUBHBcZ7WaBETnQSgVGyztp+GB/gm7Y8sXeZ36rKk56EvMsvXwz58TltkBJS41/d8xLdm
zSmTqHWDOuf6nZpSQVknJuoxlMk95507PbUROV5kJv2hUfDaWHQl38HkbF0jch+gVEBNir14vdSJ
0Du9ojwfDFblvovwK/H7aNxzC9k6V/TcqRbJm4T65PUok6nXCIdzWZlN0x21uiz/borunzBtxE4i
eSumJVFcZBt0PKRCyxqA0IfsGYh5fVB3oesjLqm8r0vx3bZF+aIrUUnv0tQPaqTMaL2WYPbVqsMV
vjGfy6yIf9zfU5vzlhhBWSij/7IKPaphjIdMl8+DFYqTIZRfqM4OX2iAVDu9iI3NwxNkobRBpRUQ
8urIlF2mE5uHIsi8So38ruyVh1JPO9NHw3x5n7SV8RGTiz0w2cYEJYqeGiAeN4jhrCa4pF4/VEvT
BxPluZ9a2Lj+ZAn7/VRMu+z3rSmiKQ9ilXozogWrmCVG1j/kHibz6VXzVNfx9BUxEwoT+mj3kuTq
HJym7EJ/FJ3A+Arlw1OWOM0D+PPy7JnVPPlumabmcTB778FL6EAdIqVSjqPVTP9hywOvgzYnsfVk
7nI2fzycda61dTJ6mCHHFGFzL04OeRqmz/bQ7nGjtj6CyX1Bleu1SS///I+hJmWueqWpWZgG0lwy
1eGvuK+TJ9upnJ1ttnFdyBxXRgRs6hv5rTZJlCJiOLomrJjX2cVRC4X+5f6x2YhOgTpIhWHA7MD3
5J//MaFmHnHG7DGSFqo+I/Y7Ft5zDmz+Rz0J9yVVsvbf+wNurSDJl2SYETTBLL4e0Jytdpwrg9OD
LtzFNMUXTVHwukm6PSm2zalRIYTPg70zRZbVSHFeN83ISOirERxCXguSKESvKFenhz4t451XbavK
JaNDGQdTMcDZ4XrAOTYj3WlYSzosIYBHNf42oWD5aJgDzg0t0Jojzg7qd7W3jOesD5UXhdf3MmRN
r769wkXsT7Aq6UWkY6vP2jVjO+DpiLbh2Dbv87AwDg1O9rFv9+men/HWF3XBZhObw8lAkP962oDm
DVJa1rkuorgI0B6wHrsK4UTfULLp0/3ts3UzUSOgZg9oBbz7qsg1KW2uLDSvggohqB9J1mffG0Ap
Hys4W+Iw2stc+jpduJ3XZeswehoK8LJsAANz9WlNp+NvtkwRFFOIj6zIwpPSV+rp/uQ24iJpygb0
henRHVidDSPpHTtpGSX1xHgIx1T1ofNBRJ4LK4Bgmj2HIk+exwp36tAa9uow28PTmCB7p824jv6V
aFJCpL24CwqY0eVk1ZDeZuNoLEI8LI5YHoVliLM3eQp9WjPcOT+3nxZQJ6eGQB2Q3Y2QSTtOTSpM
4ASZtiw/piF3jyFqfemhmjwqw0XojIo/VI66cwXe7l+yHf5LOZioDDzv9f4tXbuqyjgeA0x2KNHM
hfqhs9v3rcVRvf99XyOi61oADUNOJQkWSEIqfddDzUo+GWlHfQTL2tY6jqhYfNAS7Fb9eG6zH2pr
6+dQd5Sf05KW72lj6o9eksZPsgb+vdYG5RnpW/dzqYZ7Untbi0/rAflR0jFZH7v+ZWBISiNzwp5S
SQjbp1MxXGqxe65woOpiDCJdy0+6ZQ/xdbvlOMyUViXUjhtkbUArMLd2TDy/As/LisavFncGpN7Z
3Q8wh5odILOQno2hHn7GC1qZp8xYMKO6/1Vu3wl+A3JTFMi4LW8aZEvR1Q5suCGIq6E5d2o+vCSR
qP/SaVx/oU/zZhkPWeTk34OeB+4OCv71Ui9OXOluQpl3LCg7YXCUHeIWZzOQLfbOkdrY2swIfAeo
L3bbGqHTo5bstDl/d85zHDTxEIFncW2kmso9gszmUIijwbsnt6NCfz0rJRWl3ZiUglQvfqlc6ahU
eFr5ZOv9rh3h5lhcU+CB0CMmdLkeSx+cPCprUmsqJVr7NFlj7V2qDFN71Svnv968PWDmSkYpIGj6
tauTEcdeog4eg9UNHghhbL6kxhImh3h0ioM2j9keBfn2rUFNj3IWQSY+nTwG17PjFUgMzIgpbALg
eIHlCMK75ia4P62NAy83vNQToKsJOON6FLPNFEtMpBMzosDTIXbRvfDruMku8+R4XxK71Y9pHVZ7
7f7N2dlgGohPiNlviv2Rbs8YWXPRhIo7Bl5SJWcwHOoezHJrj3DFUrLjUgPvKH/HH4Gt2kPHoXJM
gcdoQdF2gHgLZD+ChNLb4f5Sbg4l/zY0PWX8txoqq/MwHelKBUatRgFRkvZYDMPfZl+6OzXQjRoh
WnV0SUi4OWkE7NezUtCHkEVELgu3a4LW7KrfVbm4h7wxs4dqUexnU5ifomHUfqVJsnzDGWmPjLf1
AQlSOBOoXnA/r2aLKrYlPJT6ghgWVRDZy3JCqTvdWdONh4EWHx0EB+01GlOrI44jWlG1eQGCc44X
noExfBisuTgaldu/E43XYdYnqMOi2n1uDG/PYWjrk4IcpTUMBp3y9ireM+rWiK2BZk2/JOlpUrLm
gC4ArVV7Ese37x6Am4DmZezBE3T9Sbt4UtyirDChLlMr6Jo5PQwWdn+T2byZUsjfTvRBHwgaOvfZ
6tNFgs5zowL6Q3W9+6UOXf3Vi9PiIQYatrNTNxaQ3QHpzcTWBbrS6nopZmGWylLTZyMLOZhF3ByV
yRn9Yuy8t7/fqKzZBOeoj3KnrbbKqIYD8ihUE9WFFyDRxYC+ttS/dam3RUGdYSJz/5NtVL4k7Qe1
EgTXADau8QxtYeWDKt/VMsXWzC/ypbI+9Mo4aseqm5q/bWEmAvB4X1rQ/lLnY1M4GvTKLnTeTxm2
IcfILrX+fzs/a+NoAlaFgedJXjzNiuutlE5WpNgut0NeTs1JGe2sOfVixJWNS6P+x7aAkwQQEGP9
ry4e7XcZlkx9kOZx+WKmOBw8T1bs0BzMC/WzMKas3glHNg61rJsgCk+Pg3hkdaoQypksNUmpngCG
PtgUiAJ04c2j12TvkwaXRZ4p7TLMTU8B3DB3GixbW1LXTSybqPwaQGyvV6dyLDJymwnXMd6z4NCV
pyTSfqm9re1UerdGMiTSBbgVlAJvdc5SL4+UhiSNvYddfFVR9gR1EwfWMo079+TGMy6TRZZVcncB
RFxPyiDaihF6IpiMm/mpbqOZMLZ1gV4kRnRu9Bnn7YYq+v2dJv/WVR6D+47J48qDR86wiokciqod
BLcBNbJkDEZ9yn/YVlXuAFo2tgujOBITyMUIQeN6btgTaelgAmjRMMg9FIvQn+IuM/7npalzUoQZ
nxCtsg+JF+l+pXbmp/uTfMUArmepedwsoDFkHW61YZLBM3NI9UMgBhywL3oIIScw5jCcIdppcRiE
DcSYo9PXinkM40pMPq4T3T8pzF74tr36synj5lzhQXQawjB+GFF+/dopWWIfo2w0u5MxxrriJ3nc
UR8auUaPSdXZ9WmmGgaP0MrH/NGxlPKYG5FX7czvNhslhJAYd1luoJyyLjdkuH0Jm8gIGzPvr6Qe
zl5oywauTEc9xaMzVWASNc/QkQqQWJq86tDL/14k9sdSoH9niY/3l/xmN8sdharaK8+fYGr1aqTW
kCW0DCklRbP1JFCDyny1cdWniLrTyREuVGoCvj2NDfkhrz7067C0wIhmKK6vpUFrBx+ynIcjiGbP
Izf3upPZAXRdwtkBEJp1O+/Hzf3wenAAkzAWMIn1oS0oW9VomVOwbhzvXDfDeMnDvgiEq087Yf7W
UNDVpICIS8y9Bn+Q3KYA02lWSOvmg7DMlmSin/Ge1vZQ1/L2Xq8iUAD6eiSAEgR6fVz7Ure6pBig
a7ltWEHVEub/ikwLv0HK7A54ZaKqmKbTSz8v5k60sTk06qcS4gIUYd06N6yxSlVz5AMudozurW76
bp0OZ3cao+dJSlcXTZv73VS/2Y+ITwnBnv9R9WXeqzsqUzpMTjoQxCnEOV/k+oI2uD0ew7zdk3be
2qU6yFD4mSgIwT2/Xt/MaK3U8maB62WX+xQS58PkIcFZWFZ+WAZb3+nvbY5HSddmNILwdUeNSiQf
mTZAoKqKeixSsO2NaWKE42K1SZNvj86/OR4ZIWsJR4T76Hp+RFzpNC6JtHjPxk+ib7wDrMjqobUj
ACbtvOcEctuh59sZDqgckDnkM+sF1ZWqoRxeEAEJ1DVOqoIpzSlW4DQFRu9Y74vULtyD4Tk9746n
RO8r1RTjBzXuF9Y/jcfRLzujdH03610sEEqomvyh/hn+vfXmjET+WMTuX019yYdXq0PuOWnoVNA3
4bk/epObvoQJWTOJbf79/i18m2UyFsAhEnTUvUk0Vyc5GpOyWGqFzomiKt85s/X3zFzMi9PP2i/R
ljBgtaKl68Ul8MlU3OUfTW17dyde29oPJNXsBsoviOasct1whoeQIpseqHm4HLI4md+ZQre/qWGS
fK9dNf/r/rS3xsOfBXSy9BBCRet6/yHdmENmayl/90b/fgozgdb9MnS43oRpdhBJvQdDuAmjWGcu
LMiCBhVXSp3XIzZRVmtO23BjdpXyBRqk9jGOw50oamtaKJuC8eSLyqb19SD4tSzL6NQiGL3Zfuya
4nPaAUGzMoUEYBr0y/1V3Hpw/hxO/pw/6i6aBp5UdSsRoNxfHOJE94IYWddD16X28f5QmzOj4CHR
Sgbdy1W04PbF4BQ0oAPFbednapLqx4pw/HtNPFf5yswV7L99RKoBUoGCCxG4zPXk1NCzQ/J4Ebhu
M148V3Q+NQrbLyPLPurACneOwC11jh2CuCKRH5gRMtzVFOGzWdZk8KbGw2TER0t0xkedmo59osvd
flbGWqRYpzVTcsSUeU6ORDiR41ttKb5iWjc7ProTWh7ENOCtB64PGPOlrg+xX+W1bfiJmmsf0rgD
CGXlevaQ4vVm+oNRpL9HEw9hf0C6Ut/5bltbhDoZdxh6/lKM/XoVOz6MXVmsoucs2EZTzj0JI1PP
Hu3mnURla4tQs6WUo6KySDXieijHLWuntGhplVM2H9uhsH5RIMuC0bYUVID1vQx3a2qS2ENnm3uE
DPB6vFhdjEQLF8bTKW6WSm8EApmQs2mGe3txayiEVwDPoYAHx3k1lBblJkVHWrxOHiboM4/NczrP
EGG6MtnJZzfCK4oK5JKQmgGVrjvpg6XYgznHfdBjcP5PiJp95dfmPAS2qjSPYC+L41ir1WG0+iba
OXIb0yRnBxBv0C3h7K3uyLZzs6SqS2oGelH7dmOJSwZM0ne0MTvdP92bQ0mUILhwmlFrjxdHm1uj
KQk2kiT6dxCVcdLrfqAdNaY7I8lvswqVYTHjWkPnC1nMdXmxzmLo2CoPbFQq1TGVzH/TqvdMAbbm
Y3FvUEblNbtJM7h/PZjZzEdYaJf6cdOO3xuhjwO5Zp3/evvi8YzRtwV1Bjhq9Z1mr1MtLOP6AI27
JFD6sXvM8Ud4Qdxb+3p/KPlX3ayeZCdyh8BHWNOkJywT7TSnvKJ52ETqeuWdjWXoT1k2WgH60xql
6fHNVUYpTUyJkXiEigSp1PXJRsK3XeqeQcG2hM89zwDCt6N+mkN4pgPAs53EbWuSpGzkMux9mddc
j6fHkFwcZKaC3hbNcTT78RNu4OaF7eSU8Kja6iFBf3cnkdq4L6U6N3cKD5xsTl6PukxmZ1GI471p
WueYl6P74CE8g8UzinoAUYfj/U+5tUXpnNCE4vmmLLjaNVmaRBWy0l1Q9Ut5zJxevVTK+DdA7r2G
wsZ6wtim4YqLETXANeFddhlE5ygd7xyo5jis9W+ZmSP+XqkqVAFHbRUsP4Vu/rw/w427U2rfSv4Q
o9Nqu15RLtOwaWWMN7XGdHBTxfK1Ka/eVYW5SPMAw08rK6aBUzQ7+dutxAtqp6Sl8hmixHPjaNBi
juO1PQandiuqTxkU6IaKwzC+FwMVaFxQjMBJ1eKU9qI66EsrPnbeiNg9+tF/17PaHiMlrf5DrYUr
iZ+FJoB8TlbrURuT0VsVCTPwl/GoWI3+EBlG6JeemB/syFLP99f/FpUlV8HjH4IoSArrKNFo3Zia
M7UBTaFMH3RKRYCU6UXiXpShXz5pc9mZpz71okfqs5V2GJVsSAOzntt/B3cgdrj/gza2PL+HU416
rQwR5J//GSA3iRvpKr8nnnrCx7q0cH7Vf1Cq+A/xsdQMoEUuzWXBHFyPZIDmptaSUjBAtCI+Lw3Z
pT87hgDSaRXxS+oZ+R7sfeMCoStJ0QBiPPHxunntaIVVQ5LrAoiyzWno8R6apfZywUP1ackRRru/
mpvj8YbKRgzP9pr0iPCmHc2u3gXOVNk/hZjqQCi5TsMjoqcwFW9W4mc3SZFDytGIg9ygcF0RN30u
rA6JFzP0zbFTA4Naz1kXyn8Zisvcw4dFMhfWz5yyOHlsNVoHM8mgBZo2ybtp9n6b3hh9evsiEh4j
GM8jR51bLvIfW1IPl3xssUdHZMCOL1aHcCNu1N8Vu8NVSpAL3B9u6wRwEUpOOsBMcBzXwyXoNs4d
eUUwRVbvw67xArNKhG+Pu+W5jUCLTyURDgRAyAGtjkDfehZ85piCsmt22D0n2gV193bnpt3ahBJs
CaIL9BQvzPWE6iXBE0+j46eXuvG+UbAv0QGU+U5dqT5d3XInHt+804gfwYKD8Zfc1OsBvcTq0tzl
lEFmKblDKAomlfCOSqslhyUb+9MsXOUA5a2UGiu23+tFd45ax9z5JVszl5QsJNtoKoPbu/4hwm1h
S+i835pbZkGz4E2u107rT3SlDk2DOvb9rbP1PbG/4Oix0Lierb5nQqNXJAnfs8kj7ZRFjhW0nmd/
uD/K1gaVcDRMAdGkIOi7nlVCbqG5IhNBi//5kXLY79qNmk81KI+d9duKDmQzFCtRaXm4xpVSVmxH
wyDestGfDhLM7X+EY1s9U+4oKD4ly5OXISZD7BB9vj/HzZXk0HN1StTWuhdrTxniwoI6TTwU2rey
SmqwHPBg7o8iv8cqVCcVlhQf8g+kNlbxpBhAOdk1JRrYBMqF3n/yIzHKGnnIcToaY4ciAIJPF7UY
1ECb+mQn+Nr8kBJr9//Dr3Xi23pM7MJjkoVR23S+J+sD4g1tAM0tudyf6eaXtGm1EKojVPUq4PPH
HarpsaJrCjuzJXc4VFqkntmjaFW6KcFNuBgB3bb2JNxlj4ezeQaZI3G0tBNep61KmvQL88cbXIlS
AGqzejBj1QpiIrxgbqDh/4eZytHAE8r7e5WZpFYjeVmMVxVx/uLFRXieB0n9dIt8yo5hZyqf0qUX
nxbNrXaejlcIw3pDEcgB2KRgDwxKfvE/ltkWAtCCG1FepNUyP4yNMWjo1S3ZXyAfVP2BDNRBcE1X
4g9j2sc273SeHfMhDpGSwBPIDkTaqB5EB8CQfph5XeVP06SOftc4unKczU795qbD2OLLPhjmztpt
bUibGqTELSIivibxKLNudCkGowHq/f2RiFyL/UldEDar0cV/M1uFYOXP0Va35VylWpnqck8iv3Wa
8kylzZwUyWOyOOZePWprG5L+ozyBxSLWUqtHcAT31o0e1QZdNEtAFlZcVPRRAzefq5PX1fHOJb11
tfBFYcbwuPMYrnZCtBRpMSs0bQFIK08GGpGqb9rzrMLmnIc6aFDBGw+91sd/pbnl/j3NJpzW+0dh
6xKFYierz0DmYdlf78YsiWPFzloKY3msPi11a3227WKPv3oLROA7ksZJAC9kLDjv18PofL007FxI
D1W8ZOcE/9PfUTuigq+w85H9tcMvRYlPEtrLeXFItDz+xwndJqFZhNElFcKINso4TcU7pTRCcUA/
d5j9UTGW3nfbYvlZ97UoAtcoasdPOyVEVcy2ptjXFa2oX5JO12CS502ZH0ZXNG9G5rA36KFS66B0
hE76KiB0mjprC8mMnPrCfj+4YQ1VV81OQqg77+3G+eNZlzwxmrZQnuQH/eP6aJYGv52aqkrWWKaP
oIV1IcQKfT0FFX1/b9wKFEikJ+6ffDNqYjdkatRECWRcMn8vTNMycOoa9u6CPMrPJNWVjzRXU8eP
UuRXH+AL9dZnUVc2e9iKxsJPLBtTg2VOtXcuRbDWT9W6T57brh0/djNLeaojHKF3ctONIomMCAA5
y7YbPIXr5VlABc9dSqHXBDNwSmarPrqKXgb2one/5yquE78uKtvauRW34lmUEajmyR6+hH9cj1s7
ud0kMal2a+Tmi9KN1oH+Rlz4FWURaMKIQsPsH4cscDMo8cOseL7dutWRI75nDrKxRUgmdUo1FN6k
PfT1bwHfLhZn8ZoAWQjjVxIP+lFrXPCu3TBne2/pxoLDDgewx9sNcXENMXIVSg6aO/CWhk357GbC
CIZuiE6kfMhc5nrxEy/zfucrb8yQQalxc58QAa4bq1g8oe3SLkBoxwZ58r7XH8xeVbH3Fv+h1SMd
lKkE8FxTvJePxp/nDXU3vXPbLujMoTi6NS3UIZ/0I9qoe3WVraWUpxpIMgCUG3Dr4rqTVeRkeYOO
IAS4lzzoIC2d7RqIcI3W4JNjxnux19ZSyiUkWyB/htJ4Pb9ldO1Ix5QMHchGC8w0FSdTOGABkk7s
BJibQxHg8R9egxs+aD6qiTUkZRfEhR6fI680zsKrx0PZl3vwvi0AAF1V+CnQYSAirGHmSaJWdP4p
PZQJJy2DJhzQ/4mPkz5jYpOjK2n1FQbTST0dPI8OuTpm3U7q8CppuQr1qHoAv3sVKwMver22plOr
9YAIayD11ptTxWf9QqEi+rq0tYPAf+ZyT9aZkkcXtxvgNk5qXdd+IUTucmM50ZOjTfT6KPXZD2PZ
Epa3aH19vX/Nb4Q9OJITiL728qmyXv/KIW4qZEH0NnBRUqafEy9Hoze+dq2WP4aeFe0U6Dd2ASw5
DE2o7BETrKGllToDWrGpP4HOyXH0DitYlmH0XNeLuveAyQVefQBJi0MIRNLAsZS/nhrB3hAaE1WG
uplC+2jMTn+gyW0g9DU05WUqsWP3tTDE0NqYlXOKH3Lh24qlnN68xNDmZIwA6wHTjdVGqKnfOMlE
eUUdZgyJcbg/xHoyHy2vb5+qson+uj/e5hqDl5MUHJW2xOrSqlUShGkhKTe83gZShgUgZQ7xOFAS
eHM8Qi7jGdxbKDZwf6yC5mqaNV3YBiZGUe5dMBXB50uL1VPRiD2D49tZyaEYROoLUqtZbdQOc3is
m+026NVyOlmwg311CPtTHu5ywW7PBKV2QCB0HXlJgapdb5y5cTIzrCJZT1xQMjeH+IEmeHxcbL3x
aQs0D/c/2Gsp9HqnsoBSRJSgSTZ55Nz/eGYQX3UqOmTMjWK+EZSDa1WnQSEV9wfOyPu0NIFfY2+b
EcBYwnyqMtPDO8B0ow6J+ZHUwRhx0PBDpyyyI0pRxmNahMPv1C30UxgmIju006Q9s3Y4GdboMX+I
UPCIj/cnsnHxUqXk8QJXTWuf/Pp6ImGlzLaaKW2Qmeb4DwX84qFC5+6hLOCc+Y4ixDGbFO/cYOP7
4Lmh+o1yexvtnPyt7yddRSTXma2yZo8naDplTZxxySi2flQiRzmpXW+dh1DX8bPfNVzYiP+QmaCu
B6gRwg9B1/W0vTY2DEXeaviIW+/KaaSaYIhUudQ5ZpV5eoptc3zOuPkCEU3OQbBvNWtX/ug2hOBn
ILynAzdn7mv+hDnjntoLnlgjMkfMZZz+POXxgFh1R+RO5fGSmelemX9jsYk2gWJTAKRvspaFqUmM
pryz2sBrXVg/TjU/h0bSvYxelvVQvwfUhe/vsttSFWKN4Cuh0HJkboKW0VHLKpTOaU2ugAVo1DnI
Rx1Z84a+V6IoFj51o3pwBr35cn9kGTuvzqnUpsHUhN6JRlh4/Z0pB071WFOAm+PJDOqySt+5y74Q
w+YwcKr4h7QCUZjrYZq+y5Zw8tpA/T/OvmRJbpXr9omIUC80VSq7al2Nq2xPCJddFkhIgFADPP1d
eUafm7Djv9MTdaxUA+y99moyA1sJVnh1ptb7emZJb+sZxmh8T2BtuG89YNdOkO55G0TcRFXPH2a6
SnWYGOeHwFP6j73qT68betwLXA7SKcY7P/82YuFTmQisrdCp5DnNIH+ZtrI/lC1YLk3MgPE1f3/o
f/qqLw5PEIfAcQnZij9f0bAiAkqGK5JoHvcDz7Idn2l5P1c9/OcIju8c6Ng/Lvqn2/zfi/7S0udG
haGIOMbtS19gONGZpiKoHLKCJfcrc/9ndzg80UsZhlHnJXz018Y+irZua3skSxS+8meQy6basIns
EVIU6qV02x6gZXZE9PO/EsB/u1PMISC/AQoELBS1+S93qkXpCwz4oYUhorSnLJtamGBcIjBg7iej
/jgG1/4rvuXyBf+0kNCXoiBCEweVJOhfv+DqLPBOekzPdgvU1cMxWVJ7k08svh6LmP3LFe635XS5
GCQwF3cPYK//Fer/c7p62886UQodcBuS+2FxyaEyY/n898/0t10JV4EYHgY+FwT999FOBAUTCjoQ
bLaVPwiNAQGolhoIdhlq1BEQSALBbKzy/5Ik/06UwKWxDwLBQ4uaw4zu5xVyMZJUigAi8xONvy6J
4u+oagsPI1RQA1CKpZfA6VR8R3R3eIHnUVvVrdPVHeum3O+1RFgmqOBsevz7I/lt5V5+F04EgIug
LeHZ//y7SjrEjszwtJq6uUp3RrP4UG6raNoVNdtkdQ4oJEZKwt8v+4f3DW9kzDKhIUAb+Gs1VV6Y
z9WFal4MrH8dR8pjYIXZP+nPf7g94B6XoTOQU5DULivrf74rVJ9mwseA67ioO8qM076OqRPpbjOe
fgRujKaOkGV9+/v9/eFLu0yEE+hvkGcGSeHP1+1hOAiZCq4bWgxpRzvNBypUViseh30V4gpZVzSr
gUn+i2L++5OFaS/aNqAUlwr810GxcaBA4eyB021XLrcxI/7JiNn+A9/5fUdC8YhKH/waFBS/VcML
7zxuHN277dpq19k1OyEd72sI83riDjjv3x/n768RbDF8LCBxwecabP2fHycSQqslzTDOF9Axyx2C
deyhT+b21KU5e2T5llxNpNP/10b4wlEDGvJfFCC+01/O0UGv6Exz8LkC/NgOrRpco4ZU7ETv9D/W
w++bLS6FHenCWUIf/Cu1cc7WvBMUPJoFNt9vXDn23XUyvu8A/77+fzzLi/riPwgStdLPz5LEfMOj
xsAyh4l2+XFI2pbvi1agWRmjfitB/JPiiDye8V+Rhn+8SRSgl1kK3Od/nep5kpoJ8C8WY2TYURdZ
f02HoTymAGf/8cH8vv7QGILvhzUPhiEK/p9vEq5pOSEJgB2o+ulRZxD9HasprMc0NfS9bCNFa+/z
8jYbefGPifDvHRa+G4jULh9qhBHAr6QoVCLIuCdYc+00JX090GjuMTdaDBz+Wx1eRVZsw6EN6/Sc
0zH8qEBWgYGwXFz89Pd3/YfNAKDoBTZE7XDZan9+DITxfnMMc9R+sANicSAs3cVypOk/HvefrgM/
Ecj/Ll3Gb7HsbQwmKXjZ+KayYbpuE2IOPhH/sn7+06bzv1e5/Ir/2cyB4Herhm8OiFhLD8UuEm6p
ZaCDq1nPB3h8r+9/f3y/i/AvzHcwF/4DljHVSX++ogIASEaYau4wgk6ekYGZ8YbJpLwbMWT/vGIP
vgJgE8Myl27pGbYj842sUvE4sHG4KnkKEd3ff9EfHwHcDpDcgNYGO+IvPwhGDqK/kDlUL+1LQZS8
8n0ZfzZ0KBuKyOh/Qd5/WrOogS5QFfhNcB75+YL5Mg/THACMsZ6I04ZpdsO07/cXW6V/tC1/vNQF
dARJBbvTb5OhuQxbQUERM9CFHUI5yjOIBnPTxVt++vtj/NP2gGEnZIfAxYBB/7IuioEs3dxSC6Cq
lGWT0255nzlbZrhKZxe7WKQlR5OIDhBbdMe/X/sPt/mfkhN7BJo0cHZ/fqLhoqAY4fGxW+FWebt4
Ez20WwnlKIQzh79fCt66f1iZwK1QCqD4RHv2K7CZWWRimAmc+RKRTdM1cT1FULLBzBZJMKl6nDjB
bbYFT8JxipflGRJ4BxSbTmSuM1724hCDSvtE+oJ89d6xJzUxVtTwJhjixkfMbI2lJq5qpGl6f/Rx
3q6NkKWIjnrJ9XczpZk+TNMyfyvG0bl6ClPBa7sK++AjiNN2otDZd2pc/z2eXadOyALKZG2sdh8Q
K7OoGkjapUjvUvkNNX38MtJpKjAj0PTTZsvVHn1Q3adLjq4C2zizBZSrrH8UWYq6dUqQS4WYecu7
GnLh6NZ2a6VPgFwhqkLJCRZGF4Xp+7pOhbyTBYAosEnRnaNqRbJXhZBr1jgppuKIXE64p6RIqj3w
KlBxYhWr0NvTsVwbeFuOfOeVt3KPOcoYGqJi4Q4wCJGnSssNsJomNK2HwZv2YVpb9Ql02fbrOI3L
J2Rx5gpkjUFbyD7hvtdka8hvEUWL+Eyofdc7YEMxaQhbFrcjVeLia9YNOquxSXTfxnzm5JaWPH4E
n8wgfEuU7CmeNArNBRZLcKTkEuRzG41l97giBKbb0xV0vlrmo3+FDICLOknmxeNPTPcSXFhTdERw
Zs3hOwKkbOX2dgwE6R4hHvGbljxm7qKuEu/VWLaIToN2v91lrnf2Xs+QA8IBDA5ahxbGWcAaiUju
CLJfxBUc3sY7UZYMd8qr/qrNyZAfBorPf4cDKvuk1o5/3SCE/QQCYoUUczj7R5gHdP444EBN9yLO
MRuQroOLHMtadMFy7DAnGBFHeJtFmd/2rSoNzCFF7Ma65RMyVkGq9cNx1inSusaWva5DiHNQDWCO
00xb3GWHclGVhDBn1P0tbAlikB6GlV+ZOAJxDXcRH9o559kVyRwgbhCEsr626cB1TVfYsJzytYxI
My82Qa4qsKArwhl9h0USUq40B1qEBzpX2xmykg6hOG1Ufs22yuSHgkH+U0ukJtE6iWGN/bi4sfdH
UUlHz6PP466BW6XKjylj+McIcf5qy0ROYBjRqQeaGHWPTGQ91zKa7E3HePq4bSKCv/oybF+KAqP+
XbKBCXxEGpfsQcibi/wqpoyloCahxUQ0PWj8h2BpiBHSk1uw2ATFbcpydfIcFbBTvUatPaZ1iQSR
x5y0BH6RUTurg/STgdnJYti3pSh9f8oMm78ployvLkdUA9juWwZgDHnD6uBbH//gXdHd+MgJbEUF
N2uduXKCnr5ss7IezVQ92Zbgc1XeAEvDM+5PDt8iBJfFIh9Yq2Fp7dASXDk4BpdHJAajkxxVMv6w
HeYboIOvM/wHEDjb12Qx9lyWMs3rCYX3eJCAo4DXcDksp02WrKlAz8/2PacsOYOboPrLoli/ASZO
l3oDXvdYIVqDNus0bOc2p9vHaSVg3fqsZ58Lh0+lGZHkOp3X1vF3tNv+c56ZwjTrkG44KX3uYOmP
Nx01mlZk2Em6VI9zsW7jPml5354JD5uDJSaBj1EyatPuU7pFcZPmSxRq8DGy6NSnGHLv56lnplYK
sujd5mG9vZ/ikSCJM0QB6cFMt7SxkRqjehp5B3Z8pJbujvMFXu9WLH5tfD8O60mwzrHralTbdCUi
qP1rXiIXcdfObl3PihKJdKjZAtHzDo4VJ+KdNnXJI+K+cNE6+YwON/se040jZETzSd2CwZAASu+D
msKDxc/Z9jT1AMTgO++Gm9ikpTsixbyl13j4MKgvPJjnZFcZ2c33nrpUXLNAVrY3MIpT34t0LYZP
LZcj9kTvDWmRg11QeD4ci3yqyrdCtJa+tbGfEwHYdZ083Dxhj1u+Jn0Oa816y8NCnkyWd9W7R7mo
G9r7cSLHiDMXkzr3DAPQ2sWJhcqKaNprD53ttPlop6K+6I+w0Lf8KyySI1nPaaDhO4nX1eQINim0
ObE2h0/3NaMV9qxdLKo5ep7dErsX0BIZrMNiFW938E0U8/d+SXjySrLOymuCUyXdwYuxZT+mFIny
y0HTC4PniP7Idw9gzibbrXPcZwZ9QQWidW2HmKiumYA4qndRhWQc4Yc+q+UJTudCXfduMyVGezQg
v3sa5vYTXNvySOPziZb2rtuMzhDu1zp10wKxB8FmGXKbPtMEfrcA4rNlBYl0S3X3SGRh+3avkj7t
cF6ZmVENXwbQT5/w3KK0AR0psfcU88uW1MHC3RJ2NSFrM79De5mr9VWmED7tu2ikXu8cAGknat/S
jZ3mop/53TxUq34fRLi4RG4pPv27zGw+P8RYGyDiRPC/heNNBMSme8fIxLZTs6aI5D5zdNBtk7Bi
uFsTN8+nCfF6CqP6bNXXVMFhtq2rAX496a4wWrF7WAFqWAzGZfAZrUe9VbDy6Xi2YE6XKTnfZsHr
6pbLsmxrPyyWgfiTehhG1UgrrYrnwQq8FHDTyNb39eyqRR9dX3Xu1A9LlpwUzW127pXLoRCPVNUd
dAF6XJ3JSzGrSCrHXRiWJWoRNFC1/Dstw9reaXAckzrkAxzoWrP6rI6WBa5RlnDMF5PU+3t7seFo
ApMoTLVMFcKhkk0jxQIOtcNhcSrNdmaD45VBiOksqgZxggPm472IIyisR+R7jEh2upySgfEG0WMw
k8/jRd6DAQ6T5rDE3QufwfzeqXXOyTEFo/G+Gos2rRNFqqVZ12R+jUI8r7WEFhBZHVG7nTGjg530
OJUOMyuB5JlG9EV676WznzDN38JuyUg81eiFmLsadVX4BpKWBTwPYRKxh+cFrI2Kcpbgn7EEfx9t
sn0bclis7HS1tuPJ50HeIGp06JrUaXU9kzjitwwaAL8PK+P3K/Y9PDhQaj/mF2odr0PSFxQHFuZ/
u3k0EtOIEv/vbugWFAdlV4JltnJgqrtugiEfDIAQQ1GPkbXRF93bAeO4uZp0jVKRmrpipU4PSNJb
qyOFAUZeb3bUtClnhZ150gY+1CZeLIIHosXPz3qYN3MUYgjbG0rHJKsx4ZPdOydbB8YIohK2I7OQ
g7m7duNpfwht2AKpt2rczCc6yjkqDwHx2Qm83lg+7Y0tNrk3cVuRt3idos96gn4/gem98edomzZa
F+BfY12JTpT7CEn1pPaQ8wyY+9Bkvh5t3p0ilovxakVuG61juKMtD3G0RRHq79zrpo3YGPYFOrrp
2s/Ou6NzJplR2JbLgE+9m7MGOXkI0I2HCuBsMbgAEU28bjBLzmk4I9+Jh6ZSYx7vVzGhLqvRTU/t
HTbjuL9LtoL3D2Ie4/HeK/gD7btUTQr6KeqeYNjH5AlMvfIsjOR6p5nQ4ZgJgGw3Fd7jMZMhx7eR
oerdw0zU9Q+q8Gm659rQK9uR8F5q0BydudSloxTjXZ8P06tENJetSxOhRDEOAwcQdbehqGkqQEYt
QyrfsGrmtxwajKhOTNDFjQ6zXvYqGoofBV1au0+LzQxXaa/KH+uaWd602Dxv1ASLt6YtetC2BxS4
wy7OlRSNM9XwtGGbeMysmSFwBHUQ5/QgRnaHvIJ0qu3Sw+kFHsAJb+Bukjw6LTpVozxWH8KA0+1s
eYKTVo9dYFc4hyc4GfIRVew8tRf3sdLjR9CcG3dbIWDsttcXE6lpImtfY0s1aseJGRF+IQb7heqh
f8BeTgOG3OPw4voeoB5WAn9iOsc/uhSQZO4cGL2ozFbip/3WCViErS1iBvfF7HF5C8fkEyQHW1lj
tAytXd9X49hMlqAdgzdbtbMml5BCOxY9cNHlHcqqGJl1M7XqunVrNLwCnrNfGTMKrMM11tMV1mR5
JAuoR58LLluOeffQdTWyQ9jLunarqUGyC7apWjlFNQo88WUuzHwgphp1naxgvD+Hgg7hxmaaiB1Q
4Hm+km7Rb2taBfxgiAZBek053U5zhl1g6FS1HEw5rfKqEGU49xPe1qNilN/EK3bGvZ+SEF9habLx
DLRDDXVmkClysy3B2CPNMEI49GZE1AOpRGFQOMxrup9LJN1/ssnWj5/iLSrGGlZsY/eyDaSodiSo
rKv7bjSwKBnTioHiZOavLZHgd6Dz6US2G7ZFlztXob4Dfp2gwIWZRBIOayc3esWntO93g+bR9Amm
mp7WbSnYpwR7Kzw3ZLt+zLqZf476sL3SkJkX48vxzg86fMV4q5Nniq3D1WLFl9wkQ74OR6b4+LHk
MwMEKvDwRvj9zF/JUqZbnU6geG+FoS+GF9V6amdbvVE2B3vMW7Zmj9XUZfne+CT7xkjsiqbqxpye
sY1jS80FKtUp9DK+yUulbniBoqrGQUHBcjU6elwHNOwn2N/E6R3fptmeNsSfY5MpmRpvpQ1Lf9oy
3cUfh7Do6UMfo9690atwx25wnQZhYCVXeJPuWxbMqo8ZUdv4YUBhmt5kS7b84KBmTs0kIQmuM3rx
Iuupsmq3qA4ZeHMO4sstFxKi8xh2ifE9Syjp4TCX0+9R5KpniVy5+QwwQyT11skxul0QHHXeRE9Z
k5OMrsfVpgyl2JzL45COW3sSKhIfyDps7roYk3k7WRqzAwckM9+MW5efizVW+a7dkhBdD3g6iBu/
uO3B+j4ezxi+Ft25HdP0OW2NRHGRzj0Y9RNNX+MoIFBtVgBuazIDSbyofiQwApsmPa4OImoNVTaa
CoVA00/LxkyHYBp8o52OWLI3SawfwRtNxx3OTHJtJjN1zVamCE3IDC5cw85jek8GwlC1sVlk4ENL
saC0nbPPuXP9cE4mDa8iVkzpFSQeXblb0fumH5xd6GFKSsqOeRgSWU9T6Ob9ipDFrV4HfEwNdlBs
bqj/3Lc442JslFlJVNOWinfVTb7dL0XhrsQGHzdXy7hNgR0jstXdSMXUVGfLDKgoFSLHgaK6UR0i
D0rFEU3eDOdJSgLfVB2PSBxC/A5Vd0lOendCbgqQtAh279hMIMuaLtnK8joJXX7tu6GM6ghYdfzQ
KWvCAaBXkh9WjNZfU1clfmc62HYeIiAF7VXSjXNowL2FEQlLRPc+Mlji1zAMJPERyzqJjytqlOHk
MjjBnrM2eHHdeXdJrIEeK6vlDLNk9ICE0x3FOzInk/LyuPgUAkrsOjGkFXBOyg8tW7jZgcUfh1uY
a67zfqxUsrzMBHXiPuDn7FGzQr/egkOhdqtOew78DY0O1mjV5jAzi4CdWFza1IKU5VMbs7GsBW8H
XrdqAdJCeWsgN+pHRnYJbPDvBUGGfd1Drj3dZ9yXpz6S3dQAt4o/YBOXn0By4FmduGx84yQbruiS
gIRLBhH1Z72hToRZY74VTdeH7LGDZuoLfu0lTaJHPv2xA0bxGRYg6fOA1bceZWKM3MMXJ38dKy9M
nabbdDtnOJx+bHOUfYTBdWz3YOJ3d0u70oCOpAD2AwjNf4HQJ0Ni6OoSvtu6JBI3ZMLDqvmqtrNW
qVWwxkzih6XrI3LiEyLYbnJMA5YGDs/F9Qj1Sd+oUVT6AD5b+kgHMlXgHSfdVBcFYROavv/ebdgq
8h0ondZPgcba3pcZki33ZsnabZ9llspmmWL7lGOTeA8rKtUdTMWG/JxKu36MJric7zWY79We4riJ
sfvT9cZBm4gvH+vk2LtKko9q7Je3kJSbambJU3OIs01e5FpZuJ+NtvK8Quk41zg/05chzkPb0GHh
7JT6jD2ERDksp4igRt5IZBq1cpgowSUUKh1uOVQF6exaVy9hNilea4vXtrBQ3oPRDOwQn8+c1NKA
yNJ40CtP2wqzmjrRoMvv3RhFU5P1EK2gGltGuDf0yn9dQbjVu47Jra9FqQRgw2HmjzCmZz1MuFBA
n+BADBynz23/MGuI2g5Aa6fnKe9BLQMZcZ520DFhvin4RL+jt3HnkqB/rIEl6OMgEmAP1SzV8jZX
ibEHZaNUX495O5GvAZmBP6pJzGxnJc9u2CT1dwpguN93fss+LgsT55CwVu5RMuSizjeOnFkKCPFH
2gM82/Nlgvn1ZOwGd4qRYRpf4+33y+OkEhcOMwRMaxOwU5wzFNNyD2Vh9lwx5TCw48S+VOnoHl2B
o0d64EQ7007xs/J8za4Gp+WD8xuLHgsUBcuBRBuGmx5agemIiae9l1AnyBpb63hPAprHfWam8Uwx
BEx2LqCGvM3dEI4bTADRJ4RYDvuEd/NrAu6zPcOeVd5padlYl20+r8eYWHmiTiXiargQSNDk5IMC
2CUVSiecEVBGs2347gGme0DO05Ds1jlFOb+xDXKroQgza3xC3StFWKuse1qmH0ghOPpBR6NbgxjK
eV8mlfuK2lR2u2hG69aUqPHlDpZG7pOuWP4BzobdcGz7Mvs40Qxg3VoUXUD2g68AAyvafV1WcXnV
Scj3BXHj58vYg+90GLsMasElPIzZgBYOHhaw3g0R42ttQ2s+QOKK1NJhKxcsBD2UB7plbLtbC1O1
oFKEeR+6pbB3CyWomFpq+luUNV40VohkbVxZbHFdATp/Vi3CzF560w94TIhFsk8RGrDPMH6lYadT
pC/faS+WmwyGMDlWA8TlHbY8naV1j7yMH1JhzHb0ftJ3UIwVAdMAxGrcp6LABwewWddd0l2K6XYz
6tiO1u5RyoFul6QDgm8TOHc/zWCUjdd5K9jJ4kR5UmFMblRyiS9L6KLAEB4qFh5IxRNIchDrVDvg
mTAeiohObtuF5G8AB3N9Rh+f3wajiva0BQOZJdRf6RfQ5Ps3hh0LKDY0bjc+lkLVKLjsi0yFJJjh
kO222BTB0kcwB5yGvcnSXTZQYRvK2qiDsmLA+sRSrbZ9SXAvAF5deeNpW2b7GGbjIDcjN/k+znPg
E75apAFPwdKoBuKUkTrhNDzrKUdlYbwHj4CRFPMYSzYGc/ssxLs21rqtgXpg8aDTAgaKmhOmv2WK
OBaUDxhknPPO6wgYaki6E0Dq9QlnNImb3oOuui94WMVNEVucOw51m7kDQum7m1VVaH/gO5zo8xC3
PG3yLvH3rAvDl86UkMqsOWJUU4ooxLvMdnhs8KYTZNfrWYZbN6TD65qjAnuRQzF/lavI80eZphah
gnO+xDcUibBX3mVi3W9IisGKYqnIgKWOxXfZV21cY2im+C3X0XY7W4s5ip2q5VPSirIDAgkzPaTA
h7KeIDC51gXg2mYYuLtTrFuXp2mdBd3DQGIa6yxtNSY3iKO5al3P5cfKV8lyea0F/Pq3TX1OSzPw
84pOmOxTOPg/G+dWfLGI96ne0glgHPKVovZl2yR9hRgVP1oM8A2s4SnoWLMot6imcCnTJzO40l1L
2o8PHh+ov0q1Zh8pcu6y51ENpdlxjKDd50J30xVcB0GACVE6kN0wJQ743DpVyJbEnj+jXsKtYEeR
sOKHcoRUJwaYmJxGS1JyKwU4CLcXKPFr0aWFg0VEgbJk1TYJjR+jaWu2NV/9npAu/ZIusyV1TKrR
1sytRhzMhmlaE7J0egGkU5HT3PvpLR4xzrjT6TB9L+aou5/lmkK5B2prspsTD2FnH7tN70pRmQcM
4qHUKltenT2cw5LnPhcYJsUpLLUa2FuU1avDFK0/AVF26w0VhX2SA6ZmbzZblm6n41lhoy8G30h0
AR79Hxrweg2uyK+TCuvp1K6I/L4RQecasCOEhWcPh275bDmfRI0ixnAMeALgVIsGr9r1fE0FnmLp
AWYX/d2Wb9n4UG2z+oH08AypWCB4YTcdWjKdZswJ9QlppbghnPsWjwY0svwE+knpd2rKxckTlqmm
grvVZYTE2DVGPjn6ATFWt7DQKQT4ZlUHK4TKmB9pho6jSUeL1NciLEW4qFDUA4Q47t50cnI7DcND
hhNUI/WiwIgK6Dc21aVpqUpOF+YX/P91uYgPGLnCrwxDc/YtQscOk46hJJjuzsUUdrSIpzuBqM6p
5rEIXzH+xYgQwaE5q+FGikoFfFLUrBcDymtVrCo9Wd13rwWtsHMMXWi/2UGxYY+eG3+8gdgLI1xo
80KtF6Dnh26g7Hsohuk9EwbF9tbHAnX6mD9kcHs0dwamKcvB6pTsUU4SfjDCjPNDvm76FKO+C0Af
Za5qztExHYC95/qIeykTQF+Df0pXMKUfDfpvc1zdRl4qOXuYDa2mio/w8jb63MMj3tZ9xN0HiqlL
t5+ToMC0Fsxv8CoJaFmAJs0RAs5i7IPB2th/Sr0zGCZWo0NzSiXEAA7R4m4XShc9LtyVXxfD424X
/vs+RohAZONArMYMPGxxD3/ypPoUTYHHmGRY+W2MGeygFVGQdvIhKo4rtZ1o8E92T60hJn6qRgSN
1FtipT1Uk0ktzIRKD4RnSTFG6JHDVhwwLss6wPwRhBEbaFqhzhXT4xXGT3BFRJaYmw5Uiyxq+la1
/pbBdvM+pB5UHGxO0Y/RlvJGguy9HGXUIT2uL1yx77ClXKDIwUhwVrDMeQWx1U5PW9LBmywFhKWX
md70OdXknOpYdXtEAo36Fq1nu9To99HIp0PRN5jmOX1V9RTj5wStKWbVNFnVfsUhAAC5JQDm4Cv3
dUrTHlNfOs56z8fEoFNZEj3U46rdZ7guWJx7LpVH0D7bgO11yMSpEm1nrzLMN/Ec4ssHK7Vrm6JF
6XXOwb4Vu7TcgI9ZxeBYBBwFLgTwFBszeKslhYInBq9c3SteIU8NBxSYJGnAoicjlD97aRZ9Z3qB
eSS4JZzWaEz0Z9TPna/RqMuijkuUZM0IPurjKJB1e91tJbogYnPkOcCCOz1AhDNMTRjLrbvJc6OH
fdUyCgAld+11VZHe3xCEQN4ou0ERNc0JRniZ41Dw29Ys6oRjKvqokiF6zxOPiAp+YagCyVEDksBl
3ON7I8z1u//8tfa2Te2Brf04fnajRBG/9nl0Z+d2AP/djZDbZskUA18l3k41hW7b1yXiZM5wCsFk
IdtymdXgbPKnXmQyPswLwywL5c1yjVH2xo82zjC2C3GLv24teDhnBxIvAbk+m3Ud4AA9YcLp18cW
wyi7k0O74D+wFbP4NMAK0Q9lJw6omTd440bIuqvRZ23nyvd5ucOYrTcXz47wuPYg9TctFEH0JDkU
GGcBT6gXg/nk1RZmr3YKs/oWJdOyyYPXIyG1RDNxCbWI9ccBuMrLGHyAhdp2oSistJBzw4SFBRFU
5J25IhhQPxmUTdlHdINWf8hSZ8p34O4cNIFSYHgzABByjdx4DIwHXERUve2m3vplsho6WwvNGvQs
7MyGDs5x1veZOKexs74BjxN7NabmzP8oSMAfrmiCnsDUkKjXUxvSGuSfCK2RqaqDoDwvsZ8OPjlJ
qfunrjXiS7tgjgyvFtWCsBBXa4Cyc+zeMdOIMWAImMUJbOeO2oMPek4aYAUgQqAeB20Rs6oCvp7V
XF2PfkIwXokQEDCkhhycolVp/YZOAaVAoKX8pjA3W2sngELt4yFew7Xv+3Tvke++QuiSmCYH6V2f
0Wssdi9bKAsaZBEWV0l2YR+sHHv5DvQLjxMu5/+Po/NYjhTZwvATEYE3W6C8pJI3vSFarW4gMQkJ
iXv6+Wq2d+KqVSXIPOe3C0x557VmUkt3U1e5Eg4BNkbPXCw7jra+RnNwnLTkvA6V3z6i5undJ9Pm
7/TL77Z6O2rO8jAezKnwX0TY2QFOMwGFvZDWUjzAe3DWwSwDwtmDa0dYfQlai3NgLt5Wv26BWRpr
BnmrnXeYI67+ZhS5evdnjv2P2i1rVtDbnc/97qyJjsbhFal/Vu1ukVhFytfcffSzDvR92Zq2OIGy
wPo3/3+UzQxrlz8ws85TXjqIDZZuEx9rtxZ9XDULnruoywWZu2UpHEzYW3daFkaem9S6ChO7z4h2
GQhe+XSBMniyEIc0yULtR7u3GperKuA//u5nz5tB1UPz1ZdL+WOuhchjRCfmtxwCv7hkqqdnDvLO
H/fW2nWvs1qbv2FXq21HqpOY7zrd6Ihes7AnJ9QpiOXdNMnAZ8sa8n+NMYRFQnY0QY6YGc1ndiD0
5yN4d853z5I12SFKLOFZI/f3wJGetBSdzDsi4fI/GmnU64iSfuYDCMtPQ7cHhlSua9ipitp8/tUF
g3yhqj5CpLQNeb2nn9pGV1CUftpI4ulJEel7QolMS6Ef2PpopDzP3YrybqgDe4lFRdZW6uQD4H0P
NHm3IQRAWbQu3r8+mIj5JXq9f6PHTRFOosL1pfE7y4q5exyY64o4xbut40hMg230KSkFHs7uezUA
8Q/9YgS7jkTL+ZeeWtNNJqG0eQ/9bvU7tyW6bWcbWX0Nh9ZeQKpqbrFs0Nv05M+G76dKrXN/FovB
yKAq5d77maPXHVFXY5Fui4jMHcdbZ8ZF6NFF00PX7GTYqS0dCyRuN3x2vWvDwfL30zpZLlaovlt3
rSF8H55vrd+NCXkgEIHmO69mFIBPWRlEHNi68y8Zc8JL5rgIvpwI2eoEToPhJOv9eR9FKrgyhsgv
CC9HPYRDJY6jaS/zUfb8aMIx6urBcuVEhlnfdVejrYJ//lYzJUC4hu0eHt69KkbfL8gC6cX4YxDY
EAROUGjfLUEYewUCiFPmgjAZOZHWfyun2NZYoA6BHZ27pUqZMpG+DBsUSNcMbrnr+3YySYwlzcsz
cxFCeJisTDG6G2ZQs0P6vaPolvuaJp2RSbSGrNm1XpOjAIPOf+4xG3nJODvDT7ZyjF3EiDwjzaza
mtLutkmyygrNYJ3l5VUPS6Neywq9351BA9/rTVS6xaG7bkcfVHn4Yp0dvqFqG+dhrLOlSVHNZN7O
YHK92yQ8amLNxnZXDsvixughIi8uwPf1HcFQ6qXwPLrEeJI5gtbR4/ijkrd7kJtPVSn6i7WOp3lt
fvmN9qoz95n3PWe6fFgJ0HmNht4nbXz1ULsjl6jeyPefssQ1QVxRMpnhIxi/O94XPhdP3KkiIqtP
+9PPVrpA8iT05NuxtovqfjVFiUoKLh9gQw3IIcK+Ds8M6U6RFhYMSLr6efM6TxRi71FEK/MqiomT
h11S/bTrIq6NygweyZbTPhmzutpbI40sEIggsR9r24xDPBl0OaOHz9YHOW+z+uPJbblq25nCA8N9
Zu3GbJwiNIxG9GvrKo+FkLx/UCVURdafwEEruKsmRx5uXRn40xqnYPSbo6hIOIrm4SKcfBlhD4i5
Sya/dK6d4enfXLvzSmeMI5edPVryIxdbhf5oIN/z2Ebmkp+7Sg8wnn0TPVid9t1kzUKoZYLAavuY
R2P7xu7dQEkvZX7lEOiDtEDj+92tgfhyphww/gaOfbhNX7yKTDpBkoMZ8ZnJ7uFhrKpwn4X0TOyC
zczfarOQpEWOSI5QD9VZjkhOcqDmy9A/Q31EcTZTHIySdHAAnwZUrYwPYfFZ67IedlUYda9ZmXEo
oBjwHhHHIuSy+HxPzeBFHkdFLppYq94d7nVj5F8ArJTummUpCRaNOo5ZP6+Gs+Nuy5ossiTVkcC8
5S+oHsZNIvu3OtECgntHJBrhsVbvR+q2iwTmc6VraSNXW6yC4HSjediiyvnU+Cvs8xRa85mlzeZO
41aZDra7OdtTBfj1W4TrYiSdDtgqWDNzf1/qKXjfSIwWD0u52TkbbN1+easR6N3i85VwxpYbW0k5
SHMXrMEI8FPUQh+FjiQW2tzJT2DRot23li8uvoPyGE685kqt1xWUf9tq+7exuJFxyOs65+NEvX0v
AJkNntJZdelWhA7/zmrbn+vg1P4BXf98tFkCbuu+6h/D2bCL3eB5PJkhIqwvUuKARefcaZGO18Vz
qYI8T3qtvT+NH6A4aqjme7Oa1nopK2MyUMn5hPvMEdWySR8weuyNZvS+gmms/5SlNb2TkYH73Jd8
vcxpxgaCJaIp1l6w/ZuQmuiD7fcGW1urnbsazeBniYqv38/QOAHqjhvtDCmn8TLSnd0h8GZqK1u3
WxPEWTljcdvVlzEL5jZRgy3e3Myx1mQmTcY4bM2N8qf7Z3pq0EbBnWRB/Y6Cx5WoESy+KLv0PShj
9ojH0htzqlzLaP49mYLThgSn8C4zUVju53UO5xisNv/KKm2iojU8i7Qpp27W2BAw7wyPxEp1edmJ
HRhp89kgZESaNVo1fUOuJHFmuOXqHAFIB055a7BBDUX+lPFYIy4vDYCKQbUhkhbXb8m41o59LLRl
tsfe8parD6UhkhGxTxCTnbKImKAZpW5xIsEU594K6WK6AK+PQZUZz8ilEGXkwyjepgmOro0nttYz
SQlVi75qLhE9Y+hmZWJUhDgyOvdAlLW7pqMKop4fmCOnQ/8gt1giIh7jQmXdHvBfQRhGa+GyS0z5
9Csig+qPcLPgL3qg4OIoDyDZmpnr0emUfpSGkS7GXe4stn0I+A5eg6i03R0iOH3SpOWMDzRtVX/m
3ijMB8QY3nQe5FLra2F14RN8p2yTblL2o5jJIDtP0mp+tYi+kVy5Jt1xjTHrBwoM/TmutFPeITIZ
ewrgG+MdhrBAd4xQPbE7n5vCnpv6SXZG8D2TnBv9QWzojHuB6tyFz5zFPYJ5wMdOu9GPnEJgJQdl
2U5hKaX6w65kmYTT6BrHap3Ehn513dqzN2bLcmgGq2lShbrQvYMMyR51CP+/X1TbAcM7eWbul0FA
7ht9X1Fb4JTAQWytLyb613rPYuHv1VqYy/7WRYJDZOvCCcWahlisIN3a3RIiBXmeer185YOcrtoP
826vM91DEPiqz3ASmrDplee6IAGT4SgCBG3vks9I/2JziCRh/zWnz/vcupX6Jtade25temGkG7K2
6t4J17Z/9ppyXmKzY1hAuD9VVqyrRad+z5J7K8AprdgfYbRJ/0Z3scdeG8DEdF79kIe3dk9Eceae
thQbH4Qe10veThz1JEIgDVOyyX9KjNE+QzfwzIXnwtm1c8tZCAHb2eiOe65wwt/rldRtr/+e7RDP
USZn5SY+hnVAn3DSBbdGX/Vv1mgD67Cowi7ON68BUvJ+bA5U1snqmNF4/ZzTvVvdKbfULTO1mC9o
XLr3lRD1y1rnjgVgVXKsmT2WSCipdV6s1HXm0NoZXRS496GezfYwWnpuj50szTVtRyZhkCaA4Nii
FYkLG/fcsfeQcWMwdiqEWdKqvlmKXMxFypqHnVWifUGKX9CzitKyuHi1ASdUBIXgSQid5b5pyXHb
IURrd2bpS8m6G3b8KvWivtxhRe/TTY08RXYHq8wTAR8+89cYnoYuR4ipare7jzpuizg31sKPEY6q
7BpOVolgKFvd6LGIqLnZVZpegvtgYhdKKO+InNNY503LuOHXU1osPttohXjpDrpZygMbrH7ytIs+
LXcxXMdWFtrqxLE1jKxqUv4NA4AtRPfjyEG+RWGbeKiZsr1HoRG6k9qU1kmDTtD6EHKSTDSBvaqy
rn6CAJ5sR1kaL2/QD/rTAGZ3OA1Z+GJUmPm6l0jNaKTrBFlWlTXVb3ZZzMW+qRzTImeRy3VnFJ0H
Md1PMzdNm9MO74sufN9QTjCQR34B+iEWpP0zugH2CYkwt0SeC2SWafj/IjSrdJ2yxktmb52upDx0
yw53eqmSbdMrBME0tvV9C3nUxWVkC5lWG7Ww8cb3vvBeV+uSQr6ixRgN3zhMnGrTfqAop9gXm3vT
GCxz9uAuUwc6bXRFFvfmPH0Qca2eZqlG1kaKTsukQ3rvQVlilIm9piqXxKl0s51mnmbA3GbNPj3+
yUfHCcaXZqAratfyRcAYBhNCY1UHqjs7ICX3IFmaTFH3lrBgc3Vc1bxVYh8WXUCM/1ouWHBQP6ok
X0xTpDcfP7Qpp+Z3gGnA2fndOFcEOduCdVwv9OWEktLZuHQl4tnI5VBAZNhnrNgToqgeDY4mbqYR
L8ZUBuqkM8+8a20dAq1ZOBkHdI9gB550/IsZYMLC2zCLZzrbBxi2oB0uSzUFvNSgVN9VZkp/DwDN
f8sqLtUEcGJ8GZk7stgZo/IKoOCFu3LxnOoaeJ1+mVvHXD6EU+T2aaR6MvpuJ3851YOjDMj6rDB/
Vpgy9dAqIrFS1O8ukfdWVY+HzF6qg41YX/y16Kfy/5mducgYYQABqcIeLBrDw958pBIBoK7bBu9l
U07TvPusyQo4tlS3R327PTLd2gC9Gyo88Fs66xEnhD7XTpP7R9+pbUS2wdbsLBCxZYdLt6nhnshn
POXYnBY+j4JtzwDtPvO85WwxUNb/a3PX/CFzEPER+bz+NcPDBNS+5jgYBVBTdNAzsHaiyaAZoWlr
jYzcFO4H6Jmldh1x6gs07OT9RGOHnQTZJOppC0H019h15q9Mqci/V/W06Y+Zi+6Ta2SLUtcnti5B
zZF3kDqN/40zBphWzZ4qHyY21nwnrL5eEyq/jZA/SzUf3Q66CEVUUflp2/fgHu3QmS+qgOM88Mug
hGRh6T5qJMFDCpprDzubNiaxYxGo/w7YFcU/w8/an6pFwXEQQ+CMqaQw+NkrYduE2tj/HWATb4Rq
LtZ3k8eawuCSCuckirbtKpD5rmfe7r57L5cAEVc8T3L6BUzSjwcXgnxhQXVHqggx9oxvtc5t8Tx2
Hpn62vPR1rtb1PzOGte6c9QMRFQFDK5pE5IMn+UzaLK1mtZ6QYJYb4nYav08Bi1GD+7O+dy6U0s4
v9EgkYQx5F1VkcuJ7Oias0fp0X8s/HpBym7k4f3gyDG8PTAjTI/pb6JKckdFxWcj1lzEjJC0McDe
WOQLlfw1yILKLyWSQnUap6BHyz74LARZ2DKHUpalGJO7Zp1Tw8WhEofaUisTi8NswS9hPy6wS+Nh
Ks3llZdLTUchRmEeci6+I0wZQqqxH+17Yk6t9XuCPsh2fMkIRV3SqdE6ad3dRRXBJqkVsA+dFqyG
Loofam3jRS42ajFhbdvv0aWE8GpTcZUdJlg6965bmnBfi8m29jZRqT8zbvV7oCbE2AsI0M4TN6aH
r9eENA7m/49iMRVgzVL/G81we6sUUtbYUrp8ccm7mlOzHtTVWN1VHlq/Bv5rjbkhjdfLweicjRed
Fm/0Aild9HJJKsv12u82GHowSKvP/gGyVJhL7H6q9v2AYySpSh4yJpwq/yxqExKNmXWOkqbdwFtE
AO6c5BLBynlewYl0M4DSLpYwoRk6cHn2QtHURwGX5TwqY96umCxwl82jv15qdnSuZHMsuLUHsxjj
DZc105rbYKYsQRP9h2XC5IHbjgMh7G3zGWHEUqcWt3NwP3Wq7U8rDZZYy1weyR371XJlJhVVLEpw
YxZr3Ihgv+Qco+GKHJ2ivzXdlOS2wE6rMZ9eQ8HIfLaqgkXJmY3s0nFfnkzH1x/dkMHJObSO4OMX
DQK0MeSk2GeGbX7MihEtbkSvXzxceY844cFP2imrv4xxyl5NIGRwuHWsZNL3Kv8B22ObqkZiSN5M
ZoI/pgO6CnTHJA/lWq+P/bZOPPQV5phDaLamn1bcTU/ALh7wtsa+ewjDzHtbHdEab5FwMsbhJgg/
pOy2T8nciMpiK5m6Jm8htMNsCVg2JhNpobKa4aHmQa13QY4Fkr1s9su7PB9WOCN+J0AJCkvPoCSe
uXd1aOq32muC/GTWY377+zQFlpFicRhgmewgRTyHEuc+KF8AI7PySKpE8YU9xlzA4VoFf+hhWdpz
RrTttW1M74HunBL9KFGFr03VGp/8ado1QSbXvMkbp5tIJw/+TtQk/5PKZLzXTud46biFqv7R7Si8
2wlqzxLSuDPflE0J3xlt89a+wL97OSfPGILdCOKpfhRvJkxd5veMv6KwGNQq006II5sQZK0GjfFT
WFWXLJic5RnprXPWirRGguNQFhzbtjP6oz0AxDO9htrdgyKUKMZnFENQqSKCkVbu92g6NfcMaVlE
uhXz+EgAEi5PgS39dShN848z5Ot5yK0KULOGO0ciuC2PWH+7J+RquQTWIF/myS3c/q2UtvGum1o5
iWbuuFqDaWTHbjCMezSe2fhmt/juUoJKpyO994DYRjOJZ6ZEp+fPl092jMHbvIS9DJDlRjxBsQ36
RGSAt5jHoNGBPDhlvvYHd+2nZZcLjTw07EZPPEb0lJZfjoxUdAUYWKZ7pRgu027xD5FBmseo7V/u
JuwXaB1zYOYeVu9QZKZdHgeMDfJGdtn/KNXIwFA7MT4Bj1XFEVFjea3WbSoeAR/CIi43f/5Lvj/H
U4FbfTFiYvpKvXdLK5DgdG25JUMWcEO3Le6wpHNLNzisC0DT0Wu8oNvVq+MempGy9H2R06fxZRMd
WRCSJRScs0A7Br4FFJDqNcTljcKBFTFdZ1lUp7rT/V+O7vx1c0Zj2lm1gKrqnAGfjKCd+Z/BFH5B
Nr/OFxmw9SZuORPypq3N2c1251Vp34Qi3G9EQOKmWEDs64rvlcYUbmDPW5sJmrexMLpameWccKqX
H2hIwgqTZQhXyACU9a/GarTfeDagfzqAUYIBVt05GEUUPs9SSnmp894ipWmk0PAwD3i130nrnkeo
MDBsuHtZ+gzxnsugXK/IgxqX9hQEd+OfHPR8YWVvK/TlmJaBx20DcSIeAyS5vWXzq6glLPcUE3Qe
yuspysHKTHxajKP6E2Kx/uVwCVg8YCzUiJBFvvd6YnFvCoHgFRqieFgw5RRxW/euPIReh/h28jcH
6jvs3DuLyfyf3Qartd9C+IW4Jyjmz8B6X5wg56q/dumhSsynafrmEOkWNPaMoXtscvJ3aZVBiM+F
QyfG42areN0wxKY1eyFOHq/NIJbdKPiFTbYhF6RsQgsmqZHfQYBnWoG3Bolg4Ltk+RhSiaZc9YdR
AA2ZnF0vIuWile3JQSnx3FJSz0tZL4sHTlnJf5M2wy9XY3kgGAlS184X3vvIcLkZu2HowoNaTSSt
ud8u39Daoj8invMf8J+X63UbkZ4cWeYhGAmd3zQuytH8wXcGOIZPIT83Jl4ShJBWXSdL4SzWDgMr
psxg9MOLBfpW7+stwmpIAgEaP9cK7b/dZgUfWnX6AZ4WiLwN2+lt5D1ueMv95oIZBrFbq3FJicaB
szDXqrzOg+Oa+3XIXY6SXKG0LxB3nw2PGyelLUxdSQjvvsPScv+tXV9dthU/AHSZK2H0MD3+o9jN
eXXYS2FLqT0y9mUwUr5VTaCMttNuTTpp8r/RK+aIb/gF2W2RTGyPvNXqD4pH4v+HFibqWFmdf2QA
IEihlQZuJGNo0SGSFinSonds7ytijdKpyL3WTtw2KtajM272dJrrqj23nlkWSW60gXuE+5ZNkhM1
SHyENLfh06MNwzohJ4d3J92gQbyEYG5ACsKDH89Bu9yx5ZXR2WJFGu4nJMhPcnEbnySCpuQ+D5lt
d6FJJF8sxLTeO/MNgrHEHAXpPLguP8QI2upXueFjOQCM85iHlWWoZzKJXJm4mYguhWHcALfMF1eP
PsW/JiISk/97GVzMIsx/sQlEWxzMWe2fiGpr60tXg2Y/W2VvlKd2U+WWZij6Ebi2rQVEhM0lEKKr
HlU1CysGppG/miiCdnLbFhZxtmgg3I25NRVphdv8ARModkXWSheztj8vd3gs4d4DBg877uxGI0nV
AcGUQ9W4S2pbS+VxaVJWmnSDnu7sbCh/7HB05VdQLNbvBV6oFanZ9Fm7w3tUPITAW/VhlmuEqo8C
hCgZOaiviDEc+w/vU5NdmkLaD5yTBYez9ObxTnIgYGis+XzWXQ205pwrgqjEyYMTvM7FOP0OUCP9
mOySzyPZiu5u2cTwGQ5lPu0Kd2zn5xbBd1pgu8W139O62IY6iM6UZeZHUzYzrGeuil1pkxWcBiiq
872TuWFzAnNte1q3I05ffn+1MG7N1ZuOBnO81lUpLgHPzgpv1YM1ZBO1FwcNCExgVF3ViYWiHk8e
gfDv1nwTPqJEj97aEB9v7M9B/yufCvfGQQtKx6RPDV4SwSKXsetV+W/ZQsmgngD7pE8DuiLlUlle
pPB5v0qBHTM2ONfUKRPZ9Okxrz7mVi2ZHlx7/vEsNb8ugvINhkzt7CMsWr+EKocmRTxmHM12qH6H
amQhr5x2jGGzbDLUkS47aQGJPe0ztyxkSnmz+YniSf42PDFceCJ6bsRCBM9NV5rZxab44EKsyeKc
8pA07j3KWSyRxATpZ9KQuy3FuIchpSNPJLuwPSG5CRoI/3iFeBhiZfvaYQ+S3hekXFQcLR57rsAq
aN6BkYbpLkeeV+99ikYn4h7N9h+Du+dQVBDZJreUTeo8bofQPSo2IGx0Qy+xhNhLbidC3NRqshRW
c0f63DTvq2h0YHDbWj41sJBAQ5YIkfUvmbfdt4IRmnlG+86p7e1IMrXYVbZfPYCK3RxY9p7MrpC9
GA4CcVzW9EmF3ZfWzmpccXmutnGaZwaU3TxCT8Um+AiKAgorCJqYZsm2RVKSuozTTRBu29w2JEkP
AXKqDBsY+kxxpVQWLssRiyKKZp5oSmto6NyTy71x19bkvsREzqlf8zzUr9nQrs25Xtv1OlSZfmAO
hqx0XHtFNjm4/V2GbhSLtZENDOGOoa82Tn8bX5U3XYZWRts77v/tITDHrmD1t1FOM8wqALctxEjO
K/G8BAQh7Q1/IwuYbyUMiHjhFDqLkNv+4I1NPe8NqEYuW4R0YkeOQXOl85eXlqvPfWZXdttj1pFq
QgZX336qOgsum8VxHzPYNu+9I5r7idhlmeZ1Nu7ZwkKMbIA8JwZdFEyVlCTp014W7j3GcJ8FV/rQ
1kHQbz+ddFFNdJvXp2OZZQ8Emoz5HVChV4hENWbEx+qnd6PKvXOHyZtvFQrtsNSrO+0GRIQ6lsCl
APNlYDc/9kzBwEULDG9TbJTuIj9qIlb+NL2DeswYrcXG007k/Ty53hK30pHBnpGO4UcQIlDFZBP2
0GXVii4Rgt7Kd82UmRdp+TerEEY/gaDecJAh3FSPSbUgO8cDZ7ugtCNJg7HqltVLgxsMAzDjZvjn
8KlvcY8SaXwwVrQi164K/O9u7Bw0+gwIare5S2R+cMN14XmheG+DOufwjYtFKuxhi2+gh/DEdvYr
+Jg2NuZpNPZdz0SYjmbPCd6i6UxMvP15EiFfxD7M3ZgsZTg9gJdHvFg9c91eVfhUbwnmi3NBTkW5
OOBAj+SwFOon8/WYv6EcLYa9x3OUJaPsSRcKYbcw91da4bzFQFg86szunpERTfhh2QXDhKyO6I87
67A6BbKYfpplLe51OPmE+nSNdzUcz7N/V+QgoY4uUKrEHeyGTm9DO0tBUWE8VNPqzyQGzDcX2Zr7
T75JFQCXutEBhNp6GJ6aCvc8/1iLbSz0l3LYhWXvPmc3KywTt+k2O3ZYF3fygDQDB1MhzSfEFUjj
JjOXDzff0WlpkHoArTQgHI0qsDf1UdkPrN5tUB4Ym/A1OP764nfko/5acxxg0xSFzeMq3aI9FVmh
2r+zAeofY6GA3Jfw1MMRfW5wj559hBnrbbwNEbAaMFAW8eY3SAefYP8ZbJStyf3xCeT5UAHukdhZ
vfUVLNx9Ulot3yUs6JefbZ3z4FRiI8yGDRhwpmsbpoCg/mfl+frXhMPJ4nHTw0vFL3RDRWB/06rA
ncguVpqfgwwy24mpaAl5NQWfdoIy65oIonSUHqJ95iToW+KOE0FkBowESMbOyikPKhDtjnucQ+Y5
33yrlAfODFWcOUpujXCImP2djY6QW9N0tm80RdOWUsAchueqAoJMXFctl77h/tpVdpX3hFPZ0nnx
675Q57DN9G8J84EXikCV95ujtSRKoVweOBGZt4KSy3mvigbYWQ1s66RtoLPYobYqml+F0XHmalOo
6CSG2XoqVmIXjxbvTR7nazU9GDpadRIRvcCS4Q1M/kOv9JSw12MdhROYsW5ahA+j9ZftX6sgcjBu
osobd05LVxVR3jm+MD5JBvxl+/ndiOjrK4DQgBQoC5LH3TEoojQnK6VMRCWWR0ljwIfRrNvwOjo8
ITylvPGoQrtGv7HAC/0R+EjTscBu45tBTM8HUM/Nu98X8jHLKz4NNKm+I5mjp0SHqrIujtrReyGX
kAyCuRQbtwLLPXpIjAdhEgkzvEbWqDCAL6h9J3iDUg53buCEKDWsfHx0ssBXe4uMig/KKP3ffN2O
d3SzzWRhH/Ct7k1VLf4Ria04W7SPysQZPAvQDHCAYKgRtW+yUTMPAc7aG95H9cI6PMmQH7v6/hpe
ernOdzLP++E8l1kAgxYSE5MAIoVAIyAPWGD5X4CI4OjlHh8ALqGJ7qkywQKicXFV5janTLBEdxSr
zdu2TnnmptVQINDVKkcCAJTKyNoRm4xWgLw0a7fgBzqgtuj9nYGVj6EAlM9MMVjaTby1LmZyR9rm
Uz9kOLE5IuUO72thJFqjUUjKYdtsfEShUMd59jlfRC1z8adhtxrJ3KFyNp7Wufsq1i2SR7R9rh+b
Y5+/lv6Uv02Y4OEuvWj0dnnZqt9AVXxfYVENX0NtmrBDmEqCGB+RuoOWhxUY1UoQl+0sRXjAW9j/
qTQx1YR5hGsW67LF95HhFF33Wk7z00bHbBabLYpdMk+a6oVUmc06EM+OIS3z+TOc62yy55pzzbzF
G5M+V6NLMrxziDu4O5d1QARByzQ/HNjaxcs6cLwnORq2kR8AlLwLsPLP+7oldCUOS8LgUqeIshfd
mMK6WrLxT6gBdJmQs5PvSWCu6uPaFmN5QXTHhTagZDXPEaG2MoY5G/FnROQHIkryD7CRSt1ZBKxZ
Sagm+TrMbvRqYaJ294oX52Z6l8ZBd2WfH3g8b6e8NhSntO6qPayuRj202MHH4DfIDIfFQMA0ubyT
kbbdw9xr9Bp1aTfhYZKD9tMZS+n+Rtfic8F+ekMoXaBQDI5mt1/GOXw2lET0UbrtWKcRWv2vleSu
IK3RCj+jRIdtynAcI0WnulHFurO9hkCUAg3zohSeHgOmJEJkii2L8atkUVs8FITYixZy2W5iwqK3
ehGPxLH9TNypb4vcyBpAgGT315l/68Ha8E/sCM8wcv7dejiuWKaMCxCt4ycLLvQZaW7lnTIMqjqt
2wLAlJNjjmLca/+fwX1YPjbCBvjsYadiC64xu8yrbs29rm0yEcjHcdy/Q+CGD2E/qhk6nvQcNHNi
6KwY93JgJmUW6Sf+eFMNmdHK74ge4M8OQU9wDpxMmEcrMteIsdm22ztn0ZvP2+bZv7B3Be/c8JW1
0yg+2XZLK/q2lGG9EA7A9jvIGZyjQdmrMC7+RP2w2UlDnIw+b1lu5QdA7Ohv53ddcbIcMyf4HBDe
SGZHd9uup4BouSN0wilTBirm4EZO6mNTmVvEygglBmajsBCwhB4ze4UGYzpZfjPy+kR1s+wdiYkg
7XLQ/Z3vkepB3h7Fu7D/mRG8kNSA+cLPUd/uN6BFQD1vcU8WEHAHEeMSvOaRpXjW/3F2Hk2S40ya
/iufzblpCxIkQY7N7iF0pC6RpS60UkmtNX/9PKy9VDDDIiy7rW/dlggQgMPh/gocv601emPoHAxD
PWDqJ0yHEAJg8V1UDpFJP7qlzh0AE76VDsR29GA5opuIjhHCfYY2fEdhxXuWtpaFB9hkxg+aRQhz
kp71yHC2hrEdqb3pa9up65w+lwV5OO5i9OYCeDLc5aLDcMrqZg1qgMMkfAq8d7ZCAjh7MaF35TfK
IjdbRylX/xa3LzWr+AXwNDlXLo9+9EfaZ5ItVinHsHHamKPSo6+itOsB0FqBIIofTOmTdLGE3A9k
wexw6gLpezQ6c2qVk0ktISYsfNESMOcH4LE1epKpoqCI+0gGDjszbA+usRIseq/zqR+TitbEkcQE
53ReU0N8A2hHzI7RXYz0qJUEDrxeB+EESNm0/6a05CYnWEzTrUraDK5IOiXOA9TZJnugAG1/VSUt
uY8aKjDOdqRux4AasC6ELaYCapRMomlvw1ClVtaGfvnDBfZ4k0LeGu+AuYlpL3t4w/vOqarukX6q
99jmdvxDZE0dvgcEDm6RPThSooRpzCuilNiYiLaz1DdJyT+6gTEXRps69ckoYhYwh+BpAAUr67zR
bgLDE5/iEfvOQ9wO0UeRN0gcdHneQyOIfXhCjhMmt3yY7smt8zzccv3k6Y+oJufZ1lo4lfvWCsd7
8ORIj496ZX8JYuCFA+ebY+tXdQAEVvnDYzajK6lAOe8F8lTQfQ0Z7Uqq/T0tFxoI7zPfBnwBjyBu
72JXDmontDTbT4IXEBxdUSJJwWrc6nrRlWv00Fx720Vm5+w6tFTB61uo9UO7iNrs2Eun+or6Z0GL
QtK/OmQDypDbvuZhc4gQhdiOkdvkj67VZF+scIo/O0gG8gbSvfHjOEVRfmcMwOm2pDWOsfUN8Msb
f5h8b9M4IyjMAEEmzoYPVovKsk6niIcg/f3BMYARpphVB8gHTbcDAkLtPnf92Fzz/eIObq8/sFnz
KnufaFGvPQMvxn3XjfBqu1N4Ynpb0MeBS89M8EjS+z5LDrzh4uq+1sr6SQyy6LZd03chKIUosLY6
8pdfYpBZ4U7VbtPuaa4EmNu6PLiGwgDlQZMk5SKctKjbtm5Z3EmZFyY6MmpK9rU3GJxiCxQv7w4t
bb837gD6qrDQAISC7jr7CThjsOI9YfCenPRUIv4YN/nngTsJuIeuNekKglBG94ya/ADLyoxSZC9U
W6yAtMrhiXzQKNZoQlLIdeLcujEiAN7Hrsr78FiwFpQJgL4WdyBB+347gWK6j53Otx77Jnbj+34I
B5rRcT3sgY+Gv3pNUwLTrohF043JOFI9Q+zJsLP5gNea9ZIFXTk80PtV1a5O0tq9GTSYgDQPekjg
tNYaf6sj94kQVm2KT1putVRCJrvh+lcjxR50cyJoo3bowFaw0pmjpmFN5DSZQC9wohtJ5c3w9ce6
cP0enTJbWdsCnW9CQkPWtdMLakYoFiHMN0mt/wVaw3qJ8wr+tZNG0I5lno/38N6CX2QhRTrT3puN
2w/g/+ZYvuHpM9CVDQb/fV5F1HcBb1ARFJWQEU22rPqNXln4g0cWDSSPfG+vqAEEd7DFasy3QZ+1
uHI0Sfsh7HPedU0gvXdxqee/+gb+MUoOEAu3sV5j/RqkE0UN3dHRhFdUO120HAxkthyCBhcR9IZP
QVrmzo3n5+2nKZumD4hooL9ANv4bslRO8FH4GyPCULsHWYPeQqxnGj+KuLRmMMMIItBmd72rZRAd
sNTyn3g20YCyG4jzN4lV806aVcfyNfJgyCiYla5FK6fpdHUsmrj61ZY9FEmjglaPHm0Jd8mh+jAe
BGyE4lORIEK7mw3Cvlvx0LQ3GWd3D1vZa26HJotfqCjWAnAZvmcWMI0G+VE4KC9uB1uKSh5IX86v
T+LdOakst4jS5e6qkl66dyPXxyYqpRByM0RRotP0mwzqthZMBVAzRfyAVpmfPCBSQyjOu5gs15aU
fDdlwpNxfsR23o0jaCxuhTGpfCsqF81aK4NHtzKRkwWfCbu9ecg5ad/Mym1+lSr37hD+EaCa+wY8
SF2U+qwjz8uG3N6Op+3kBPo7dKCBPlVuUrwDHUGLu2aZDzVSYDTweSN+E+Df4w0wXoSdUY5Ffn3y
Cj3earG0X1isSl9naHAHRzMcDKo1BTKIa89KYuuWq6719+gRmcEeFiVLwP/ZHZwoS7iZLKnqOw9I
dE1bfvTYgnXmfA7IUaqDL5Cx1rNM+20JL54OU9aGxm6I2imf2TTpOxCv1GLNXmu+CxSCJDCNZnpJ
U2T27pFvqeQu6ETzEyH74DfvmeEhBNr4zuxzaH9ZohefYkeXzwQ99yFs0+aLC0+y3fqa60CRT03Y
Wr3x2SeR/GRNU9+vfHQQGp5pU4S7OTrYxxhUE4i4UJhc52Js6k3MOwNWu+OA+m+KFllmz/SsxwSY
vUYIjdqfvJfpXiZ9qH8PwWh+61qpvoqiwy9CjxA74rHtWx8SowUYlePhyzUV2/0t+li2XCcUJnLx
lZZY6h3z3Hf6bUrZy1xHkJerHVUu7cPkhdM3Q1RVtcGg2vpKmZxtjikRLyWEZ6unER0DJAwQbKH1
DRzp0fQphK9IYgxSpUwPH7QSPObKbfy837qanVA5oxe0qavQaWmo04EArmr0v80xSp4w9/VAOXOF
oVTlmTXAOQ/H5bWl+iG6Q4tTPDcdeYHWJR5Gst1A6VI49Nl6S2Xa2nOlaz84k6ujullb4qsNz+Ed
6J0gWMfAUTEgzXCRRwvLaw90RKDxZ6XmfMZJVekbjRxwRzETLaI26RAbweRpCHYZNx64AbB4a9hR
VbSFE0Yd00qRYnsP3F7AlUNNBPZZ0dK5HuZWREaTF6pFAr+onwy92QfACmZFgDrhzRXSA17VFr1B
lMMAj90gX2jsJQau5WOtIgQfgOdoxj7RB/yVPAqQEnR4YaefWhvpLDDNjP2usutZOjflF41l1fzy
QwR0aNz1enFDLpXfRX2jI7Ax9MXv0dbEnUGNhlI+DfJ7GRtFu3NGF2R1zIGVd5QJp2hjycIl6kpu
7Ad9BDKxndJQS3dF0jqfeRtgyyYq5BZXNJa4S8NxQsKvjKoGsRgywH6XOhNptyedvJp7y364sXoY
DRszMuY2r2Z5z6M9Ji9NRpb+YunkezuUSPX2Ni0RuFkh8odGflfSRVyZ0ZTb2wzbyJ4eA6WTVRCa
1nMfFDn9Bsegth+VIRRy+kHFr9Ge0gF1xrjuNyFk126FGllp4UNv2L9TMH631ViLlxlY5K/0jjcB
0Yfqw6pFXXDmHAHZRxJ2dD/oqd/FT73mtMFtWBc2RD5I/BzHCtJrmecRtKjKb/Yptq8IippuwvtT
m6YfISUdxO/ySt/lvt2YlHQcE3xgg5DyvVeio7PCvb1ODr2yqGjBRxPVyms060OIXPCvxkYTGQkX
t3+M3crz15asibBeyPndWQFQhV1SWaO1GmWRP6C2S/9eQ58F/dhBfLZrWf9okCEHUWOQhu4duxO/
I9yMkgdu2/wBMhPW3bUn9HarVZ4AKJ1AUGQCfkT9E5XuG6dvoo/In9CPQjKvei7MEoNO6EDdTxS6
ynzVYdD4uzJz4W2QnaCRgeKZ89QkdkB2QLRFy640oxeXI4j6r9FFdJ3M3r7rSYDhKAWt+pkiYduh
N4V2zirhKahWqDARBLJE9D2M+wo+nUvb9WYqSTd4eg1kBmjz2L/sGoh3HVWVtzYSj9sjl5W6B30O
wQUkkvsZTHlwMKoQNZ4q7aEiRxaC3FvWA0gIguUNgJ3BUXObLQBtocsyzh5FWhg/czABxdFFMDJF
o7wWv3D20OR69DMJZTSzm2gvQKs/mM6QNnvX8KZunVT0NrcjTjpiD+pufLCdoYW2Mvj6sEljq/ie
+H741QPI+Gza7oDQ21BxmH7hZijSPdpPbb2yU+ELwDZt+y7EL8I7RFUch0ewDuTUgOyao2PmOiJS
wMc/D1nofHaQ1id/6boB2EvaoTKtT933MJVk61NTg95LTJ6cACKtj5NjKoqZyHJBQ7SwWqEH08TB
o6bp1rPmJnCBtdhMZjdPatwtCgY2WIm0ssETU3Ka0wD8nfMPVjMRFIsCph3dzrqrd3aXWV9bv7Ch
lxuT/GhPAApxTPDFNqJPDVIDbQ2D3rPJ65QzFFjojUK02ABHVpAuC/iBK0FDNNzqo6LMZHZI3q78
lNC6CaiBbXv0mVqiDZ36dacAfT+AA2nQK6MJhLK1gARhhGvGcsutaPs4+eijNOIhcz3QfAQ76XZb
9HbhHXh2PNCO85wxPXAhh/6GcoiZHKQETbctjE7+QPu3Cg+FCABjB6qRd6jZd/GmBcFPdDfxg2Cz
afKLXvn2R4+3rbOVqT4lQJSgt22kAsuxAbVDmgqDMb8bsEv5lIKH+NHmlZbR+nPM57QeO1Qy4F5T
nvAL/Qva88l7p6tGpg/K695FiqLCR/k2TsabUtiziQ5F+JeM2DqCeMsDBzHFrqDmjgQ2vhrKGZ7T
rh2+lBNgd82JYiDI9dTdVuFAjVmaIkQLF3z3cwIOz7gd8CCAF0aONcsKQLPa48lUPemdwQbpgdR9
HAuZY1eY85XADEFfRqSxB0+FtjgUDBskp7YDYISuVIMJ4gfk53zjm2XX1Mx7rL8eAqL4T1P3jXFn
R4hT32uwS6gVj64TEV5ReKcYmErnyUwC6ActBI5yOxkBtMooGOW48YFgHrlR2gRB0hzkdK2Z1vs2
tVpusoTLqYBD2q5Co9Ri8km7urG70HU3URYokhQUYuRWDU33bVKj/KQHY2ZsarqyeHR1pcO29jG0
2/ClR6rHGaQaCewovR0tIQVFFtdrvgY99O078pXxBv6y0ewqSU3fJyRAsad9jx44dN78CewnT1Ra
t8Fzh1coiO/Wl9GGdpBDYd6j5rHhSRV/0dD7KNdIVo5qV9Dj/ZIFtT0gPqMNN/+UPEx4DdFlUonF
LSNyhDq6qkTE/J8ycPu+zBKcaByZirsKH5EfUg8iqsCpoHfSeXATkOYu5U+/gXQKDQ34GjoFvf++
sOjo4OoSUe7LUjQaKMOIBqBLiy7gN0rjrfNUVkHW3tPKNsjh88r3PurtIKaNEU7mEa5RmMK0KYNs
9Y/bSzlm5HYbsDXRLX0FF91wtnq8+0cvqFgUFAg3gfLsX/TqmudMRuGcQAHDEjCTP/8zTZAZRSdh
/9q14ZHWCsCKGuhWaiFFau/+gTzZuEJ5yTa3jUCuBZfnjYgx4TlEYJjHK7ZQZ/yMjNlXjb+iBEIV
s+fQX85YuvARd5FFswaTNKI0ZQFy2Q19M8jD0PrJ3QTG7tvoxePRoXCw+a///J//9z8/h//2f+dP
/98S9D9Zmz7lIZWv//tf5yyGTHrfJPOmKVx94XXYk9MoYh1PH9gdQJeQpKWc595eHuWcbRJSeSag
RhAmrrOwAPSjscIyiNeTZtBcRYXxRWub6oF3xnBzeaTZQ+vE+JQ4AercFJK3j8UHPf2YfRT4OZpa
WMpWWnjbT62x5zLt16aGL4SVyu+V3SNwjsHGbW21Py8PPk9jMfi8hroysXq16UqfDl4GnR/Dw8c7
IquiYyFC/CqR6tjVfgND0OwCNHjiZHt50Ffflq4fnT+GEwDqDHexgtNY9E1ggXqb6rb4JCTC2FlR
ao/I4Ydv9VRkYq5lSkei74N/2WIZaZYNDf4GEMyKot5lys02UFWbzeDhqvTWWZk6NRXdUibKhLZY
mHyZntEVaOAjNqnsD5UbJfeDLF/MtEsf3j4Qb0kTF3qdzygWpmyJblsAm1ALQCe3Xg1UBB4NouqO
HjjszMtjvTKAYzKmgwmki8+eA1X3dH/AsMVwJXXNtUJtFC3p0VjFMqdhAUp4hSFG99bDPY/nzstF
XDHgyp2OFxWNj9AZ41Wg8fdoPmpbs53Sd2+eFb6ehkuTQlDaMBdLlZb+xG3ukHBiR7b28sjdQRhF
GbcRiJ/I3r7ii/h6wyOtreD2uoaiI7Q84roGDzYVYPAS0dZrw7Jp5pbIE5m9M31689RgVxoW+13x
Dc3FgnVzaSANsZuYssR+joqWhoMqzJcGgcI9eNXgrXFSmTifg+WjPMABM+ap/3UVaPgBcEGCotMQ
4z1Mfk5GDoRqze19zY/xzFdkW2Bhh0STCTtmsWpoHDQzcQHBGXRADxi6cAKozqzhrrVXDCbPD4US
7fyvy84/nZXhwUyBQzSfZbNcaUYojh4AwkqLzCsB6swBk8QMYiFQW6L/Yr0KA5DhEDCVChwDDF0e
2L0/RPvA6lFcm8ro7VGK8Vxh2rbl8ikXsRevjz7pXLZihgvyfuilvzHxDNs3dfRyeSee/YaGK5Ea
cYTiwj79hpD88c5REMPjirb81PretsoxqI8Gv/o3k5LQKQWf0LbkYiiflN7Uw4Eo1Rvo5KEUcLQ8
aBcIP6grrpGvb2v8nZH1pK8GQBFP29NZASUHdOMhKYwWTgaYuUc1Z+eTj9OQxy70pa8q4HqNodEF
mcAl34yu5MH7Lz6tIxzX1B1HOkuD9pzHe1YN6DwYnlbigQTbnGJldRBOH10JyH/+1mmGAH9ZYGJh
C7q/hr5IT4SfNjkNMbnOpiz4olV0cFbNgLVRAcrsUQRJ/BRWlXlLc6y+wwxPPHLlTlta7c4RKI76
PcZF9xtYdubwvgebRXc/PkShTnFXg/5y5cKaT+aln7tYH00DphrbjlzH9Cv8LKAD6w1YH2B0sUWu
XazTsQnRGkYo5PKa/Mk7L41snO4MlFGguPSMXCPeCOABZbnUebQpnK1L3e5u3RkSQJHgxatkdSfC
NDiUrXflV5w7dAR/1sueA5cz//e/wjHkITOSoHtg+qEt6YVojNfA/Y+IhJdXhpoP1av5IqDACQcG
bNuLQ0fJJWqh7plrr/lmgdHc05TJaOuiI1sgInT5654bTM7GoiA9oD8Yi5zHLeLGnPVvaTtmvr7O
dbO401RU7a1+SKjFm7DOrsxPP/ctHSoFZCSGrYylm7ELx5osAg9OBFxqtH3xIgCB7RVHRbp+HHH7
Aoxi2DvkAvungpuCDheeAFtKI9GzZrj27Qjqu9zAnxG7kmL5/vI3ma+GxQJAKtaRT3Go9XGFnK51
Nn/+HAktUHEQK50SvL1J6217eZQzX4FrySWh5YIyhFhsa28a6L4ie7CuR4GkrolAirKMFdz7cXd5
pDOhlfCtc7EbfHFpL/Zu0ssOtB25H92h6jgFmXcs6O6sKaPMLQg723e1HqAF6Wp3OIdUbw+qJNTE
OpuaN1F1scXSAeZn2AfW2tVy7V1jC7gVYizyOyjXyZfLUz2znS0sjk1eCmwsffmABiEJB7hkLIDC
swuAxKeWOh1o6qmEWIb12ZVve2YVbW5GlhCDbotu3ulewUQHMU+Lkj6gtfqm7GO0/4rGuasMx70y
1PynFtuSoVzdIK3h5by0cMalp8YYyOMyThQtoKQOWyRKwwARcEzVtr0pjHucsbQrEeLsDB3DsS0w
N5alz6flr8gHiLOKUGdCEQ3SxY46JyiSAk10WB354c2rR2cCPXLOsKOQGz0dytbQkodeSpI7eeKD
WRYRfQNwxwdYlbELDq8rjSvB6OzsXJtXJXe+rpzF7CzZ6MRANozw/abcaoiK3aNsYkWbEGr5258r
fEWW0HZsQ5IBn86v4eGEGhyfEmUVG6QReY7Cr3tbFcA7L3/Kc/MicjmuYWIHq+RiXjEy2jn4Y2sN
4czCYAj1YS3Bo7YFfHhlg5y7oOcTwOOBkg5cz8W04OoLu22ZFiZPyl8XTt5ZwARUfkBYX0PDOEBy
OOndrOedNva/q6rsjnj5VDdTq5Ocv33mNncZzXOCqmUtwk2d4AqlenQyMd1VhxYG1G5w6+e2hxT7
L0ZyXfSwwPdwW8zB6K+TwesNg1J+AdmigaEA9DCkjgxwrzjiXfnG586+mt9nuKrR93UWl0U9VEC0
auAUBXDfI3qMdNlwr9pU9HBuEI7WjlATnX9xHHlfwL8lclOjkKfz8xU6jyPC2SCKEx+mLTCMNLD1
r6OZHorJ9a68eM/OkfaRMkmx0LNcLFwOx8ExRnSbvDBv36nQjNZ48EwHFDXiO1iCWE6gVfj2ZyKx
W87QKp20zl7McUKCDnwd0u0JWFV9O5NGwQk2ynhwGfuHFQbh18u75tw0HeWwN9mhNtHu9KuihGZ6
Azoea3u06udhQmi8yoGzRjiSfuoDJ7lre238dXnQc+GAujKKoi7POdNahANRZao0e5QSoMIMm3zU
xrWdaBAE6Bbv3zwUdU9qMlQF5yLQ4ovisj0zzegdQP/VNwHVyjvKyvEuKb3uyo14ZlaUyaE5CcWb
kRzn9FO20JcgZdUoxbpC7GKQlfRCEhv5a+fl8qTmv7S4e6H5sSnJn6jGiMWiDcLz6rjQ67UEVvJQ
YVo9wPXM8Oi8PM68x1+NI3kEQ5UTTGkRSh1VZnGEtC14l8o9cFbyvT3UNr7jEsGpyVbPsgOzUHAd
YoKg4h+Xh58j1nJ4JWyAJTTKbIpCpx/UqbLW8pXkxAur/6A8Mb0H1Y1kqdNlu3LMtCsV1zNnQeF1
SoWcGpd0lhG0BZuogpiWojP5MI/SXP3ORe2vQ9r7CJjM9pRAIN+/eZLEbORfpJRC8JA4nSTSx4j2
g9Vedy7idDkqEY823ekdepBomvCivLKmf77a4qtyKbI/HWlxBtUieLtJP9ImrRFWa+P4hxWk6ucc
4n8IBaUT7lSFPrseDAEUpgnSB2gu/2NKBdLeXJ74669tKdslo5BkWTiLL44LZA7km0IKpcLWjHeY
JiYvtCRwQIWAcItUgqVWIwQbc3V52NebylIcU+YPLQTRhvkU/3VN2ugLhw6mSvgX4jgWZ7OUCTaT
R/gsv9mE4ZVZnh1Od+Yek6u7XJqnwyFZqENdAuQ0awB+BMdjHqsEXvygDZCygxyZuTfPb/6i+HxB
gteZ4+mAjj2rEud9Df1Hoy0ZybT5MLWmfYwsr8dAM2+uzPDMOmLoxpiKe4S0dXFRyrILU1yWoH66
aX0IZYF6PdYOG83z4kMQaN5x0jTj8fIs58hzuomp6RPPeeLwiuN5dTpLCrQ5bSSOKp4eoJuqAZPB
mIxH6UXxyw7K8lfU1PgHQDK6cn5eR/l5ZJvMgPe4DfzqdGQTZaGxKi0uTPRLt7Se1bGSjnGHzk9+
pWV4Zu9QwdUlVTlKuQTB06E0z4iKwDSBOBRoNlbDOG3hVgN2nooPuYeT9+VvenZmrCB1JdB1prW4
VeJUBdoUAj2B4pztcjJIYP6etkM6J7nyEc8tn06Bx7Vd2k5CLTZpZAxwPNJZP2aCANhVmr810d1B
4Vt+ovFr7BE0mm0SBu1KVjcHldN9Q37FkI5LGskXXWzWuB9xJkqrBgoI9SUNl6JdSOHjypF4vXC8
Pygfsy8JNa/OYKejSQLxu1nXdYSkDqSADSI0xQ6lThSHcIa58jn1eScsp6XmxxmdJ4PseHEcKlEg
ktzIhqZTaT5ECS/IIMowNTNlGeLa4lV7UdSQBWyRHsoyRao0dJtt0/kSWY++vBeIqj1f3k6v19hG
v8+glEfnmRtksZ1AXvtQ8FjjOk1Qh+gIsl/8uBn26ATZn5sGJuYhGmAXbsBxA7K8PPqZJXB5Z5L1
8Q+8jUWYd5U9wMstaezX0zcf+WMaL5hMj1CaCIG7y4O9zpOIQjptWs6NJY1l+3k2xUUQEXcKAbT7
gCEXIjtq6g9eimUuhTV1zP0UMcm2aaKtBRTh7fVgxSFifH6FjSD74jwllEgFAk/t2omjXzyI6nsc
2j2EZGPz3eWpvj5AjERCBoWUu5v5nsaktsSaL7bA2xhDBuO4DJp9SLvzyoY+MwoZGA/MOTWgJ7FY
vVJzkdEWHh90cqH9Yv5zoxlIpV6ey+uAp+YS5Dwb6C1sl9O55GjWoiQ9IM86y3mNgeyOth59kf00
7f/FSDYZnuRlR9Vskcl2iJbBXukxdgWMjJ+pr25SxIfR+5DJ8fJQZ/YitXMeIToq1XTWlwsUONjS
2LN2DL6PNSyJ1tqZg9Hf6wb1+lUq6/hjOsLbq1VXfq57++2VZNTngAwZABRsOp2Lc49AL/WdFBgV
5oXZHe3waZv36FLGYjC3l+d6bgH/gBbcP8u3bAiiAdO1qjV65HhKaFIxZDK479ETaofXOhPzZzuN
sLjjMqMZyCIQlF7sSMfDpEofYVuWcpIf0LsrPheabXw2NPC9q65x3E2aZ/mbrytGBbnGg1KndrZc
TOR6hiHxzW49AKW8xVip2Oi9a/2Lc4DBHXXAGU9AI/f0HPQjxtDCRKIdxiG6oJNEq1VO1Rovv7cX
qZgK70niB41VKoKnQ+kGjGVA1sCeFJYlCpHWLU541sqXyLG8fXPMtZQZREAH3FqcOaOqMQXqZLcu
vXrcTy7K2AGN4l3SDT8uj3QuWtGI45qZ4VU0p08nZTcydacEt42yKtpjU/FCzhyQ/pdHObfZuVCl
BbcWVUxrEa0K6VH6i+Belg62IajyIwVdWeVhavLuyuX5aigmQVbNSxiTLxAmiyxpQmeptlu8XYXV
qT32KOOh7FtqDLCQtpdn9epczUPx5WyKpGS65uLm0jDyhleE3FGcpf4B+LOPBFETPOHJVn91OxNK
aoRjR35lhmeGtclysReii8A1s4yStLLZBwVemFwBZNXNF2wT9X2SxsZvJFedHBEoq3zrOePB8Peg
i81vIYWT+sEwoWWXQ04zMNhBlaPZjWHfHS5/1jMrSCfPZYYSCI14BUUKeQIZaCasC4Q3b0Aso8yp
8HMDAG5eOWev8rx5VkAnadfyLQFMnO5+D3BJKId4NuZMBqzZkHY1JQI8wBe0fdEZ9jfysPjDoOor
x+7VTbcYeLF10HQBVm8G07pp9H7HOxD1otCCqqlPUXGD2nqwQckLBj7mw3c0ltMrB/LsHuIy4ODT
QaEyfTpxRPampnKxOhEBJlSrUCBrufGDJLvzkAiIoGiUKIOMSFxcueLPDywtdKfoopFxng5cKR0J
Vpy26PLF3SdUP8rvBjZEe6gwalMKNe1jTCDfflDnHjnVQK4/gGCLr90XmqtnXj7PFhD/mpJVnd61
TZb1P6cu0566oI40Krh59fPyVn4VXYEV8QqmeksBRQKvO52tnU9mOaKAs0Z+QZtgk7Sg4nEsVh/f
Pg5JpyTddAGTLntvXBdG6VTwp23KULOjzlh5t0EAb+XK8p2bEKGVygVHDgPGxYTCZlJm4sVi1kTG
vDXHf2Gqu2v92TMRQP09yuJYBjEa7Qh/iDVyIM1e2R4q7oE7qxCpN5dEWCGSdXokkDNp0CyuC3Sk
yrQLDEA3dm58DbRRf2e0im4XeKLN5UU6s/UVSS2u9fbce17i6DDKcdws8cQaxTfU9tCsRBW8H49V
J5yDj7PuqkOc/cqCnYlw5Cu2TftAR3zTXmQSQgVKw2RLR2IurX5SefmOIuL00BMTbqHgZxtrmr3l
XIWo/OXpnltEe65wUU2g3r/cKpjd+U0as0va1B730NIxYoxg+Rlo7Vy5nM7tSrJ2YG9URuxXYFmX
Xk/lW0iEUADP97nIy42iqHAlZs5R4iSNZqtQLATCp2AvOsvOoTKR/CwnXNyAV4+oR6ryOPvd7srZ
7rIvR+NKQ+3cB5wrIjO4U/E6XsRod8AyDpsvY11ZWbrNg3bc4fw17uE1XquDnh1KEUAE6brFc/I0
TokSJhTNJmNdQkrcEi0RJsSgDN1JdQ0ie/YrcvtRV6Q0SKvidKg4BK2fqsRY13hiHiExmMcC95Sb
AebiY29Jf395G547dSwZkdEgU6O9dToezglR09hMTcrqdwxd8RA2sOZiHHI3DYYRmFdP+ZUxz82R
J8+fsjk1lSVkoADw7mcDYX90G7Ge9DKONmPZpxkcenwYEaHO7i7P8nVnhM3pcrWBniG4wJc9naaV
2xgCjC6BOXLbcJWEfySvB1ffxcgnI1yHahhxztmFgYUaHXxDfeflAprZ5R9yLt4wb57wwL5o0izi
aax0fKKCEPxb5BhPGoYsAoyG3e8pp/U/s7yxoC4hS9/VlbwGh3s9NuefAIuRH+V8akmn36DQfHvo
Rg+7rjwqN61pDjE6eSvD3cFNqjelGfTbJq217eUpv44+DGvp7GVzxmQtH7oQ9qlrzRc73urmVo2R
dx+jfXe4PMrrIzoPANqblzQ3hVhOLnamESO5ASytZxF4fMy0kHvZDUX5+c0jKZMoML+pydGWyQS+
6BTpBmXATpTG1o2nYN87brnXp96+MqnXh5NG+gzcdWzAGK9AZr4dWlpWh0DzXWTVZZajHi40ZKky
x9sBiNWQGqivAZVen076zoBCee/yGKUNcrpNWgWZu7UA8cHdDA9mibdthc3cYWhg3tYhOOK3fs+5
nMRznncivabl98y6OK7xn0ImK5hauL5DRWTIeXjcpeBrrmzG12fgdLB5G/3VIixaL+j7GUGkqgYh
aqdGK8Jv5UZMVo9VL7x9lRPiU1y9r9R7zoQgA9gXYgpgz+dEZxFpc2E1lk/vk457pO6xMezWWmB+
yTQLt6IC2VOESbGPHZAwLSscj63U6K6EwddLa3NhQqia2SUEgHm//TX7PHSdoBH6uBkrzb3R+tHf
j4nyDnFaTigMjddSuteHkvHoQ0NjYUAqMKfjJUg4IgHkjjjpGO49FecBM7RAbnyzvVZseL2wShBk
DN2weRZDxDgdCjWZYUIro99YRdWhatjVzXPootmut03cQhkerG8Yr1S3Pm7sVzbV68/K2CwqyGaT
ysqSYpWMOnqqQ95vHKzC73sYNIeMgiy6V0a9D4TeXsmUX3/WOW+kEUz644BhlKdzxTFn0OxQ9Rgi
lgRvNxpWyGlgdCqqL5fP5p+W52lSp2aAK1cnrbW553U6VBJULhV7f9xgHYtMY5+CJ1pVJlapQP1k
+6lDM+vJRmnnEVTuiNZ/RHNkNQtE41GAwe6qT1L7Su/09YWiDAKwIGmer7IlChDxqFYAI0ZFxROY
DiLnE6xln40vl+c+X8WLqcPjsuZEhRLAqzgITxzXLd1EXcGvURCC6i7WgH7KcK/jOwo2TQJwgCnl
bJDrbOQqHdHNu/wTziw0RZd5dIp1iEHMm/6v82q6HtqxscOmtkR8R4rQHERliRsA8/LKQ+jsUPTT
oOAQ80H+ng5VR5IspNb7jTFpDV5oWaCb66CuUXxWsm+vPH7OBEOKxTy4JEi4+b23mFnQsRICyRKU
kHotW7eGDl8aTZ0bCWV13TU6vHU5hntYws5DPVX+kz/p1/ie51YYGisdIgcYN4yg5ZzREDT0fMBf
SNfvRkPiExNSucvSCb1C3GBRujS0TZLA7yeLaT9eXt2zw3OuCB4W+3n54DWT2gtiAsdG12MLDUqd
hnLcQYt2ImtALxF8PCDrFpWHAptYTb0Zb+2wBjSWZ1LQ/DpcrEFjA+1oh2rY+F1a/ChwLNxLr7VW
fVu2V47smQjJxcNehhNKVWRJavH11mmMqR+QSYmR0sBB+dAPgLyRuglRvTGa/eVPe243Azyic0sn
Uyd5Ol3ZCFPM2FRsr7Jzh482A2xgODa3URFeQ3Kci0ZzcWROl8B6LXdy0wqMI0OwjrEsjPwYZA5y
SxihYTxweU5zqF3EI2oU3NtwXmHYLimvKhm7ws+54fJSOreYo1pbL0eGKG+b6UNjIXqN3Ja7vTzo
mQ/JxT3XY2ZkhfEHnfBXBELnVPV+jKCe7Rc9JmJ4BW0KOZsEVTXiX1fCwh9E3HKO9NiBG8EimfkH
p+s2AjxOMzFi2Qz6uNfRO89cDP+mTKjdVHb6tO29sMnRXU7HH4gyWGjLI7eK4G85y9H0VEj7VSMi
5EBjXC0ewGc3456eqO7v+hYp+QmtjW+tUBjMIt3GGmEbY0/vNN3XvJVV+Z2zRal9aG4iI8zvmbif
oMxsvJkzyl6R5DukRy5MB2NRdsqCvEqU1SLKhyrmB5H3N36P3CIeWuomMbFSePMqQofjtfm/nJ3X
kttKtqZfpWPfow+8iZg+FyBIlldZmX2DkCnBu0TCPv18UPfMiCCDHJ273l2SsjKRuXLlWr8BJGtR
MFm+8m9fEWG/vs3z3OSJ23mfXelEdxUCBV8MvZ8vpLknNgwMehfGKGAC6COrodqhQWcp7sygMQr3
BZmY4laqVnlljwgdnp/ViQOxNLKoytgkJ0fZbNfG8Mk6hqIRPt6SXLuBJuf4Js1p0MG71O90zI8u
zO9EJCO5pM/JStJCM1dfzph14YRIkgVFaZdPiZNcY2NBEiYGkPFSXsIYnprj78OtDkSZL09q6hrB
jN+VdyXdCME1dcYs0fdarqqeDilONGatbs8v7qnviEQmmgG8PimRrnLMBOlU5AYp8g7TqH7JqNZ8
btSoecuzYn48P9Ryz6wOPR0WXggmsCpQPas5thqqJxEtuqCZZnVLEREz7874ickOJl6jom8qDGB+
Ni0NivMDn1hcBnaAbvIxNUg5h8fCStHR6sNWCzLpoMMz6MorqKmfVaf2D6MEV2lPWnlhXU/sH4/C
DxVf+u7EuNVkB7dGOtlhzD4ULhcFAiX3BSDA1G91XJrKyXV252d54ktCE1cXwAjdFgq0h7NskQXz
uhkB0wEtpC+aKtuHyUyx8KWVd+F9eWpBFxI3X5MgTpnrcCglhx5WIPmA7KhUUQeVYnDlkyNLhz6I
1PWNLlz3cahhC/35HKE2GgYaTGRS1rLqvwW4pKH0Y5BEBiIMsRCSqKS+NrkikFfzCnEhmTm1oGxW
CopLtkwkOBxMOLrMEprrQVmG7iejmiqMJRJMI2w3mS7kiKfOhrVchyD0AYusETcZ9n0SCxgtcLxQ
tPjAaf1tn7sWal08RCnHLJGAppe+RRWguwCaP5GgegB+yDWoDjP6KkEkts5pI0ysDaxa6a8nJ4+u
nBCt+U0zReDEZK6bz0Vo2K9Fb3U/y5b61Pnvemr6VCoXFD2dSX6Rw6XGF9SxhrYxAjsrkGnPWysd
92aVW1/zTKjXFqbj2xjkX9BOPNIuDH5q+tRrQDstjNIj/IKhj91Y2YOBWFhc5tvJMaIGsUu9eck8
oLRmFWa3GAbYAc/VfgsV/hLe69RG43mLAsOiKsRlejj7jK67UFAdAtFplAjhStVPas+8UpDn+B8E
CRjCC3qe/OAoQY+1LI0d9MqDYojRc4zdbl/g8Xpd1DidnP+mpyIgQwB64gFPZrk6PnpUasicpUaA
X70RbQbKJ+/lACTZx9tluO2xa/7zIZFa4PxQYwSXjDbN4UJGVlWjFSZm4tLQP3ZwJrf4dmJew/87
fq1DdMvOz/E4ELroWqEusegkLRI/hwMiMC5shALnINf09DN4DVSuQkXzMxU7pwK/RB8Z5vFC9P11
dxxepJCNDbo4i9gDpZHVaRl1FQ/orJ9QAI3UKhj7UbsdTCv8OsAqf8nDKb6TUYsi9lSX9pUs0uE+
w/F4P/We+uP8AhxvXbJA0gZ6+tDdjvqqPSqniEQoVP4wA3hVoRF/K8EL3tdlU346P9TxMSULXMBM
XKm8itbpg27QG05FOgcdatvbsdC9bYxf7bYuWuvVC7tiqw6J8Lldnau2GMPt+eGPt/OShBIh6LCS
K61h5xFMaZtyGKoYiCiWqDZkSOSloBpIznTR3PW9Jy586BO7SzMW5ARlMFDo7uq2c2FJ9xgWToG2
0DL63BZbo1O8LTYt8zc8kJp9pjtP56d5HIlRcKZK73LLkmmuS8eYlGlj1yBRKNokecsL/bEN3eqZ
SKhcaUOM5iiP/8AlGb4QLk7tJIIfWGFQ2LxBV5ONCkw7vThTsV5F/0iOenSr5GD7M5lFFy72Y6y9
65K5AK3A74edtC6strIT+WBhcGEACgVQO6QozGcYCboirB7YPIOfYzEbpPowXjtaND0n5F2vyK3i
hSrz7F5vnOjq/MKf+tg0LanWA8MiA1gdatzFUswMCCXJDNkAU1AXMDrGTdEmxN4CcyWEhq9Lz0L3
7fzAp744qRTVGvhyIKj1wxiWVph5peMwB21dD3cYBukfcWvNr93WKH5Mo1B3FYIHOy0zhwv7+9SR
InyBENd5H1PiPhxZq9DHCht0k6n3y4ex1Srmqimf0MWSNyKOwgsR5NQW4xBzpiywuHS+DscrAOoO
ToI9JfTRbjeiSr0h9cMoYnSrCxfD8rVWIZpYxWrScSderSu6VYER7+KQiUTuKJ9oUJgIzsvh7Y8/
HfWa5U1FXYp8eHVmGkQAJ7dNJ9w7i7HZ4FfoXDclgjmaktU7JDepIrWJxF0UlodyYd+c2LBkarB/
yZF5Wq1xwJRzm76lWhXM0VzjntU011Y96A8d1mS3lMs7f9TG6s+jMOkEd/sCVmLvrD6hRcvfSpJy
UVBt8XQ1TSw38IXeqb315maJvj+/wL/wAuvvCFqX/AXZA4tb93DLGKjZ6hnmjgGN0myD+HO2xapy
2s2DZT/VRlf9raH8HEx4pmxHFVfErRCqvcdDM3tNuhrdehQlzY3X8Ci68Kud2M2024m2VPFxY18X
JEnl6GO2cgrsytEfM0+Zr52+a16AvpXfIlzhtuqEnGo2iPhzzavxe4rlj4popFntcLxMtjP+AXeS
WHSlZulwYXecqPxTPKFvtbyCTar/q3gGIbyeHaMfg8GqWqR16mHIgwSZnS+taijOzlHwSb2xUcn4
PoD9jzZVVKp3aDOjRHBhpU7EGU6gptK4oykLiOjwIxYpxeG4ov5v9bhU4q6XRbsOhefbpdM+b1Fz
MW4m7NaubDySETz3yu/dNNXJtkKrLGgcpbwHF2vuE6cu7jIxYMLXZYp1YWufyG+IgiRSaFIuzYLl
57+/bfvGge+ljkEaViMl+tlMbvWpKm65K72/kXZHXrdC7Z2lLKfaV+UUfjy/UCdO9EIeoFkA2t4g
Ih/+BhZifThGqhyuxMLaL8Iu+wZfg/7Nzl2aN71EeHuLW5/75/cAjCuGXGiLAFdW90AqG72nY49X
n9LV2I0KbKLfY2EoUKh14A8YvTuFfv3Hk6U/rpnQrUCxGetHrxVqmGMlgxrgOCTqvyNliq9Sup7N
3sUrIPGjFreoG5xupj+uLFJNJGxTOSGIcdwOVxkQooktUkllSGR1gw+Oh1OLkTU5LOZQma9wrDeq
S8FiiYurOAbKbFFypUdP2rO65KF/6lCmM/TrKxvVOy0cMiwGu/rW66dvBhikXap2j6OX9fsRnZUN
DeDu5fyCH8cryhMQ7LjnQZ0gh3c4b9NI5yGmUhuANNM/USyyYNNZCDi1JVre58c6EX3AtaiksQsK
g+bu6sjHHu8ddeawzPrQVrcFAaoMjDx2vpidaMV9MU+Tu/NMMZn4wkNy3LQhGtx41hTVJTr3cS4A
GMT5Regiv0UX83DiQ2IgbQIZA2t2worfNlq8n7HMuXB6j6Pc4TDLz3+LH3Ko4Za4RhcAb3MjnEnd
7ratcTbA06P96qW9uTu/yKcG5MBSOQI3QENstadkanfWWGQ9XnRQJt0KxyCsTCFR4YDoh8BtLmTI
p9YRxPzyOSkooGZ3OEFMNjUACW0fGL2I7qu5LV91a7x05R+HYUoVqGUYSDeRJWqrZQQz5w1l0fVY
CTTtDjJmZvseFjSPdKrE42x54WOTKcZ9VUdFYPeq+Xh+VU8cE8YmuyFBtRa8yeEsKW3E5pAyfly0
ZYD3Fk7jsm3vp3lqtueHOs78qXoZQD4IRGROa/YDYtadPkOiCbB1yrBIqVPlU1rozk2kaVh7047H
CaTUw3deBtmlqtuxaN9Sc6M0hP4Q/aqjdkCjYDUQ6ZKJJphbbHAECW+doc1uS1XaDcJHKNb+slT8
HOOVvAnNuvsom+57EUvjtU3mfJvV8YjAYO/c0SOSz+cX59Q+gIwLZHbhl8I2P/wOVTyaWAoVPa3s
rqaijcjQs2JX8X5SasPAN9p10LvrBySMUkN9QdTdupB8ntrv5AGopBLEeCatfoPQLc1QePwGg4UD
qx+HBYDd1G0vVH9PHWM4nkD/4ZvCp1+FpwxrvV7HZS5QFLV/ayo1w2kSE9Zp781zs+tpG1+fX9qT
E6NwZv/iaBx37ZPWxEmg5CBzMX9SRz18MGweKedHOXWQEAhBg4mgAcNnFS6gc5dVFRMPy1yqW6mE
TpAUPeZglfLn+B2KFqDiqZigNcfz/XCvhElMtI0dBDN6N91Xw+AFdqzG2zDy6gu50qlZIRxEjYRS
FIOuNkVXaVWeGF4XgChF6bXr5FaPdYzN4/hSRebUxnCI64vIok4Bar2AUgq3tojvEwZnt7oq0wDj
7xKz59ReXC6GPwb6kxWA9VpwKoDv1/ckjY2y7vAjCkJIRGh9F2IvxiYKNGzcduf3xonIp6sk2WAs
eKCQBB5+MABQRko9rQ+k4yI5G87eJiqVFPBI317pkccjQTGBaw5ZeOFQn3hRokxEyAOLtNSf1oLV
sQ6+iTZQF5hK3L6V2eQkAaacjq8lAPOumtrTviAzjQO2iofatIkHyqm8Qs1yMVjHlIrd3OFWxg12
FdWQEYPzS3Nigy34VSqcVHUX3ZLDpakmt25ppg2BidPBfm7yLzX2QOiF2xcC7IkocDDQKu60IU/4
IQZNOYMbGANURLAsMaTVXqj2Hb9qeILCbSRtAAdFR+JwQh0G3EOnsI31eVb3Xt8LXr6ashUmSoKu
WqoPCnqCFwY9dbvBpbTpDPCegnK32mE6bYHOaDEq7VI7rjazMmEEbKAZunGHUv+m1IWKjoUqjSDl
pTlg9WKYT6VR1891M6FITeToMrKoMLpNeXbuOTHjp/Nf+tTCgKJfum5EFHMtwJNhR2ibNcopqabY
rzmmrFsj6ZRtlHmUVtLRCTDTti9E5VODLjhAuqrUb44UOVHVx3/VCfvAZTNfpXH1dw7MaSuxJ73G
PAy/1xD65/mJLjHx8PFDZ4JbwCK8aITo1U4L03aGbaOQaXhR+cWu+s8ZApn7pJblnSL78DrRHKSy
JlHdZmH2fn7wE90asmOOI/jHxQdlTa6t3SGUmr3cr1AK2qBoRfWQTE7k+VM1WfukkvmmCNVhNyZa
PVyJHLjQ0JaAXWmiX2I4nYjpyxuMfg2Q1wWTeXgY8LnMoz7X+OZFm18TYseHIdK/SkdMN/bYtPvz
kz8VZ9HmwPplyfCAQK2Gy3BOVBq8J+bZkj9x+oG/LIva2lpDgy87DqbJbYRE3MNs1d6F6+TUVF3q
PrS0aRiRpRyOPRtqWmGpLQOtmby9F6s4RVvonPieJ4qtaIYLnZNlLutdhhYwl8lytcD8ORwvK+pY
8zrGIzUdt3mB57Fii2qXWU534Y1walkh01L2BQbP/1jlG2k5T1mBmWqQOPqQbFvXwoeOYij2XW17
xUNFvqP6jIcpMG390/lPeuIALzzGBdQLSPHYp0WPqqyIGLsrFXvXKXJxIMM++N7l/202ZpnKm9Fu
3O35YU+cYcA7ND0JHksFYfU1Y6vJOdoCBmyU2OVVpqoDlmUKNYQkVMbn0TGGZt/rivEygWVHV6E1
L71YTqw6aBCKwPbSlEPG+/AD25j5ubMStoHiymznTfmLU/fYW896t1Nrr75GfD8OWi7vC6foxM4C
F7FAXInyaAStit5h4ghvkLkMlDRx/8ab1tznk17TpCovSRnqJycJTZYUAEVhaE+HkyzV2Q1nFd+d
YXSsbwID4xs6U/pe9Hl/PcsuDuLIjjeOlpQfOywRbcgQwDRm1cQDKXPDPvKhJwzX/TgaQRkBRySw
lqg7gzxvPze1EeOZVNofhnBODATX5/7vAjb3wHrOw02XJ82GMGG5PkUpXPdSu7mKp+SSt8bJWaKb
uBT/YLGucZmuG2Np2w4SPyqlelXG4SZHlW2CYqoLn976pOBbOc731FybC4+fE2EJ9BJPH0IT0OX1
RtZxN4yF08pAYlf1hcj50hhV1AJ+BZ1gxfrb+XNzIsuiArZwO5Z4fyQ50jWpG5NHysBua17R8BU7
3S/KS/opp7YoACLmBY8NtbTVFnWaNuzLWJGB2nQYbJRZkWAgV7fTTe3i7nl+TqdiAZDa5RZD4ZMu
9eEexfU1tfJ+5mWnmNObcE1RPs0yhFLeDa1xP1CPmrA8kj3elryut0OGRd/5X+EEYQbcBUIKdC4R
GKeoefg7KHgt9L2hwa/UrGZE2B/lWPQi6ja8s+cSvIuIDPERlRCzuHfiSV8swfsIxRCpfc/qKXvX
kmL4fv6XOhGayXFpB5G4g3VcB6i49fImN3AxBmo53BUp9tW9tOSuiMppm4hWj33UdC4Jl50YFT7x
gl7yyK3oRx2uRKxnHt6TShP0dWt/8uCY4TnYhOaLWuvm5NM08W6zuKv+fLL0jYGsUsAyuHNX161w
RQ9uFV3sPnXVdpPBFrrLKho4Gw8nlC3a0kA1uKkuHN9Ts13kAIE9Ux7kSjqcraEmWmyHM37lpeV9
shp95CFhhim0ABHVO1WW3c4eo/HCsL/KjqvsAtQJOdTSa8WmcfWKUUtNZK6ugMrPOFv3htbiSd8b
Xv5toob+nHrCyPwcmvdVN5ml7WsZHYUgHNJGB+keYzTrIo0baKh+o8oIbQENM4k1mT9XSvR+fh+e
CAa/3o5L85tPs86ENCuLh9obELoSpY4DsZl7yfRoGyhzFNg2duJSQDg1IGGcNiMPa0Lr6mYGwVZT
VEdZS3VqsP6k0fmtyOvkppAIImzOz+7EDuBwUadYtgBbfrUDutFt3ZjrPgjD1PrUCvutqufi3sVR
OBibvt4lTXQpAzhxaaBzR6b3q/rNhj/cdRONSjOrnSaYKgV7mDRvHfzE1Rz9WbsZPjXe8D8og0NJ
hka+PBSWUsDhiLgjm7OUhaCQFQ8Z/Il0llexO9LEzRIPvbRZU+J7JzKH4maYG1NJ/VLo+tfza33i
w8LyRiCbPveSU6/WOqH7EBaiaQKtAGA8OcLwlcghjsUY2u3Oj3VqjZHjoQmO/gkp3moTeTkFAY5z
E8Sp6J8jLZ/eMrUvfIZ29+VcxxcqeSf2EdRJfCJQXCINWKvQOialDjAovAhzrXlC7g+n0FFN4xF5
S5l+aOqQDM/t+0vkmxMZwaJYA9GQRBodstXtaeRaauktrbEE9M02RhMi0Fwex+dX88SXQ1qS8jW9
BQM501V4TlQvcbysboM86yoo5uZ0k+L6vom9rPnzhaTzRROBnGoZczWhuZpk0RudDLzSaho/ygB2
ZVXkPrMC73CKnB0Mh2j7x/PzsHaEpkV/EdWz1fwATKuV7qLEHJZifuwnXG6RClXAAmrphdh/YmMi
EbIoZf37al8N5WYZcv5NTQrXyfjnUBRiq6WqegcFyHkuK/0SGfjUeHQbeN4tWQSV88Oj3+WlEEhe
y6AZTUduuVjT+Yo19m5JqfSXse2sS/HtmBBG8wHyGcRj2FK0SFdzhBiZ5P3UU6TTc+QOBgeRh91A
HbxI/aTXqjRoWtV40xJnzq61nqLuLpoauY96lUTTbNTQQKyrsvRvwhodsY9UK313Q0tMuwINS/KB
QaTF08x5XAQjjPAxasvoRyxriR2c4lXgN2f3U165RbHxwlKP9m5OI/BC2nh05jkJ3OAgicCZU31e
RVWebmNnJYJpgnt5SrmigtEQqp/X5nyVWv131uHt/EY9HhJCPmWJRd0NLspaESWeQUBmZWUFTdq6
/S2gJJ5vZo53vU+NQMw7JSPNuemA8lzKDI8iDd1Tei88XblBaKStoneb4nI3TZEVtCkaE9tocbpP
QjbAn57FZRwCKe8BGu14YBxu2NYN8VBosKFB2WSY/Akp8c2g5MbdNLrFt/PLeXQ4GAvGC4jEhczr
rcVV0OkonQ599iA1wnDvGrXzWQjjsVPicFsVHdfgH4+3ZJpggHkvqpRqD+emO4XA1JI1pKBUKJ3f
2KH3M46THvPtnC384hklugfnBz16Hi8YXFr7dJ9ByB5VOjCqFhrmUAyqRmijq2kbzHVaBEIkXTAB
19lYeA190CPjkkPMsiUO0lxGhomy8NHYcCgHH063wmG4a5PUDtq4Ud76CKDaVYp0xkaP6otmlL9S
tfVofEvkTEmt2J+rxW31Llfxg4d24qHL6rcyNu8aDMoHn6wjfVJdSI5+qEc6z/NGR+bailPlg1ZZ
7jNmMsVPvSmQPmDEwgjgyMwLyLPs4ussFaS9HtZh92oWa8hUhPF406WQpnxdqsAlnVBWqa8qCPFt
+H7p33aVTV/Of8XjyjMND9UG7kPdbIGWrd6oZmyRsOGRFtRRot5BFdAH3xutouLXFKnwh9HtrC1P
u/q2swRamc5kidRXxsSR+JIYTnF1/jc6ri4tv9FChaeaxVN13VRXWzMWlCcrZMPMZNjyUbN2lxjR
rGxRYdRpeMwzb5KyBZng4w+fv5u8d5CHjLDP28yparcbgVe78FUw8KVvI8pdBfOomuougYaQbZI2
TR/LRs3RTDfs6Qv1bqv2JWr12bbC5OR10h1UsPLMxB0Dg2Z5ncyDl2AzYGmQeyDqfz8/5+MdjXAH
EurwV5FkoRJ9uKOnvIFxNZV1APvP3kyVnl+JQoJ3mIdLna7j2AQDiXYOTyFa+Uec1UbAC4lQJAl0
V3Rf4t60IXDZGsY8aPv5Ko/BC3Hi5A6jy8UbYUkVEGQ5nByedFGxoGADXabDlhsejGwusi2JEZzO
vhSB0riqH6eztZ0BcFyVUxhuYqdK/g34+q8Dr/n2l/f896qeRILe++o///tD/V6+SPH+Lu+/1v9r
+av/948e/sX/vk++i6qtfsr1nzr4S/z7/xk/+Cq/HvzHtpSJnJ66dzE9v2M4LX8NEL1Xy5/8//3h
P95//SuvU/3+r7++V10pl38tSqryr//86PrHv/5aGrD/9fs//5+fPXwt+Gv7d1F8Laf1X3j/2sp/
/aVZ/+TFCNMWZD8SJ7RA//rH8L78xPon7ntEWLSIIRFRzmeQshIy5kf8JRJaKGJUtQDLLwiDFm0B
fmQ6/0T8BpbiUohfhDSsv/7PL/b477D670/COvznv/9RdsVjBYm//ddfh4kJgHF0IqBhMAj8Yyhb
q70z87KrDTnjGDGFkYOkjF0OkS/NUMUqzxwtcQ8oZvyujWV7/dsSnRj58Hr7NTKrApUIoO2ik6gf
7toFZJSiYJ1s2rYoQt+JVfVbY8vQ2UZGPXWBhyykvEbKIntvi45weX74FThxGZ9+MDxofLh53XLz
HI4vzbZuazvFR8JxKhxO0hwoh2svmo3t6L3JSSPu4aepB0o2a5tE1lq1xwvF3J//RQ7jxa/fAw8A
shiaknCy17oo9VAPc6+0uKIVodm/uuHkBlZGx+5eGjrr0FfW+Hh+yMNo+GtIChlc7otSFDtydSX1
apU3zaSkSNvP1q1qZPFn9HUo/Mejcqnte7zBKJcsSBLkk+E0rXVX2nEYZaem2UbO+ZD4dTta2TVV
WA/CMo1QwCWJWj84c6t++/NJojXKd+YZRcq2LMJvSMy2tB3aM8RCpQyF/WCPaZjeGPilCKoX7SX+
zolpco45PyB+GG7t8FV30nCnzCg2Ga67t306Ztuo1+BRRemPQmge2QhLfX6Gy9n8f4nTr88IPJGy
BckFZaK1NvU4q52dG5iV1SSR3yyt4uOlxIsLwxwf1KXmAzacTjU2Oke7ZUqKbsxEjqdsbt22Rfsj
NTvZ7XC69Y1ey3bKNNOvyYeyvBAijvcpvG9i5yIsTuhcC8uURkvSWI/5ZrAID76SwRsIy27+gbU2
9g/nV3PVTFiWkw+3iFBR40JQfx0QHEXLShgiyEGmZvrR6Qs72hR0avaahrvWFpstMwtQVCNlSTtD
mfxBStwLJ2dUtk1VWio2iuVwyTb6eA1IV4iS+qLpuLCMDrdx5qpRJcMJFZYYQuCtGhbTppReNtwn
SexdiEWnBltqDQQGKtxwaQ8HmyfVjMcIQWCvHqxbCbVpb0UGGnlgBesv59f7ePcul9sv++KlhLM2
9LSJdikbCZR70nl7A2mzxC/qOqo358c53r6QudEq4LXIVwUUcDgnGcJ/Ssqo2oih7O/TScn38zDw
qpob1PDBK0XfKQgUr9SN+ksqQsexHdwFQwJ4Wsq3a+SFLNtIjjVzjMnIvzVdgrqxjnJetLH1VM/u
wbRy9Zyf74l1JQEFLUs84tG4PjSN5kZ2GdrFBpDb+KjMef6RyOsG50c5inf0GFGs5NYiNsCjWH7+
W3TtnHROeSRY1Js15dE10RkNG9e8yZIu3GB3X79oHN4LxloryihHlACEXhG8Xw4qoy7r/duo1C96
BTYT9jy5F3u3oRG5V5hS1n6GPI17peQzIot95ubDtqw6NtSU29GPpCzKq1btZ+86VZ3MuOKph+v6
+QVZQQr53fjQMDcXwjvONEf5jFFlnpx6HDhB0VR7mL1pv09ti7erpveu79B+v5V4GD2GReRtpnQu
r9u0jzjGc/ZOmbbpN8gmNtUW9kBy6VwfHQKgEqA6FwtKlo4e1uHC9WMyu6lR8IaDnfBJyL74e14A
Hluo48nTzONevU9yhY1JnkgaqM1iBIA8645fkiB+spyhvNI7p3cCL+r1G8cJh2Fris6JgjbHUS2o
5/qXI49u04sDOd/4nTdg8c5ntMcADnz2g/qzqlKbzfp5R1FIDjsw/nq9qRWTBNCspxa4ZTSq94M9
uu99oZXjVRvaabobqyYfdrXu8uf0CU2rra5m+U00IS+8oxWhfqM8EqU+UHR+Ca+Tz6PQkkd1UcTW
iyTj3YXv/XeHdsJGHYYi37hjEUcbkzUJ/UTpx8cqQ/3Nj0fUvvTIpD3X1z3Zl5wLN/uS2un4kKjG
eEnMcv1diOrk8bzBwcQtbJxVEjrmaP0UfVVulIe83xXAevOtGVT2pVrSclvwiX/LFhZBcmTCqess
8ChU+VdxMB07gdNf7MLNT+z4q6IrnvBhUWKpqKtUsvxZtBjwlBqcRDWl0J1K4zFMaBOGKgKf1GWE
cUdT1XqwSxQ4g8j24se5nXd5Ft8ZI8xWFN/tzB+GFC9zVQ+fZ9SL4Bxy8OJtXMxyM5dFvteHAn/s
MJzFbpDJ37PeK4pfzGG9aYfE3la0DbfJWKtfh3a6qsYm/ayKLAIkGmbDC3qFZeSTark+Ynt0nONa
78G24FQR2A0NHEJismuq0LwKQ6d+bGbd7e+ShN4Z/tW22KdSDdEXpMBV+VEXGjfEAyeI0b8f/dBB
qWyTJ9mgIvDiOk9DLaz7LI83eqaowKxiRRVB6ClNvYfaa+/jeBp31ENF5WudNn8youS6Nmtj/spH
1yCqApsImnjM272C6IoJmWMYxE6hEvBKPEERY0bVsq0zx+/klD5pPcgcX/JbTFutsRX7yptd5UYt
5ioAbNE+hepUPzemk73oely8Q4poESmOmxbgcm612iaqkWwJu+hDRzPW2IvcRUxTbVvvp6g1UXHU
FOszIJFxgrIxQ1BKjNHZSKM1Ol84Y/eoJmHzpFl9fg30I7krm9CCbG/sbOG5O2EAQWfx1YdywjCg
pt+4T9yuRTJZs6TYRmVjIpqpWe9xOP2tpPHEU7IbvM+CHfUcK9SAqq5rMr9KhsrPB834ItVGuxo8
d/ZxI/holYP+KFSt9WGn/dCoo2wBW7l04GY8GDbV1E87T+Se6kfItd5PhZ3eFoVlPYPXHoQ/d5Et
/T6lCc9g4uc4OZW7qRSS4n3vdlr2kIf1dye2XxLK8H4n9GHa92MxG7455zMqq4b2sR6yMtqHka7v
6rRWn/TURGJCtXDtiWrDj5L5uxh68jErjTZtn6Dlmxnds5PXcptnyEGEXjFnAW+pCvGc1N3YbEQZ
ELXg12QdK5gqir1tFUXe0C+QxbYMM+oxSSKcVy1KX2M9lNENj5b8GtkdI0bCJGn3uldbKbpOU/6p
HSXFywr3OCJGFHGNoIazGfOqeyxmRd3nI4TKTjPn+6izxxue2TaHO/nSG/iYVql4CY1c+jLHergz
drE6fxSp9THlleqzqpYvlPJ6GsNxO3CP+wOBy9fBEuD/8svvGazNdu4964eeejN89wqBVvRDy/FD
XbV96M9xhGFiZiQLp29GJ2NsfPy3xLY3I/MJmRTlgy5iKgiy3lDWNTa9Fb+V4IavHS96qRvZPHVT
k/yIe7u4Lqv8LpXtq5dYUYDnLNvU+lqP89fMETl4tjLr/ybb+eGZXG6j0n8TY2N+TqfZYT+b5vU4
4w/f98Xz6EUflKkqb1Xa5J/ScP5Ai2rAijz5os0/RJm8uZH3Ix40YETudDOp0T1BChxd12+hfu0b
lPMDz25gmLfmlyjy+k1u6R80pU020qp3wEHfDEeOm0IdkT0e78sozLlNq7dI0Yy9NWU/O+Ro8HT7
4ln1NzVO3jxrsHzbxh606Bp300bjV/houAAATfpOfvc8GvOrq2bqTmmpf+joCYDmqkt8RQvgBzg8
1eyxHLO2XmjPTRi5m5iL9w7dA19otfT1frQ3okqjAH/3D7k58YXmfsTSMroj/cx9XBYp89S2HgyY
hz8UyED6XTHkPu0qgxFUCxRprFLKHJDcLSrTj0tl00RG9VBqqKg5TYgCJO0X3kLGlVJmil8a6Ws0
2HtSnZkEwWq2I+cE7/Clvxa96AZnyC2rDxlIRazECjLh5B3ejHlN9ma5gWh0s/VTzfoBlteo/bRQ
xh8SXPxnS2rlTcg5uzOruQbjmu20mr75MCoeKk39h6zVaP0q+vgCqQCp8aJ8Q93ydnaE2ApAwXvi
M36LVuNjWHVNNnE/t33mew3lulmrg3zwzG2uF7e91n4us/CmFXm4T/Bn9BWz20qTYhGlPm9j0bsM
IpHE27qHCZY7+ZtDRREZW03lwxTOazPPSlC23VsqtZ1iRU85+ZdPlWL0c2t4ylL3e2RPGCaaSXSn
NJbc1kr8vdWjJOixdruivzX5joiKTanQAfIgy9+ndf1dj8VNE2fujSeNyh/z8qerdKBvqyL5yfNw
6SmG6tadqviHDOcS/I1V7Ojw5C+mJfO3OWz4KHrskd1gAaTWJVX5TosD1Ed2c6buyZr3yEdMPnvi
XceNjV3Hy79rp+Q+KUr3WtTTc6yZqND0L0VZ38mufi7bMf08js1TAmUdmXVn2ui1+12b8ginkNy4
nnuhU1ya0q2dhJhiN2Ib5qPwY5k8zETnZ9H0z6pVgYwbxr0NBNSsxnujaWL2u/lWZTwuXC/y6QQ9
pll80yjW3Tz2T3rcEOi6/kE3s4fMqV/DuSfjpF5ylQ39zwpHN5869l0cacSNsrzr9Q7F3Sim96Ko
P+3WQ2Qf4Itx+7+ZO48mO5F1Xf8iduDNFBYsV95JpQmhksElJIlL4NffZ+0+k31unLhxZjeiowfd
UklVCzK/77VEfklGVX1tiBiLZXtLzxP6jha1o6KOMGbKCM75uD47HU9/ZvGDjMXtA2+nz6DAUEAL
39HgwFGx0ZXNg1noNkbdQt9D171HU/uLzaaM3WHUpMrYcj4MoHA8i7s7x0WwPShEmhPSLLKFok8O
cC/pq/1HvuDKjK2CS9zxEY6VRnFnVbZ5764wZbaAwAj3+Vm3PJRAF5RkNYguyyqXcbfkSzzsNOaW
csuTLq+zJapSZTbHkihEx934NVP10tgRN7mnidvu25/aiNA07d1vszKmGDQgysJ5ikO3K+MW2ige
F+exY45OtM7f/E7d+aIGlLF9ide5/0kR0xW5//qIhWM+eYVrQdESPGFsxrel96t7QXB3Mvf5g5Rt
nloADFTFnU3xlpPlk2vC8pc+dZV1rUyETWWdmrTpHHMIPbTAhhmrRkmqUpx0Eep3tZS/fEJBi9vP
tvT3N88cOjS8bnDWlMRRmAurr1qwqsEWBE+WfRir3T/2ZXU0tKgzb7CfQounzHxVnptnN++F7xgf
OVsb9t+E1JAnJo3MjHYEdA3SNsf9bYvlMlbyupvGcTCRQRlzE8WjZ2RFs2VLED6BKr+bbf677tyM
HoIU5Ch1Z5IsZPCqvfZxHz0R723zGZCSphz9LsOKo5sbdpRW6i6um0320GROKJ7ATwUJnYtM7da5
tWYKHwysypk4+TgiwgplV48Pda0Z2P0x7nDjlg6Rz9HKU0CoxrH0li1GefGq1JgOhtFnIXha7C23
gceQH+YU+jGVS3fCMF/sInhwW+Amn8po5Cd1KtChX/zNETxSbgnPSiSUW3VH6e38gCaja0mgj35U
oD1p3mwQmpPjHdZoe9q2+rqH3V1DE8rD0slfMJtGEui6vpNYuhOm6W9hq54CzFiP8+6XJ8+ueGtC
ru52jwebRgxny433iq3krQijL3+m3KgKzoupXkLfePPQ+kwjAOHqu3+rIFxYQx1WtyD4YUZwq5VP
LqYOlBXPzn5fhXaXkGBWMWIvn2DdP+cpDOJ8CPrU78I3X1t2XFp2JjuxH9d9rS9h67w1RfhK/XoA
rKGe4W+eA/JTH0gCGugc23+42rgME+bk0keXL5zgZRU3/f2Y52lb9E9GUwlyDVYBNhucGdKOW02S
crQOHqSHJwi0Dx6rfAmSUfoqg255lqr+aobZjzejfJS9YN6aVoEkbVR/XUs8t4Q0xbcGhtj0+4/R
tFsoxv63dPSzRWThuQ83592wpja2NSSnyIstma1xvSx6f5wCDw+DXSyZR0VDE6utDeKwVD/rdr5D
93NfcYFdFB6Lg8PWgxuT8rMYLLC557nbr2u1fE6doJqz3TjnGEd2jtC7IKpkTuoAtpC8lL+MqVkv
0xRNSVBWj2rKH6lWuehlnmmWraNjj6fhgO3SSA1XN4k1QPdbIX1WkmT22LT3Ia0dPz/UQ2PFUd1+
qH08BeHKccbJEpsqwB5tdHfCq/cY3OOwz927bI0/u6fCJ7MYy3uEA9tFBsrO2oqPmcxbIxW+Lu6d
RWVmk59L9JoQQ8YnonkbftY4Rm3AG4RX7NgJ46kOuywct49imT5kVI0JFR7nAF0Tp9nBnOCrx9W5
k9P4LGdbxHav7pw9TyNvm5Jm6zwur5sdoy1f5ih4k/XqJt4+PCnT+7510WM0O6e5Na0zhS/Ua4fo
cnCdpXUxvru7gcpKmVcVymcdFi/Kki/tvFVxs1ef5qKOTsd7t3vu3SIk9vvRvgxedNn3NQ1Vf7+a
A2sJGwxXdVZOK2eUDDJCN456XVNwjLPYJ4uLZeweQk/asNNht93Zg7ekaonOVZs/k8xSJEuwNiAm
+Tnq28xp9Ucr2vBQCCtdLZbatQnZlK2/U7/e3t3eikv6ytJAIDe/FeQFZLXmtsnOKhcnZEe1G4kE
Sms/M/QwzEnj6eidhXF6xZSGM0KZRtMejLUvOVXqOu9FjKBqf/AEA/SLXw1c09sUifGEJbq8V6PR
PK+FVH/pPuXwM4aRkVFRZ/Ngi0GCZlWTa1yo1mTQLBCm/QbJ8T6MpV1PhlnqhwnL+3S01mD96PO6
f+yJms3xZ1SGyCpvtp/y3si5rK0l98/SESKdPLsJD7xSoTqYo57TfrbeKF6drbvZm4I3n7CPJ4Ki
isNcbI+7nb9F4faM+sX8WteVpO7wJ+ddn9S3xJf9Ud/UtJWy64tfbLR9WGVdi8w0zelz5QfEEzai
qcvJ6yzccnn2bDLTAvAsY2RZqMv73CjeVtci+Yu/Nx3HLznLs9jnJ/zTzwDBXbINek7ayHtcSwH0
scn6/qbDoMI0H/MvtDTNY1n3qayDJqmlmeQ7VZ+bcr/UEAZpa+f6LCCJOdulJqYl373ENHh2E2/g
lhkI48MzU6Sdv8pH2Q3XZSaZqRplPCpzfhsC+7ML+48goLbdFB1QeF8GX/XqGewcuRVDkO3XKpqY
9IPyW9l4CvQR4c6p5Sy5ZdB+iC0Ur21ffLdbXlieDenFDd+Ta0jnEIjJiZn6qNTJZTeFAAcWi2eh
SudQLoM+YLs4BeNyNhz1Us3O47TLij53O79Cr3/JppbHotrW17I32uVuXufuJ3tZ8aW6IXwSfaNw
hIbipehtkN1br9Y2IYQatH4BoDxsRXgptb8/rcsoE2MotqOcSQqnXYJNqi7rO7MrvFde8J/jsD5V
TPOPXTTUMg4j2aR1txrvLMIgrjnEziue4/3MtTjEAxfrG6GaxZ3Y9/opCObtEuzRt93sjAs1NU+F
U39z+Ryu0u2I5Q2i/cPwWx4EhrYxHcmFfhfEVcVzSU6nLqf2PdoBEPyq9V6tAj3+4FvlHkP3nddJ
RYfV8/VTv0flL/T9/i9v8WhEpcYBp7v7oSwzvJZVKx7rwmAO99b6XmAzY5SARY+r2oxrrKRxtNnX
cFjmZO09j0qaMTVLCxJ/XH8Rw33PxwKDpoef0MziMHj9s1ZS/+zJh4h5Y8gfjxRYm1teoUe6dFB9
e166acbTJ9pTteT9ia755d1ZcbQmQ+R/t63JThVDdMIoZWVu1FpICew5baK2SZFdp2T4WkhTN/tE
50qYLOvmL8kMx25u+6u/VGUibae57Oa4ZLyAeBa9iLAXj0FmCMfvRF3/pa0l20InTwWzYiJm206r
0kFsJrexJs9V+fK1GMzWOLS2P9xPxO7p2HEW8504WO4Fu696rOT1JyAJmWHaNykcoQLnalcrXnj0
6YlhbHNSTvPT5jBJC88X56XJKQVEbi1iNaCzX8x+PG29hyG81dbA8S6Ms9z8+mFo/f5SFa6hY1lu
MpM+zqctLIrXwGy8+66e74zWJifH8cSnmKrysxspPYmtEZ1m2wfmT7tshowMCucPORQWJIGzLvFc
VMPPKKqR49Vj7qbw6KKM62G0fvU3pJl9SdUHmc8MKrw7hZusdlnzQG7E5MUbsyDj4rr1NI/0+7wA
IIXBJHEirq4RPEuz6roonl0eyNM2DCAVBqg177f2ZuqV6wg747L5LCd7GTFxh0WfX6yyGuR5yaeS
+kITbPdiTVbl/pkmvfD2TvOQx367d8OPmq+pvzsRac4PVjM5xVeE62+9M3cKGM+6nccipZtTfIzt
9G9WAp1wOo+8XnFth72ZcEnARW5M/ROztmkdlcod78xd4UtWIKJSXk1Mk19FW/hPioWfuO5/0wmD
omLtzHi6uQwU3XiazaoPn8XCkHdxoyVwsnwaG32SUzt9k77goeoan/9AhrBTT/G2oi8ACAmM+oLF
YhuScpsdp0xGe3XXix420T44yl2fxDbXQ+bMpnMql8WPksErc/YrcEfw7KHdzK9WtfTJtmYo/0y2
MbqPG36jNq291vWgyjyzOCjqMNZsWOWsTsDy7ZKspW8aKeQlqc3cXOhpg6WPGvqC8ilMiSbjr2fY
B9ZtiviM581dQWRD9dUGwdGx9RHb0cuqG/1d1sDPkfXL0DVA4fhI2Fq2DKMPLtxz3ESWOtFK4z3v
wK2HcCwtMivLz5KptlzmP2Rw72kT6P1zFNUB41Efb2MoGYLA7ti4wBvSTbP5TOst/hGxLOeIrcvM
lX3AqvljKPVQJKZvQBsVo5Wxxecthi30nsXwu4rC02LoH1Yx+Q+SFKm4idasWAr1yG9xX4HMmzdS
XrwP0+rrEzlbX+HkcnWXe3BSTNspK1Q5x0KR1kQG/x7XTRDyEQNTpiPOWfC6ZokicXTNSfrPWoiQ
ONto4TRYB3poR3cJy7jrt5VXxFetczcHJrGRri4UrttqcS9q1K0D1nCjWzNL27U+1WPFQu96zRAe
unJiLyD1mfWEvXGeQXdEdJQy3Ny7StWbTFVPxU1SDn1FsoRWfnDtKoNeZtnZXZvxwIRj5izLal4D
6ii9x3xeAv9ky8oIUtJRIpbv3WvuraUw/avuTUee+Xir/WQttr0fcsLanLsgUMjGUKvAwqLmKHQm
1WQ3z0zMa/E2iQ0deLNi+Mn8xeDfG6dQGJumxKnv9KNZMMDkdwMdXFO2dtFYZqXn9ianS1iEMZJR
SUGhtW/Oa+PowbpG2HbEyazErk9h6xHhF/9zTBD9M7c/Ft9X1ZM7OnV73yhonYOp57GvY6cvxj2O
/NY07iO/t6sTXzkHwBhKcbWm0APNHNRj4Q5sWHbQbBdPtlyJbjM+8gzvUzYszmSkRIQU+mOOuih1
hrWnH4QcmVNrsAYKAbzx1Jj9cEJHpm+cz4eaRiuMc1rODoOGvSyYOx/2oqvOcHF/o2D/xpXKksUA
flWDsz1yeE/XyvWv3RKKU1tGtxCY+ab80GA5jjcdW1vuabmTajIag5tYKmI26lx9LkejjIcb+U67
YcfK4c/O75myPLrryvw7rorRusFq5fd2rEqdjRrlDlv+MNQnIGhmy2WYtrtu6EuGuopnwRsddRWB
AxBUCj96aNdtPZFkiB59jmqPNYSY0xzpdH3gWWZyJzNtfLvRKtkccUmvKH55zJ2w+0W2yJbOg3dX
0AP9tRbWRhtQZD8vY6Wrow6bIaERszjvpvk62x2aH8+sMuQZPkCOCCowrzFPNhWNmVHM9qXiiFCX
lYXsiIz8jyiID8IJq17twWarAZBz+U4wtbP+DT8iPrTXEvrkR1N1+mAKchCnzu0Sig+EFZvS4Ge6
VT3T7Aa8tQ+me9pHp7p0FtFzAZvqU8BzlxB1883tdrtKYGrtLwGKAHEWTPYBhgPDGkTrB73h8rmx
gu+OBtjR+NfSdl3yZyoz+jVtwu2pHXKTk0GKJLC7/j4chgCwfgofm2jWOVAen5O5iQZ2cmyW8xBN
4hj6TfSlkcIe+0XLO0tTu+RQzBcHIJRs3x5Rt+XttFPlh4Ud5xr089fQ2CJFVngOqnzFjqH8AzfG
9BBNgXNBXoQqmk/7Z1A1VX6wlL2lzUBpUgw7jsEBNtFJhUd32IEIO/cLk0Ux05HaKSsdm5YnrNH+
9lMFt/jaOjds1v66eoog7r6X7jZ914LUe4wOzwZfCc/s7j/ODswQA0a3XwgeM6LDBmX2oBlFstHo
lt8uqX/Pt8bpJ2OYLzX5AQZUig5OAAqgVt7gABThoHPLpJG781mqPYynLVQpBSHdw+gW5mkI0AHE
IUrHPbHmujm2BIumPkKdgoNnL3+UuR9mRinNPJ7gtaFg+55zNZwRcvUrOHFpT2jO7Cul5P4Ry6sN
TNLaOtG9Z4Lu68LiVQnDg01R7quDOfiwod48QkhGkHplbh9LYbOzB4Ywk0J3e7a7provjGX4opnX
eaCV9M9sdpFiV9rP7DRFEsicWiOnNcxz18r1rHwGUa+JvCu9Ui2EMQF3rtKVEU977j6TDaQ/+7G3
o0O+qO0ei4X30hWayWPoRbrvXfgAgBPGjcxPi7ef2N+qbDRJNerN9QVNiPG2+d30PMCKMb5WMuP5
Rx4RmXWmyDj7NhL1fJOte8658HgS43WVwUteoQAIZS3O0bBEp54OsNNcByB0VXTACi4vvLLnpiv3
T9R0oNoF2KNZ+8OzQXP5oWTsZ6Md6+Z1drT1XXt28eA11cLdbJfgOL79aK/RR+Pf8FWrbevj7JEC
bEq0BcjxSuqAo5bdbrRPTbU7R7r95qe9p187aUXO819Gfxydj7/bpvsj6k4ng5rnn0ttBw8KH98Y
9zMK1GCc+XPg9CC718SEEicYyi4ZbGpx2agbD0npiSG3M1cZJ/rRlrPnFztoqXexba0ShyTzJJLb
52jXdYqQ5L1tm1/ehMxEGrhWt96NPRKVpRcpl3EBvWBuG8xEZD3WCIPaKTPIqPmEDRbUEXV9Aq6y
YqFnXYr3tXwBCu+uqyle6HCMl7Ct/IMcWSeMGTqSzOfoIleTh9XbWJmLlvzc6zioKiNhq7ii8yAG
puVMjHTEBdyCYRHZ8LqbWh4aDtF04SGmlW1ESmVGaTG7b4FZf7XoxTLS24sDhGDK7GW9T1ZzAmqv
L220/ehHa0xDfjZ/DMl9VDm6chPf2d73sNdWTJIWksF23Lc2ptqqvBh7G33DmNkCWAZbxe+was7K
pR3rQ5izGMyamyxWHj3AwmCtlos23lZyUy/2rLdrwfUcD+XcnAg2KAHh1/FxVCGAUiCGBJq4vIZN
0CUlQs2HUPRg6MDOG4auI5giSwhrV9KFDsq/aDGTWrX9W2USPNZwqKadaL1Mcgtm7m7XKSniwaEH
e7kvLB8s+GYX6iprTKwxiK5TN3ALeoX3YubBdrdvs3r3cpbYFqTyu+Eb520zLnKbTZtMBCnvQLET
cxp+VLPXPs1UPV/9uq0uhIVYJzUY43seutZ1UGZ4JwulfgMem9fKUMXVsrolzgkDQ69cm48ovIw8
5TyDdYAmg/QhBdCb6vbUb4gIo/A2M8q94gV1mnQT9KTZtuFN8Bbe9DT7nfEQVtAWBYv/W2/04VOO
4jQVFliYXezrniybkC+m3f8MnbG7GwXXYTZuizzh5/fTyt3qhHqk6SsirSsWiKpjljuO59a++iur
1/0GzP1S6BJmeCdN3EoWoN6LsQA13kZGGCBJdLWymkNuBusRzMS6BFoYpGryHXQDAqxag2xmjRhH
krDWqI8HIoIvspmqG8ktf2ycNOuJtzp6HWQjiqQmdP9QBuO4wWQakkpnizOgonZ4Q652aoNtost7
5W2rvGH4RpZnPoF9hNFwWMylGWOQO/O6Uv1zKcBU7MSZVfDuFrb5tww3SuAGZrJlK13zvff88Vm7
rvHeVbN9P3TBcNmn/VutwvZ+ZcV6dmpvuLS5L1/I4CV/l3Ra5+wHah6A0W16TjXk2MHpFjZ7c93u
gfZF6rEYmvECjC/Pwu845f2lsMCvC8I1DsZUDInvEzeYSK/vfpFCUM5pZO/5e6mm5q/T5BGcisFd
EIYwDdNk8tiM0VLzyFN/EMW9rOo3u988N0YVZ4cU1iiPGdgar9M4NkcONGY24e1owNgbNZLfwMrG
aQ/AE3aEnD4Ic7PN8sm4edneWs3p528o45LccEI88iXJQu5uDdaHi6aC4an2i0tIYVfCRu47J7sD
aDD7tppiIuChPNx18WRcLr21JRa28D/EWtLJamNN7/uyudhOZ305o1aXKdo5HzxnhcVw9rs+ggMs
xNLdS23k3wgT/CrXLoSRh/tuPM4xXVV3NN6vD85qNlnQG7qHGrxtya787Yb6TFdaHquovpfB/Fnx
kIMmrpjRKlkuCJO8MMVxTWxJ3ve4kFFddY8eiqkiRYTGqce0fbJyQ5EVWIEszU6tksLO5ZGepVs7
2NbSnGf5BlGxRujGix/8AsarskF1x9HzdFrO3XhPddCQDKIxoa+wKCDJ9mPTQt1SD16UldvQnm2W
hsRZw19RUCByQEx5bJU1faupzzxHMi9w9U9qOAFHKV4ghBAsuwYWybV44ueNjgg93rVZ6xXtqZZL
tmPEyZpyAzze+ZAMbNeHHRbDuEaUA7/RHWR2B7/VocX/7O5319qfwoj+UcilwtgvnKtwtAHsMRMU
oBf8qAsZFLc8fGG6VlN9HouOGZ3/R7MghzQEckvWopiRqLCQFKfFd5zh4Jl6SQuEJRnwH5W7nXZf
NDRjhs8AfihwEWFRIL6QJWhw+d+ePjzrJzas6ftOWvzJcnrB4BB2GpOi0X93Zg9CtZcuNmDPQCsY
DFt7P+VefdXmyt+DoS+H82JfLmbzlgE4PpcOkOYoNjDQuZP7uQKA/X8osf+dfvOfkktUOr5p4tUi
aP7/agKVGLrcZZD/Jaffw2FbyXT3/ToGmEfUQytWzJl12zqnID9v9Pf9hKwPIIKnccAgE7EFn3Se
C57YtUPgymm4PkUwkkxj9do18T45s30g1qg0/rTTBjlD0kOr/9EP/6+MfW+y5Z//7tX7D3/f/+jo
+49fdfwjb7a58b9/qf8PbX/2raXyf/b9vfY/q/+wCf771/9j+3P/5SDCRfhP+H2Af+9mm/nH9mdY
4b9umcHYyfEL3dx95Cz8l+/Pdf5FFigyIXoycedat0SL//L92cG/0NybwJCez8VMRsr/xveHueU/
tcc4A6gAtdiAA+vfrvb/3r8ENzlWjVj+MlmHy3MZuAsSXCLuKGOYiGWL4eCRRvjbtqeWwdmbV95+
ZDx2/+SRLYrPvKP98egPrcPVFBKG+K0IUMkdRnClG7cLyGYtjjP/nAljQH+jLIgRwA30bl4fDGuy
CG/2M6va7eEVmo0ICFc43DJBgWBuZdRd0nl1vfG4L7c3YCW3dYltH1tx0u0tDodIGIGX1j7p3FW7
k3tIdqd6Mhj+UcLZxmYdTEWMDKRkvU44/PJbUy6M3nvpb1RnFW2VD0dAn+6v042lM8XQDuqhgnn9
DCmcsdDrE1qZl8M6Jr7ubgvDJNjXF6hCahOwc8xpNQa2OPTSoBWSL3KXD4Vrp4IT+EVz5eWxs/bb
p4HPg2CicZmN110R3pjV3hL5lw1mckM2WldvleX3aeFTp3ssu2JzYhkO/BwHgy3qME6rWn/wu/E0
gB8s+q2MpG88Rwp7STbkoCSJySr7UnNHePdLVbRb5kyjbg7YHqBsiIZTn9PtigHYHrs8Lrdl+K1a
4OLXsuuclqBjr99PbL8IBGu96k+vq4TIGIKsIunXotyfZsdSTRYC4hDfoWCRMGxbUZW4k1VePL1M
M2dpEDwUpqOcl2BXS3XI64rvYqrt/hN8ucQIp3P7WZN3QCAN/uJLPwGdI3pZyjXbog0sSxXLqh6m
EpAtzvXobgekmapNCXszFSOSTwWogyj6EtiqQpdoivD7POKwPCyLm98EFTNMYhfkFJLiXHdTLwcn
OeP6WzXqYMSTn7pq67+SLL4CHNQtrN/Sg54LpnKvE7Q2mO9ju3N/Wor0wAu2Xp1n+Ti1YTKFW7VB
r821Ogym7ZSQCHg8mA0b/UVtwWzHkpBu3iSxm9SINTkV8x6gj/24YwP0L8Vq8cXcSiJa5zgnnDFV
hOy3t1AJ4geycNn9/IrufTQT5XIZZ10U0XsQKTpQVaAX41W4U+ieQ8PiZaM5CGmSbFu+6IxltSTu
a12fVvwRlGr88ypO0wDPFdf1wpfoPeR6P1aZc7OUOPfqGtLIWeHKURSW7W+3cQBVuXrmlQUJ8Yok
IqH3yij6YHbzYbArf+UP3qO1/wzHZrIfaSkmG/yfx3UndM77PlszH3prIIxO/nnoBk06exb2zNwH
e9zR4pWNJgXP8UUzJaixfwbk+BMewurDQ78U3nd7QLF/BtKs7bjYAgeVWj0+8zNxqrgqN/fTmPLm
zhPB9OhbmolMQFV9rYZ2p7jL5e+6EebJduz6SokZ6uPR9mAisTswY0/iUIT2bWPu/hbzOhz2zvaL
7KZwfgjEbQ51G7MqMyJTZvL7chTyMKtMb12dm9/WBT2hJ4joB5bfPtc+DCg/NxH6LSCYMZps+YOB
JrqKraqIP0QSqJO5me1k7nICPKQUH2beR2flaXnv0UeiY8im+snRUz/jDaINqoByRbSyBeW7WGGQ
S2Z3PqkKi45rUgL0HNp6xiXNV/DjoQjYXHpvRHo5d3OFnsMjTMqWAh3CmNvVTlBZUdkxdRrqwBy3
vTSYqcqDvS3ek8+MdWeFPZ+BY8xvREeqWxGLBwKykmk/hHgl+gnLXOEN1cvGgL7yMwxRN3Szuis0
RHboMclHYnpvgql+2Oztr1lr1F2WlIiXkGnVKExY789LK/NvbGOv8z4U54nN6I7vXhyQ58+fwOWC
oKEqPzcRoqBezPLYNzy6y9Q7aCyrurvsLi80wr9JE5ERWonsGVEThPS8ubW1KJ3uTSk4zUT5d5Zb
+8qJ3RZxn0d+F9c9zUImhaH8h6AtH3WkoibVSg2IoUbILuH6SNpL7gT7BhPUd3vkFiW5/uP8KyxF
xWIL4mMccGvlPyXCpxMqY/vH3A6IV6E11VdVGUy/xGBurwq25UgykjLYruyoObCLAgBFbm2nsvBh
AIRA+zi24ZGTZL5rdRPQUe0WF6xv6iQocv6xbN2UgHTPbabK3sd/QKDyF1cj6rZGTdWplvV0amU/
HFjjLIG1pXPBxV1UZVjjakPGCw1oTbxOzfLbkKv7xy+Xv7m5D/cYPUF4GEXeN4iXT5TmwQ+DcDmo
trH/mjqNOphuzTwZzDxskakuFslBo8cfRRPlta77OrqaYlEvrrvlB8o41uoANtH/2ei9/hvWo3ri
hCcNLOTde8AhOf2yrCl4nSH3IEIsAxYq3ykO6VyyHAdhi4QAz/AZrUXwsx029Yx1oXrhwGxpKi/2
b411s6WGpcVp0+f3oWj2X6O5W9/mHQGzPY7TM07pKOnRCMWduckD1HiBXi2vOs6PIBrGh9Yu97cd
bTm7JlG5Q8qo3S+nhm0j+pRMZAUkA96VtG4sBmyrIuQyxsy33Zcy9z8JQuFltzFAxDsFUhr9mmUP
SVTM4i+WNkw+te7Hj3DA4ApghxcRZ8cOLGPnOytvNdkZ5mUkEvbkchnXmocopt3eCTJd1euacRs0
3xqfWMhsIpj36nodrrseHcBxnEakuypYPDwACsbxeZPheCIh0PvT1oW87AC0a+w5Dmw6sSqoGEsy
hspkB4ZuU+TnM3Ljlc8gfF+IemExIjrCpM0gkBxzRe2F323FXzpZSe6iO9dDV3nKbbcQB2Nc0JUw
BDUH6fJyHYCn+giCrjP+2MFcmhk6NfiDQmxYIzzDJhM0WqdMr3mxI/pZqojrrufstowAhYU52y2c
zi0wtPfkXB0aKrfnw6hs33ihINIaQQFZfdOQe5MmCN8S1g9ZudaP2QlYguYIbV27uW5/9CpGIe4A
Ewa304sq02Ff+vkJteha3UHdWKDd+WZPl8Kbo5VPYnKau6iOxu/V5vbP3MgICYjCkeBtTB2E74B8
cw4Pff973iZPHE2JF/bYrPiVs2B1uD4EBUYnXMttcawXuqKRSgf9/2HuzJbjRrIt+0MXZZgdeA0g
Js4iRYnkC0wDBccMx+AYvr4XVN1dEqUrWd6Htn7IsrTMVEUEBvfj5+y9dgS+DNED9mLf2PWOSdUK
ldS33pXKZcCU0ZW98yaBe2MDEh1HpwgvCX0Og71NgddD857M02KCoGIxyfzLJWHUEGUc4k9Okub3
9ohtMXZb1/tGcXTjV7mluIa2EheW089IX8Dewjxqw37mkcyM6mAkM6dgppyXVR+07tEck7GISggI
7mVDQG+3N8xgc0EgyMuwd4TqWbRpEtDQmdRNwR7qIZpp3rmJrPLYHM1QMkU1KTpmjR8ypgVkVruN
AQw9o1h42UvOPShfMdxiyKrkp65OhwcG2GzLa98V1501+q+pRXcdeesSJR7VFiYR37gpyqp9Ca0U
Y2IuS/48uaQ+vUO3RU2fDTpnnr7UI15EVP02w5DMR+3eI/jHMNGMejfpDJmhV014QypzVepo0zxx
duPqGSixcjR76+gZ1gUHn8GPWpy2H+iUYcxKwzp4mqoujTPP3UTMMgs+KMekM7b2rD3R4MMWz7V0
LvA2BDT9CTIdaSTWfE3pNPaHoM3rq7Ceuf6LM3hFhJNHXPnaCzHGmaP76AxF8+yWrT4WQ5i/uJlD
MW8h3/xqD5Z6FygmqPximbjnkRn5ubbpgCGNN+si8sbRfEl60uB30/dDgCyt2b5aiuID4XhBgr9l
VetBr1MTnAb0hTjaDFdih0kSTEaTlXxj5JZdmpk5n9n/g7PlBMNV2NeQWpXByDqupLM68UiDrd6q
P6yVq+2sHyV0ug+jtYzu3vLH9UHoTvRkPlfOZcnE5qvtJM1Ad2IO7iaYrC0+PteKzG2x8CzmdFHj
kubS2Wn3QPm9DVNojQXLlJ3aZDsQyoa2Bhe+uIYV05x7aXT7Vgh5Rif41fPRBZrI7s68dBOTiiCl
TdiZFTd5wB6J0wH8RNDKd24GarBzK/fbqD3jvgozxr2zDB9SuDZ77KhObAujMiKv3pw4+ATEnc/r
+5pgH9oatabzNDCQbKOGUQTQ9Gwq1VF1i3jGN+lopPnmsjO281cwWWTW+A3y4ltth7hDZTOQUSZq
dxeWIH3LWRtF5NSOPmnbrS8QO8xHNstpt3CmDEoB2AvrOmMglGB3JpXHEXLwxwzj9aNl0LSzOxSd
2I3t07o156EG3G5U1CeYaO26q9Qkkeb3q7OnOOmO/mLXdzD3UQ3ytBfpEZHQeJ4Rs9FItPTjjBD3
SNJF+EGZzqGpPH3bDzauoaR3wqu1FF8bPHkrYcfS5BUFD3wZ1Fl+GhhX+VGSjkj1w8wOLrJmts/s
Pq9yStOvvqH0aZGWsw9YVOs4bAz/yszRs8a45LMmGrw8REtGa+qeVbK8rkgU3jMGYNwJadFw2evD
zcyL2f9Av9J/arIQp1if5khCLEpbeBgIV+GbKLqldxWJs3vpTPp6WstXb+BPabSY5853yks3N+wT
Gt0oY0Nz98oyqtcgb519Jnp1G5Y9GdYeUWveIUff5B1lUQ83btMzZU6S4ihaCxG/kaYloE0sbcYo
JAZCJC+4IQfVprsyRM3AbIr6OulxBOcMPy/MIcGE1Nef1rSdLygvhlOBYu2qRMaDlzRwb20CPj7o
SmpscEGXsTez0X+c8nnBlpGgNiRzmXFEEGbTwSmZa5IvvZ6TFtXaaa6n8LNLDx+DlYn9rXVw9LQI
VYZLayLgfjehEA/3g53rbyWisxthUdWwToZoOJD7FMfJ8JfPgjz6275t2/HC8z191wuDlwg4BMu9
sebdV3OWHQVzMSDpqQYHOgBnQqz9Vn0shJg/J0UdWKhzUYTujCVtcGsbHFB4jFdq8o5ZOwy7bHxw
g8pAJ04wVSRNL4nQ2jQTO6KJAYahhbvvR1cfVGI/uwqDT503WVTV1nDw1JT7h9kwXszZFEdEWjUC
2ny+lKibzzPnDyjZBhLlkd41BNFB74LCSs5qkZwNrKFeTp1wrMd5ENsAxPC9Yu8PfOeZIM6PbVAz
8RnmcKYdFRZ3mDfUi5fWPkG4Rd+8x+n6vkPqdlvOvujO9NB5cUThjvn7rtYVJo1wNIdo9PPpDvu5
kdwunkZIytz7Q22W3T7wzem49GmxHuZ0cn1OK6S3qjkv76kHN9WWQ4ceSEn3ufDq7tPIIIGOmdJf
5mkouhhrCqITsCS6KtE/5swNUAdP7sWsVbvvK23csAGqzyP+zztGjyrqEk1T3F8n+9rm6N9gSOiS
M/Ky6dxwSHpXaX0QArooGdtL+XnNhnaJ2HrDsyWrywIH987qEnmy3IqFYlzlSTT0UDDGDXTj/TF4
7SZz6SOUXIEXD2IZqQF8PJVHJFzrO7Hq8Ul5C/b80e6Hu6XD99TI4YXtuHrANYEJoajKu2qR55Ff
exyNkRcd7cr46k7+5F2s+bCaF6kI+mmvqtl4WTtPPQXVcNPmdrVvaH5GM7P1pyytzXuUSQxi1sKm
gWZmz2HRtyfUP/QLhfGA1X/L40PreKJmDhfaGAbVNufkZmdMfnWlR2C1HCfro9Ml/otRZTjBgNpc
59ylAdtAHg9+ouedRMd0ptdD6kZvL+dRusY90S38BqCVvArOvSXG8YKmXxrhB+oOeKnc68RFLNVk
wpB7ex3AwYe9Q47RGlhwEIU3ZjdmF1rPyUhlN/VNl+xJLW4uw0bP9Oba+kVI9H2qXL4xiJ0Oyi6z
DzYIeQorFDdD6OUXcyi76yJd/Rtb4OE0qP6ZIH5FhWm+9/qeNwgoU30LKXfnTnP/YcCtl10ZQT18
6F3PuFB1MDwHGASI3nGKxr7LqSPml9oLUpqwYjRLHHVjPsach3zaXVOWWthHKly0cGmnWt1la0Uz
VZTsPLE0Vf9eVD4VoNNxfNktWycocTNTHaWjaVwqJ6VKDYfGNHZARcxH3ARjTIYxbo5UavfSqE3+
Aw72/t3iTtV7dtxOH/w6o5Zqpib1NpcZ7QHNYaSKrRYh+OUwNImMG0lRtZNBQeCON1tze0VlEsIl
HjqWGUjJHLq4pwHNJ1kV+i8Dnd91zD0oPhSU8JiE/wZ6g3AkmeBsv5LotGANG02UyysIS4CS6YBn
dUxgMCbdciMKplI/TBYwu7Nw1j+C+gD+tf+ZJW3dembS9pafZm1BD3T/f0LfBL7uMQGtn4Kmr6+z
0BmP6WLl8UrTNc4sNZ5wp4z3RlK4VZSPhnn488dbv3y+L+gZbEcPNyBP7W0G+xQQGCBVVtP30jBW
6tQgWolQbt/BzlkhT0wLOpbhtCBNFxrCcjz7mnQQPJHbGXtM4K7laAJHrtBWErslR4T9iDWr22ce
04eoYRFr48YUVRsTfSeD+3/6EwIgn1xEPA3svb/Q9KXwpDH7NMNX05JyT/aboAcaZtnyJUENrd+3
SDFMNq+Qp2g24BHmEKr6Qydo0O6nbqTFxLEF0fviZXNxTkZjKS/HJkXpRWYM+n9kogqUzAp7D+0P
4qq/QNbfQIZ4CiidAIowVSKWlrT7N6xcAx8//XgXU4GVFABIOkkrHxqyDVdH02DcDwWpsVR7BfdI
1gEXF7PWdunR1X9w0etVx7UzyAKzvt8FQxl++Re64O++ZEBMwhY2xmvC9/z5UXUc9guRqHLntx0Q
pMQhsfUSgwDfi9rj3SCn7DUk9wIldbFykb8/FWET8pzYKrX9PXyCjI6V6CQgicUDkv3nJ+E7++/H
lymwAFeB43XAypmubb7B7rS5tyKGBURiu8RAnpxiKYOXMlWt3hsLb/iniqCrMp4M6RbXSNNR+rFu
yvwmXQifvUQHmXqnsmwTBlq2zMoDs7A+jSevd1fUicyU23wbC9ESkF40DYv9wfMSH79uV/ot7bC8
cA+KAnqOK1z0W0tHBUcjaCowZTxI3zg65fck0tJ0zRTDk2gGBPOplVMwvZt66b8PZ8wcO2cY2uZv
z9i2iv18cTbdmE0oJ/ZmQgLfgIIYXMg2UQUu2bEM9f2/F9Xe7iHLWC09yBv2BQysfsY8JhZNt/jn
dO7X8ibEe4zNleREi+7HXFAelqrmXcImyWuUqNlaLqtMOUjFh2nwg79w3d/w670NZEowV+Buqc38
3dssxZXZSoXZF3UC30TeGFnA6WwcshXFGWVfs6+9xnWu+27gTNhlmb1crqGfFheeWfP3LudOHHuq
z45hzYg2qi1E6Cf2gSK/NP0lcA/okNEkMNm1+1gVI9MnAtf4o/YcNBlFXm2GUxx0Yx58av2qWM80
jvInZhTm8v7Pz/DP6zFIK59Ey4AwQx5jk2XpzV0CVLLgTUnyXYV7ejsEpFGRzeW5Mqv2AqMkLQ2z
gaQwuDikFiNExfbnL/AdK/yf54RvwEUGYOSZiFMgn73NUF3l7C1Yz2mJS+x+Bz+1XOrgNaAt8u+p
FJdZuOcwQWqeGc0A+kJ228pqpfYXTyJmisrWy9zYpr+cwFug3XrA4z6+1Dn7OAfoJDkbekrU3iOR
5+iNBeEyivN6tqu9FcvRDneisfdceq3/Fjz8BDL+cbf9DoT+8ccxYXfgZVmW5zsC4Jz98xrmST81
E3+AcaMVCCgMzxECc749TY7wmoPwCDfMQj+d4Mb8RLgBHVEhuiLZm0EAnmAKa1RvjemHt+hrnVgv
ef5gz/OwMBazvIdwxBzvjzWvDdraOoeNZQNqNs3JukYzKSK62nT+MXLnRdyCP8CKxFu3B7LQ3SOh
bf+GSXxDkYYHy3HaZEEUMH7gg71FkZVGI0qvKb8OzjYadBjccAxqQMBEGlVCHQV0z/SBZ6y5xt8+
Q4ZsaB1zrOBkNihHzvs/P19v9AnbF4II71kO+SUILeFp/3wLKtfF0W9tCKmJ7fzcAPx/yPOwFoC7
rESR2eAvj1ppnJawTZJsP3nor6/CsM4yGmYDZqCJWTsy29QLv9UyyId9Xpn+jXAKxzqMbVF96zKP
aavXqup61LUqH8wpmDkibjNaFpr22W577703MnLYLSYYW0zq/FNDey3zBlNju1lSnek4NYKiPPSJ
wSPSDHhYTd1zAvX6pnBwW1TUu0tl9eALmMSnmGydLDsibep5onVNw7HkXCH5v5zcBYQQMoynsAaR
sSu/D1HtynXSE6EH6gRn0joEKBc4C3vJSOBBQG3JpDZp5r2Tl/AxalFBAUCGt6kFDLu4WtBuPfbh
QlPbazi+7WDjC/TEVXgNex84eW1bJVaWoaIC98oSD2LL1UVNZo1MzL7f2P9nYqL/D3VC27P738uE
zt1r+an++iMefPsD/9YJGd6/WLyQA7GAej41vku59H+EQua/2M5InIAEzttAfvL/FQoBCIcG67E2
QRzmj25F1v8WCnnWvyhp4BD5DgcR/vw/AoRvb9l/FkLP9Sk4iaFhZ8X2S/3JV/gRuWmlSGsJ5aVG
se1n3/LWQ9g22+C7Mo4eD1r8w5X5zTFnE1j98nl8cxLBOWqwtb5ZeAs7gCss+TzQXghMjASZaUv4
w0Hj3zwMvh6OYYI5C8JeF0vpe0+5pxi6kWdwbvsais4038+8nhdZOVqxMdrYrBFx/o26vxWxb66L
Z6JSIZcLsixHwp+vSxg2mCvIjoky0b1gZ5AXnOND7OFK/SXF+tc7QKXPFmtyo0PhfK96foCe8gZC
QOhbhO6UrBvAwT/aOWZVIveaF4FX9C8b+693YCudeHAsni4qnDd3PKMDUXV20+HEnmzECKsb0S7N
IkcWy/U41WBVHONvPNnf/EjSt/g00oQoKt7GHZV5SafUzTrMbcKIICS2u7YvirgDBcdmZHz782Nm
b4/Rz7ePZ+v7CQAJXAh+/+fbx8w3pd9aEJULSxqQR1boR2mRp8KeXfdPuW35cscDZDw4NIdx16yd
/6DKwPsqTFQVu4kxoUaW0lmYRyjyxV4aY0tCm5utM6Inlyxv1G9f5FSbLypjUIxhew0e8qqx1OnP
P+Z3144HxIFBC9OdcNyff0uXKeCPslXRrHERkBuF16mf16sqLSh5Rw5Uf/48Tpu/Xj2BrHV7Pkwh
yFb/+RNX5jKOAo6A91D0F0wmQWQFyh7vssxs6exYlNDNaI71rh/n9EyH3nnSfhNeNipl0Iws2Mlv
3CXQ3g4FDZHQ+DVaaGhM+y+MPPUJyhQ+t0WF9fLqVMp7UiNi2XOKGONa9nQOdnMBJw6SU1dcFIwM
nH23WIThdjbCEOkhlzlKCKFllNLPua4J7+r3oh7si9bpyHxKsGHvesYUNYYvGaBD4EBNixI6xj0N
UUAgvTY/KVy03DfOz+yEOMnnXbb04f1Ao9Bms6xRRtoNlvZI42ILdrM7qA8hOQwdFNMiBWjTZDS8
KXKQUXZt+F2CqLyTSyXzJclm7wNrWtvgN7fUU9mu/V0x9sjilMjESSjTBcxrTvlm0jFPPS0Z7yqb
q/K5acAN7QIabp/pqgSPboeDlIYX1oKJ0T/9eYJt3JiQK7owcLrML5Oj6Loj1C7vlC034OnSz5CR
mDiSsVvPPWm0yBNAojJl2VBadNMiTQ+FQQJGlWkPkchSe45/CmpYO8lrUQv7sQMewFAs08j7m7AE
vMF4A4Mnip6+ipbSC64Nm1nHbtUF8xSaekF2GkHPCaasRUYTCCY/BLZejI+T3bJ8cmxjLMaRzX3u
JxM+qW63RvTSt9rbL73uXgDmyJ7jXNOzwM9hvpcaz9xhJZEKDp5t9agdpGpv2hqpPgeEeqPRqmnC
NlCvgLV6zszTAaTkiGk3EEx87NbxZGxYoDEixfv8YcqwaZConBO25LchlX41NQ5/75r1x7Bt1wmV
S2c8Y7FhisYDjr/OAUtP6Ck02auhGlGxB2hOP0I1Qo3SBKEad85iTs+TZpi568J8/iRAOQCDqAdF
U79faAuEQwsHdQzWFAe7q9abhVaUvzfRdgdxPs7lUY6+GiKVjI2O9NCgl/CXNDn5y7qAp82nvkcE
phgvullv3eEExyBfaFgKW/bRku5HmU3XTDaLb3ptVRo5li4/lr433fmrOVYsICszt3wpUvg5NTqB
hed6OqQJUwaKbFXetpXtPJoTi91+gc1/lpUDQ4ph/7ir9BTqQ+jPUx5Pg/A/MwVa3xeIFVgouxG4
84Kk9KvQoHJ3qdUPz0XAMC2W5cz81OmcTEd+5mU+fBnczLs+UPN5TFcV8l7OXr3P8sCYUalI8xuX
vIW7ObTeGq8LBKKlkBkIO0cbA81GNCjxKtau2ROR5Y8RxwzjElWXVceTm6RVPBOxvUaVBPaxszUa
Q9aMzL1ickRGj0ZCR7646wMWG5jJqGhMTVKVq2Uw06j2jAmDsIGtctczWPmcM1kHuGngOB8IJYcu
PPbTQPZ5ZU47Hw3jk21oZIHoEbs6JipwApCklBtlWoVfkUryZROZGe/roVjeVZsL9qhbH9nZ1GLu
Ms3kfnuf3aO/1ArRQq/1s+G24cceXz4KAsiT+FCWesoiwboGAK+twlfIsnJl+zSnS/ouXkrTfLHh
d9LD5ambNjNSj07xIRtGrXfZ2DDXcxa7v+Kw6y3UTWaJv8vv/Hc9ohQv8nEbEPvUy+bRHiA7g8Q1
va/esA4vA9VCc5x07w1noP54iFOTttfgaIxgTI9mh0ZfM97T4KfXlQ71PB4mdLj2Dh4CcczTNJsa
37pKbgs3g/6pEZZZTJ8YNQDo35ZnS075UYrEGWKypJyP9tQF79slMYejt9jjS7gKVZ6dYVLFHi2o
+7TIxvZ3sqi8DoaRRUpVKkd1PSw0c3f12hevUsjwmjexfZF6ab74ud1PMec1TDgIJJAklnalL5Fa
G3SGfCFv4YmVxZ6jcEcq1pR6XxGVdHmUYfp/GYsOnLgEKHmbcxge6UClC1NMwzKvrTEoGbhS4BQH
7XvQksXizsE3budU3zMChOGX0K4e4qJyl4WHKoVTlaQlCDyem3j2KvG4GURfVinQFEvDAso1l9No
gjcL3CFixB4Wu6HKp6cgSEE7KbF6qDM7ibSsFVVzAiQZmEgKFl1G/NMe5VXYzVcMfABjWW3ifdFB
mG8ucV4GhIV+YsOFtZlzch6mdqmAoYhzUDFBR0dvoJ+czcU4K90s825SsOh2TCecje6E/H6XQLe/
yv2pN/ccIBjKKiGhKGuBlRqvc21g13eb4lYVc8KotGNKBDsoSR5JChd9NNcK0TGmnfIjm9bAyjt5
Ldnd+TZ4b5P1s18gtd/zhC4PTGEUVwMzfcppVbfpYfUbMKuqMV0YXEMJ3hIvMhoVXRXKiYqh8knw
xad0rhJkAdgcCvE5EEnhsAdMLeln7sSybsluXXfcW/uq8SUKP6b+/ASqxu6DclUj46wUBbggmcwY
fIyFlzLVAKiGvlmfHH8lQNNxS7RRLtrlbyikK0Drsi0MKsyV5XQ0yvqZLh/S2ILEyy9WmEp5tU6i
fUFerKp4TRf33l35CSTlODkUcxPThJ1o64tQwnz1DfpK2HVX5Cxwl7+lOmgE+k8bCki5yWzRp3Mv
CBhtvXiqiuQKVrfz1VknQNX12rwAlAP3IZH7wmd2uruyMOxrJKI5ecNu+Sx8Y74LMkNiM4X7guNt
Noc9CwxdurxjY4FNfShE2pyzBol2KJp841PWetghEhhfGyAhz54n3fdG406XtlDIqJTdd3AlxNg/
w3evvEjJaowryDr+tevUbn8iJ2f6OK0W/kUunEmvTYDeIrZg/Kgpkj7NY9hbZxz/xXuIXzbrKkLx
LJrMctknLpa4K+XRcwW91KDSUnV/sFVBfu9QF8TRpfioF8gDGS8WEQLjRdcid4toLsEyCbb/Zpv/
LN+SsQJTX+E0syJagOAocShaDyv2LCdW1bJ+VIgOm7inCXqTNwr/XlfMPfoVHiEm08McdrTOJ3h1
OmkAAk8tK7M9g4QHCCBh3UY9+L0QbnQyzMje1+TTaDvd137qi/eEmZgtAL3RRv6UN/0jBJAwPyV9
B72998V7iRLogn0uFTuEaFARrTmo6phyEJSXa2a+YKRMRzoWeMqsnYmZUB5wrbTJPrcI4wMaj9rk
AudEc8ZpQDfPyA20mXZp20/GItgQfWgmDtqwFTr90tryypamw2zPK+zPWJ/acWeZXQZgK6zyzyqY
wRRjcCMBSfmexbEYN+Slu5hzue/KMrw3R+WHJ7e3G/S1ptc/DHDSERaFcnq0Vg+8jkmPdNe7efW8
QOq7B/cTfm0rGueWGJYVN3Vmzoh6s4LyqxUrigbDTJ6TUmuXiIKhVDunhGt5ykiMfQeg1czikkYY
mUimdG6V7NGlJeSvmztzSlnfA51OjxlyB1ia2AnCaMhHGnc2hYDCaxsad12eUqL5yq7PuiH8cOcY
RoFDgibhDhJ7+26xEjhYJQEfF22HoWonRtSzOyqCLDzOIt/KNJwZal84ZMTEddiud7kB2Z3qQLRf
TRBsHD0sOyF/LcMvjw5NW2cCXPyT35AaAF/R3rvsJDDMrcWHGDXS7fRBHt/Ni6Q6T3TfcmQFSV7E
pt0vt4Y/aR0t0P+Mdy7NVbB4q0Q92cHFe0XTQucJ6YLYwSEHle+mir7CjDO/3mVwOPsYO4GETFVM
87530a3t/bKkGUPjcXwGUILIE5Ut1zRhMX1VQSpiqEOIUFtGeRAhRJUZ+6ayMv/g61GKOK0Tujhe
QYszAghE85YpbwOIoUAb2wG+11HosDJH5MhMXVR2Ulznqi+cg9DzzDpARbjrhElggYGzBef4WqLc
NmjGovlLFuQ5GSgmmO0jLZ5yGRY3Rs8/XAtngU+LlJRttOjpeDrs91Tl/NfQfjD07FCu6lc/dZ2c
Y49nkb1hAczCI712p7mZujKWnbNpJjT+Poy8en6fBxVQaIznzm6m1j8XVrsUqLwdcVY1Ici8gK17
P+p5ugjpGn3U8MA5IfBqAnEccHAlG6TZrgNTHVZFPUh7pbUPvYd+gQMcW/W+Ndz5XSIMsVFJCgGd
wzfQ2jZYKaKgGeGLWjSb0OZUrDmRQV0AlDzX87271KxsKwrpu7RZvdfBGijrVSJxjTpV9S3EDval
kGkw3+T92mLvykfqQZGn8sjPHLpNUt5W78a+cp7GbslEhJbZZdoVIrGKMlQsFFQmuKA4bQCIEOmB
hiiG926qmIHE+pGEEHdGvDjTrWNaCHetrL0SZHrOSlwKQ51W/Kts7zz2/q5n8prse2pei/2tqtCP
d7D6w3nFsWxAPfvAKDbUMTffui27TU7jaUKby7HPV/Tw+FNoiPpuxIiGOfFahxI9a9pYAK/9iaoy
YEFG+drU7wvGOUFcDXPxhblueD3n9XDF5BQ5KtYPf43AlJXPk+jmd1OaGK9MOnKygwwvAXmmi0ng
2tU27ngq1+s13daUKckna0+dtB1UioCJPIfO4Ggr0T+HogZQai7gnfANzV9DGu/LMVgg+sZ9QMgO
Ob4WLYXQ8dLP7uiY3LAGUqdPdeREswrKAW+kNQEwTFYuKGpGUFy5YtriFkiMIr5T6hzYEUPQ/ABs
8wM6oeAkXQXymZTB4tPKW+zFizFWUJ1TrraUOgOTrt1vebe4r31md5cBilN9onjjBDdPIbqjVXiP
NvgYEATgOpKolXV+C0piJbBo6cs+qlUtz92A4H7nExjxbUPdjTEB5XP6DPHWnePAZqoc674zL+hN
eMEODCvxcKNVUTpi/FnOjZoLlyMjo9QD4M4WfG3W5+WRnbVEiTQVcAjkGmQB6LfOuJzdDIw7x6Gc
tSfTnJPx1WcrJVz7ZWAmr2KvSaebwinWl3kYhivwaMaLAnvyghJdBJjUiXsFoRfWzkWqlENVwM4J
cZd4F0U6xrikB06MLUJ1Bpbb+7/gpRqaFO59W6XBjWvV5gOKWLHsNdJq2gxwxb8Oc+BuFu3tmNw4
MrmHWYGLDt2AQK/YWfmjh/zvqeclns/VoNzXJZvWe+UGdopVypUQLPvUR3BM2MGwa7wEsl2qOIHs
StoykOgLTpFN0QSPjulV4TFzXauJnc1FyWliRDxKQ7Xk2XQXXZwnRwfIz4uMK66lPDudzVzHdaWi
JK1H57OAO4JCuHH7+iwQbTC7R55x0RfbbLHuGihohG3gYVAJKsyYjDkrPIiJltuONN/hiBgAy+2Y
+yMOtspUN/SPEZiXbrV4RzWs/YdE9N0tjkzVR2bRSjhd4CyYmSs6NNCibYh7mILBtVLsMbeezfFd
taaGjBnBF0+uFXAyzaYhdM4dLzN7DE5K2h8M6tSFRKRPG83tOF8yVbPISV7YbKaYfxsMt1PeeJ8z
q9PsRMNisBnWY/7RlgOANhrYnQBskBB4kqYLjqgOsklxtGj0fUN4HKCBlpw6ea2rz2xx81VvVb6M
t5Yk2DJz8uAzqjzxYov/Qcvv+XXsDs1mF+sscIuZ7yZ3qsNNRXPCDtQF/ZP8kgPFApF45EAZqR5f
2ZVByDFuQE1PAS5g2w8RRo2M8n7GjFM8zPy2+jCNKKMtDf6nAxLH4cgJRrC7jpbTHqW3/sz+Ow6H
UNjyei6S1DtXwILqc97A6NoxRcVwJ9Ptocz9Mr0l4GN++i8Pna1Zo6GNFF3Eu1ar9R67znDzX2TP
LCvQBxrhZY1ixWTTPhF7kVaHPzeNfzNVYKF2PI+2gOdSIP7cMl4IBJhRlaioNYGDrGs/RUZa5pcW
cq+zXIdwPwoAaH/+0N/1qZmHmhb2e2ZX7pthEsBq2Vq8AvT1KF1HTVky5ZjyOq/+rBJriXvAb1FS
iPIvLfI30/RtbIaPn79QDrDioZP4+eeaRrI1U2CDONoGiZSWE+xUP2jheLWmc2Vg0L22fOiYXduB
TKUVbUZAzCBykDL0l6tg/e4yfE/9YkcRAWmSP38ZD8RpQ2WlItLv2vsCYH5sazoJ07y+jnrSV5Xh
kEO1Mt5ejUGftduVp9DFQ1TIrWzVWXsgmNFG7SPUHbMZ+5yA7ts1IHX/+WPCuuFw+Tzbt+23181X
XZ9gYsGDWRguPaWxvjIM1LAIcYsbVRnJA36qv0lZfne3NkkgUhbf8h3zrdRAk8jYp2OmoGNN5Kp4
KCujKS+7Y+cqIiiMMjlbeM0PJRODOKtnG7G+l3DM9dy/zD+35+LNXArViWuaJEl4oeO/Ffh5Qd8g
LmujdR6xcarROi5ZMD/45rDe/Pnl2EZcv3wUOsIQDjteEndTGP0wV7THDkm3y3bo0vS9dAuIf4oQ
ivP/4FNCZshQMJhfOtu68MOn9J7sLSU4EDqIivfl0BgPdVN0f5mR/vpbOK+ErCowvbbp5ZvXjRYz
zfqOUnhUa3OocZEyQGY2Zf/j2xMgAOaKOcT8IpF7s6DUINSdSQ5NNPMfnXBsdRdN6tJJHpbsn3+U
z20hhZF1xHSsNx/lUTQLU4Y0XzizXBpNIs52mZv7TvXqLwvEb66eQK7JKuWb/OVs//6HexRa5RyQ
MIU4Bc3qDllnfqKPWP/lU359yxAyWNSjLs8aAaVbpvmPH+N5gbFR+VuAvOG8z1u6w+yowWeMhNa+
aLINdJjMMG29de+VDSUHcVW7wU78vzz5v+xFxOnaFjoZ3rSAGPU3lzYVPqgxr2pBYSQo+PS2K9W1
d0kmURv32ezEThpaf3kRflmE+VDHtjHZOo5g5vdGcyomipNse0Tr7QDrUENi9jPsyB3SYtdDHzhq
cyBZIGOw8edX8HcX3kaoR7KxYCNEVvXzhbeWyvGMjN8rXUfAmYIYlucSAyVY8CtsT1Y0hbZ9A57R
voR+QRGfC4ahiT3/5Zn+3YXnGTPRS/Cufqfb/PgEWGNCLgiHLUIxQBEaWXNV5du8sWdqR6SaAYY9
6E5//vW/XndyYiHnsCywqP4v6s5sOW5mza6v4vC1cSIxAxFuX9TMKo6iKEq6QVATZiCBTIxP7wXp
2BaLNOnfV3ZHx9/RlERUAYkcvm/vtcPgbEYFVCDsqqEyx1IvobVbzXrWBJtVGTGsEQo3jtU2DuU+
rt554q/cdxfGFpoZl2dvsgt5ft91BBBgSDxAJx5EibBssTGQtkV4R5x+GnWbb8hrwm1JsPU29Ugp
A8BYbuhhx/u378GLVYVZywoXURB6IiRGZx9kzAL04GVA1nJInmdbDSNnabbp2YCv/+1LvZhLuJSN
RYGrsNnAMPD8OxdD01vaZcOPayw/NEURbV1bTNt/ehVGEa+TY4aoM1lXnl9lQr/vdONQsZ8V7d5K
y/TDaMC1ffsqL2+bx4zFXIVnAAHWufZJm8MYxLOq1lJyjuxxlOwRhKNf6On/v32pl2+GZy0LvuM7
FkyZ89TmKMMe04FdXBttIrrtIB1jp9PA25YZeQXh3FEoW0zb70imX74crMtsARzTcpkLg0Va8tfM
nzYQKCuLNEvlG/mOeCb7NBYRQWnmMF0qbYHCBWK28vR7s+HLYbJcmO2Ab6Fis87Fw2YxwJTQJGP7
iGI/Flh1N5Mt8nfe/deuEnBLmfPcEJX02cTnRugrPYmo3ilJ+6tq//OYGfLu7Uf36kWw7/EtEGpZ
/tkE03dsBURHaHpg59DazKa47ec6eGeAmK8MRjjCDlo/b8lmPz/LdPbY9mUVVTyqzrnGB0s3kT3R
JQUk1Pb0uVdm2Iqdp5zkDvooimLV5Q3lbFCrhMpUh5KEnlOglsQRDIxPb9+Ec9OHw8diY+CCEvNt
3FH+2XtP1GRqRVT61rJ0fy3Qky+dbD54w1yfCGHIjoUiVGyGdUOWwOB3VwGZclsMdcM1wTfEijkj
PUEzGx7f/lyvDfAwZAFAHcX249zpQezj5NBIrtelNMtdXKe0bHrAtmHpEfrR9D/jAgq+OYU/3r7u
K0/LWYbEotFcpPrLn//9YtGTQr/PoMg9Cit9FFAZiWgoDqJ8b5Y6S3bmrMmIQKeOYg8zC+aHs5eY
1mVvzA2O6yYvUQvJQmzKYrK3ZYEsSk9AJvs4Da8xjvnXLvbuxcxsvHNus5ZR/uw0wYdgk0EuO9JB
H2HY8y9chIAZKL1UqMUtuJ8WcKSCjcfKFwr4KY/9wiTX4kjDYnyShra+2uH4q9WeyQaEfkhjEXWW
BwqLd9P4t2hOZ0AdZePdk31BXUy2homaQY4WNMrMpUCfkhPnNeI9AeorAwYzg7VYrLC62ecPjk7h
JKTZsbKYTvfTjdPgQ0RhaEuOX/Vh9iPj0UQ9cDXaVO7eHjLLYzq7g66P3H2pFjBqzncLCSERUtAq
WJdc+dsQQIcXCF8/sI0QH5opfO/VeGXewv7ksawB+KNOcTY5VkiJLIFtbV0gIPzALru7mSrHfudb
vfIi+NxPm8pPwHJ9Pi+wwqSZGaItqniw96KyG2asOL0JcmnevH0DzVfGIOuJzcPjLIOQ+mwMjtp1
mGHact0CpAOqSs57KKfuZPYG4gyNFUAPwqRdTfRmk1py3w7lJzONLqlGRSerb96ZfF7eYd9kyqEA
9PuseO7Wk0UT510PRdYxzGzvKLaZEvHiO6/ey3HDnmExqbiQUV22K8/fvNDC423zDq3jYkwfK2CA
mx4K06FCpntdQ0J7Z4f38olyPRzYTDR4UvEBPb+eY+SC3SbXcwjU2SmHDjs95miXYBb5x4OHS/kh
QnD+D0P17KulNPsKCIckJHRde+Eu+6M5D8YLNw2ydy71yrNatsjI6ZdDGpv1598qzNFq+AUjpi+A
4Lul5+yTnjzht4foq8+KpACGKZs8RD3Pr0J+lMjHgS8UIZ3hMbntqaLTsdYgh1eRl/fvbIBefVZ/
Xe9sGfLHRmCwbfhWuFfvGy8ADW2C9k/G8r0iwmuXslnrWGhtF3P02XTShioaDJOvxlwNPQhTz1rp
oj2R+uC8c7B67VIsdJiU2P7Tdlzu8l+La2wNcjR7pBqZ1M5Fr/OFslma17Ug7vbtB/bbV/18VkYD
T+U4cH0aJo5YNu5/Xask24SKPWq5CpDrN6K+OKc7WXArsSxlu7puvTXEke4ht2YEXKqddktZ99ZL
mmidLcaiVdVEwUYjMKfrr2WzwU1hvvNKvhy8y4dkUJnIskP4Xs8/pNDsG2XHJOuNhNSOZhTtYpqn
70w0L297YLGR9iw2VBynzw9dtKMpHfU+TjgUhvskKouLpvFmXM9u886lXh6HcLssuRmsw0ul7Www
1WnnkRU5FCiP5irfIBbwP40BwprJJFicIEEfKGkfTO/tYl++nwGFKb4iUWOc2MOz60YhSlqHzTQs
/MGLFpIjiQm+qQ+9GZ248fUHHr46MtTna6t3+tOU+/U+SQgTkz4lqzWYlPQB4BhYn97/aDbwEd4e
kC8fAqUYj72WoKRKL/XsE8ahHqXQSOpaK+juDeJbrjpBVSmJjfcKdi9vRsjBjDFFFZKH4J8dspsy
FzRtUmhhRhh+taycdEUkWeOm1VN9C31leudlezmMQ84QDGWTCRLW8dnKkkn0B42kVFI3jnogc376
ELQzEXBv38Llcz9/pdnY2SYziM8gg63+/G2RbuTWAUy1tU0j8TiPsFftjn4equmADEMt0cf0OK0v
DPqPIJ0Qf739AV75npz12Slj5RccgJc//2tOyUmbD62SHgPb6HAb1l22zZMxvn/7Kq+MFHaSPsUn
dpOENi5//tdVmCNb1HYavldk9x/01N9RmS0xI7PUvH2l175PiPnExLfDIn3OxZia2EgHo0fIKEJA
ubLsv/kilB/fvsorJ2AqVxRQqR9S87H8s+Exk4TcmUWXrUdSgbYZ5CSi4DSxuT5xkMB8wnjrQXTf
OJZGRkE23nb0hu/aVcFeot3dIf5CCJ+RzruwGf4vBhXDajmABc5yeHh+t5FpEi0xwD4y0oR0EvTA
hPrRr5/ViHCEt5mjuBdVO+kV6Mkp1b5z/RfPgPvCqGFWxtfEkzibF5gc26gDc79gfvOHxAjzKyKo
y3eu8vKYz9aa/RFViKWSzIbz+dfMiU1XLMgJ+TauNVEYSpJ9NkQo0KuCnrWX58EhzAIkoCbi622Z
zE+OmYC8Q2e+NdJOb+Er+Q8J6oLN7+Hxj2yl/2cA+hv5s7rX7c+f+upJ/n9AoTeXhu4b9lL9VEx/
m0t///0/7lJQ8xSLQqZSlmYq4Muu7I+51MNa+psnQsFAAHJajJj/A0Lv/4tNBP5+jqIc2zhK/U9v
qe3+i44JG3IaRXQy2Bj9Ewj981UeOQA+T4+uK++McK0Xg6lGw0bjPyB0PdXDKSOI1AsXyp+27ANR
PCAIXXJQ/ro3t3+m+b+d/aZpL2P0f83/sP5YXTAaOtgMaQO9aIdbTpm3jqkFUFCt5gc5BFl1AdNM
+pswysJu0/cq8y7raIKxmeGyhAoxRCY5IY5TNaesMkh5ocVYECrStwGx98o3ISkBKpwvQAQBMOTe
/gBzYBJgDu2rWNctvPZdVviT+BIUNXmdMoRqdATBX9bEm2Sy2voNOJA8z0ltw5qu0K1KSz7GGOZ+
MLfatC2gX8HTEei1kdr0n/s8S/rdgBjKWsMhHNrbjNrFvZdlebTpQQV6RzP0SIF3FW1LIr9D57Nr
gMqFNOKxeGccRboMF5Tj21sV2nyHKktNa9Xk8IVZHcH+J+jy84EpN4d7vjGBxvmnJWoUdaQmfAmC
StsSOqijciw/qDDFN1DHfbgvza67yxLTvLHiGGitQKXxpSzFjdGMCeaaOR6uZKqqXdJ6PWIye/A/
l1WpiMuqlVPfRoNfl7sCOqZxryDKUMga7K4gvjUSeN+8bMz2JobNL4NZeY8jeostWnDUgK4s4ZJL
6m2CIPdvncIKtXJdSL+bKJ35ovWQhhKOz2SV30StymHrNGxIVoWdIJWkRWlyHKMxZh5EbvDz1k7C
TWeU0iWnG0Tyap5i5IWRZd/3KEfcnU1DT64jL9bbWDp6O3dDAdLLyHF93abT1Pf3IJ65ZuRBnheL
9NtrJipltrJZiuPRn48ZGrfrXClSiIDApB99pzbTHVHwsD1IVcq+CxRkOAzTxkV4bxSWtx9tNipo
RsiUIxa1xOK4n3sLeAta2NmObtoMdsaPwG5H00aN2mQVac/xLORxwupV77SjODB0TZqp21LU8oug
h44F0XB49r3DDowGRGGli20DCPwNl56abNdGUZVvQfhG7S0JhXZ+i91F5/toKkeIHhbm7Wyvtc34
Mt1SqLuRHkMsV/VUV92wGSzLHm5Fg1r3AR1JUly6DHtGoZcvfxtvhEIQufr3DwPCvPvDGFpAMBLI
s9keQaTvYwuGVIaRppBxQFEVWoPbA9sHJ9ld0EP2va9ObMQT8dylp3YSL6nx2DYJd21OekaznSKA
Bdvg2VujAT66moaOb13Zij+MpQzuKlnRmOyAbqkvkzs6aOthWqJ0tGvMFAGCxy26QbrzVe/w742u
1WJf++z8H/qi5VURciQvC15wkX0iV6DNbwfPkeVHtJOl2rZwrxjSiuSYbRaCoNoQTK8+ojw3UriG
WYbwa+J49J0FP0O8NnZK7Cu/qX5qZaS/0J1hQ7Vq6X4B8kTubFcvHEXTPOa5CbQtnoNPdubkgDVd
5XyMmxRmNTlXV81UHJK4XFEWwMFjWeukaTPEQBMOeiihqNJh3Fr6a+dP7d70ut0cuw/2RF3CjXlU
Grgtxl9ouH3n34ZxjZ/UFQYnYNyoKw9v48mGzPgJDHLXbnPLSP07z6o+ki/xq6mjRc+I7XUvCvpJ
3dyT/0ySFnc/ta9hDml8QqEz3FcmE2GRWvUPq4wgLwEdvAPifuAs0u782H3sMxS4FUjJTTeTFUS0
cclzvvIb3WwSxzzAulL7qZHRhV913ypd3qCgXBjL4OtEZNwbGdKDQfnTBrJefhtODT1YdHstTrzG
GB+GlHxNLZKdAjC5DtLBv+pVpBkO/X5JmDam1NziQiHuqauvfXKsHYxXvhwXY8k1idmfghL0qIPF
sIgtvYXUF4HcSOVnMzaxIOWfKmc6BeCp1sKMj90c7D2REHbltZvWy52LKWx2RUtd0iLkznFYC+xu
PuF5LXali9+noyS9E+hoYe3pk60LJrEu+8AKhjei5pWNnfKItfgWI1awY6pyH2d/+mgXHmLQshKH
RKFDj6y5vXAEUUIarnBaE/ES9V/lzGmyrXAM4lHUbFqBgZj5ALc+bFvQK/a+Sz0wscEiRd1AV/5B
Q/PCMAsKjqCWKXBOXyIiUJM1psYVyQcC8bxg42sal1CKCFSmbOJypmpDekHzyGFyBV6+cTZTmsHS
G+ak24neDu6gmxLOZevmyokJziDz7bqL3DtB9Ok6wRe2isLuse/9OwEzc9Wp9BIZ9KEPCKkkIuna
SiMm7jEs8YBn+1hO2dbOATtOU3HrGglgQWVtOWnb8TE0KGGwTLJQEbeSXhgy/JbRqQCoqAkdIFrZ
I91ZMD+ueLeGuzAYTYyXATqVobiDkEzEYqxFg2ZTaeKzg6l6Gsg1WQxkPlw4EluKbUoOQrGi0dts
OQQM+96s3MNQednDJKKBvv8YowA2WxLMVo4Xf6YWgaUtpY0HNLlL5SaxuvzYRqPEKeqbT5Bx46+h
IaW39vyWHANzkpfMHNNNiylkgx40+OwHlXl05rx6SjAPmbsywUnTlVlOPB4GNZIv4k2MpecQezn5
V21my2zbNVbwUcmO2O8kQ0GJhcQhDXwI623EenGVxDliRpy58UaQ4fdlTLR5aEXif6Uo1mxJt0jv
cnaPLBM5JFJvnEh8NcMn4TbFNogNB0RkWhcocM249r6RbqrNS3CR2LOCLgYnS/GVQeMHvdxLbCSr
QXfeOp7pEAH3Gn+F1O7BDdfIdurJSB/dQJJvYSEMROdZ57j+TBeHYx41Vrp1Ihtas/IiciAtPGID
bokseBRZoa/LNB4AnlqJCHaVyMVdjEdg2EDA5ktbQ2Rs4kwZ1+WceGy5KAvsgQTZK9W3yQ0UJ7WP
rMH/Foo+P8xiEMeA4Dk84DEwAqX1pkCzXlCSAxpsEcOGoSvFpNQIr2GHEbp3OMAVbt0O7LanjLy5
glqXrgsM7Q26byV3bps3900zzQeLn47rgHPWhUhHAr9MlbPqx3H/na7gtAe6a35upGkXTIlFMa8r
Z0wazmRdcsC4hAy9I00pLzviB+LeCFE7N6n45A/hvgExiqK90YfIacsLUYoRx4jBnFOryF278eBc
mRmE+dgq6/tg9B/TohUbRRsVajBs77yT1XVKD36tK2+vmBdJEKT/t2ltwwStG1lbllgaahHu37kZ
iYdn036Xgso4OEygB91Y2UVq15zQ2bgzHWL5kSyHJ78x2j3adbxUdtFf6BaghJ3m3l3PXvuuazvy
3+LGO2nX/UUKanEh0a9j/Qz6iFT2Dvt3Vvp1uArr2LzKcvyynurm68RKi3JjkFAstnFUlt+bQKly
m6ke/iv+xut5DHcdqNa9TxAyiPIZCBL7QJ37H7TRssOKvSzaw8zWSwau8W0qVPJZtKrlwBLK4oIu
Xxgd/B5uCM2LALY+fYW5hYKo/FKsRwAKP1lTlbkKgBHs/WFsj1PCoYI+dri2h8FZIaof7ph6oBSw
CAGsFgvxPkja7jBj2t/T8e0Cuklpu9G2n2FxSsdjhINzl1GIftC2bfREyBsTcfEiO9H70juyi+0v
IQed+qdDlIUggsILu1PvzfomJ/nrkxQUzXbQPCEVFo4hIdnjPL8P+ia4slsK+k5X9B8gLYBamA1/
2AvaueskGOFPqaJjsp6cGRRIIdT4kU4bxvIAdNYv4tYZ0lk5WV+JlnTXqkXxvxZTiL/QaeWwwwsL
PKIfRLiXVQzv2RvJVcZ2mWMo7advEjpEtgvzpE9A7lvjjTeAoD6Sg5e2YH9dlP0j+Rf+CUv8XaHn
ZLGahDX63b71jwmdwI8kscGxwYR97HJ7PFY0x4kRCLJt4WffZQOBnzBEs79069AwiBdOmjtMSMMx
owEAttGGE5HqapWLPCbOJR5MwpwV/EebbLJVbeB+XlnplC188D4m6pftTnyT8Pjj1SC9AKMXx/SV
axHFYjtNme6tzrc2ESPzYPvuk8JJ/SH1dJHvhgGvw4atGBgHLYurgYiNC81MfdklHTzDPv0UAUc5
Maubp6Cc3es+bcmSWlpWIRSWHYqU6MphFr9xh8rfWkFqsAeI0wd3IPXMb+ZkW0/YB3qO2Airbed7
APLkkf6buhzbor8zIpHvK4wnmV00F2IiLcPFQvDQklGxmyVxDYAQ1N5wKpzlltXGO+YgucFJAvQT
whrsnsAarnJNWDa+G1Fva1I53WZmNHf+wOTUjB/mHpAR2chsNNK6SYA5FZHqTi4Hym0yNf3GhhWE
IYQlfz9aTX9BrqmtLwVQ8N1S7TgGlafzNa+McWgAdECQqEao61yei6bsECWkKrBFXe1+8lTgrKOK
c3cW89Z2rrZYxGe1nCpJB4lInySVwYxvo9HzdiUlsCvQlf6nOJrmX1lo+O1KExp+U4r2hgOkCtcN
n3YbFr2zFni18Bc2MP9HbXThKcrYKxoe/ONTEID2E1ng8LTQdbZpO3/QLdEqmrypcF8MIL09n6CT
leHEcPaRADCBwauL7ZVvk6rWFQOo79YfQc00mV4PUZH+aOp52padI3cQ0J12N5SEee6AQ9g9xlVr
GZAcM0+DP/gGacy6vjR05V9MCp5c4xX9Gl2tvllaDN88WK330zAR76mwKq1Ep4itSTtn2oops0je
4oBBLkiLW3ab1SLfjJYdP9px3nxxi5ikLSTkH0y7A9IIiuTCCvz0WGFxYECqovzYDcoMSYsawdrN
eR3+cpmKPgrh/yzjkVW3j9kEJ5bq7TVPPnQhMUXW4xQDy19ZmbS/tzS3NjY+OnbsuuD8OSZU7un5
yRMBFfmFamHsIJqj0ZYTD7FtGhgdRpqlmH2URgs+LiHxqVluLKifGIg6fP5upx5Z3MoLNbT2dTeP
+gC/o15CakMJbHWoivswi/OrAkjUx9KbcmhFY7PqCavj7gcnn8dyjIh83jU2icNbWrcd1U/meBYK
kWc/Ctxyu76AEPp96uz8qSiNkgc7+d9SPY1H6Uq5zwgtuRBtmLpbkokyEyNhnk6sxfFwp9vIR6iT
+CUMlN5070njJa9MWrp61D0PHcs6rJkhFzD+OE2nHALZTJ1IYBHFbi401sAuJwPAaiB+rCedp3eZ
xZloG+WW97Uw46JbU7OBS2jNEoDSasp0cfCtfDZ3hVb+t0EGQ3OZu8OMEXSaRxtCR1I9FdXUPAmj
nB/wb80YB2sDmrMe2Jdy9/AWXw1ONdGcy6FZnPJ8GqAFBOTxecgh2MznYj607Dh/sTlTDFQ/wVhp
pEZ6ZSkRdxvb5RUb7dL8QnVKAH90h/jkp3b02JT+R9ZvwcoBSP3HQMhCgm47bFxG1qSecpoHxyGp
FmH17/rWH1J1KUhNZl3ok4vBMPy7AOgNYVOl1z6keYflxUrsbElVcuoD5KAZn3Iq+6MRzM02McXw
MdXYL1NAIuwfQzN57GRQHDNys01A/G78hJGUwoJrRAQlY8g2qDXQ4reLiyWh9rH3LOLFk9mkumYQ
UDBt8oleD9I3pTTNJhtw6JgG/LdhUqdMkaAaADtjpl9Hp1gAw129SKQh0rL+l4kFAqJ1TXmMFJ2q
NV7g9jv/mk2/27PVMGGkfgEYFJ0qJaOBo0OWy3zL2Y1fIlEAgnaJG9HvCuk77OxxdW4dVToPganm
NSsTf4130mbwhqTJwLsos3JZsfh59rvuREcWLGZKsDUeATKzAZ2swsyzCiJ0XbFY24aW1XpxkHZC
rtGPmvOhUNaYpwQ+EgF+U8YZNwOx30ykSjJ7BI4AGh58ayWngbKT7Utj3oEtWVgZI7Av6ESk9Kx/
g+ar3+FTEigfWbpBxH9NAshLMoxZZx5sq1JWwPHXLh6wDDMUWqBK+qCTjlXIyIqJDzgOjZ1fKTp0
zbeSvEqUctHSvfpTyqF+xU2ydEYpiFy3tLhM4Gi6m6rxo3pL7s2QHcRgCAIY3C4b73C1AQR1bX4B
Wktu05/aDukXfCqDyGy1G5TgGXgy5st59sjfCeuFVKPc2PT2AK4JGiLYIuRGAZLhK2ll8/s1z4nK
q5RVfQNIhudPoc0sT03blOoLbWl+EoNDqR8EbNrxjukyzvYKWVt+ZTgtgzLhuJ5fldPoZO56CrIu
vzaZepZQhLx7ZOOv9KfKIwTqwSRGTe6G2q+XBS2OMF8gqSdqIpD8tpKOJa65gezua7rgfCpU5p13
QRnQaLB26mnNkq6q66xVzCg9n2E8BeRFhtS1bMp26M8iZz0YsiIx1av5iiMxQdbKsroBk7Zs433a
uTgzlVNeklqiV207Op8g4VqcUoMM8aq5gx4wlx+dqB+81X8RFgmfI0X+VU3Qs7+kvUVgt6lmyhuw
G2Z9EdTK/fJ28+B5Rxyp00KPD3DoogzA0uQsTbi/WqrZEFuhSG1GrWU3N9Vop3jXy96jayz8Nt3Z
Zlfqd1pu1ouL8m+Xnr+LEYiuzLlUms00Emw2TyvPN+QXqne9WEeMhp8tx7uNRbbV0ZlUQ8pebxCz
UXTgdXYTpRbUbnlzVwwlhouwJx8hs6puVY2i3E12435tYIOAPEoGjsbNLFnsJ21XFQcX8uEcsAP3
wLSTXWg25hHfltluQi9r3zMMPBdcck95MwNMmgE9U2vpnz6/p7NhSZPlg14ilU3Gdt1exEmOTMZ2
x9t2cIYr20fon9Vx8/EfPk0i2mCoYw2lyLW0op5fueFV61MgfmTCWmws8wKQOWb5n6CpOUCEdKDe
E5mdKRSXL8umlSxwrCieDbT7rCffVqlCEEgZqS2L6Hp2YA6vXCM8jlBv5KqJwuASsIZ/Y7i9PFZB
G66o3+NdER00u52ha7ykSWJjKX77VjzXCiyfC5vZouUjYICG27kBsmpALzQs6KsC089tUJbjbfYb
1t2KjL3B2xdbnuhf/bffF0N7QX1z8aLyPj2/74CeSPBVRKj2IYJ2vOzksMF9+IcyMbqXSASQCZgU
SQWSvuBM5zH1hNvyTtW8nIpqO8CqFBhNTfjkmlIGa8PbX+t8IHM5HDbIvuiQ0gcIz5Ri1WSmFfMR
6OTfC086pvQepoki0D6IlhRTJPBLEYqFgcryzB5r8/YHwLBxdmfpdSJe8nGS0FJFrbb8+V/zUzpY
5FLQF1qxv2+6xwSWv7HNHIccr5ouzA17DoeIAxVLugWJyr8gsKzJRIubBWTot3iCOxRF4UrTVLxW
MYmXq6jyAwjf5GGT1RVkabaOtO1gqRijniKbZv4gsXkgcEbP1nwYCVUD9UiyX00BuIIyPQnkDwf8
wzj9wXIz9/9py7i9ZqGlkbDsQR2A4zcWtWmiRdjdZuvSGNXXAARWesLMnlrXdCI8uTFgfhH3VGih
b4sB7Bf0yNGsHzhbsKDSuaE72GQji67ul5AZYm+486qLUPmPYoFbhkPEf+seBACmw8g9NZg97+Jw
4qeQo1xwM4MNwsFhxjP3g3CXlTiDP7e2+pIPX4O/2Gsb4QOdUzt+iuUoox0i5+BYtopCsKP97hLH
VfgLQBZLJfc4ZQ+Atqw5dkQNRY9VCKhp1SZJ8mlu9XznG5NmMbUcPoJbRHSlLOrvxWXaShb0AklZ
calhH86HhNQlVOmFwy66DpPOuB8zO9IXU40XZK+wolCckHZmbmoIGuWutgN+D6zxrCKeqKmmlROy
pVpPbcKOkyQobhR1GvBPI/5ZDIkuv5goC0Nf6HJkgS4n9Nv7P/sRt8nD9DjWjjHuUltTSlXVOIoD
PilRnkZ/KD1ILg3la8I5ZbPtf/+GLnW4SEeDJtvUamggbMRpGh7o7f2+CT5f2qcN3jJoYG5czuzx
cV+XJAjeQtGSX/Cla5o3coyoNA/hDmaj/2jZLaMmE/Q5JoOgykjrqtxGEimojIzgCeHalQLzwrJS
ZdO16TkcIAuVTcbxzy4NSiW2J6BezoocjnLjUNn8Zda5dTfFuQmfBF2iuwGMNBdHjk3Ve8vemfYB
SThTBVsoZDQom71za1KIUkbaJgzEFBbLuAZo6d/xHZmnAgfB/9pskmsILzyCtyeJ88nXRHbMMutz
fSTVL4xX1sD5MAoG+t3FEnMTY8klVonT7e3b1znftZi4yhYXIFp8Lhn4Z7MhragErxSFkMoJspNt
ss3n5V26vkXVfsGQQpjw21dcpvO/lxW0DJTQ8Ou5AUAmNB7PJz8quQ6oU/IXHdvwPyWhWf7MhN02
hyQL3YW65HNUJpVdBKdoNuvPsEGiX29/hPNl1ATljpIBq9nihEIQ9/wjDLxFY5nTkCUSI7wZp2iQ
m3i0fxJrz0v99rVeDCCu5XKPF/cGYupz21lCWCU0FH9ejXOdfyNehvwRJyn4QdjXcuW3wfjjj+Lh
n1/XQ8FOYwytJvLJ599xDifLqIj/WkFBI+vod8hAWvt3yKORmtju9KOMJ0bW21flhTx7vJZYTJg+
wlybLSNG5efXZS2qPBWBP6MiVNwIodRxckSLBBBAkdzCk/R+pH4+/iIO2PzhwrFAqJwF6kkldqq3
RjA1P6w6a60tEhL3lNPYmzbEghd3ftnbDxKW/SWpOg7JmyggPhEPnD2VqSU0GcdBwOmXohsrYD9R
X0xTOWysuO+fijRYlDRpOB5B2rvkfw3h9GS7PSZ9kHpNdsmkSecH4fi3ASdPs59Na7xAMlEFt6Pp
s4pMaRunn+uQ+DuNQ7tBebfyDL+09/7vY2/Hem3AwI84iIsetjOx6TWrQGhpZgcVBbM8DvXs+HS5
qt44oINhMk2cTHertsNkTQd5Ob6HreTn1e+aj2Gz3b9CgjoHt04/8RviQqbVtSBl7QNMR5Pu6jxo
UR47L8qCrQq0RNQDFJGjqAUrYEXGXG2xnoXzbYyxBbXHEozBIZIrFbT9rpoex/EunR3ml2rIjBtF
2/5+/F2fSeJ2Jtkinn9kuloKX2kobpRbar4I6hlKwRNrNzrCce/mC4DXJgz33qwIuixst0Is0ses
x1MgwJYQhCAuFXnVC2cOiiokvs451LKaKDzC8HpMk6ryd1PZhYdxju3PSqbDJzdgwd8EhEXKo1Hb
7qlqQR2tpyQL0m0VBmrfZkt+hkYkd6CLHJAtWpOSRyHf0c6amPS+PSnCwDehJJT8z1TtUrQjLJzO
YX75p1aTOWmlvhDctDyqMGCplnHKNunP36dBE8SE8qLivYTAFjiXPpXEz6NbQ/YMvFEeIB+GHvp3
ZXwxaJt8dFC/UNRxRDR/Ra2SnyrTqEsKk0ZDMZvdJzzc0N0N2MX0DlstClAxd110BW43KnZtqVVD
YGtblnCg1YSpeMRcuHHR3Rhr1IAM5j+qlBmeuoXIQsdy75UBhWQshZ5FVVomYtXyjpQ0xpaHCwt0
MTZ5bQ3ffRrH/dtv/sv3Hi8cit9FbLokBJyd0ipkcmjes2YVhxQ/YJODUL2DgD5X335f6B8JSD/W
Jf97rgklNug7idJtSgDmf/vfakz/H8wlwX32183ePOmn//Sz0lSYr5/Kn//xny++vwgm+f0v/p1M
YtqIR10MbMALlnPNEizw72QSy/kX5laWORN3FobP5aTxb/Wo5//LRNL5G7tkL6ZU/mipUCT/8Z89
+1/YnjB08W+WggZq1P/2X59lMqmz//9vJefzBRABJyYI/odSTEAJATXn8wVhaidXLCR05DXJTVvX
8XbKmnG/oEg3aCeKNdE275GCnu9qlmt6AEMwelNfJKBkEc3+fcBCt51AUpcIuNiyPvXDWO3Mwbwj
aK+/pX35XhTH8/3En8stHtQl9YPd4jk0i0NOBGuSN7ti57NXjoQXZc1QujL5nov41Ush4ue0zNWw
Xzz/ZlFXSNGZudrGJrVNQm8pgTjdhGJe1E7+zt7l+Vbt398LGBVFH7Yu5vltVGVbUz4nkqG22/w6
sdtuTyK7/bXJ8vJeG4O3aQtLDivL69orrBTOO9d/7TEuHjWqMLjW+b7Pv2wPUx24O6GOsReUJ9mp
mUThtr3Ucwe7vjHsd3Yvr14PL4bAYohx6vz7EinNclvaLVuPqPlAZ6G58ka7P7GFCk4h8Ou/3uJX
NM6vXy7ErUb1AzfYWRmgYaUb3NhZgtSJWgiNotksTYq1YqgdhjAoDv/8ejgWBO4P0+fNXz7PX2UH
NbF1SIep3U7B6O107Jm3YijCq9KKm5vBsuU73+98rFI8Eux8PbHMQHhQzx4fwqZudvKx3Vaw/VCh
JtlOLceYAtHmOxVf87lYfKmjPL/W2XY3tAYvw7TcbruqUhc5kW34bFF6iJwsVBLDu+s4ttjJ1eNd
EBndtRxG5zJiX/newe21L82AXVLaLKLpwvOzxX+n7jyW5EbSrPtEaIMWW4gQqTXJ3MCYSdIdWjsA
f/o5UWM2fxdrpsp6+e/aqlidzAjA/RP3nlvCbm9q/iI7U7N0D4yVwRYyALUM68fff5+X5+P/dVJ/
/M5YtZkFcuh7HLO//c50HL3w2IVlnozYRxYRZCZtbc/YvuoIV+f6iezPa+AMDvnh73/07ycDbgSP
K4epoEN74Ue/HUO9hWoaPxHOkbciI/jaTpavxnHZU/38H/4gTjouN34XD48DjJc/P7PCnReDQYHM
qhVfW3eRpUD/HGQSBAYLoUiAu68k+uBaTV/7uV7+oaz5y2dMKQPEA2bZZWCH++HPPx8UoUMo4igy
t1bFtSN984R3fbsJUdcxT7N+rNKdz0Ij4PiPf3EuS8wfPEvEBf1uC1tqt7WGSdaZohGHGTvD9I7C
kiHHbqYFBIZEdYY6kkrng8HK/yms6C9fMPhXjEpYxWyOXsqHP//eQ1RFQL+g97OS1QdbQKh2csIw
nB4WRGbXQEtDZ2eK6s9zeOooL/7Jv/7XTx4njIPEzHOxKv9lMjHV5EzLmU04cJghmcLyR+FCkGb9
2h6tEVs2qUMIpy1z/Idn+3//wSHiBpdy1o8ub/i/HZN9sbDu6/o+80tYJCSIRRcpf3vUAKruRLm4
r9uunkKJy+Pvv/LfKyW8LoTI+TizqeNM7vc//2A2Y5ZV7GGXBfTDKbKm/gBoAkprA/GTXI8wRhCy
/MMh/b/8tuDVLnY0D5c22ax//qGrb5SzGncSqIZN3KySrmTybXUmnCRISByyntZwCp/bCEfD3/+6
f/3J1J8h1SEQ1DDk5f7zT0Y/FxAUvzaZ05BkkhO3/k2Y1Vu/u84JmKpz1tZ0WwvT+wes3O/XLnQL
Rj58r94FIYnL6M8/d7UHg2m6EJk3QDKFrWVlpvaca0I8Hy3oZue//zX/Yk3n511Aqny17BwIBv/t
5xWdYWPrmIyUea/+rgqC7aHCMv0PitU8hax1byCQCYRQqpQ3QkfFbQBM82NeiIUeihpyubu7Z6IE
phf2xepU2NH6D9/FXx493nGERFwjaB7BGf52nuMaGiXU3DX1e4m4WvkidaO1OxEwUaLTlyrhLJqP
//DJsHXls/7TFYZJkQjBP2ouqszfvepBmA8zydd+mgdbSw/sqVG/Ww4h6b9gaDfDXRBB875ptsIw
rwWzIHwYiOX9o/KkUx/JeLLL40bYXv1MlICGXa2Fa7rwcXO7eF/yxTTvsEq61nMulyZKXDTXW+IM
nYcsEQ/MhJp2aL13ZeN7OZmi0sDecP4bM4MkU5hZE9S5vgolkJLTQgO8Au3vp/mARqFuwDs54fdp
0I3/BY+aFLe9q2AT5p2zF0nF8BQhuTHPH+bm7/aVIYV60/tECnhvjCSKtTzqRWLaYH6Fs8EClpvD
c9DYVeVmaGld2H9TB7TYkZg5ID929qGNrN18WcLV/Vn13XZqvXb/uoutHZH/4AdAeBiJVxokk5yh
BlJhp3DOIYGJjPZBS2ddzoYckB31dYPWGMS8cTNwCAjWls30PXKV0x8Qua7HJqKsOJPMGoBX1mpa
jjqQ+1cwCubjOBATEo9I5d/3FZbclSCtnPnGNgZ3W7gZhGzTCzUxSa9ef6wiVNkcaJKYBsnYt0u7
EIwxYzL+bAaRqjqONu6ShBn79L1lLmZlbmDMb0xAJjsZkaQ6qHJGsZ0JMt6+b2Gr7pYu8NfDasy5
uldqI12mWHo8CUXRwAPZrR7ZMX2Dca7nwrux9DCTrbSMQ2KDTbxrtex+IWKa2yMMqMg7774xE7uK
rB/18yq1OOVhYZ+DfCQjh0E2E5cFdS+Ia2EamdlUkQGfGJncwdIGDokWrQ22tnn33ZSQG/8uYHDv
Jv44D0XaMzEpsyhUgPHlageorKUM7cPqbwEJmG4J21Ea+3Tg0nfI/qCoE0fSAFC5W0QkEWc07SuI
dbFInFClmM/+1LQqWazBZVhOWbucI6vzi4O99/nPKDLgdU2mCeggqsY1Cx0DimJFpOyL0487mch9
TyHerDbq82o28gbflOq+1JV70eLD5WmxMThue4CGU71cQIh8DZc8bjLeclLANGrFJ3tBapRasy3K
R3N1psz2qq25NnddNMfGZh10P7PfUmeHHvKOhDtHXA+UW8+bT0JHjOykC1j3Qph77ud2vOn1NjhZ
JIM/csbWHRxHqRYrIe9BtFhUCgel8G6hZ4Ya3h0XD563WyNlOVFBlPDYyXrkdRqmgUK46cnIbbn2
mH9tJXnOiEdL9DNR/sZ9hupCYycASBLl0cOy5Sw0/dn327hhdOkkfm8vJlK9vfvwcfc1GRWq4YJE
Y/+IBwF3yIO0yCh5xBrXDBlDjvrRtYVvHJ3O7A+2abLmqouxm/k4zCV62Ht/iB5ofCIgplPh9Ldr
EGzPXW9b1VXUmAtbRLKMMnuv2k80WNUKbGZReeqFXX5ui83SyUbJBp+ysAL+cUXcfaxq00JU7g2L
keS5s5EpHBEXlDW4StaYjkMZccthzvzWNnWG34zkoNpF71PoSJ4Uol+WyDo071G7Jnk5FQ9SjsQv
oRGTKacJzZNsyA1ITDIiIoRWpTV+ASNApslMjKs6qKqfJaGSeOful94qiswaZS+vqmbt53PXrbzm
skPOcNhbBcRT2PW6HpAhW2ZaN5F3t5DAsb9WqmLj3XLYdMdyhtf95HoD7HtoP5AR9t0Lf5J5jF0A
7XXfoU0ClkBY40YOCH6AhhCzXj/PFenOLBKt7aCryWhRkAWLfRjGFQZZxTaKnMs20qweA9mbZ3Qj
5X279y0ZYkTwOfdIqZa3wBwD8yTMBfsQUU8vebj7F8srHZZqJ/wqdEX5qbJqAsh8lRto/oC5RMD3
F7dIV6h7Q+YH21rF+9ZqP1U4ULaEYC/ML86wkuPl70X7WoncIz4zb8sHfyxx2KGt3okjbOaAecAQ
Ns9kicBl23ffesa6Jj6nSJEmToHI3Mwf9/4niRxucO78qdvPFe+5OLSsx6sjjAM1nd2oChGKSaxm
/lQsXEdhIVDzVgOaVPJVBGEAVvAaIXOb2YaQqcrBSLYXQVu5gpTsMY6O+3o/btPcXvls5lklddgM
+q0jdWOSxnqtJ5fko73M64ljYBOacAi7hsHTBcbXcdL6V9s4W5lZJcyeE6EoYTJNi+0lBc4dcVla
bwZCi7UpDjxSHEvC1uWtjsZ1+sPX89OS3vzY9M3en3eV95kH75krFTY7eV2oRkigMEwb5xTAG8gS
U16njpOHAxlKOS/GehEnJVRn3ERL2zFGXy+7nDRcUWEyoia6PnYbZSyxKCg6eD92+2OV9YR8fYo+
POlVAwwm1gwIRuvhsPfjVqZb1yDJZMeuPwTIMsSdPbSoVFwgimllBP79YGMGQjzok4YZmFUo+Zd7
P9O5rjonznC6kl33QxBp6mQIX4I7UMTTy8xO8vsiank1ebI1U/jqbDqoTtoPNKN9Q1nmiltuwUml
FYSXj84dSASNBqsPEzDkxHbNBFboeK/wR7FvDCuTdcXgTVm5j9OtaxX6RcCa+kb+DhoiqadwfN4D
JA+AN0J/SFgoiR+AoEL/aCxAsF6bUVf3ne5qMjNdW2Or8+D9xMqoq8+dbfQZh8jiI6vOneZI9lL0
svNYuykAbAQa83QZvuiKDK/RV9VnDj61QXazSLIqQr9arzq1Xepch9IHss1QkQQ/etc7GLH63Lgb
PspVR9WViRrl24qz5tSHVWjFpbtRLJALPDVpv7etkSkrFK9YtNUB0c3eZ6vMrZ/5bK570hkzW0CG
a9HDVhSePGkcPwyhahOKzGRIM0CdHOx1SsUUXnWtMZuYgEzx2Ls139YUWsS5BVjqrVvf8qfpUKMs
5tcaHUAmCKfKhUwGqxX4cA2SlDbXcfprXGctCHqc3t87VmMDGu7tYnbyx9Y9DeyqWoypiP1iW6ud
PPlF9PvVIOrobWUpHOXhB9Wk69w6FmtSrirGVM5sOPw/Iqb2tv6LsrYCe2qB91AQ3VIxOQyQTqjZ
3V4Nc+kylyjBl1aXA3LAIcchI6m/f6wUogyESMp7aQ0lXva1nToK/Lr5ognaIeuKQfAxcmftHFDs
bM1tm/slEfTRKopE18iDL2aYgfgWLcubZZ68/l55BLRACFfEDwRtzylGJNl61uFaXnLP9uakjcZH
RF4xM4pr5WxzvHvKb69Gwmyx2Qc9kwXkISjoMA/Da5A51v67UZlKHkJjkjpZ/Uktp54MQ/R3U13J
0y7KlXynwXWbc00iK/7RZq2JgdvV+o3stEtGjGzH8JqSdy5O5RhpBWHAC3WCX3f+Hu3saGNkqmhG
CrLPrsHzmNMRDkRDZRPm4sS2hAxePfV7ItdNOieD1AGu9XVit1dZ1vRB5IH12c+CdExcFX6CJW50
0nW5JPEo6TYiYapkvZhlgWHA1waWJUIgeUW1WVzIWC4swGQLluYQeMN6d8lTtUi2CXlgg2hYoxhS
In89aZMrdwFXoM3Z8PFJLGFVqDKUC+HCOLUvH8uBLXBsD1Z7sicuxlO/SYxhtJ78zHa3wx9z4eKk
xuCxfRpQmYmmGgdOvsBd5yKV2G63mGTKjopTIg46zeISJjsow3Rjtw7WOV0b2yQMLCidd4eYne+q
Yhh0nPapmFGzRu1tUed4DLYeGwDCLVIhSyYsbTrjzjMyQg0BAjhitc9jj1kYSgelLuWkBXKHwcTi
xvNIRl7shsMQHYwpRE0KUEBCZou2oaUQbsfyjBwpOJoTa/8YKoM33++hBjLo9rgBTliwDaqQdaXK
9gp6WNYa/SXn2DC9dJi76ovi7toIDLOCeHE3kN8XFJ6ICSguFnwd1JlXW20qN7Mp9ciUpnqNlVMN
D8QfBi9iM6crmAKjcajWnEbPN7f10LmeYWYLr/bIJqRYTIozg2Bnw9vaDKgujmtjslW8GMvyVjET
CeIg6BcbLJ7hq2OHGJEvlI+VBzPYO2RWm+79DP2h+lGuTB+vXKOdzOuyGCbnRxjO+8lV0Kiysi7a
D4hJg3tY8q35RP228aa4C8AIow0crF4rq7/YNbjp0qGzWgj2blCTHOrM+hhE84yzms/JOLZSWOQK
t1t5aBGpY4Ve5+5s7H6tTwpr9CefqdKxF7Qlirie3hfTqoqu9m7bn+hiFy5wUrBjoKm8ZZaBkfbe
QBZxHu0mamNrEPp6uOzyKUodYz0ZZIyuWV1u3VOFW4fedfUiVHUL30cMdH4d06Bx9X03Vu7E6Wuu
r6qkTuA/34k9UKQTP1gUHm+GX3tjolgVmfEloe9xYeceEATEjYmVe3B02gpN6SvZsd8sDA+cBIpg
8Fo1pFSlHLIcf8x3iUmc7cImWbGmO9t4bcdTVDvzdNFXUNLJHjgCr2BLxWKFCinYvPnhYZq5ckZa
uiUNarvGOuYV8vkS+hbGIUmgr3XYCBySAtD0QjC2Prr55PI/BwM8HRK56BwWHJBdSFRTIryt2A4z
aemHRWwYv81ttr3McrawjL0CNxcRVuMKmhkOC1FAskKhgGJv4L1y6zC9uE8+/AX53QGKRvAcYpW9
Kdx5bx4RWYZ5Ajplo8LrsGjE6KJmO3WCglvPYSwi7tlH+S/uQlAzeHPh3EIeCVwONnuOsJGHTZD5
BoOLa2yyO8oSueRk1dYGiUfdPo+K+dXc38koWPZz39urOLBo46Mr0LvwyLc2GgpsTsFy5NDXKmlb
NIpHwOkE/tWCBG0+0Tx/Dj24ODSonVcQY9XgxfB63Y/3i4/Z+WddlMKreFA4qxHBNqSesuSg2Vqa
feBBq6YqOg/kIuzxOOCyP3l6HomgLl1zyGrb8vRRdJTXzN368AUxxKJfBpVja+3CZX8LzWq1D56V
r2dSS1H9GBsFHU6zYnvXdm+cNpD2xK6Rbq2JOeuXny6YuBsBrodjxPWK9abQvoSpKe0Wh22FgDot
KDu2G6LrmyVhUQBcy8TFA20o5BhOycLLjTNOzHIBfKCGx9zcpiXpuD2m+9bgBo89Z3GKO/xNMjqE
XGS4BUs7EKd2EaxEh8q4cCiojVXqd1FQEE407pgPJsheue8KB6vp7g2pAX3zl1sbwW0f2ZpwHHH5
SszRFdz4Ciy/T4tFpK5gQk0ODEPKmMdg+hYwDguzsLK4CHk1UQQ60bzaVzg5hvdQB1RouPcM/5WI
usWj9batqw1+ERHl7Kgfg90REkWRO+6Jt0RFkJI4QZxWG3ZMnAkitz9Rebt5zFFcjsQ7dpD+NuJP
HWRW+EtuZg/ZbrJ1XObIgo3IPnBbNXS/M5on9ly9eDWpwBDGtFj+iUSb8DWBEppZwuk1lEfE2BJy
RkNwLNFtBgGWujGNMdV7LoOsqukhaS3IczitgNEwfVF6niuH/zQty3W5ZZYQED2x5WuRYmzyttTq
25FcztBubET/BQY7Nn3F982eljsQAA4vauf4LVWzckTMdKMA0tBcQi4tcBFvVlPQq+OK2m7GWlSk
hYNluAHfgFO29Pv8V8HJ+9HMfviKxX9zk2bI4SMVrmLjQvzU+MyP9PYrHQ3dm9PJcYsdX+Y/5D52
GmbVbtgnSSfJjTJBs0jaHrMCFaLeT74qcA1MoxbEN1Js9mnpNuGeVIxAOHt0OAacy/NE+qRAMt5g
sP8IrCIokobK7Kex18GHibLt3oV4wdQCBzjVPB7fhpKaqct1x+BGZo70vJtSsGM+zb6ti/Mw9Obb
yJXzBUnSipwO18vrFBTmjyGwNvuuH1pGZArEmJMSCS38s65Xcez6QfgHWQ/lyQVXwNqaWdkcO9r9
ZGUId4ISG2664wuyUobiuEwOPWyHwlvGm2HpB38tAbWUe/XDGSQe13YwrA+Oj2V4ooaW/mnK9wBE
eUABkTJnqHjeacdkhoSfaoTREImW9MjDDzEZ+ZbQNVfthVxtZmSEM7GZAs0X7WrfeIch2NAwIxHc
j5B53O660PVgxq6psLNGK0VUz8BkSrnItUN7CkjqtJvSzHrAIWVqOvXGONGBTusVDbMGZo9qyvrG
DmhdK63mJCiC+WvjVGADDIfb+KAsZX4sEepdYuAN1mIeSpRnQh8r9LPjRgSu7UKgIsKnRizoRjSS
174XmgfMBC2biFngxzJFMBPh6Vze2d0Y1RUXU1MdeBbY7cFz3LAXONV97eiNOqabkXMCvbLzox2S
bn1AubsYdGU+XZRiXPzOUVe1l+dB3FXwHn8G+HUsit6p7DPm0CVf2RAs6xHCQgRHRPA6JIurd1YP
A8l/7O8bXhhFhUHGRslyquJrTDrwXsPJGnC7s4ckKDAbFIBCUhzhTdJiD4NifBeQ1gq1+RvmYlcf
fGxoT2hG1Y44B0ZpPImQDNlAbtsZISyUIDH4DdAiXNBwSuCQgQBqq/5NmOy+zpHi0H9mYDNGWaNd
n7KHMaZ7UHrxpmQUs2RSHZH+eKgsuRdHJiF07pwU1kh92nUBsdezmBMfIguNS9tjGAf4BRmCh26+
NzsaYsurI1rDwhqIC9QaklDeqyndtZyY3Ia6iwivF80cM+BtADAtxKgqwpfemOWwPAvNjlRTnTPX
MINy/Tq5A5MG28cBGy0KMkjpg2OY6UPQ5hFCCsoEhwvfNlPjHDParphIit75UXJgMVQK3B18V0m+
GiLf4bhW4/DKp3OJBjNqed2zqoriQOn5OugogchEar0jBwKdjFr1tiR9Q1w1xA1tYDId9l5mdR/x
OhpoD3P2LXbQnagsTEoLPSzWYbN6Ju8t5TMdTViGG5BcjaLA0o0VJGxA1XKDL3q/N4o8jw57bWFU
4KBX3Y3ZcagfQw1u87RhJKGqEXOI+d0rxvlgW/3wjXluRQekfc9OBT6u0x7wuCQrayp1NAa7fpnL
XTYnzxPBSSL/seKA9u9bxTQXFoEBGs13Rmz6ZW2KWz57YsBLJCT30GkdnMFcCgSwVpIITCzzLfPn
KXdvij0XdkyION2XjawXz8sKZDOeoQXgAGTpHsUD2Cz3UJukkiaFENVTJBpJF1KH63dZdA0guza/
CDpXR73hPTZ0Sh4jhm7NNijt53D8aoiOdntn7pBngj3kJdrZa6e03Fcgeb3v1ctp5vl4H4FZ0w6p
qW1v5xJ1bdxhnPu0VU/mxm634adfDfaLi4oVuACz3gXsFK4OXnO7AlItnZ/BBHMiIT5i+OKPDiis
IWSUGOWGwX4jaKCoSeq34lBI3HwZu2xnQ8m0fkXboD42aBkL4dl5lxqYS+ojSMmd7UifczrnjECc
WPJYksse1bWfdW0nq4zApb47dkZTXFV+UHlJJPQQnppp954iOqOSc3TxpwdJpwyOspjEIwNu/eRF
Uymz3pVdcdxJarFvqf7oWGoGcvk1FiaVPxXsJ6a0bqW5/gIJEeFxibZgCl5Zt0ReSrqER2s28L5e
G/tWyke7Qep9t2yb2u/Dsuyjp84eq+DGrfxifgeO5FTMBEqmy2wppwfLqxoHRbfVg9n4+7XpX/bX
bGjRRPh44kL47L8LKt2m37HmkuFLHPR63mbHvzc3O8ou+viDrXko//h5/5Hg9v9U0/5Jc/v/G7HV
RnLwfwNbY1S34zL9O7L18h/8t+rWsf+FdoDcrAv/HA3UxR3536Jb2/kXu35Y3ACWMaWjC/0fza3n
86/oMdA7BOgAUNb+j+bWs/5l+9h8UGCwRfYuMNffNLZ/p7m1Q/78v2/WOT09H2kY5niW+mzYvYv6
4t9ULNSgooLRQRpubrNNZsIVHaxtCI71ooOTmPow1n5wRKN3CWwxwjOYkHu1kgscS6xw10NdBMfW
bd8HU/tkFl2AlZ3HQnE3zpHeMG309oghkIMM6OEjSMf9RHRZ/RwYFhXkypBLqvGKrBsvDksGTROL
lWwzMNXW02KkYEgm2DAjqnW9veYh6elSm4iM/CnlT/lJtBZ+SoW/kcJc6sNOfcZkEUF53ASYUmXg
NY/4BNaTavpvvTs9irzE007gcppfOqdav3nVelnGSvPGwlUHM5AUeLScMjOD+RAOsD18ZPIOWMnp
umHAn/SsfA4d3xBVgVivm2JH39WGWRe0L4zqoqSp11vbbKeHUuERoUwNDq01dletaJ2zQzTYoWVh
evKjprvmGRHpaA4m1XttnKp8Kk52V3AZmXK5Zo7ncD/iLDkQsURPvOaXfsvRUI0gYCaK9vXNQh8R
m3rVL/UANaQweqoTuWBfAW13Vg5Dz1DpG/rO5de8hKeZpcRTK9SV689kszYWDubQuikH7dE/2TeO
b+1XZZNXZB0B2szEGsyZqsKfQ29DXGgD1SdLB9omku32OlTuj6gqxus5mLoDWEH/Svd5f8p19N0z
9H07CQWLogJl1BrkfetquGfiamYGzoh4BUnCzLNzstkaH5DRQjsIuneUhaeN+T2PgVNH533o5lQS
G5tseRCdCr2cnZpJORpNJm8dydF9VXlEuNaEIs/FNVvS90gORtZz7ZBGRWGrGY7vgPk0SI8XpsLz
QxlG47tlwlcj4AqS5jrk12Lw6ArrXK6IEtTRnP3vpeWmLqyjHeQhIhSWjQNgX+KhN75Hr59QQ7F/
sfwb2XlXom2++KyAedj4LkY0OcxeRusVnEJJ448ptZFGvLN6boR7Uq4b3TdtsSfWCC6C9ciQmV7d
AiMoFi7fBelATMBcxOvpTm/zhliWKWhHGnuxDtcF6PRXtcxJrYck59WCeuQSqtLn1+MICTTQFkjZ
oYQoah/VuPIJ9gjyBjc8sXcI7ydHOJ8oT5C+OkSMEZo7Za659AfXXPHxyAG4emcb841lbg7rpuEy
g0XTkXVWILLG3NJmXhMPjG6Fg6iETTjxTkyOKm5LQH2wuybgZ5H0f6zVfhc1c7aU07EDDpe2NQlQ
TDNUanolufc513kNO+QVVG5HTJ0Yv9Kwlw9N31MI2TSx6wW5lCs5JquzbMdKL4DSloXliPbm7YGH
+yaY7OVZo+CNfdynAJ2m8qudT7iKSqAh5XJV48ZKrW7Pj+5ABmsCW46lxVKDqcst0r1ApDgsniFt
bPieTCpyLL/zlRN8D/whuFZqME9BAfrEZid5O47LzDMVhCSruzAaFwuCcsT8/hF9yhLPquQkYsBz
WQvk2Vj4r77cv+mJeZFjh8eoavKzUEwW2gsjLYyeuK9VUlLMJay8W8rThn04VppjWzICKbAjZ5CP
o6shh8rPdMny7jr8sU82qJlEll7+0PXyLrA5HDxCkcLCN+5KGf3q1c4DyWZGFdW7h3nxVqst3jk/
bs1g9U5TgHKrzJV3Y4Q5KzOj4ck1txbPgFqWe9X43Q3ktPkktwJB6dDcIQY00iiahjsZevWrFaiQ
GTlr9S2fWagY/Xo1RkGfDaPTH+HPWMBPPSby3Dc9qz4sCKqZl8t0nWhSWbuZWzIsSlhXQipsu44W
dFT1ASrX94n9go20opLWfRM137BMkzCuXyruCQEPbuvNrGz9xIoU2FTYPsyPyshPEHOwTpMkPZIw
Tf33gZU23nMU9FFxkwsCxF37jqjcB4EN2vPgLqmFt7J7zDH6pbNtoA6xSipoS6CRUBd06fKtKYz7
WX1ZXaa3iKfrcn90l3H+hMBWx3VoeHHOL7hF9YOAVEDiJGFRLV1EVSX74v7A6XEurQ9Vhrc7YL/Y
kzPBaCCd5GMgHfMeDKaDvqVGzFmDWE4ce5nTfWvYq25djfhojV6AJP/oYD2ls+m95j0ARm+IFH9Z
TNa0nfYGgmZQ1zT8Ii7VKqC7yV88YeEJQgwcR2/oizvDMJvMxjUd5zOrnpg3yPjilv2FcD7m9xYk
NIBb/M2nzYsbZ7Cu93a+tWXuE0w4reJU02rdsr9GdkjYDvkxtBJpsA7hU9+F4rvhV9abjzKKA68M
5qMLRseM8yYoyFq7SFnafLjVjml9nUvntM278yEDOFNiKv2PsQJUPi2SJydaqRkchqvZxIj7ZPgL
p3NlrtGZCLn9NLT18LJC7L3bA7O/nxgcDLGssNBFiHSOFQEkPHOXf+bb4mc3ruzwIv88LhFzwTmU
/kNVel9tY9rPjc+8mPPgStICfrt0+KDPt+IE5IGXsx6Xx3HsdXaBtqOE0p8adHXNyUQ+2YZm8EZa
U/GOTNa9uPSfoc1DzA3nj7yFqqZREDJyIGvUVto6i7AfDpAsx8zw/eZDKYm5ojDeOxxQMV+RGCik
PPOMqBOI6uiFT5e10l3N1o9FmPZPyizu8lB+a3J7Pm+9/tZ6zakmgpYXAj3SiJcqWUkKfFnLzTzP
tC2nhf33ofW27gumTy9BrcjWcJbDrbEqB21YofOzXtbwZpNmlBk9V1rPQPdQ7IyDeIJE1rczE2xG
sEeYvi1vVH9fRmwd50oQSbgsYHzcSPDuwfssvX48zciLvqCvRXgU8QwxUw3274XKu29tBPrZ7UMY
lzMgsTScGJ5NMhJp6UzitEQefEaQwdUcyAPCrQoRFxpzyi5NanbL+M4i6q2xbIWSjttLrU2YFWrM
02kgy4hdWlqYV5R44y1mWyCtFJbp6nq3xnyBFM/yFSk56lrveeia90Gq57piR2EGh3lWD/SXGRO/
/EFYeXHmS/TYV7kytazGzKS5v2iGql+WzUsaKPrHqO7Kz5DxY9p4S3s1tVI9dFN47+8dw66KUSEj
0fmDlm+905NlrMlqWnXmoQ6ADiseWIlUXwLDhczddNa937O+Au8CUqs3AScVonup+RRvImHPaeGZ
A0tTVqSL2seSg9GuEi9SlJfSSGeVbz+qPDSvh9BAfYf7eZbQNMu8+UQ5Gs+2YnkW9YegWu/GCOwu
ax7fXxO78Nkt8ZB6ff/EXvHsVvvXToizvziSasDNJqCXRete4cH+WmzblxW95uiZd2vgUdxt4mj6
yuHNbFF57a6ELB0d6ZHVqcnlW+l7jNgHRvHD8rguiNNzyJ1eEV0hUk1DRiPpCr/9qPUC9drPKq8+
TKuRDe2nuWCEluZ11e51zF9mfId4+r4gdgM0wzcfdq8qbH6Fu42YB7lZy9varuEd5OOVqbZx26rt
6ITzFamGmcRVqNvuGScw14XFPF1bcZfbT0QAND/VWvtptwXb1bAs3k1fLWYGK7i8Zkjc3U3rjvE7
dHGH5z2MIZKeDRFQJAVyujWED1XR9O8DYeLs5f7dGnDsrmvzbXHW8Vcq6hPZ8l/aYhziyeIUw3rP
XVp0V+TKHBvN/Lf19od6G+IC9m3Q41s2EXxVpFGlVbnXt8EcOifVF9ZFH1ie2qCvHhjysANEErB6
N5eU82/Wqrr32XPvxLaRObFu9jFvoJSORbsea8sRT02zmt+xd8EVRA6Wleby05HGkLUbOgfkJEtq
jYvNxRCs93sV7VlUwhmNtOfcNw1RteHyuNX/RdmZLEfOpFf2VWS9R5nDHYADi95EADEzOCfJ3MBI
JhPzPOPpdUIlLUpmLWsty/7KJDMCcP+Ge8+FDVDVqfmpk7xmbZTHP2gXmGLOIv0q1+46lyPnl+bV
Gcc3Uablq2cCJLNS3ynjvVnG27zilwLZzAbGnLY6q+droZs/TmnWgVJtj/SWm1SJJNuU2VgEre38
xGZFvTUy6RQ1ruhG6Ts8TG69serGhjUaqlNSVj/hAIxnXRZ556notZPtOQlB3CRD98Wqrz8VQ64C
tlTtPjGzO9hw0Sfm9BqtIok/Kyu1NtyGKDmDfHGKTxwg3RnBebIbIYRnKpkCSk9G02Cz7+dO7yZd
OKza2M0eGOYfOru6c1hbPy9L++i4dc5Os3ms7Pg5juJ3nfd3iH2ZlEcJyjEifaMoCdhWHYy0Qj/H
b4EuJzkxRLPu3JF6geMoOccKaavb9Y4P0dlBzZhfwo7KzWtKdsXImoIkddUbk3zSYmEnfJaN6j/I
RfFhNPqrMvx09DQdfB9UDTqV2v5VFL3c0gYdrEkdcrQF5dB6h5b7Z5/bvNQTSylgbdXZmqLXsWmM
EyD0R5bXX44Vlkib3WzvjPXnSFoQWUU/rp199tPUbetZ6Zckk2LHCoyLvOYoCj2mXEPFxcZa6SLI
nmMfmT8g37gPQ6E3ZDwdTOMTFeSmMMadPVkO/oX6NBfGg106+Wc/kyvSyjQ/utZENYvThk/OdrCy
wetOJlu92JoH2LRbd+eA0YfZzcNFiMAWkLbYwk/5HpL2qHRTnNHdpldrzefAw3+/hcvsnifZPnuw
EgIbFCMOsvq3i+Lt4I6uc8g8xJ9F7xFsm5qcrVASlFG82iZ2rtGq75KFnSr/npNKml+DBaa2Ncb2
wHSjYilEU3deI4fWihq/9McVAgLgc7pn1abs/0VBsXxjNtpm/qo7s6P8kjCCYY6+IakpLwaqH7/t
Rs1cuOgfe2QBtU8cQYh6KzZjlut0qLdxN+w+GT8kdQTt3yTfYoopOUi6HS8V1zzckiI9oOmD5iiS
5VLYzmuDEOugEGN+ASNvXzLDkUGzJuVPWyjnhKGk3GnCLP1Fgh4o1A3jEA6Fr6QKOXNUtqucMntv
8tT7qFUxfEow71gM7Z8UYfQxc/OecZBu8EHUzFRcxiZx4RrsJQTDfasY9pr8mA3YS8Jz3KXahTmc
+bVY168sro19Yzhk2y/1BLgqN+onvhro7znpKxHYJ5jTzoy6fWiQQJSjfiY1ATC1Q2T2lFbqCVkW
QO0Wx8GhH2daqWFmJWcs7da27OFBjU39QDfuXqpSTBvh9fo8Q7ra5gthlJk7DNAhZnMDCpECpKog
3iBHDUpYCrtcOwmSDEO8jK6Z3IW5DP3C0NldKhN/KcweujvJgmkYEULQGsX43ox8Df3sLUdLVOLI
4Pg5yRs4iTwt0diPOzcCRUI5z9EK5XY6D6W8ly2mChtjuhX0miCgjVh62uZmnb4s3dR7ShgU77gO
Dro106chXt+VKO6iaWiuArVboKqMJzPS836qevNPE7bhxI6P69+xb0knGRHk9PhIKJ/nfP4CxrBu
vaKJnvMO+Hy0kNfpe1H4gVSnSjdGyAxB0lvfevpmDx8WZyeCWWaEHSMYdhz6uuC+82UWARV1Q8pt
PRJYTswA1GVixIikhwxVpfIDi3pHTgH7RAhnfG5W8sHIut8kofhCHHrjb+cNIRkFO2BrTT5hZz/H
4fLBWv7ihQSJTDacp2aUHfaN5cR+cfVFpxWl6Gha9FTRelogXSACSsWbmxnK21iz6ebQ8K352Exo
STbEAqLZTaOE9AgWHxj2krt+FO7BqYb8DdVeTAwGqx4TS9a55eE+h32c3GeRNT8Rb6He3Fzcg7Sw
2G3XIQdzs5Jn6XaCkWRUYnm1a/LC61BeJrGOPIXrcrVZUdDTlfFjxVrvJEj3IcnHYD3qSe5E20st
Xoj+hylN6OPTXdF1xfIQDigRUtTUTqqMvUAceo8y8epShjaluyOfYQavOocv8EX/VpRpfjhQJ2Bc
y27hHLG9b0EgIimKDGjqmF4yGCHHFuEoMiGm0xunI5RKGhGypg4N9eKZNJJzxySU/UiGxn/aJr07
XTD67sLWCbdMBrcsAzcNSbuoqnNr23gq4TWo5+fcDKNLN4dyhy83Oq4yn3Y1fcgHQQBB3iuowWXc
notpoYyy7AdHmNcs1vlLbXf0S5grMQ5M7pHVFIXnrNVd6DTqLK2Q63PuxKnvlxklIeu+aqGQpAmV
e1mjLkhlxPDTag8DQP9lAwN1h8aTL7gYP4XUf4gB+8jjhAq3ZKUsmg+TuGW0EA5v01yIDdt/5hJd
2Dl7XCXNNgckyY42/j0jSJfhi2EmPlavaCLw1zatjrt4NR+tuTqCU193VTa7ZMR63h7XNxx9s3n0
kp6xdH/fOOUdRJ37yaMSXgRe4aanJGLU4jWG5Nyqh8Aphl880re0FfsRyfktFUW805idvIkiXNs+
xw0bJzep/jLD8DvPeC4LHVG3NtGf0OGLcHNnR5iOt1nXVm4mjvA3U3infrSehF0rCF7ZXwReXsDM
vfxVxDXKP1E2vkMSwaZR85dZpsQ+TtlTGUZj0ObhxCZPZtdeAhvbpnmnNyNqNceMP2rGKVNtPRko
nVVxqoz0LAw+SC/3IEJXO2YjRLAQaCYGYDNsqs94eVva+nq8Oj1+PgI1C2RlKG1cG7M0ggEvxaTS
DMvzsprEmkTLu9ViMqGz+Gu23a7KRbhPSGe95AuWEWNy9xPj6ANIvOZMZBUab2wli16GOwDp00EN
MWcKdK1z5ukP7UzhH8mUcwrXV5PZ9kvk5CCOklyZ56novmjNzU2OhBCV5y3kgGigXWOjDqf+vQXH
JNYDFjn+cwt8sPaVga3u0g0iaxnepvU3bbBRbRQqkXuRrBw5GJFUd9dDTdx1+GdZ4OsMkcyY4ckK
lnqMiy/HLbNuWxUpms6hGpTcooRyHX44AfUMpMdo3iZjsu5DZRt0BcRjhSRv5PUfp/esa5VGRnYK
WTYOAV4098McVQcLmoHm9+y1JPs0sk2++rScT7KLpu1ooEFgeC3p6bOy/7XYC2Gp6/ybxTSyLuG9
CQ3mGXJjGp9cQz3Z1bqhToovHBnM2lDrXTAuec8kWEVba1Zin5Eizrvae+ATuuJ5KrP4vBaJBzjf
s/GixaHwxxBSpzIstjdllppEciz6wTNp81wRxWdR9yk6ndQ5gqADY5uiFzIS63FYjbOtrd9AXMnZ
dtfTKjxvUyuNNOJPb/EqIVBgFrb8DElavA2MlAFjIs8wDIpxNcCKQjgKZGopmz20M9Y+q+Eh3ec8
82IsEUsdIf3qpt+TZz/25pge17rA5LFM0ROqaN9mw7WxDY4ho1yzV9wJFCN1r3chWzJJBcbpOqX7
Ff9EptGqEz1+wqb0VpIOhQ41HX3AtUtghjkWVMmeI4eVskl7YqTttHkyEdQhX340Z+F9j2M3f3aL
kV6TlftvkwI63yxrWgVOySsnSSEitbcMh8diWB4KO+XYULdiJXOuaCvJjQIpO3Lo5RO1nNyTjBYf
wcG/0t+88pDiziPmpVLiI5ZhoN3oZXDXY1t6jyQ7qb8MvbA/GhAdfNHwBsVllgeoaXgsQrt9cZdZ
H5UQf6IJhW4+uoy7J5UeKivhXxXC6pw1EYuz/WOt3MbIxtU9koiNhXiYGahgAB2ugqIAH+p2cO0V
561ZBuZcIiVR2eATb4/3CiCd7wwxK5vMtA/kvviYl1B7oJ3aDkn1hMzwGHYhuyKPppnjXm2SsRgD
pOwW6hud7o0Ja+EGsr/z0BdkAhXAy3fOGEUfTMEJmZgh/Vuzdt49o3I4Y0T4d8gAmG26wngXGB+5
T7jOl42pk/Ipa4b8nbVb6ZNWn9Mil3fdnPxdb3l9ufFtIkFFXgOrROTpb0bzw76uyj8uTzfXOrEH
xmZtnCPZe2xPsrJqDiHOoGu/Nt6e1v8F1C140pbSp0rcP1x/ZEvV2H/MNcjdsLxLlb2cmb7PQSu6
9tlyMnl3+wZ7HeHxaBWC+CZ/Qth8Uz2v1mZCT+NOkH+hQeYo1xMiXNxwvYcbXe7rrut8PTpJsEbj
sXOwaFVF9j1a+tWZyxOGVkBu5Ecpm3F2nDHdy9181xTtL5ftUIAdTVEyp80OQyS72cZ40FZV4D+u
reJezsVIq50cbLQXN2r7gv3FnX53k9DPpurFrylNnU3UNxrYpxyeyiLzKEYy6zY6TwNLxvGFVWP8
1CwoPE1WVI+Y5YcLyQ8ag7J3aKrKIwMCG2yeCLRC5VrnLx2Foo/ykXieAlu+23vpc++muGRR2aMB
TBeylqS17JBmEKc+SJSDk5OdI6fpfQrbb25LuW/Sifu9ZZm5cWvGH14VIldKnpVrOGcF9N9w2uxS
x2OzmeqYejbvfkVEVhB0Ufud0/xIsz+a+cpdXyT1axu7d73oFAIn6hcb71xtgB5E7mXLz8GBH9nO
rl+gUrzKSFTfSGlsmL0q30ZDnvulphfsa1EdeRjLq+sk9jlcuPBrARGziJ5CfvFTRHLJgsODh7LL
pS/YHdNelhYQohbwf4EWrk7f+qbkbRXo1S3V3xHBaZ0ap5kOdUV6wNyXL7SF3daa5IvRg8ir7eqh
NLsqICkvBdPW2VtNN7WBHgXKe815VslAxj/HbLcYoHRRynLFhPRIxvztYDCDElr24aNTESJRG6XY
t8x8M8e4ecYK/ml4cKshxTqfNt6dBAkHr0lKoCFWM99ZDXtcZ5l+9cPw0099tqlKenSSoPlT1bsb
zfDaDSaxMldoelaMMW18gskU9F0YjB2eLcC9BaHj8qWJMRn26blpHAJkzHRaH6M1da5c+lWwylZt
U0EQWzZdmlv8X4IBcRO2+KP6IiL7ZAh9jVkL5zP7iBaK62io7giJkt5sePRGB092V12SsbmiDkzu
EkDhbEXRNG7qhqkHLk4Wwdp6Jd8kOUSTkd6HTWn4uk0Z3RpZy1S0VO6pn5kpe7RHc7J8FKwsIt7Q
I5/QPfZ9c0vqG5NdgdsWkwSmL1Z/Fkuaw4SCjNTUdPhD2Aft9Bz1T5m31tSsI6bRtJqZmMqwD2yM
lutmMrHukJn622YgeDa7kYF17+y60trMPDIMthFSJ1QfbtVaz24VY+EYYRZafeVspqgsz248pNcm
QVebp122XQ1sxsVSmhvRMPvtTczwdWE+NKXXnoeF+yq259z3khzdc9UJ19el1X/ZZmYRKu18TLej
LgsRxDt6YGHhsG8sSlkcrSpvA0Dg0TnU7clcy5vxhAFl5n50RLbwW6ESHdIx6LNwAH3BKZsthrqb
1pzzn4i0uP3TSc0nsmz7ucEpnD/hHNpk45kBG/k0y4sipIwPg14YCnVIkiNfULImVJ/5ne3mclub
73nNPNltng2bKUqCDE0ZHf0Z098eXqqc0t0kma42ck/Y3cYZzWs/u/h8RkjEoDeIvWlPk+ifV3do
Nkstj1nnMFAb8bKPfjGWAbYWWgU0f7IHTiFur/9NZh4HZZ8tO4RhTBK4x5CpJ5t1qJAOyGNNSGmC
NFkjdZe8KanLcjAiwavteClNO2gIQELGiN+4h046JbSVeChcMClkodSzcYpNrdk/F8z2WRCG+d6k
0DyulWXeSxLleGaKKnkl/DTbDEafBKT2ii2D0oeRZnmfIYO/xn0YyKkeDqnNdoixEp+hEK/rZOzj
ai4fcH6Tyg6XxK8xr97Loan82uvUBu3NLYxjEAfyRNIDNgZi8ib5W+sEYUhlZkfeDSu7JFHRPCjE
DKS3pDdC6kDlX3Gbia77mh3b2HM03q9EVPqYjybubeu1d1mcwCvN37ktEAmUFbl5KabVuM0+qo6d
YN3ASQIjuPq6Ez9uaS33iSYgKMFIQfMIvtwyh4iRtXbesCjwAufs9ZilN4vYg/ohUFHTgqsPRYtS
VeXek1i56C9KlwGEgg48NGjBGTxvM47FwK7MAxAq33IcPg43+UPfErRNtddq8Q5R0p3MWsPvzObV
j5IB4xTZwJJRZUiqGHOxd28xjwq3UTNOfloNdFBu7fk52U0WQadVcjsX058FH1xsEbU5OjFHbYKa
X6i7W8qCG1IQdV38jArF3stGYs42kvGOmMydLZjsV/JJm4b52NHV0d24T4QuvRsWVIF8ZiobElBm
m6xrUpuStU28B74J4x4nY/qhzI5Guw9bdz9YJYobCyrHdWLec9vCsJTH6oTiq/6raOtYIRazexhH
CK/GAqUmS8V2sGMm/7OXVLcF8Cub8HMXscSX0BcYLCxDEBMBdQF49wzlvTgTHdZglHTplQbCh9Iw
Mahi8MGp/BzR4VdpSDiX8+DMyb1OmqfVSH7VsK9IXNi7rfOQWPoJ+obarAz9iEXpiN82vecIsxE1
yejgP/cKNmzxeibSDJ0Txh20DHYs/kIKSm9+Nd2+mVVcYMyJlbe1Aei/kk0ypPsxjiM8caU3eNeC
qBRKPnUVLPoYUuvHCsUq2Ty7Av3+NjW59UiZjJCs2ysxNhWhwJvYFgyhdVPF1gbUWbx3R95IfwX6
4rx47UICKIFNx3aMxCvurzT16fNtz+eH8zrbQI2fbEC9iMYckib7tXrMsJSdqCSRnnnqNsMSnEuj
aUY/yICR64XuZmlXv+pzeaQpRZLfWEWgb4NNgHHutlooiAxrvNqdzredMO911XKI1ryqpSH8yguf
s9q5HbGq33ZgLY4aEvBdfIvg0Ym3MEdK39DGYaJ2+jfkY7QEBN8eq7aIHpeb/99l65DqMkDc9SOw
p4HpISzVcJdAdQ1D/lVBb4BnEJAQjkC6q8W+MO0XzI8PgmNo7qfHlAduG4ftqc6rq5jlvc6q19v8
c9dpUmMsFy+HmgjREortgDf07LiqxHuFbIt3cDaubSY5FCCB+gObPBbo7RMyM9aZazAzbt9UebQj
aPvezaItMHtWw+Oq/MpUT6axBIxFNVqb/CUDVYCBqHqujHBlS6wR2kIr3pAsw4iLlp1kx5GBWdEQ
QVp3fbw34psbIuJh8eNq+SIhIUUgDeW4sYdoq2Ima2nfXEZNvVo2axZEoK83E9bPJ+pJ56wHMXD7
lMbFJDVwn4PP55Uao11tkRpYlelNJT0/lwvdWy+YNLvzHOgQ/+AQjwj7JJP62ojYgY+WxyuF2SY3
B7HVCodLviq5W5IZ65BuznVdQbHJqv7CJ6I3icqLDxgzcqvX2r2UCRVfU0/vtaOmQ2oRE2XAI/JF
NCETXNt1z7bOvSZd8zOyTNiUdTQFIyb7B2METGBzPgfs3wOYK99FOVDTxZFfItvC/umRNzbeKtcb
8J8BTXjxxPSbxWt3QNPJ9QneD8Pa6PllKfBlrQ6z+XWKHgbmsX7qmbafDexbwsoSV8R07daR9fzS
UbWc+FmviSILao0X4z6DqMZ1Wjbhwwo+KyBNKfFb2Yqdo8fshUqfpAtGx1jxlffQxkn7iJmBPIya
Uojuw/qKWjGdbSHXO68GcrF1hjwB5hPaR4uwKEaMQ75PzWFg9V+kjyq35Rka7nRXo9LEoY6+xWF3
rkkhdVDMM/laHosu6/9MhU0o8IRz/sUe5QNl5OriXhuzioIRogm2HHYj7wv2rj7IELYBKlly4Rss
hVlXsAP1DX57f2yJhl3IVfwLTiZuftcwSzCaIwr+K8fG5lBDyrUB5oSGr8ZRHuMDnc1zp7qK+qju
7kiBHpNdv9xUHzkPqUvUo4oeMlmtj7UsGcu4JB3fUr4ij1TVBrLuDa2DmlZJcEvUW4Vwb0c02tWW
2GRV6x3vc+sP3vpd20u/B1M5btpCo9mwEqo2K067g41Dm1DtB1nmu1jTryTD6j0OjglNxA3F2WrZ
jwWQuUd1zKzJxCbqogcxmO/5XjafQyVf6srL7+OJcmgZs8tkefWjOcphl+bDZ9VY9xbQcJxJbIkL
VzanIivwcIasqYtKUutFjM1ii7/ZYYgIrMi8M/uEeKGKiDjXfFDpvBzGqgpUqe+hB4MpG99jaloi
rbF2z7uuH8+YdFnSNp+VF72lLSvsOO58JgGX0PGO85AHQjLXozYM6nR2sPGMRrbDB1l1G1RXEdiH
YdxqLCs0OYsBVCVq/BRKwJ4qyA2IoFbnKLX5mSh4bzuj8bfsll1dwRbHnKx3Jjl1aAYpgTx2gKdx
juynBhsutTkUjM9OpwO6hjqEPZbi/ZzKMP3ss5T+aOmBlrcKI1WrxIBpyJtwoickmpt53b9TgD0q
F5sYRUvkHgzAI/uMzmWTFlXKzTakP/i0soAB91OlLDyI9nIfS/FT2STW18ZRpOMFMNOOh/Ta1OMW
WzcqPuuC4fo5LO0v7Plc0aVF39hCadthUTZ2c2rUr45kN4zFfL2Sx95tJSFQSHWLdJ8WdlCPM5c2
IntH+oM75+5n3moWA8RPtlssc+qzNdriY+6p7OIoIce6lQSAQi05qqm0gXaUJCKU5v0wkU0MGD62
L87E6JmsFzf6iNfbU4pZ5Fc22esGTFx+ZGJCYBDYJj/kToSGcF/EQr4WWU5hHyeIfYjmOePPtVgu
mOEOvpX8YMz6JNgFnTSsEeZio/EHf6yB8jmpvNei5jHJquWWAE9y2myX3jYs1PoeJ5KxBzvjHxQU
1Z2FteYlQS7LWsIwjqVs+Dxq83O05XftUf26SZney7D8GPLBuqNdWd6ElDitjKF9xIvZ7TtULF8O
PcJxqJvmXojaekBdL8/SSdNLx4d7z6nM7gIMBhNsvkmQDdNRp1n21bdgTgqUGd5sEpozMOVTSztc
SrnG18KAJhIVrb/giA7a1vQOFZGWb+msv9J47M/jxLwZiMBwxL5rXlOo9749W49FH2XTIWuASUdl
N/s6qeJn3tctW9KSztIRRDw7FyhSf0sblAgeuvOCOxlVyYipGwQLZjHbmn+mEgVYki8lQ6ZlB/m/
9e1h+WPosQ86TOSP3lAj6SdGghvLJERiXJgtCtfchUBymVg3i/OcEgJMJ2w7sMirzpc6e0Oqaf/u
LYIx/RrqRte7wx/NAddsVgTItNK8Xgz5GVKRuVfvEy2xsAJrwKyfflWRwSJhstwTvuOfLk/C/sAA
ipwfY9DPdGAyMJ1o3FUpnw4hFb/TkRXjZABZiwnJ8gEevVYGyFWP8dAWkOVRkgZ9ZR5knRWdD9IC
3v0lXT80tuvb8pikcFeWz9rMuAo6wpcO3eT8joFrXYrbmsOdy5JIF8eCj4hpYIURSNuN9ETriPM7
GX8qRy3bURa/GJ0yBF5LgUG8F0ixhgXlCOlFeJ8VgY9TJ1DdF0SYHPrKZvwyq64MUIsVBzWONgt1
AgkmveoPeg82xkQmmWo49w1oOjam1nBwhB2ezayx9hqL1zGhkWX6YYbHpbAIczSHcdd46RkyuHuV
Ve8yn4B+lE1635UutB7BWMfOMlBfaew+hGtvIjPRBkxIubKCWsMXmVNylK7XQ25EVkm5kB9wVpJX
pBFdE4ocf6IBRAkpmfVqpurUfeZygbNoBHaLwT+PzLcxdIDwSQ8178SUkXNbRL+ZmVAYOa14Llje
bwmig7TsON1T3nknT6lqC6vtjrjUb/I3IQNlZXphGeptTVgcAb6xrIZQRr+jdOsc3GRcgxpZxHac
s287n37VCX3wEGXI5JrhSPjlfOgNawjmlWTFqlteHNNdfs2xcY8Cm4G09l6HRJY3WuXH6K1cW9QG
20TcxMONd3TK8lrm1jOQNbKtdFf63IDddsQExGzdfnUoIvZlGYqAJOwnyTX9CN2m2xeGFQZmLNKD
MpxKbFykUH6G++VVlvUjagN7mzJBRDV728AuTGNFunj4S7MrK4RganLrpfmPh6Ms7SeyOCsClJY1
qCBLbqVkAuWlTBo3vesaW5CYky9asYU1g/G5dXxvUHpDBkJ/RMOZHKi1OXac1f2FE8viLmsY51VG
c2imxN1iWcT3GCb4SAzDPthtal/inmfSjbAXoLjtSU3TrSq/0c/oQ5JZH1HR0TJV2Z0wEnEdBgP8
YmOFfC5ygVxYOjtPYLGobCoaZCG05f3AeYMEd1ZN5kcrtqphpMd1MGnHqVk/TLJR952L0l5FC6t7
A3rfL2Tj06Ed6/lC6dWyUTO+1zG+zYZMteWhvq+7hloHmAFzpVutFRXz3lvVdCGFa/kn9vZ/ZeP7
Hw16/2Ll+38a/m4/7/u/UjbwpP3nz7+FVvzL/2CWRYDF4/DTLk8/3ZD3/2Vnu/0//3//43/GYLxA
s/u//+e7Gsr+9rdFbDb+xZUHofl/sPFVWF4+/+2z/PNvh592/Ykq0iI///uf/6erz/T+4aAPhTZt
4s6Dwgwn95+uPtP+x821d0shoNYlYYWf+Z9JGpb9D0neHEY7CWcSgTEI5e6fSRqW/IeNAE3TjLKI
gKji/m9cfcqS/2rqk6bGzMdfSDKHbUnnv5v65qGs7WLkkAQzC/kjmckgQ3Kbu3emWOH6eGXdffDk
RRnemUhjMWrXwaGLiZhI9rTV6S4lo2P1QbtMn1E/ma9drMfUJz8ddCwa8DblqJlQy/WIIOiJ3R7d
iy3zxj3WlKIEmY6zN/tzVzDVwu/btVeS98rQ97pF/EX/POX8USecg2HM85gIICP/ZdgdUlkbqT6T
OzvFrhESGHDSEqdDkHjS49KxkreWQNFLy6SFmUbu2s/TFKO/DO2MnUe1zsUxzOthCkJb09JWkTQP
SCYkLuDSEyd3caf2rvcKd+UN7tqzO04KQRrTlCDSA1JRK/eeReGZqPrgBJL1xl+rSne8TkPIXna5
YQUYPjOFX9VYcN4Ma7PvMyEDfvvsPYyi9pwXlWFsGmehN4TRyRxArEvCAgPwFoNOxd63Nab+L7vE
IjznFp87+kED3K7H1jzx1ZS3LtiCzlOH1epEeMnaLMFWjUMgMJFhUAM6LXw8XXu4DiyhWfr22rtX
ccZMpeknJPfxmEd3GCmd35S5Lh4WXY7fVSb0t2HVK7d4mTXnnqsj98M2wewJJgVcFklHDSdciEje
UHbLHY0y2B9FljHZKvprJzvBWtMdMXfqOOQpi91+GjcpiP6Lk9Xhb9kOIRNz+pJfkrUJw766RkO/
5O2hcDQnOx8+prU1Kwcso4WVvI55ykSP96J+TXURfZWxMzGIDiuQG01RrG+FizEdy1xdGIFerP/4
0QIpfA6EgcGcEPbDCrGEoMRaU+7TFeh5F1mtDM8OK6l8A0EOv5AbOuY5XYjx3NQoOGwAOSm7BDil
/TO6TH41eBMw9IBHHXNo5+mxXprhK0+L6aqdNftKZtFfZ8dh4F+MEa6mKZcEOdtO+Nx7beT8B/wT
BUmYgt1tMcdiN6P1fZ/YyJSBQSHM+hlnShRW68NCPFTrKyqW310kFVy4GeAKeJpiMRHEMLcFYkN5
N0B7/06wkr5hnF3woRqj8cmvtDyWWobjwV5a9tJAwmyDBTkpUnWY1eadmkYgCcoIBVGNeRuxH40c
85fdaLrLbOz6FznFxQ0QwpZ2awMF6U6tdBgBNcrUcFoynTZXb5pnBSfZw72Up+hZoQavD+A6yrdk
zuW3FxbtTzlhEQpS5hpHxJOPXTlN77Qm03suZMa9HqtlP3ZQsbYdvLlpXzENZHVvMrUMRxOZTKjN
jsGnPVNmziay653KyctFmiv6kYctn5BRMS2BB1Oore7RAquhfjO6fv2OOyQ1m0EkLSYrUzCzBecV
vXizDXu6R61ygvTDetRtSuvPVHOvmwjxlN8lN9COdLEwbNuR2zthvay2uDnpkWEleo9dpyRE4HpS
NWRswrM2yEgVMhKTZjdPrPBJcITxrYRAducxRIFjNBlEwXxZelKF5r6hWhS5zXut6/lnNab8cZ1C
rAy2MBBzG3HpXBDbUClTGdA1pGs2fXNLIIGwwQpAQhISTCQVG+yzFjnCll6MDZHhmvNbV8ly2kDc
R9HbLwMqnXqaE6x6VbzQD8zqVmDQJ0OvX0VfXIuoLb8xgbPlXKZpeAyx795QZJX9JHUjfjrSZgVK
oJUODv85d8HaM4DeMJ6hkkk6r81OmhgNOJcAGXAc0o2hJ6MEIsu+Tqtl69WezYkO4PjQ6blFMWgz
uqa7juQv0/NyvY81UdyHEoHTM3RQEpELDEAs11HZX3mwYK87bZ9SOyYAJdnT8CVtzSgy/8IFljlR
GoWdPq9Y5PJTu6yGQWmKtvgx5rrytsyNejPQEqfEOfLsqEacZnpGMHBl//aA7nZY8hLNEFtrBDzG
YMgrWvT1iQBj7KjQRwa9ldqZv4iHwbuElHsAbBPqc2iZOXse8p6/EYBO9yjznOZsl5reaPx36s5r
OW4k3dYvdNCBTJgEbs5F+SJZ9E68QZAy8C7h8fTngzSzR2RrS7vv9omZieiOnlahUDCZ61/rW/5V
ZHYFVjmD24kFbApnk9FJ9PLTeuT6B+7+54as90UIAAEU5cp0a1uUqjAJXCADP0f17WJweI7H5dpv
IUfksHJIbLlqg7EWwmhSgKPo/eJ8SjCKf//kf7Qm/G9Xej8v9P7vb1eO/wvXhKzffvoRljXnv9aS
PyrVLr+20VedsSh8x3f4/m/9WAqqv6Sk9ZVSQmeppvZN/rwfS0HrLwvyg2NSa8RPBxv+P0tBx/rL
Wf4J/6LtLCtBFnD/Wgo65l/KARaxrC6FZzm+/U+WgvLDStDksidVsJSA46D1uHLeXzPCmxmCL7cZ
5Sik3hsHHHWLWQ7jVsCeQqUtLPPUblBBQAzsEe+TfMuYi0ToIK2VNEemcAkQN88N/E8zXo+nmhYF
Qt+tgTGIYCNJjrDyg3vgjvroQ1NfF7gvdz+d9V9c+h8pFXwNh5MBDINlrUVL3PuvYdqTV1seXDcv
gThbWX3boXpjvrXCltAfTKbbErbcgRxNejRn01z//vOt9wUUajmPDpIKa2lHWsRDPvQLTTZBQQ2x
jAltllzoxExPLdJYiveqJSoVYDMFGdUHZ1XqGQfVoQdFoXGXQYU/FtW07Wc6RNAcYBpEzRWRlfpK
+mOzHzQusMprCKbYtrC3bFJQTIvKePBNy1jHcDM+JV0z2ycbg7+7nlQ6k45pg7MfpzoHkPj7ryre
d3x8/6pk4TxpKcdma/Gx1L4IlUm+sA5YdqTVbdok/mUzmrCU5hmX9C5iiX05eBg4kDwpylt31dgi
u9gBqGXPj558cnSvSrO0WUEN8Jt8lYaskvD+I2puFgdY8ePxxIOFTO4vrg7AJ+83PPw8rkcRGzFI
UABKLMCUnx+Ng2X3mWgLTChdnV0KMX5tU8K6Bl9w60t8HzncjLOWcZgcATIoInArtELnbcr7/ArS
MPkeYEL5BtRbvQ+0yqrLOPW7c5tw2gP1v95nUCgT4Sl8oxNzoLx+ALkLdCnxh7MpBmwKFcu8XiIs
SVDYKFB45Az8NRu2WtZ+jNP6LSWgexKEfp5SaU3fSss3bmuRZ2cMS7sdkX6kQWPp7SxtFrkoPWt4
As15NTbqypsWvEg3oN05vf+lxL6sGag+ll1dPJU0oj4aivRiJ8ALuSHBiRhv2Dbo6umaPUYGkJHN
crNK8/EsXxxQFWOrUzkXxZVm/M3ipreeIBsGF4z7Ian46S3oroYebpaTmxLf3C7V2XBnAQZL0U+C
Yw2cALo1f9gKrXQ4KWVcsLel46qZ40tIiVc9JJlRO+RJSEf4nflJ4r/ArwqZdpOMBsOIwpAthVm+
eQOufoDDTwfBfhydcINZIDmFES9wOIQgKv2SexsHxrSqNRkJL62emF35u97t2+taNXS/m91ZndZi
p0fMu3+4JT4+fgQuQ4zpvH6XebHtfnj8VG4Yj6VDPB3lZqABYqwY/pdNX+MaqfS3bpQmuSphbIyE
QMKA0fY0ueqpNaSRb3SK7xsAteGKjaCLeMMwp8jwF8YHDOj+XqocipuvxMUfjnqpZPpPaY4yOWqX
3k5HuK5ybebb728KtqyWUiVQt7xiXJ9UZDx8yGs81HGfjFxBKkfQFZDv9uiY1tYMJ6o2UaE//f5A
Pj5QluOw8UJQHOWDPv/47BwpcolmKKGIl31978f8vgm1MJuom8QOxyUw2Qqr/+8/9G+PMXzqS0+5
bZvChqYkPxRWmSjn0sCNT32AjPpt1A/1s610+LlLLYtEfx4SiHWSmY6FtPT3lEjnaK4j5bqf+nrC
VMuQ5hO+o+bCoJgIw7nwzt16JIiwANp+f7CIBh9/K/rLltcbbAHs6+ayKvn5AaYHTH6xoV3wBH2x
djp1xcG/RVOFAyKleH3vR95G6JrdXxVTC4x2ct5HMizXzLWiNctkgT1dvlaMMK+dONOXqZwA8WoZ
7w0HaM1gB/oNYf4QG2V81vewlDOneLIYc6xtUQvC3U1wR20pvrA6N/fgnx+0EQ5YULxg2pMQEfCS
Ku8OThKukwFveyMgL6yjVnWXnsnfIE4S8hCNYe/9MAMkIPGS2/gFxsnDCVz33VMjrX4b2JF/jcc8
XKETQDyAiO7tZnOOXmJfTWco594+KRO9bUie7VhMsycOGc7vQL+7d81UmgejjoI9CjVzntjVW98s
eDPXkf3JiQb0jxl0y2pOhPs8lgaO1XqZQ9oTPs/CMGxjrVx2ugQ+rx2nbm5ao+i/2CFJDx5n6aVZ
YSnfBHY/n8HZG+dVUkm1CUuD8RPFM6fIkRh6EqiU0qqe3aAuCSOGDjaZDkdDYmHLDQrKeVj8Hcnp
BtuxxKDLUBZSRppHZ42rZ+K9IL1zqgGuciCOPLNNpA1E+dLMVpVyaNQilPXW1JTotSGK9grrrIUn
werLXWdV8b4AnQ+0iQ6ayTaaw9hgmvEg0wQYIXT1KiD+bVpmkJ45J8ccd9nlFFPE6sXBeJG03hFH
cbvLA+AXZmCdwzx9ZDSHrAMVYNWQgiNQ3y2Gw6UYvmguM8MpL+y5afepM/uYVVS2L0D7ldA3cRCh
LFTlxuo7fmenxPns6Yd5yoJTw1zmCvaUz7ywIMKO5kS0unL2jTKvCaC9RE083uJDKlcoVWQTq/57
XhA1Di+c5pKXeCZmHNZJ8BymVnkzDK53xeQKGzZroYegnsQjy2h5LMPEOqea62hZs7enDwl4j5dO
9wtVi5JPwAZExtLzEbPeukrcp4LN+No17OFau9V03ftGTIrQsw9sQoP7rPSgdKLdV13rIX95mCWr
vsNHFfWAG+bMB59Ipn4TNmP7wm843GVO+xJUWXxGwbW87nvqpDDCA/0ypHrG1cxAnOzkDuQHWdHQ
SDZWl32djMnY5ygAatmws3NLikyezbWPWywag7WLzW2l6+hrabfL/AaCym5MHYzVvbgPCvrDYmiH
p85kdbrTsjRuGJnqm0EgVhVleKLHneCArcvPrMXo+ur95QryXGDedi4xWKB5AfPtHota3iVVaJ+h
ii7CGpaxNenSYDvHZeKQh6D/hbE0Q1V+gMuCboBXwUP/yQDpeyh59jx4GeG2qpHlM0vVaDtjvL+A
MJWyMk4NUhlugiG5HbKh2BZNDHwcJYqCpTYR2ChTPwqe2VS7uzRJ4q+aQQyEmyinLgD8AkYTezhm
IX5brrH6zRjrz4rYI5qIJJejJkK7ke/uRRpO5ypkCkw0cL4i+u+cK4f6H0/NT1bsfiu543eJ2+x5
Nfq70JT5WiTJtcxg4ef+6FP/JNx95yubBj6YGD5WYLMa9YHVTKoeFUyxmA1/gburn+mdhwFaW5sR
YMnGod6j3sVG2l4NdRl+nlLY+5YNrr6i2R0tpQDr3hHnWmkHp7pftQE26CnCdFzGlxGVodx56WBc
0pNW3EVJYfBYoANqDxLCYH2NvSmYO8bqbkKDGv4TYh3T+DbhwzmvSZycjNhJq7WXeQnS+ph9id0K
qoqe8yevgOI8aNd+Q5jt7qLO4ME/2dugMbxXv7eHU4Ll6MANTQoTDWc7KJ9fpneU4W4aryqIguMR
X4ep6pJ1WDgutBR71MFeDVkaUmdgl59oHIVejBkEyzbPsWRt2tLgDlju/arCCiSzeDyYgZlfUVZI
FLWCn+5ve+w5NByNhRwfYtdhd0cnVgv7qjOB51sm1andDBelx49V/fikZEjcU2gBsyd3wm0wwZY+
yzHpkqDoREQxipoGeaNjdNovnQ/YmgmdedmX8NWgO1hZT2TYnC9YqNPWxr22bRjcb2h35AWcJH28
r4puvB6KqfEoEiX+moyzuFRe5W1mbVrHxOHh2+Vunq9pChqvC1VKHsSBjnCdVKGudo2m4GUH1KRm
ZJmxRjkv4y7jem1zzi5tw/sBfXw/5p53wXvcf+TDs/rWTKMkeQvGIrSubbeWTIZZjKSsgoGe73Dc
4J8NhQfhEBdq+6Vnxs1KphGXWMT14fuhwlG2gSO18X6Sg7ivzFwfnCITlzkq40FoAidkhZANBS9j
Nm/a2+DvsY4BbxmchAUe9XL59vE4wDKGA3Or/clmzS3L8qGcMdVih5pYAsFHHa9bh7NltMrtb0cj
F5fRXBI/YjlpvyZ1yaUhxgnCl40VUuwSNpTNakiHeN8QwosJ7TMSaEbtXzgOlBPsnhmRUp/j6NOY
zKGpq08+eK16rUuvupUVZsQ1xPeWaW6fcMHilj12cccXaYqZXwOrPP45CYt/4K9hP/NzljhHUUuv
aYDzt3RWQMSaokEfdCOdq5J1Ihge4UM2wL1bnuN7nsBdOwbDprDk1I1pgq6qZfPFLpX/OM0T4xFz
9gS4Iya4r1kgzCfYYySeSjGOdNuUdn+dIIl8mwk1ncA+eztHhgpgCiykLho34ODPKh1g8usix7+m
a8zYFg7Z3oGWlQVi3WY7PzYo1e2naReZxY2pZ/s1c4Q8ofUfB6MQNDI2xY1fj9FZaMzDZYSpU2xo
jiAaBcjl3kJcHaGqOZ/LqBX4RtlNnVlZNh18naVXirDqTZdJ+zT7Zst4oODfwxd1RjUOc3nfX3Zq
je9vbFYSO08F6k00NXBcq6Luk2ad6ly0k9yoIM6+NBTN8frYQzf2kwtr8lipVF1+oCm++FZM5XjK
6Vi6pzJ06a6cXUYabqsFDXl11X2a22xZqlSALIZS8AYJUgYzcV6jKs8W0UBdWwdUFRoMparo6sbY
nx3cFhgAb1ArPpfY4xkJlOKYZLZP0rMSmrMtAkLulSuCA4NHdU7T2/jVJhYGvxFiN0628UxgwrpN
mBK564adP0HGOTzZKXc2EZrpMZD2E2vMOxWFNzqSMdTxSp8zwBTQUdtb22Lq5ljTDvFHv4Ulpo5W
4SGNuOKvqnEZVji5cWMMgNxGL9Z79OqbaDDxSEXsJQ2XkA4Y+o7P4kWP/XO8wobenYNHKK8acKdA
GhPvxYoKeQ18hPDDkFpXSehhYtK52BLdj8F86fBE0VFw6Y5dQ4yzTh6IKT3h+yP92mAHsoru1YC6
9aidihwmDAt/FUPrwSRK35EfEGMra/dTN5KKbexQf9ExDXXYYEhJ+y20otkFkiC1Z++lUe1mL7Z5
Z7btTUv7GOBQCjG2ERDiPQEFm1/f+hIXzoMvpxOgLUaeZHn+T1yG5ZB4Nq0PjXfJ5iXcloOdbVmJ
PhQsO+PJvDJTmITFyI7NEvqtcdtbr3M+y1Q8FT3P9NqsbnXQ3aVGch+RXwZb+yoj8+H7TuwfKd33
Zc5/vzsW/svB8N2V8J+/+5+J4fuv5SIjNx//qP+NOrjPjvS/N0cgwqGB/2yGwP7wb8axtP+ie4ju
bbb2ivGEZHDxLzcE/0Tapk2E1VUmRBHrv9wQjv0XYFtP4IRAWXGVQHP5txvC/wvR3EJuRWf1PP5P
/0QCFx+lWwH62sNTAcPCtCDscAw/b62p5BDaDHtsQ4yN5q1F/1C7S0S4ULlCg/BEviDLV1Xq+tdz
HblbK02tcS87Lvk/NHd/lCk5FMvkTDk2vgyK6j/s8nu7pryMAPW6Y7i8DTNw7B15gwkH0h8UhT99
0gftp8FaWBUhDcL0ADf72oQPmZCuvU00cYmfroRfqK9/E8f4UiRSGFegjvko5O/Pb6bElDY5iCW6
efz9zE5oPQq7wp2JxwMYXrcZ+4YwEF0R54bn/0ld+tU3/fnjP5zTmW6chNmHuQbEFl9ZVu2zuer6
W2UB2fr9N13+qHeC2vJNbddxBWKPEOLDlQQlR0Pz50ryjRRokLJKsXYhy+A34BYwVqqJICb+/jP/
Jp7xmQz7HG4EwfzB+/D14CenUIP5ephsMaIYtTFspWEg+TCyvAS7gMUtiufD7z91ufv+9lU9FDTW
6K5vCrX885+w4FNIaiXtEJVySd+vJ7ruIoy6OWFJMrjBrrRG5H5NWROoBub0G5tVtnnUGBH6l2k2
c/fghCiTpGFdXSOtFwTTnbIgyZoTlTJPlU7TeGUshMBrlWSV+sNF+aurwhc4qhbRVnx/WP18/NhC
yt7zLMKzcKdZmaVBekDaHTCfW1356fdni3na308X4xlOFZc4Dy3rw680zbaPruARozHmuV81rpRM
tunMuim9IvJWrBCIo/SUKmXrIZTqgsSC7EHcOPSbgt6kfY0wQYDaMDbA+kTUVhfCgBzPkrCFQ9I5
hdUe0HOXgjbd2sSm5na8J/IhBCpQDwQRbmH+MPPqjug/6HJyZk6LKqZCu+8PDBfqb5J9XAzT1iuu
iygnEAK/rGdqrGJCmRM5d6rmCepIYjcB0AUvqftqA4uuiK91ycr0UNUexn/y2iJDbEznl6Ic2Zbk
iS2dk/Y6HbEMY+qlnZ6dZu5E1S6wCqwDTRqw8rDqgc1QUFHZworX+yxCk+4ruxbaoOcTcqwYIW5r
1Tk1YeKGymn+13YbIththxt/MGjs6ET6TJrJv+4sFpXQqO3qwZG8ZU40z5U3NLECo53KjkqVPJvV
g99WwCZQROWV0k39idPkhPARZPfFY9Ey7TqUP73J5yAjGaZC5ytsX0BvYDSCFBtU1nx27Uk9xXnn
PlvChQdGpt49q8jYfW5kMk+kpkrr2UmL+VInQ/hVsO+66XEbsXytg/QltUAAbHSxVLY04cS6KR0l
IfUSBt9E5gkJrXSnu0QXJaUoc2neYWsIQ7xKZX/HpMO7pYl0KQnr5TRAG/Jae9VICvcI6gPBg93W
davB9GYfYjn72FWhVe0DXlEhdPW+V5/dYgwAlKRG/I2CM/hFiW2kF3ZQUxbD/h2k2jzhILtywkae
1Uk80K3H0+KWN6XKti59d1gm2PzY8+MYhGa/d43Rds+iosRbE3s9iG0mQUOPxPM9ERloqdYe41lQ
nOCnenL7SsNhRNOEI+PbZMpt5q1HkhroYapvSIySEyYlGsSJA/ccSEaEbpL8iJQWOe2l9ve4KSig
hZyQ1+NNCIJGsu2LADKwLyQeL0COQyQHlPwZG1w8bmeNjExYw0w6Qso9Mt0QEww0DGM2122vELPA
6dIfl9gq8UnbqfbB4gWGj8Vipree275Ft6FDC+eYq5rXrA7wfNU2Uh4+IoLz/ZwgIva+NC4pZQmc
A7kqBlnaDd3hlM4VHuVCVnLY2303jzsPwJlLCDLgUmi9ySQemvgKz4YzOE7yUNYsolat0Xc2DjZ0
if3EiHU6BcgZxglX3TQ9jZ5FRJaiLnQsiLzj+DVoaOs7hkPEf1ZKDS7YOqnG7E1yk9lrf8iayxJP
WffYuEHUX8lWptEVeiEiIisy+I5s55tNDD/evMElYD05JnAalv1TqfeGGS4w07ggC0Xik7RjC7yA
+I/pw+jkEoAWxDDRPdqTQeIgMCoawjF2QeqFc44jC/NQfDtjk6JzWUX2XSEkEVc5xNTZGJVvnsBd
QV6JUpNevjaeyPmVtW9g/w8zNki9MHmC8NAsHfEEPS66VsQH34TTzf1zkFcx2AQgdkH9UroI67Ds
hg6y1yki0gYaTgrt5CTAYPUc6L13e7Vm9uEWpHR0TTwGCQLbzVWeGlTfbXyzyUJSTiEYBHEMoExQ
Fx3G7n3WOfQM+CNwGVyejg2YFKI0HQ9dmuf7wa64CDvpGJS1JWHnrQcxtvc1zozoQBX6CDjW9Gjl
6vjD4GASrX/CyUkHjJgqD0RL26F79lZHj1kwpvnJbqpUHho8ZOUdkiuZIgiq5Iw6t793+8K/MDCl
npgmEc0eU4HhbHbs8Jx47rjDkBFtXBz269FkPkKDYvXQlFZwZ0djX1JY0aMzzAIcQjbmxWsQZcFu
HGqBJayYbhsyew8M5sqLnpTYhp1f/xgYU8ftvAxFlLtFCWnhlY6nLKrHyyTJXks7IAdZM/CHTUW4
vmk1DUbEWbYgnfudLQcFOTAEA9gaaqCHOF+YLWTBV04nzHMKPkCReenWrNhrDsmnMCHwh0qHQxB4
l3Og54/ib+37z2lHp+Gs2I33lP0d4sq5yH0/OMUzfP3YKnZOjyd2GE333NAelrxy7nc8gNIzismJ
707zHS1uG69QI6xMZs5osxQyEftOUWr7ba+aPZNYooo2tmbiPyG0E8KyO+h20Y6UyxLnf6rniEYs
uxo92PSNB8k7yw940rsjVI7skz/K8TAgAu3zlgcX82xQ/yFdWmvaoadtZY+fEZqeUsgXB11G28mq
eQVItFrY/nQjo1cnJ4w2FexEq0G3qCymtyJ4sYGBMCoYSqpUUGTeWM4cmejRMl/Iz95QOSngfvFS
p+CH2wmxVDUJUJZcQ4coExwPVVA+BePgPgXNXN1bPPVwfc7ejTHN1jbH/gm4rPuWRBCYDT86b5r6
M1KSJhie3ZSFc0QQg60kkyds8deDn4z7DK8wVlLOVZpl7TZMbYlCOnXYk00NwCkr+mMQkaElVU+P
qSBxY9kIOLSE+UVd74akUSSGA+eM8BARv7iGckLhND2iqMArvJvmM4UErcahHE5wg6V1mQBugIUB
FWuj5ZB2K40xcIWj5sUu6uiukD1dHZ7Z1g6dLqMntyqsrhkY0QlIg+eRVey95SgBqsDhjSPr4spz
xRlwg0NeSfTzpnyLBnmZ+MGZ1LOxzCcaoELlfFaG6iqGsLX2u+YikhWhfuVTtVAsj5UhCqdkw9L3
ouqL6BsrRe+NmjZjk5M0WkeuP65N4Gfnyew2tNZ0cgJBQBufTbQKyy9JsAnqI0TKXl5EtNhTv0a2
xtbRsYrn+c4ZrKsuUV+hBGD2pKn54DQJ2RTz20AMhUVae8WUnwaFwtv30oLCa+SfgcKRh5y9egUm
ivhr2D+PDtRHsr03KXtdgPcJcy0pY2NjVkZ5M5sE8IUeAXDN2c5qlN7lhSI9aRMBa+pt547Oquhm
mk5JbsdGu2U1GBxjzGJoiKBN4mK6gZ8M5lXlLwRBvTuLpHXqVXTFElfPI/Jw1JafApLGrapebb9n
A2M0dwbctRZmAG2Sz60V3GNnxaFe63OELLkBR/8KhQxIK9tQPFfBZZ4ZdBJXUGGY+54v4qERsOrp
WvG5qVmC1wPcJVULcx+lLJcJr3obLKoYcWMGwH4j+T/3oR3swySxlnMfu88A6dqNOU3fzAx5LCqm
TdORuYr1W5VbjMAWBFjjUgFbAXWO1fRi09BDS3q3nQ2/vbA8bOXRRBSTBTHzgTj0Vhkp9QePrDu1
bzQm7gtt9ePGdAco8KhucGBGbZCdC5kZrh2/TedNy9rxOXRCCkEjO5remDDNGBPaicdevTSZeqmO
D+BJ5pvYDcI7UvrFUzS4ksZeJwbuDJwRTpC0mH6u+oGcLUQtwRjb7WLUc645AEE0g6SrYM6B5/Mq
5dQX2QBbMq/c4iiiRnoQ75y5e/ZrNcd7M3YIiVWzai+TfqKNjjaa8jpFnqdCBbTzITeb6EzyBiY4
CISSiaWW49FMM7DWo4pgBc0dQ8SiKXBqMxKz3kLhEiKFnNDE2wTe9zdOY6Z4RdCL2EST/0VPnmBU
FnQ2qNJahWQNQ3uIdg05hxe/G22mZcXk9Efi8+KyQeHhNBpmcJ+YOPM3GUbjW4qkYcZYhkguzZYs
xkYT23nFtiB4EaBASS5qp4kxQLhMKfmWSbBF6q+9DbPSdlisD6x8ibthrQ7I7UDXwnb3yLb3roIk
xxQC6YYxBjk2hvtFlPS4Eiv+urd70ilVb0TfqkAw+e9QVkciogZV6MitDFjdzgC0wTz/hUnWtCUj
Ih9b32nlLumM5mnwldYAaQvOkpIasWpgADmvKy90L8BVtiZsEBoPVhRP4d5XvLrAgIguf3TVFD8C
0OFCFbJQ98IbeY15NMGDqCdOmm3mINAvDXlVztWUkw8iAkyp1aSK6wiYjL0NOwpv106YLjkL1WYv
BAHwwPSw2Q9CZhSwtNKuvwZSxS/5UPQ32GOHF6+06yORWzhSQwl/fKsy33lqNSaydQbBYp82oqQZ
zJ7VuK4GhDLgeD5onHju6ESJYv/JJjAfwhZYrAhtaoTzhhCx+wBC3GUhz4XZM5jOhlsbUMqXlPQN
j6WwZsDXjTjtu5JNAf513bNd6WygAGlMCAL0RweFUNNL8GJiebi33Jw5VCmXuD/pxqUsiyaohVfD
cGgXjRMlUo5fDF/criAqPhcNjOqWGdwtOO6WAjGHqsGGT7nNBlYHq3wIwMzYTpvyvhzcbN1G5KbA
ZHjzW5A75c1k4O6A6xFmj0Ep6899Zs5XqWUD1eE2q+CdMRe+z+kAZefrRs6wqVvfTzYOFgXqKPF/
Jqxl4N6u25lSRhjcjv3iFgFOBrxn8WeDfKXLKzeAN8YXaqB/Rm38jYipdYNbhE2Q3WKlxw3vzM80
hdZM4Tyo9Cu4BFOxb2SVUVAV0HYvirwA09aR6mlCXd/22cgG1aQ0oVp5PGpDcFAFXbzw/maQNuag
1s3SgLkdYgDZ23GaWJLO80Bx1OxM00Vs9QbdXM5ofFp4kSS2ZqMq10BlSSb3HmRt3AwGSQMi8h4n
uZ3YVTmBNtJtNDCwXMMftHZsfRcyxZCEmGhlRlIU3yGeGJb4DxlNpPyxjQcga24r0jw4Z3Oqilyg
tltD6urYd/0UguANBVUYrSuOOV4+sWPW2o672W0TXC299KcTPZhtRJpaJo9G6eNcUgksccW6VUDF
HHS5deahqTZ17YG+LK28wNmoIRlThJ7OXz2r6aI94ECMqKguxq0XmdCATfg5EW8PrVLqwvTw4GL0
KtfK52uywqYcQMwxUbyYypbm4KFl5GSPrexGt6NvL6EgQl86JeHKhSURjvu0xXSshobnOaiomv1a
j3fJH0Mom673FOAQAxVR8orahYAgu10jgvT196LXLxQ2NumslNhx28p2PiiEhZkTUM9RmKFzKwCT
oA2n1jX3RoEp5vcf9QvdlZiLdE3LJNPoOR/E7N5NKPtaPmok8gGM0ko3VoLXQLTusFQAhdvff94v
vtrypaTp4gLBPLn885/ET9U1melU6LxSaZ7uQTSecwlwUxrGuP+HH4UnH53JIuMkSXR8Nzb/9FGW
NSgdRRkfBfF3rUxecAWJvLU1C+f89x/1XZ5+J1/7fJaPnuAgJS9i/fuv5ZY2PaoLwj8rRvN2pufu
ODUSewb95vbesLqJggGOk/WlZzInRfEoL6FBhDvhVsa9bNL61IRzJP4gcf/t5+W4CChIx0endazv
FZU/nYPYdxpS+mG0wRX9qY+Tjh1VCZe0oxiDFbR5/fvz8IuPsx2JhA9SEmuo+PDrpmGt3W50442P
45PiOcb9PXLRgcTTN8/xrT/8wh9SOyaGbkYGAs2Y2C9W2A/JAVsyholNJ960c0SbWQ0D1HvEfFpu
7Sgyphc1GCJ9rfsRIiVYpx/S9D+aZ/7PhpX/3yV3lkHe7yaWuu3C1+z9zJJ/5Udsx6BilUwMcBDu
b9szyVH8e2hpWHSsKsHgwHd+RLX/a2hJTptJJ08FnBbyfYTbMv/i8URux2HMidH1n0W4388T+ATB
0ZncE/4SLSK++v5WZfmUzURxFH1oqbqMkjm+6Zug3nl9GMOtiomf4vQNaAqnhc3s3Ojup3P1i5me
fD80XZ5+hG2XWIVjKg7j46hroCywiJC71xyp8UDMkvUY430+taBQFAGWvpuJ9bndNvElLgfFDgWJ
ZjvTl8Kti8J6Pjpu9ZhP7qcgrliR1KM13MswwQRnkPjrd5rylGLEivf7Q/8w710OnYcbAzrOG2Mz
IZb7/6fHCaHrkokwu0fXnWj+mMxYQDmNK/YRkBnV84StCn/NaDCxawMw20emWSI9n0bZBH8YQ31w
oX8/GJ7qPjZ8X5Ic+vjqqqepycPIGtb0Agzz1u87Vjn21KXmbgTd+oaa7+yUsJe6hjSfS3ph+z44
aLoyzf1IFVh0VvIyn3YSBxUmR5Cr0OqGEG3Yjpu4ocpmGOo/vG/fP7I4aFcqCzXeEzyTlzfg+zNo
pH6T1XKErOs46BJh0QmXRoyliaEqU8SXlGdaQiwz9ocNph8WdH/4DZeH4n9eVcsR8KLntiT05CzH
wX3782+IrJ66oqXBq3YikB4RUOOQMkcf4hDuPeTiuvSB05uB3RvXuT359lLjCXeshaDvBrcw/YZm
2zJvY5wPJCDFXVzH7eM/P0wuN1dynpZhkfvh2e4BIIpB7HRr7iTqNwoWoXcmAZVd1ZlmuDZl3Yq1
ll0pD8lsyOiymscICnxYseeQ5lyP2Li0sDZuUXvUFDTWIP/w1rf+die7ipm8cjzb9BhS8Fx6dyq5
zOWkS0lqtHRCfZXVFiybJGoXFXEa3HnjVISW8t63edtSmFIz0s5QbQ0Pgm7RVeylQqw7ZzPQpLcm
Guodymc6nNdO9pZQrFcSh0n1LZ3PtQe61KEXtGChRKGyMcCLmeBC2ehGSd5fMXIIqCFhpRc8YFYa
HhQykLOi4o29idvlXviHC3nJUb6/jlAiWe/4MBI5XPkxeqLmTBZTB76yD5MKHIYnw26Vmyar5sHM
Q0YNQY3Dd6CYbDtM0nyKvN660K1G7GYqVyBvACpXfzgs5vcfjkvxZLUs1pc2eUIWCB9+lNpvBzQ1
UpgYszN1FOVQHwfs6cnGRxYq3hKZs7XHXFd0sCTaY0FNULJNBlA4U+td+4WJK1z0I/CtKhsZaRi7
JtH6ESTkcD9Z/rNfONYxo/idgW+OJ3bd5rBnG63HC78lNB4XI55oWVzFAgPFKpYtzQXQHfaWCdqD
gaV5X/bFF5A/BQii7CELZxoGtKYrA4Es2RpgsVBvhnwd1MOW6eGaqvn2rlLWsNPZ9K2vXSYiVfEy
gtNnlcW083wwNL7nvLLNg9RRBj9L5+faI2vqGaaJGbCd0zWXS/Ql1YzRV33N8XKpKg9+0EhprhHX
zsmfsmaHCzNkdd51Z3A8b2cC0/vQwvA2V2N1R/LnDoEb9CpXBLWYyXwCGFFTIxwU6S4P62pfja73
atSZAE9kRacgj8VGEll84Vl+1lja3igm/QeiJiHmWVmcjTXqeB8qHK1jKxRmSSekfghHuvNUu0yY
U2XczQmiIlXDxTETU7gXrZnv8ljpDTWpHaPxYbitSvngB3V6JSH/UobGjngy0Ox0zqgtLi5o51HP
+v9xdx5Lkhtrln6VsVk3aNAOLHoTEQiZWlVmbWCVoiAdGnAHnn4+kJfTJNtuX6P1pmcWTCOZlaIi
ALj7f875jtTG925yYdtKk/I9oEnDYp495SvvDMZo/NJj235KYpcU9EQcO4tDX+ryzgDDErXULj3i
1v+ekTDdE0z/cjQwuAivaBLsdNEzypzBm94jIuXvZmc1jHOROj1mMnH+sx968dly8LsL3dH/1uk4
+Gqg5Q1bppYTxs3UuHFzH490f82+w3bleKLurjqmda3AGlQXsqIMC5k9cQblfYhoQXQYjAsnJPeX
ossTp7tXw6BOydLFJ6emkfQA+qm7mSjG3RC+7hgjhsjMk6pPeBjhJMx0F9iQhV8cupsTqgEveQLy
PaQV50zCwAiAg5buYZzSCkB7AsaLbhWe+h7WiKadPqYi6TBaelX3I4A4+W4rx+YCpX5+H8DFeqS6
JN8NjBbgq7GzYWBZ1+mPsEJ0GNM1fwCHml6nZviGY8xGNlnrbG2iZ2sFrEHXModUdRcQc4T0bJG0
ozOCQI9fUEnGnVRU/b7QvuhOKdURhzF3Xfzj2WtieM5jwIgsMgDOvfNgLY7KtdvvKbCxO3ytigAP
J2vYT9OOF53wgcRJUfCAfWpzXGO4q31GJQH1pCb1Tt0G0qf97GWT2qRdwrMcGDITDTTCk2zH4mou
2uU6YZKGpcQsthRHX5eegTxOYdBx9fVfyKBAGNeme2jV+N6Yy/hs2Vyx1AHb+qyIW+2nAOmBLsjy
TDfQHcL/2zC6016bAQlwSIIUBrBLjhbbUm/1UmSg8uMYIbqw7gPcFQ/oAsbJnlRFWoDxE7zPEA5d
2j1pRhn9TgoA8eyq7viv7CWnPfJYiIkilGoyxAkFNXkqhdDvE0PB14GUkb2tepnjt2nqm3miR90q
Bj7oFFtfF8/dp1UX1EpToFa9QVafjrOBYsSLNB8pTGSSM5Qxk2un6srnYtGgWXN5qw1/fg8XKsBp
QX+XrvcVtq2C5ucY6cXpzPJRwuq7oSlz+qmz1mTv6+T1leEmhAlzIz32AUg5YLFr50NB0dgO6a0C
2zPKZ9kvuGyz8dU1hvpBWlIBkqQIgAQgPSfL+iKQmUs/JI0FJyFlui1wSoY7UVky0lRYbhNaCtfV
w50PiUU5rwUoidGskekNHBzVRn07VC92ETi3AIGWjSeoXXTq3j9SFlec7ZiI2BBP9zgI8jMDQ31A
chZ7yOrFTad9M2oUNdpj1fUvcdXEV6Xq7NMc5DDl4jVyW/bFLQWLa6pEY+adqBAucHahxekZyHBZ
HpIelxA7MPUto2Topugk0D8fS71HyV/vL/u5yNrbALfGJuvUACrQS5IvkNvwXhqT534hsxu/5yCh
/CGEkm3j+aZ6TC/lFy7E6VoGVRVl0u/uoDFJitqDAMQeQT+8ay9YI1aCCrTnutf+q+vwlQyXmdeR
bKcOPCZqB9OaKjWqA0DmBdN0n1BydY2CnD6ApO9O0B5J7ZDPZlaHTJWdcA6ZLy0Hsyugcv4VU3wB
eRpfOINM2sdKLEJR5wFSsujY+MBo+ZUBWD/F4FnP7J1p2fYnPoiYJ9omthR02rXHtacxj4RXg/Ef
5ZzIdACuVlvGgtDmfhq9E1KMJeELuMDlbgk77FdtNzea8bmXlXXwgELCt/Xs/aCb8bQUNTz9UO77
QDB0pmDc+vKgRG3EbFd3MQbvA5tQ/abHZrlBnBhvCORiYgJHf/Ib9PtN2xT4RstGX6gPmm9hrbXH
aWhXT8qKbMx855IhsWA5a75NSxiCvsdtShwP1wDgRnOk0B2ZhzQiKSxOXQvXyQFrVHV2K4dCYA3Y
dhuXdce2w/5qfFeh/qly767PlmBtLQlaDesY7loCmKf0D0rb1l4Gbv3InV1eFixw/bbrIHJTcQ8x
PHYIhhuLG821Z7wM3mzeZHUh3rQjxRF9gEiDE8d0pcSaWfFUcBJrEcKezLjuXtrEdF4NpXnKk4pQ
XxYH0zu/AgNJrcAI0w9A7Jr8Xn7Yk/sIgAVtlUVIiyF8jAvdfYdgljxOTJt+qqUuvhJAsfdZFhd7
fzBgN0KMoGMQayjodMTdLcNefaIRAH2/ST+pkkhPReF1/IZgfLIsbHZ1l4KXWN8zmwahGd2FtarI
muyY+/iVi5xbxJnN9rEGDszJwmV3oSHH/BpT2iIwWvhTpiy5t+2uHrixiuyTuDQcV7tn6E9JmvfR
UE/2GDvTQLMkQKIXNTWEExo2+DsoPArxKpy9V+wYa8u1LB4nx8P5UGezx6sSfKa2R58H7kueABAt
sKFU5nzn1U3PUVs2zhlMWnBr4JvA6VRBHt5yY9EFEnLX70c9p1cSfvXDiIEV7o45f461R0uNlnNn
w3ZsxZudQOrZmBZT7A3bv+DZxedC7MwJ85i2BH4kcLJ82IeG1PqMNpAHLzhMq71VjiErJig+7nZI
z27IQ7uTrtpzsA2ZmGNtJXqscRndT1kzE6leBr9Jj22CQXNDn0fjHxEx5zuujoL+gWxO1D5vfT/c
KfDM3t7GRyS3iR3Ux7EfwmcrHeWn7QwNgX57/Jm0PpvVUcnhWo9LcicXKjmCaaQFpMMvSGeDGY5Y
AoSPMANoCGL+WBOktsJPaFdQ2Un5suVJRPvGypteNYwVj2aWh8k21xm+ktF0yb6Y/cC6gYjlH2Ij
o16VDE16BcOUtGCXj+62GNjf7Fh56jfIfkJHxHHiZ78L+nGPXXBptpVd1orGIEtw7Rs+2Hj6F8rP
QTnBc9niL9aq4xuPq1LN96yNH4DiMihMeBMLSA4ieSpgC/4gDrX2XtCJS/9EqWtAIG3wrCDfVQeG
6eKtAl/Xb7XhDMPBCuew21FhQB+JmaWC7mX8HXiC2BH6333sH9gPBZXzWyC7xY0xpijhM0V76McY
J2n3RYh50Gy22ZMEaHkbmqDMaqdapBPS8XZ6VdaTQdzPS8vtulyX21llSp2LuAqeLSoOPcyQoWdd
ELoaopVjEebfKzy6V9zKlXE2TWMcDmwPxuWQz15tRwwsJODrtOvKCx1ZQ77Fy0rufiSR9xL0BaYE
hDj05DIxuF7tCmMye/fWq7fATAwqm6q1TMZh35JdHFOKFxwoQ079Eu9oRJ7PU3vRBmyOKyXTDlz9
ELIrN0txDxshuwHXhREzzHm3ytLEq9gUIEs9zCvXxqiDN9DvxNPjkeRV5Vf+A4yWc+Kn/h01D/a5
oYOMrIwlEdjchRcsp7/HWLUiWO3YBg8TSu8jqhtLg/Th7FmdG35rVsU+qKEBRLWeafQhgf5D8/C+
qctm+hkyi3S5jYwa06M78MhLO4A8OfXi2WbEmdMcCLKB+SMriJpLCc7s7fnVHX+v3amptqBO6EIC
qi37f6HfrCTNPx37V888hwrB1GOd9Lt/0aZatLJ+iq1+I9oGgw69k1GYJbh9KDxvDqHMUeVKPBs4
Tcfc/zEBFcIQCnNxZomG5LulpTsZbqGsGG5kBR5QOsdiOo9Kb2NCWbJhfBttXZKmKpS8mHOCgR04
vkJV5vJ3Nz5kExrCzbYkUFe6xoFHC03qAYnvZGOmC7DgdsDGsu4XCm+byRLb498cTgmQOAL3kM91
5/n2r8iJP85Bq0zUJmdo0Id58uGaoaRunl6Grxlu5z2/itqapO7u8fWz4WdBLzaFT+fmdvAK6xrD
VE4PdeZy1RL1/Q0y+18Qe/76DjEgD8lQuAzOQs/96y9n4iQfmpZdXy8JrCWxxcGvM5cQm7Js5XSl
kiA/lK42s2hYcoAXooSGuTVc0rD/Ytj4Zz1oHS+iLcLnQp1BDvpP+aCksW2MG5PkkDUj7U600mIv
iRLfGfZLkXv/4uJc5aU/jjbXHwcLhakhaqZFfpnP/+FtcauwV1lmAnuY3R+DoZuXwe8pnR/88G8p
tL/9xdjXImMCDORCWIdjf/hJMqGOtU5mydyEOoZshn7aylRtBxLfp18vtr8lM/13YnP/AxNxDm/c
P5eXNtyoP7qMd+TrV4Dx6fPf//f6Fb+pS3bwC2I1hwqEXZJeqxj0j0Scbf+ymguJA63iIww4PvM7
H9j9xbaYJZO5sUwQVjbf7vdEHIoUaTG+ihkudzVxnd8xyXe/XVsQlv/pzUf87U/XoLCZ3kDAZgCJ
jYnLQ/z1GlRZDMyW1KxKkhz8VWFjNaHxA5xCDfqlxSm8beBYUlAoXP+LTVwdbwsH+sUuM/v8mx+s
YJIJx+lN52ZxjwdgzKsd/R5WvMXFsrxaroGB3utqzt0W5gpQ+PxvsS000gxZVzLfp6aM2wcSvqSM
eTq7wy4OWKk2aWoF96MBe2BjadtPaOSr6c1lr5LMINQSWsyJgMM/9fRLns7xFSIOP3ZKdBFvuqYR
5kl4pZg3Rfxl0+u2GYuElA1Is3TfqeobrqG9Kbxb25G3qTe8GviwtQquDY+C21xvQnBMair2a12t
1xqRnegotmWUNvrIAHFj99aRP5ftCvZpUcmh8NQGEIsNVqXhTuM+effsl45xO26w1L7OqUGrwmzb
xF0UCP/Ym82PdhA3MY6CKsgvTRs+m4WmgsFfIShDhPQ/AetVG1xDuM1LXgZaUzTLal/TisSHiO0c
9to0MJnIOWDJFljNMaVWDaQ/MTqviaj3cyVPXYtet5ctLZjM5YcA/lwGor5Mve92q8M3fI7TPhty
mkk5J2tvV+PhAooSJN/oM0terbbWuMac0vhS9ozgCKjLvUb/g2vsapZ1DfuQ+YaD835jpRlQL1L3
jdiE8IKfs67rsOsCHNpkieNezZQBHIaqEZcSGQcaTj6ecWd3AF79NHsYmC0+cyZK5l3BhgfmUt/S
XeTDWt53HJeJHkl6OgCROtkDp6yZUw61jReGUBQh+f7avzvIe9Mf5705O+ZezZRomJ1+VDiYaR80
Y/XTzEIQtj4aW2FV+OJKIxaRZ7vVT6AA8sKVD0k/AZRSeBSKBh4GZkLd/Rp5p5gEJ9jHPFQcIuHh
tLi2ZXGbMKSJkrj5SFyo07mOx59VN9uUerti38eScUNoyTk4C12zNWbiwRLGiAZ+ByPhCat0Hdef
g/aH15RF8ZvdibE6qi5Olo2lnHAdR3EeG+qeNxjRk4B26HQveglLoheE5zfx5Hl3emrZfi0wy7/D
hui/dbMEb0f8k967uZtpZcj76spzctzgbTEArF33p7fUGcOKbawq/HAgCnONQaN4nkM5kf2TAkBu
XKb9O74PYg3E1hV2TfI9dZS2SZjtS7oVpm3WhOrKLRDsIq3N4qt3MSdtbbgpVz3gKXNb9iN/9Qnp
gM6Exp7Sq7p05ZewbPUhGKalN5bM6u69yAus4anqq0NrqnzhHWXOcWC+WbZ70dFydqRz2mIUMVMO
uOOfuLvofnZeuXj4O/J0+jV15VG4qF0BRgDoP9wmNcn6iqBUnp0oEvf7Uz2IAhp6JT1I4wuDyXLs
Rp5ABYWeW5sbwN2koicuODMwNI4OgSxgzznjBoYRAxtpK+7SmelKaMY3C/20lGl2+LsjTYc2QYmE
Lo+145ZeDMrDsLaP1kQTGS5bRNQUhcFm67k+aWTKjniNvSfpTWJxW+M51q3YKNjDx9zhsju7VkNp
gwsaKmInkzGbc8O1bMcncXfIChF0B9cxtNqPCnsnPuiRPTbcAquJUtdsmki5HpTiNO0Vcg9uuaic
5Uz8jyNfHYVuZzrHYEFh2llq0LSo04jxYS1DN/G7NJLB0wyjZUtTbD/s4EMACCRxi3fS5fJqr0AV
BcOpGWO0zrCs8nRf61C8hnUI7jKdZocaLRXE/b5ty8k62eR5GJ3HKcc3A5mq2bCJNyiBJ4TAKMmM
K3VFgLcqAbiPgLJHRNU7TUXIzVzPPXYz2Ca4EGn9BJKlFCQTjR5j7DtAnDoKLDCKkT05sQXip+7X
3hSztCMqxUCZYT7ymis9DNnX0vpdTwdr38y3HMQlGObJtqAWATI+mROXMVZpCZOD9EDgRs6EVWJP
CTO9EnlXqOGkaOL5AUtjukIBA3Jvh+V4lknpO6sBMXcxpjaTRd1UT0hv0RRANZBBcsYPPrdkbzIU
2w4YKbwT2PeRQGWxALyXvsZETt2J+72rcjeJ8mQyy51poqOuvi2J8w3026hx628IRPpXqvfKnFhl
GpMCHBHEN4Y1FsVumTTDmYQIQ7mhr7IdCEFSJbQNWXf4P9Kp2OwyxNJ7hzTkml/ogoawAI7kTR86
/Xd00wl7YxMrtbeyXMASy+NCkHXOAZXG7rwwSvNpZdlpJ63ROmIfvpMgxNYRbV/qT9m30/vIaTvb
tuMI9dPpY+8K1mXzhZHUAZxMnhYyZTXF486lzaq37Mc25JtbEqPyzsxT87Hw8KUxUFwjNtiJnV3n
lPMVrnr1zXUlDnt70LvF6vMaRJiy3z3yAlgWYg78u0ZZGVXsSX8pp77nAI2aWZKgkVl2gEVh3M+2
XLL9lNTJmydeEq+g8ky64yem/LmkR8fVzyxPDu00SQmnKfCT8MONRcYBbxnm23k2kODSUdkvOc/l
GBqo8NhulyPNmLzA/qNoXOfDqYcabrfyyLJWpmo+ggrgawT/pXYO+JHxiysgbOTHrcA8kariOCC1
HF5n0+BcSUzJp/Z3sHz4FHjUvFg5n65IyCoYmGq+I2V5EJ9cEVCgPvuTSzswFLxNhjqFQukH1s9E
NQp9o5noPoJTXJDWWrATM+Mj8rgJvJasDXNj8VD3LgHXcCn6D92vdH6hRt6+gfkPdc2ooe0O8wir
EaCXIXLsmbRxgIt5EGX54HRtK7H2ligeDNfqlhHXgnu4FyF1x+2cU1dqy7VFp68059Jusdzz1MCL
2dBQnPiMlQq1nxsRZFsWaAYayqnb+5Sez2GTjHn6nXs2/Fz6RQU7j0ghXRFz0Ck03BS+gYM8me8b
O9UPpelW90PmWD8wB9TckEvFurUs3WCxY4FnGC0sl2fQJOw9qK+2qHOVjda0xeRoRkJOMydTB+xu
tJjUTW3CfrHfgywo3gc+Ir/EAqp6KVc9PATA7v52Jv1b56n/P217to2X55+fqx5VNiy/Ebf/eLT6
9av+0b1i/sI5CL+eAz+EnhWX8/xvtBHvF7joGJFRf6BxM2/nM7+frcQvgQl74//68zBk/H628n5Z
5yNhwKjI4zzk23/nbPXbuOA/zvdQV5kFUjeBz3YdJph/ZcU6Gb18FsIGk9klfS2YPuMDyhOKLtwc
HI7ZgvAKC2afk732CaSiZdk1xB2YQsJpS8vynobmBu5SfxP2Q/OYOvp704/1aYhH65Z4c3ihLIW5
NET864RgGk4KHn/X8EORFBaf/XlIfaUn7FMDkgMZiWHYWWcL0EeehZFvNAgN9mRRVukY42GM6THP
u2HYU/q+EJDPrZ2evIBNUljPl4TJ/4Xq8EdCi9m15qtZWDsqGyqKUxCFk+51iD1N8mvo93bT3JcM
3onKVtSrltMEnY9N+4EEcx6xiDu7wh0zZNmZfAwlmt6htR3yejIr9X3emCybzNlBidBhOLhUfzlu
3pwFo2EYtZWzl7aYPlSpxz2Jtq+OyuHIrCEE11jV6cMO87NfypmVkTSi4XTTNbHx6WyVbUFpLTyq
k5psISOFz6fZWNDD4af26atZzca7bSzDzmqQCyaJouJx1jlTYOMOPJjJL2DUst/ZQtJnNjg0cjMZ
Dd8SayjIDs7NYz/SsznDoT7C8yx/6sROCGaiiq9NgH06rgWRVXUiOhqzhlbOYejM6kjiqnlWlPQw
SvYSoHaLuPSp13o8xPvpSOdvz9YiK71LLaCNjDgxTiT2jRsn4yQD+60mb0C/B1UlqPjZr4kEyGr+
pi1rUp9Qnnej5/2s0SQuU0cohQfycr9MrndvVyiXfiODUz064SFoiaeFYd9fABvCKXMK/+wXU0n4
QldHoWSwSXhTn20Iaru4t4q9hS/u0FZ9s8VYQliFplOy7Yb1ZLlsuXZuyxFPZnROepywGy0Oc5da
295Zqhslm0M/FOJdCcGfqmuPl47KUqHFt9CWBEMHVNcCqRTvSyvObqLcawC1Hk47vAslEV3QY3D8
CumJE3Uy8pRyyj1CWMs3vgoPknjxC+O34Mn142GvQmysW/bqKVW/ZRARuAYJXOfua12O6bEbjKTd
eIldXdCI05zIBjKNrInKbCmetV7TMl0OeDCmDwa58zZOVvcI2yZ7h3RunYIe9xtR8iw9JCVURJLr
zIorkUXo/6vALWj2DGdSg45dONFYj/wrG1lyijMToWgglDtuvFJ/Z7tmbvsh1e+VnXpP06K+F/h0
INSVzo3VTZcS29HW9yy2t4Zn3bJ7j6O+hCGqfDlFdZNipJK8RMPkW9ctlO5tVcnm6OsQTYoLbQ39
eylCQ4Mn6aVVrPWbGCvyutt+heW5PJMqo75yQi/rayYlWtfHyujxRxlUr/ngN+qgNzlTiPgbt+p4
hfBW3sMqfRFxKI4jGf2IAA1X4yI751a7+UMJ75GDlCbFnRXFXTyO8Y7TIrHUQunxpsU5P0ZhnWPY
gfxQvPh4T4/sSsfbATfKF4w76zIHKFrS8ntnHTBlwERiWCQWdTxX0jW1EanEsMnjDzRwyERRJq39
sLpJiza/pKlcG5iK7kBUvaPVfHk3sDdcp029fLbEt5GQpT8fGuRPhFSfvtbAUESVyhA8dmlgyuvb
g1HMw7kqpbrYnDuhflCuWhbPheF6zS5TOcw5nDRSnYMxoxIkq2eHoRCmm2/Muc2bWpgwMXOjWu6h
pV4HCSYzB/DTiaUsxQ2q1xib6gmEl8Ktnoh7uc0JF2l1SGNOKbvc5nQTcnjPpHG2RaKwiNC7PHg8
7piNk7un5KqEAWy8kGLyL0sh8yd75CQYquAqUUBWOEDbmJxWMblebag+B1UqLUk1GmFCAUEK5Gdt
mEzwlh/shgN2WEwfTovYHo65PLETD/e0PKH2zlxBqSZxXgrK2r2yzInJYrTLmNZEFDEdatln+9Ct
Pvyieyt7eRLh9Mou8YbM7KPPRJqxUkLUA7UKBd+2rHGd4DVHuP0/QILO18ZcJ1eetV4kjJfQP8s+
Gh00zm2iE+sIykuQpe5v5pB5lxFTQpYwUjinQUV/k46bp2JN6GYtTcD57OttW3DIasepHzbuUr/Z
ZfsaTvNNocLbYOAB1U3dJ7S7bj/YI1Eyv4l4WqD7FkLfIAMBP+VtPZVefxlWlvnsBgxmrARjtnqv
lBF/G/ompcypolUe1gvLdlhtGfXnuwxbGA+zdHRPcc7aaDhB+JBQGXRLts3djXQh3ZdlBh0GgxbD
SvrFPBbgGlukkkc3C83HhkaGH9jDcbeUASE4AsXxCQNVe+gzT/O0G8tvM2YEPJzWcgigI2/NPou3
cSDq1xE4rAtBgGKrRtTUbNqN8x5bTUOup8JKsgyOuHh0g3zWKZicsJTmfdekIt8Y/Kq3blLMgJL7
s43954x2FL9A/vTyS1a35Z2O4w8LdfLcARXY+jVgFrIVj4ZjCyYlGNqTfvA2rWjEKSw4k+F3T9/a
OaOfrEWbfSPk2Zwq5hNVZIIYEPCtdjyXAz543oELE/ZB7emLZ2ufjm5zVrCcreY+gcXxg5nw3WT5
JhHPlhaiDXOv6pq3OCZGKebqTqG2vziFSVMSd5QOeiov4VXDNmFQSfK93Nddg3lKjs6zHaNkJtAx
GDOy9cRm4ZotsCU2EZyT6NT2ysZ/bbKAdbBxugtF6vG1b1MUkXb59NAlvT5ZRKRoR2iXLUbqudnW
DuxQXJjGB78jvXsWPgbWlSkQN6sr5ZKkgbEPYQJteneAttzZkZPI+GpJfeeQliRVqIUqcZYX8Em3
Yxsv+5CEodE31bGe5LUKcosuozJMzpMrAIlMqQlSZl7o5hjdIiL4TUxx6oo4UgSpvw+BhxXeDgy8
6rlFE5nli8/K7vQxqML5po6b9LAkwXLWndU95UCvWULgGW0mQsRATcz2bmqJMB9LQPY7zc3uHdPc
d9ptBgb1e2AHBSe1YEXBGzI41FmS7EUcGI90Rq0M5xjBGZG/eYHM0751TLDMqzJQ8VfptKP1mMYV
eIG0Ecu+LhMn3i6Z+N7RfbqOwDPX3ldJZmx7wM8Hz89xhNT9z84xfqKdOY8KrAABdr/fpCz7cuMN
jfwROg1BaXrLWrjlQ4haIbBfODJ4WfwFAjefNc40Lx2sIC3ZkaT1o+v23YFMjLdvJ5qhvJxLpQ2g
0TKr3eYjDi1mMaiV2BCHTS1tuXM9PewH3vBbz/C/uewl94gCMU5jwTxJ6/wrkAvUESpXTuPMSopl
sziaIMEi3on2qKdlea6w4EaT/N7C0sIiBiadHOgnW4jiigr1s0/gla2qd7DkmyD0s4EtduV6y2PS
+cOmgRn0Ix+8m7wYujtooMmJfcp957YMaJubrku/7DqMKBF5wKj4RbjogU7ID3Sfg1GbAlrJYjMa
Dp4wi5zKUtzRoGgR5rVOemHWKSpMIH3LKdxN/RMtd6w9GlWEByGGbWYyhTJ3pZse7Llc3nUepzw2
1cwWjaaqfB+n9N7OuqX1Oc5q1ZzysYaLWovBE/dGkX2gU+f3NuaQJ5QzB/vYQNq7sgEe0CXe8kLQ
N1QLm+A6hq5Hyq9z7MF62Y3tEJwLkD2RWtRyGxI4Njd+2GF+XagPuwSLbzDC6JJk5yWGulfmmDAA
KU1jl/pd/pCM/BGY82FnzdcMZigtC/PsGDQLp4W0ZHWVppuejKQ07gQDk2BLnedy45ZT9mUCueDI
VZMgR+W6SeNkwiifeXeu3XWRaGDIVNpaTB7GDkBxdjkaFxw4McHrWRp9lI6IsYRWuhT0DEP8haLv
Y6HiKqI8cMpgoWRXGKE6h7XXaS/5YKutFSSwdAd39bO8kufkhWCUQtk3Jlj22j7um5Hs6IiDlhNW
bt01M4trbgcP5YIfshpfK0mb8STGR5ktZiTGRR59HKr7AJJ/knjiDHtbnVPHGQ6K2eZ92tpXpdve
+e24RL2ftN9Mo3Me2gL+PtbXnkG8nV77IHEiV7XVFpYfHqBcJCfPNuJDbYZLNLMFvxVZYF+nCHr7
VvrugaQ1I/pctPe55PJebKVOY4+fSc/6evKye+FN1pU7KOOEJbG8jucWn49ZhXnkp/jR9kM2yYdl
0J9jXltHNZpqN1uGXeNCor5vk40GYge3ncJ61+OwSHX2LGzFLZsk4YM1q+LbqMGQR7hgCagwSO6f
OgI9HB/kmibKeBGvKIXnQ4GTLoP9QR7Kr5o10bLsUosngrEQkEtS2W1Tt3pN8KHcAO3japsSY7rC
zxb0u6QxXkHk5pGUJe8WlMQzA7PlvNBAuIWGA9m4qXB6d4JjZJ7cLQomOk84+eB5y7CHnbOAIGcM
KCtq6Trczbt8MLjsZrNpPxHb6m/eQCP0ZtA8hzYJIwYXW2C6JWvjvOg2sA517hePUzubwAQ9bz8s
XXnSYimus9x94mJg8zMOs3lejB6vT9e4QNK10Z6GMSYSZM416zM8fzdtMd1x/nDXv8vKW9H6VhJH
eezwUIDJyPrgVXJhXHoVUNDIBuN6dIS5dbp5fgrIG28FkOH3eIHWj5KW/SS/Hbz6xpwjyvT66d9q
T7bLQFR4k3lWut5d/RZuonP0QkVBiTB/WEGuLv82inzJGXQQHQKGdjRboM9zEmoo6P5NnuGtEz7N
GsWc3XPszG8sbc2/hYj/1oDuv2N4QKz/D5rw/0OcYNqJ/6vx3XOVDV+f/+uSVclnLf80wVu/8B8T
vF94+UlS42YwOS2Q+f59gmfgmyAoSQOOwLPi28EKGf7HCM83f4HDhFHnV+uC57l/GOGFfIorKXDh
jISkc//OBI+Qxp/cEatdg+ZmywNb7PPr8QP5/B98M0sxpIs1kpkisj+3CNB1JwLE5BL6CM1soQGW
rwwvtOP09a5gpvFiyTbbB0bjnkoTeeBmwb70E/e49ZMpen1mHpOcZkAVew0T9ClgHB/pnunz47Is
+iDAoN+ZRuBf/Nl2XyvVclANG5j77GEITtT4mb9nesi++1ZOAygLlf/NGUralOEy2YhpWrfTDgYN
/rUWHqNz8JXhPir09fCWotaaaMtCLAl0mtaYZ52pmYB5YfXbyyIPXu1x7RutB07+APIheOz9WIZf
Dfs1hRjuJXUUx3SpRSHoc6zcxZpMnntyw9vO6tc6j6lt2n3SSo2aJdwpeLBDil3AOULEP7mxFMgY
Uy+LsymMkpcP3MlOSSjLlaRK7jl2vYwEYNkmxyEktXvoQi3faJorb1WLlwo2XWBMxyoo++1iB3O8
awKD6ZVsZnIADJ7yrVqSktOoBH5/kA7krNgGrLCtVCLoQ+WQv7XIC5db4gs+DuPJxcEQlu78SbKK
4QB7+9k7NBOgyrtUxdZwmsFEq51bIV4AuprLx1qF/q2NqJ1FuqIT3gZ4SE1iWmparCAWko3K3OqN
cWnWnLuwUd52pkp13yNPv1uD9DnlheDa90Oa8wt7dE5ELsAtgD+lCTRyKGh6F4tbjU8LRgHOCWED
wSQUMuxPAzvVd9Ma5wOnUozS3kxwDRRrLtSlyzscoC7htG0eJ+pgLv2cHFf3zzPoaxghuayH+0lx
atmRjs2eUH3InQnbqD4gwqjPKfXb13pW5rUryuwIp0ZccGZLAy7VJGDQhhMb6pTM2CksIUGQD5YP
IQrKuMMxIHYwJdqLOyZUhmSlgI2EMLLHRz0v0YAjn2VPJcVLbXXtHZJXSfiBgcox4HxhQkTNFZu9
ZYp//B/SzmtJcqQ9si9EmEVA4za1KpWluvsGVq2gVQQC6un35PxrttM9wxlb8oY0kj87s5BAIOJz
9+NQdaZvTWdRuhGFmq6UpqEdimFzRfZpinzwY2wYaLe+uYxCa645EefFwc8t562TJqL/FF/yDxjN
2qXhJ/CHFbok8zQ1Bh9J6tkLafa4ecqU1+4VckC3lWkQPPD6ABEsCpqSVkMWIWcZkVBtXlcErdfG
ifOPkBQtNgSmN1iIpvHOh2PxWIAHGnf0TU03NlHGTEfzoqL7V5t+tQCC8o5+45V31sS5dQca0frq
zzTU3JIyuBz+tM7+X5PXn8thf01MB9A8WPnABdxshT6nL1SWPy9aFcEI4fY+1dNq0whx8FVy+B98
AkcywCiei7ftt7Cz5myrDLHsVaeQ7oKDSPL/5Sf8tvBGrRkdCGRyVXGg5G8Iev0/+QRX2AGPFYFg
75bL/dPSLpeEhBBzU+xVGwxvh44SkX++Sr+RE0JbAnfH28pkyvFQlP74v//pI5JWpJ2Tc6oo+8ad
7lLTAvQlMvGOxc2SZ6E6Du8B9mLkirC+q/HPbQmDlnfSS7yOSAU48103meqdExOERp2Iefmk5CCq
Q8cAXu5jCp+niwAFQF9lWbT2v9xKvxpi+Qu4eyS5f3gsIamy392B1LZMpHeDmw4sL6L/HkbFCffJ
lsaGf/mk2w/6/7Sy/3zSDXpDNDfg5S1++8EtoL6pKIEr2XP7EocqP7MbpcOiWv4lcf33HwRKg02h
zejptw9aytoHYZvaK9dg1KFS2hmbN+gFn/75x//rlQtsWvxwErORtv/yEE4+s6X5Ni8RPrTbgVho
WYefp9o/WGPxL5/1a4T8du0CWIdwjfkv+B6c3x74jOpeV2SQpkw4Het81+XNaiLKa+tzGuz++e+S
v26J/viwG7zGiaAc8N/l7Q//001d+LV2wwlu70T7eum/CWfDOyLCg9KFH8Ft+nUKq4uj/7XZNXJ/
Xdj++GjYOR5wBRu2Ot7ZXz96dFuOF2ATV53tGQYEA8WzHMFKEud0sj3UI7Vp62Yug+8oU+Up6evl
CvSt2fZ6IrMGQDNrDrzos4ccAJK9LvwWXhcyHHqI7xnrU0tyeA8FTlRrm1fimUFpiwHO5m6BjNi/
xHMmP8eLjr7EoY/up8Oqa4ECdnG2AWLIOdYiJkYUEQPCjI+lVdY6xwJ0ydulP8J/5z/d4U34WrY3
VGeQ2OOr34YUvgFS97dMlMOrh26gr0nP5H+ddC7pjYqiLOectKP42rdt9kjDC0qg5cSdWY++tZxE
G2g8HQzSr45JaLahvhNzA64ydLqoZUo594gCIfrS8wi10j4b7LX+CUpY99wto2qOU+sp/BaW/k7E
qX/06rQ5VnZaH6oACrLbV7JbpTmMflSuwVb7wfjOneOOeuAdDAgRf0fY0K02NOAeej8IgJqAdv2a
ZxaSymKWlo3nTOfsQ7t0etPGdlfdVWoePmJobecuoTot7TrxhN0ofJS4Cjdw5v0LQxmIaniLGLoj
uFKU54mGvmRGnrth6IV5TiYkwFXeddj9/ELTMKQtnYznxCdanEACJ/S5zlEYzV7bqfHAywUBdUEE
aJ5bStupT8DM8TlaotOtpurgNVO8S0PlPLExjJ5HanScvaR9EsBtsBbGWnHbOcGb5cv4AucGN1UV
m+TSkm0dT/yY9k53wbSZIPiewBBicxQKnQJKcF6/jDw1W6srEJZqiCvuxaCrNCtyB4F36ZOx3C+h
b7219oIoHRmjt6TJkbtw86j0kc1DsO40BMadn/stdC6cknemHxjIWNTxkvtS2dFu45Q8Hef4FskZ
UeR8s24/UBsKWSKOeHnU9TzOLwX3jrMf+edwVhMJKtirlJ0XRi+9m5VbYyfLWfW1v5l0O85AZhvu
ZYKalFglc3OLkZYZymAPGf6E7w0ZyeuGW71zk9nCfhhxGOTfBopY5Dae4t46zF5Ujs8YNvIP3Vg0
bCHOBMeyXmpo/hFQGWblkfeCT1Nll96pdbMicVchJTOi+8I8IG/7jWsA5W8G3up7lzMZzrm8p6Fw
JVXA9Eth+cW5LNV7XVAIsMtsPW4cdPcdBW/Rc+oyL/KQ5vWKjr3+w2ZUCd/EjAdrHtXjBKuD7bPb
/rTl6B7Ah9q7LLfCQ66U+QjxoW498oY8XFStDhsi/7f4WtbdCI+Y6MnvhtYrZZVYPghvCRocE5N+
b0wUXuN4YGBtjfXyjosM2x20juUjSnM88F4s6h3GVO+k7fbGiWbV3SFd9J98yK0f89xJDMKTcfao
sv3jYDDXYtJn7GSrrjplvpLWB40jjtwzS7G2JqH7HHPeDbTe2lMCHhepbYQ87JlhXyylpr9zfm/q
Nv2oVFVfZJ0v33IQsuF+rKqo2XIUhkThVqkY9xOYZ2qh2zh7nTOVEGbT2AO8KrbUhq50WDGiFNXP
EejLpmidMboOnOP9vYhgO52BTkz2QxpkmpYq2koxdMNaXi6emwmbpG4yizX2/ag7WBmCN9bBenri
hDl2d1RHoktTNMkkdNNRnUdRcA+8aYO6Tv+JYYnexRgDJxgF9vTC9643rh2OHyKfhvZzz2lpbSqX
paP2xxTm85DP1tnJg9o9pBabsZWq8mFfd3Lc2/Eou30Q5M13hqnlDCHAVqeqg1yzNrO1bFFW8PoN
QlvXVARVshMktl8XmJ6vVOR52zmvW4rYCeBvoNUlGyA+81vYOv5ykToTaJjLZF46JQqbAu66fuyt
PN0bx8H4YCSgLBO1qb3zaQpw8LGkofNahojbNYSgc6kSBbS+B3d1RCwa1bZo5iWiIhi2xfjM2S9f
TqWg2HsX9IvtPga9qyvMON2N0ZPZJnvyhV9tRWXECfm2kV/wOsiaDlivcx9H9o8XkhTk3jGwuwfZ
jXZ8sPEhb5LBTu6lS46wboF+rRe/nW3EoniISSjjlai33Tz5yYev+F3vA9fMsHfLeQph1y4yOUxj
N9tvfQEoea/8cToHakgOjW6j5A5Ag5PcjuHqONtW80z/bYQ3Z+yz8px4xhs2oWiixzIZ7Wg72XPV
wnipShjZQTTnK9knVHWamC4PDTiaef06mf1yl8NspJmbXGtxhlyM4SBnfnGlmkGRXi/Ixx14Nyj6
/HA13JPO0PtMJN57ldgpgUiGDuMulkN/WEZZvaMWLJ8WFoBgl7hZvaMnE7g3q+1w7Epf8pT4nk5X
MMvlPhHKPPZLNgQXRviTpLLxD7qonlSHAydyrm4PHsXm3Lhv0Yg/kj5TgvhXnD07hRYcCWIsE7lN
1aoJUfNndhX7oMox4+O7YjtCYShjfC/1WMFos2r26UKGnARj4ByVGKS8FJE/9pjSQY9eqY8P2m1h
BvFcpZ4F3jXid8dxrKLgnrq65IrkytrDXN2l2j69skzLfJOKwXSHLp5M/gkaYzTeVxaqfkBi/L5r
LTe8ZIkmZtuoUtFRB4+MsQdYJxS92uFbL4B+eJkK2AZVm1vAYfPpRAqE8s2FrdVEcL/6Yk1lyXM3
gAFZzbSiUhDlZHhhJDHiLRpg3X+1rI7aoHERPoOqVhxcpILiUsUk0Q9Z6NABA7ZGjuw8kwjDmxV1
MyMb6Wkm/TGKMMJEKd0xfxt7mfEaU2UU3vtyyWENTSGaPAkrG1pdXCfHPMZhi/K/kHSPyBuswqRv
9gMUx4K1VhXykOg68+DU0ClxglKZb8Ju7FFsCMAkVwn6C488w6BujQWJELNVJxhs/YUdVMvMmyn3
8Cw8by2zLD+FSUcSiNnMZkycQye89D51l2Ifj1G6S3pk/1j6yS7h6a/gx+CFK1EPD6BYnG0ZemrZ
YJINL4Ushf7ZWQM54wGfC0kS6pRLy6p518IGuAEmquFpqMau2MYDpriD8QK6OqBGEQSf2oKFxLRb
axnmc4V/yQUOjeSBfCWmeTf62i0/jcxPyImgb2oCR7O82L1W7HqJn1/E3Df2XQTrH7nGRGDAeLmy
MbiZSOrCL6BqFaN/nobRf8xhjD8CqWnCD5I+SfJGVXeLX5GkJ680P/gcJ6hPqdMuW6LoFLJ3lvhM
uwwsD6bD+mlybCJXVaX9s13JkKFDmJNZiMbKWhMOCu1dGFsOwZR0mY7twHZx1zTtBGpiseKvlQ0i
QlZ2bX3mGAW23s3a2XoOqGQiab1kFGtw7eePHmP7/N0mHt99laqhmdIElWUQjjNVPWML/wOAAebO
qChlr8UYd9MQ+q42zPqire3cAmp6mHAP2dp5MXPFOaFqxXzCIh4fLZnhjw/d2AovvDGGW1cx7LHA
7bqftVuwg2aySbNPcZyLgpw10uFcO+4W4ZdilnlR1hFZpQCLmiaHHP7Bw0So4QXWQs9WXjMZutXG
8wCIyemrB4LKTKplEc30bLIgA9FeMCyvQRQHT6Odd7SBLjq8D7u83nLK8O4NcSmKcSvzs8y88pVH
LtwHbRGeddTaOyvU1k+Z8GQBI2rm4yiieDx5JDjEeZlah10jRIVv+JXMvgMrYL1iHnQm/OIhaJ4m
lzXpJUI+O8gXxE5mmXvDWxu5klNYhJJeTD2dK55FBJpjltqoviguuryZ0oIgpJi07xp7D6knXo5U
IczJsaR9Grq5pqce/Hg3rEeauvOj5Y+YXlXeJfUlBNvirDxu2k+ZCmoI4eXUjoSJQS1cCrOM5ya1
nfnIspgeOVRhvsKeStxY5uP8jbdBXq+LpYJrM6WCSvfudu7KNHXRuu7TnV8OFFckPcK0aH19aPGg
j9eQzBHDMexvj3Nedl+7QA93DgrDPqb3CLMVweKV3RVxc4H+Pn4SQ49xPSD9Y+iQM/BCsBb2U4Ce
jWXh0jBFD0593ObVC11ejCcRxk2wBeFXfHI4FIOpiqvhOg2l82RNsf4Saiwm23TyF7wloj8PXul+
QGlO1DpxK1HfLQidOECyXqVXPxY2fcetmzUrEiLzmeKNedx22OnuSdLVB+0OarydTXCgYCAlUtAO
6lsLjO7BslStj0wdi69u4pIvHOJN79UR/aAzrOk7r0uXz55kf76xe4VO7WT0/S60+7znvbTRynnt
guW7wY9X3bDgU+l5/9AApe1oY/mw730MtrwCdNBenJw44PFW07LrtceeITLlZi4L/seIhpmsGPod
8Lzy2sop2QrRBVjFQhImYy0oX6EU5kvOdO2FyCA5b7jp2MH6MntqlBZvSnJkJZNUPHjMogh0+lqs
GBrEn2GHBwzoZHcO7Uzduo352KlNOphm6Ti8R36b/SybcmRPDptyH1HXcA/jh3N576tpT85XzRtK
1/qHuXHpx6VZUL82rjefUp3SsQoEdtnxyHnJuoTjsa5G/5uvbeuuYLYO0IoSlCe2pM1nM0jCfRl/
/KpaNBsg16GuiWUiacHD9N4td2n59tHxXCBLw6QvBeiVC3e03FBFk+/46t2TYzfyhdrV57hmm+Ax
3QA1ktFHm7ilBDkluuUnC4085dEYubvYT8fjzP69XhVLXb9rZfAH8a+590XqFC2JN8wMnGSdb6EI
iu2ouuY4LgH2n7rVI0YkxVkkDtzoc9hV1oGyOGZU1gQkfe3oW59vSRPWtA3ctMWMTcBx07EevFlw
WnY0uySf/LR3m6Otre7GbfLrU2ZTwR0RMImA8fnFk5WF02dLJdXV7ySMGSuZziVizYX4JHAVR9Lz
0oR+dSCGVlAf2wdb0AN4YoOyeQBdGx186s9I9nB4X0EbNNXGByr+xRiP9vnAhpeVo6sz1pGdZ3Y0
F1IF1gor2ju8UKzVOPEF1lkHV6Xzp3C/gODa+CqWqH+ozxBVcJ9mejkkiARHNcF9WTWR02/qcdCn
ananF1wr+VMqJQrL6E2xv83g59xoWNZCYaDrPBsyg7dazanGfzAAceiyuTg0dszE4pbW7WKj6ew2
kpjWaPHigcMEHZL/9VAQL8TJ7ioxE/Cao5xjuv7DXFLK6cmyQwyLxJAurhn6TdgiH8bpnO29kXXN
o5vKWSE58P+ko6p6K+fcLvZYfYp5Jb0y2TntDBGHC0H9hG8Pl1pGSq+HXnk/wBY3+PngPxqP0oIs
zK9Yxp3hrl2Mt7ltnl/DuQieK5xAhm1rYIpvSxi177OyIMlRSiTKRy4Hj8/UDjO9BFPTrnsT0szQ
L5X1IBffR/S7zQbZB0yh2Lt2E8yHLO/FfKkT6X00mUs0WTEX3SiHg8UuA682rti/khmYC0HqXHZB
vk4VqKaO9mzSnDdSIIQ2QpH+oytzAHoaoAzf0BoH4DA8OoElAHvwTD3SAxb+8GcmU3NFBmvd2+kC
dzN2P8V6Hq8MwThLRhg+zyFPl2RcqQ3lfF3BETo1NmLcgmBDccKSPVOXlpNoyIJtJOs427Xo0lQ+
lNwEW4We5ADrTDtvbZHfvHgDIuo6dFTy5JNTA8qMOs7ulztvxUFsGp7jRa3aN+uCkJfTJSBbcdQN
wvuuKDio6Yso22wbVdb3fjb0MCjO4z9i41sSrmcl17UEQw8OBvSaChqUSXJp6WEEBvcRuJW7F0Hj
bjoDDOow0y0+rkbtzDzZtMxi42rlwwRJBe+wMFuMi3Q+Vhnh9Qrg3D3elKhbdR3w/bWoKd+7azP9
0rTmgxjrcLeE9nx1hyi7LNQKsMpKpLWTt6euiNvvMMd92a8ViVqzDxSG9SWrg+AkehBQe7fpmjtm
8jPbw4ZD02Qn6fEGwqePz+v8N86G42kMa/pTsZ0Ph8SU/feWTWW/8qKw2gwttwaJa2E2IdMpWlIg
mjI+KYa3nn3w17Lx+R2Uz9FxW/QONKs0bAC5BLeG4bs6bOrooBT2ExyMk8GFbtfdXTqGrL5s2Yin
5Mtcv0aY86EoIJM8TOkQQX4zDgtH5wIZowywG4J7xympXB9o7Fg3mrMFpgNvpAYIbMge/5g52mmp
gQyy1/8o4NfsU1CXHxaU2XYTjLY8xUs+iR2Hh3ncZ130wGP5VKRMDlIsSnAPJy8+0nfiertIZ6RT
a/bJ0S5gP3TXFrdkOGl2WJ1tovC7Du5aaY0IXkZV/K448kRr24REoxt+sjefISxx/yXXztVpEIvj
IXePfsX334nRquINZkm2TQ4MiHmTpfEIhKh0GQw6o6/u4mQOvzPQ/NHY1VMMhh+82BTaD7OXNXK3
IMWX24Skx7PTu2afKTv7SbM9yf9Yx2w8Q4vGkzpoUJyBe0fVhZAh1KLYSgnPd9qr0Sn8Zv4gw1uJ
Ncee6Y38Jgy0OCzys3RoFl8ZU0rnaC+tIAu1WGZYh6NW1ZZIgIF95Zq+2JZJpfIdVMe52CpZoU9i
HB3iF8JDqqdANaFnDoE5vjGZRIy5P8KBp4Fy6X1Rl87FynqbGGKVzNGBhOky3afSjygxV95EC0s4
Z98kw/FhXQAWveRuTXkZqL45ODjznFt7fCr+BxYHCkxadk7+hkI5s8fXvRRPiezCl9anq3BtuLMv
JjB8D1oSRXGEuWlBA/MYspD3T1s/f7SjwMKMOjSG0T+XDAeh7saPinS4ve6crvsYGNMt33sOWrir
2fcea9bA6VBjGMCo3Nr2k0wavyAsX8sX67bbPSSuI/UhomZw3fdgGV3Lqh7g6epn+lqJ1lqdkD8W
Kh93U02WahV5oBzWenJa2Nl+ml9KrvtucpTPBFqKHXuT7M4dIHvsSytRTzqxDS5VL+cYhf3uoY9F
9si2bryvHT2kNOvRsUg6POA/5U/xd6DPICSt3CucNVptQti0zjHKi6Ya3bPjAZ7ClBq/4fQWmyqm
QemCbaaZOQkzhb8a3LLUEnETv1VLzZaR1guLrYFMqjdaOIt5W8B3xdxLuQ03UML8dGWsJH+jSRZg
x5ppPn2tZbzBpKYvSR+zMMMfocaxDFGAmumDD8OUjemne7YWS72WVeuhrPHG+uFWef5YVhDhb0Ge
fj/4YUhqye85B4c6rc4N48Lnns7hcV02hWNfMs9EP8uekytlJQaHIEUTegTlvMxkMGgABqqywB5c
JX1UHqa6wPvSUMt1rKvCtbg0Q7MvkqL7TC+Odxcbi+AJhOpn4ZBY6fJygIr3I2pb66mytNrl0XcY
Z3PkKUmTWcnkYGIDSkSgFo2FHCPFDy1HSHsDZbWU+tVx7pyLtErfcQa3apuZkqOZUNzPaMrRK1PB
B+CAL7H0ioZ8cYp9f0x0y69IpVDfT4aDRpufq3TuD7rxA2wq5LPOdGMJ3mWxGyU76FqdOrX92LdH
UDQ1kgE/9b3bdzVtqQbCF7VzxWCvlL1YyVlgUmq2Vb301OBC2d7xi2fMzzhSlA+ixpfS1ghDGzwt
acyXTBMG9DOqFY4S1R4EmuG1u710kz7kzvOjtlDrkKf7C0KfpDsJUz0laBEB4kzhXeeEv9gvQGrr
B/C67AQL5o5cKk5vAD9Bb+1zOoLkBgw8x7Mxw7x7knIIPsnCzs7EQPT8AMrRyJU3OR2821Sekigf
sw156s4GDpl1XwvZ1dlOEfgf39sWzWLVRWOa7VUL3UwocGDbwYpBAnJFo6cWaME5pcSxeKqR5/jL
wj4pH2XvhdArbXjgZT431BfWgfW66FY8iCRZuhXtavOZmuVKbGuxCA51tm+z0Yl8rMlUxL07uKyT
TWL1PmmGuvQv3Evxjn2U2FEpamBp95J6aPaJzDQ92aoDWtdro/Ei8wM4PbjHSgfL3q7CsN/kEIrs
G+u4k2vbkbJhsLgAWoiMNa0RjhL6dAVw1ZUfWizXpT9Yb5Sodoc84JV6y5XOX/nh5F12a8P8UvBn
31KJtvWMKFoirgxFujC4C5znsQ+t29Ax1ptC4tRde7ka85v2BAOmipLisCRtqyDbestLDj643JTj
NL32N8RFOyfOZWZc/YSKDk2w79Qha+pKwe/t2+KQqhoX2OTZW7yDzCgrikjV1oX7RiPu3MGvbosG
S/syRs+AWdz+rqRyqLz2TUw/ZBVi4IbzEhI6w8JA6XapdMQgEYSNYDcS+D8tTC/lsR/bHrGmYn2E
lVRq6i7ZQ3xtEXHmV8uvZXoFSVOM3LI0TK1nmD45AA41vsLerjIYxVn9qscpYo+sQ6boqOuWhRmd
sfluGSIrferjvkX6ygr92UmS6ggiOj24aePgPM7L5Q08j4vvcSqeU69lruTG1KPx2/mkqphzUH1H
FQPNXoxjWnHpxwS+YeGBcLym6cwdnnNvkUfilX2sqhmCQ47KzJk05erTcG2bDxyc/b0sRnI2jo78
p8xmHV6PXV89Eo7Szw7H/huDb2izUwza8wl4y2QuxDXrXVkAe/DZCIFzn2JmjbmgkldHev6ghBaf
tUl0NqwTxcuFFEvWT2drSTKzlhT46U0zmezRSUqHGK4Xdw1lsPl4T50i1Ns6Kcr3WuBAWAmp+5fe
89XL7AfgK12/tRj2Z80pXDqVbpbIsqtV5JgCFvvCGWJddQUGfzbC1YWBXvnEd7fkhtL53v1WzEad
h9pTj9JnY2K73fLWdnN6B/SXqkIk9w1ZxeHkMzYh2u2hHPgrT1kw6GcfuAOe+DJUNZngPJiued6j
fAZC2U95bezvIGKidJNmzrArSkydnzP2gMw+Z3wRK6TH4KB5Xo7Ky80FzS34IlsTnp3Q9RirKzJS
NLnGxX5UIqs4CGbOznZzQQO6PewhpZICroBGvcYUAnPNDQtS0HeEbg1nYlTLCpyWbVwOWVkd9d0W
72y09RAnfvLKkhhXW0U3ikfPsDZK3WEtTB+bqcBVyG1FjzPVGUOzqS2ckKsaw6y5dnZnP+qM0mCo
htO9iIT9SapeXvxJetuu5Z/qUO9jGoC1V22zDgmxhFe5m3Uzc5fQlb0aRkFCGGhWHp6QfqZ3JkX1
jp2zWFbV3PZn5aTJXeC1wZswfo7MYJv7djTRgSY39M4SDZrzikwY4COMwS6NEf6/8yzFcNN09Jgr
0MKijPlCkAZ3SSXFg5MZLJRt2cNdYzl5N4LNveDW3OJpDCfaalK7+hkn7P0uGUid5pSEtk43ccl6
fGCTjgMWEK44liMVALnU4xenzhISh/5IFTTBB+U8plnc6gM+vvqU965/mCL2ubfsccMdLazqOuNv
QM6k2+OHsOPls609lBGAH5k6MK6cX7tF9OIuRQHkWrhVGx9Hx+C4HaPM+eHwGO5jALVq49AU3q9q
qyivSRIyZcHIIq8ku3N2UkzdVrqwh3oHvN/hWNTTwwHbPXytiKh7W38wQbfVeYbJDWKb2VQ5wfFj
HCVWuqlM0Fo7dhRUmZRohAc64JbyZaYHejVY1Xix2ddFq7lglds1vNLO+P6M3JdLVT96IZucOSYk
xuQVPADHGxGzb7n9cLtYs6l+YM4ZJl+GpbN5UBSk1UWgImwSIJl3JoNbSi1l3Q9vfsM2i/yehhzS
Wd50NPbiMnUOGaTxiHccIsmIgBBKkCu09m2g/MFhKfth68/tnvWCNPQUFNmpSPrimgIDvjBaIe3o
BcsrajsMCDAucc780EkO6J/JS2tlPFejycFF+QypMeolOErYp+e7oLY4wnKo57lYuGBmbbF73kwL
oBiAWKn6poBfkx9v+uGLl3ssWnGXVo8a3Oy0oYQtJ4KcU00WokrUV8OnXoE8UaDOMnbPEcZ/MP2k
niAjEJSB5IRiMVR6B1OI8woVo8N6MW1029OX7i5vtBtsU9sD3ROyDq/h84orwhmDX6gP0O4Sz42P
My+b4dT7vnkYycHwKxF6SnbKC6tiNTFZqCgo9UEU0lTSPEJWsu+m2kqdM966Zjo6fsaIK1SiebT6
ukDcoVZyhdKfcdbo1AM5a49nAxJxzv7mLON0gWJcjM8KbAUK/OKNFxWZRW/bKoER7gVssHYU0xP0
lG05HJlc228+O+93LOczE3rPQXZwO/lhAMSWvDvKuHmc6G7Yul4xALOZZheuXaai95L6kwuAsakg
1DYbZ6fc6sbI6a22WwUGwFkpyuIhH7hAO7YJMmS2VNMP3TB1r59QIdL5GSdBqT6x7bkBq6ouPXjw
wX9qIUJrX0XOkD5ylA/BQrOf2Ti69Cuapd0oWCm3CavtTcYlgeuHE1N6bDig81SBc0k0vD/mlrjW
0tuvgYR5GjPY2nLFxWesfdRXEMTqJxvkcMyGnzf3yCF28RhHoJmWLMvVkMfoQxpNFwpFuHWm3gLj
07MBoLHRu+SZ7V5IC3TURWCMe3XaxH1zHRFsisBOv9PGE6mDcqeW5nFDSIrTomQyxTeeUhL/enoH
T5D5uyzyldiy4lL/DpVZJe9RqMLvybzYxbEmvejd4U5U9ZYN/FSsYUDJOyDTbG1kOM6fepBVX7Op
dj66cNAWZrA6/JLibOrBCLTEt1w/AWmOfBGxxKO/MEIdgw4kVy9YuiyFTJRSCZH3M1EIiS+DzGAw
twscyDB6YoSJDYQCx+x5qJRo74uYUi4ewxy42eyO7fBQuelySins+SZ4r/4AawQ8bijIHDMOBiKI
+BdOn+xWus9zZ8kSlZ2E9+G2PQMzlDJa2jHP9gGb2LXML3jRSLnHVSjFJoNXTMKsiM+UqxTq2EA+
prGbhXpe5QNiMkEL+7ZSJxBfVlWfkKhu3S6h/MN1vAIqUszsu0gs/eaYyf2a1mzw104JdWCd8mrt
T6DsSI2jnU9PdPKaZv9f/bTUdEMMLOFZ4TQbi77jn6HRTr9KmUBfC0MLufRNfpmnZPyw875jBivE
53+2pf7V1RuEYYDvQ/rsooT7mzW0GeVwA6s4IDmvc2bfVTy4UbD8h2373+JS/8ZoixYpQoRQ4tGu
+1sXn2jz2JpBZK5KYv/CugLTXUXNPVpu6/4nVfbfftTfeF0j1w4iPPaeJ+zwtz8If1YLKoGJ7pJy
YqPLumjip//vaxYFQI6iwOHvEb+HmzyntSZT8BFO+9QGLzXxzOhfzNZ/dUGHwhXCwV/mkcm6AZ9+
MQunDV6YFGoWBms6U51VVuwFNtkldf6FcR3yL/3qHw+F50re5hElcd7vVZ51R6cQkWK8JPSp5Yz1
xkxwRIB28q2iTYVY4D9fvN+6BW9mZC6ZTQdtGOIi92/xtD//aQ3JYIXP1l3pclkPDA+FPNVAGKO7
PLtL6EFB7vX/xXz917v8ZnvGw2bDyvbF7951O0HUjPDGEeS/2o05DHW/c8z2n/+yv955oKokx21c
1oHv/n5btGFpMuWzhZbRw2Te+vDyz//+b+WzXLlbix+JCEfiRPZ5ZH+9cpr5aTAp31+52qw7KdZD
8557/lrNgPVsF79vawGp/bD1m+ZgzGzxCHPw7p+/xV/uF1IGRDJYLKj+lFC/f/0SsqmwdUfUFc+O
99Ck7caI/jrnvl5Twvpod3AU++rfUOd/eRxuHxoK4mXCC/kFf4PR+2WE9zKVDMlzAATdezuyG9Du
+KSt5jLX9hZs532NRIRMAROGFM/jFDpr7ZD875aDTpK7Npmu/3wl/u734Fs5VOMJLgb5gV8vhdIz
qhUxnlXcf21a9yzYg3m5C9O2uQt9A2SFfu3avEZ2+UD3AhqB89V25b+EGP72B4kEB/aI9fX/kHZe
zXEjSxb+RYiAN6+NNvRGhqT0gtCIErz3+PX7gTf2qrsa2wjNPkyMFJxhoqqyqrIyT56j2sKCWCrV
On8AM1umQC4NmHacZNOXdFDbkCyTggH98/PyyM+O83k5jkzOn3TUyqBWIwX8DJOVty+Q5fWg1Okp
trVVD93Wyt4921aCMWHtBwMis6THWAc6hgubQqbFc+LyiM4OCIywsyxDReMF8cT550cjAhA5Rm0G
Y4k8GjuKBociBmRLLHjZzLkf01pr0V3LAeHM6qqnZnxLahqpQYHQN+ynMZN/m7ZBbiStv0LFk79c
NnY+JkeXuXQ52U19lkk8NVakGnQThuVtpFA+KARLvta94MUrF+65/2FmJkJXNQ0adGse89HU5Y2v
ds3kILWovDTRHo0PHR6aEnRy+2YVhnt5UOeuRyCh0EQzt+zQvSMMqoeepXFKn3QaVjd62F53XreL
h/Q5hiahy6YVewsrxuWo4xKKzL/F3RWGKAHGSMjACPAPdGAPydB8gioCMRJ/RWX0zBIHPD7BoBwm
0TGFTSXNVaoMcaJNUFvP/Jcw6XQVFbhIs7cBDCyX53HeNSfXPlewqllzgAGNPS1qp6smV0PVgsRj
C0Pmon9WjN89fSCZTPXP2qXdG8yEu8sWz9xxtqhbuAj0qLohbjGoOtLYl7EINRE8urRJG7885Dv/
2grhJQ3oGluZXjVhXKSZRtXJTIrMw8NQfDMqjzf5yhW4sFLYsFkrnShG1oVzn0JWYdMqTFAm3dk8
4vXqxoI7qn25PBRBeRV3IFzRTSpEwHtUGxnp0zXqGmhdlQTFaJA+yh29yM22tMrhOhm06HZsjd+e
BhlH6ZNrKrrsKh5pt6qo3uzUyBtWvPNs30E8pJjkSuFHYzuY8yl9tMv7ukycwVIMmFD0HuAA9XY7
1bUvGmyN11MDaYivt9lKxHM+0Zouw0lgIPzOM0VsyNVbsjlUOii6N84mrn4i97v34jvP/HJ5ps8H
p+maicvQEAiSUOyh9EejnKoGIF/OZHdFR3uQcZuCtyiQHHB+Xza2NCh8U5dN3dKxK3hPqnV9qDgk
A+KkeKJ385qWR3B//V2nSleXTZ0dzTyCOElUmYGZNNPO4z5atNiH6HryM+RCk3ibey91CbUW5Owg
kndZ85Oi4GV751schQ1WyzQ+1NfFFsdAibVCQ2x2AzlmdSt7abKlapjfDBK8ipdNnZ9fmIIWGFla
bmuCkdOhhfDo6EaNRB4d8PG1Qv5vE3bQJQ2jCWknBQnzxrfG7pbK+ItFYXzlmJnd/fT4RILE/mhT
RgrkzGOGbowBKbQW4TYMohKtauXN5QGev5OILI9NzH50tHiFYrcWbJUsXqjMVGXSuDXGvL1GC5he
tpHaq6Zk77HUlW6fJY9aK5d/e/fNX+DQ5c17jctPFb4gTTwv0Du+QCFNDOWacpfPOo7Z+JbAuHt5
uAu7ggY5Y+b95eRWxRZVUMIjqTyivKQJtgr6Yc59mnLL1v9PO+rprFYSpICDgh2qXtteufeoakO6
45bJyiWx5CEo1BioB8kcm7NIzfHywUQZ+61CJbbMleey8H9GlrQyloXtRrMd15zCa1DhfDw10Qcx
OLeEVxFKqsWm1jrXUAe424xyxdvPe5fRgDu2JHgCNP2BHcBytml1um7CpwnHC341EnR8RupKaA2H
7Q8EyEvI6S77hbJwhmHa4AIgOcUfhEHCMDg2wGp4bypfQh9K0Bu0r8v6qVcPMsU1PbzLuxt5OBT0
qVWfguqOYn/r7I0Yza4fK9+yPOF/vkWYBj1qQuhYmAa+ZcwPfvOQy9+RQd1oxh1NiKZxCIfPiXcL
+RhF0p0Z78dx5UpccCsiAlMFZWbiXOKVqHSmlpsV01FU0BRqbcGFBYbi8kAXNqMJPbgykwWRbRDf
+C0gUfqhyeHS//JbzQ3U5oxfNM7tUGX8e1Mz5ZDGMaMS884MRyfbxO9LvYiR76BI9NqF43NRG7fg
vX56cdGu2DpfPiJDk0BG1w1ST2KuU+rVsoTXAy/WpENZ2jN5H53Gzre/nT3M8BBSZfKQCrCy0yGN
HUCh0cCM1XR3AXITwNJ3UNnueH2uJEY+bvDTe2g+WmaSR8rU1n86/48uCUeHb6zoAvIMUW/ZzwVZ
/2tf1aT+NWmKMtprETWUHdlx+1XX0Cmm4DdxW8Eh3I8uWbjwmkZN8wXFDcu696qi/wX7kjPd0XoA
Hh5Rjzrd5qlBkNtMFBT2VNOS36NHa9PWhOL6RaVR8kmuEucGlxka4tC++1IEFW0sgwYvLc3byEVA
sjcATAnC6qtlTv6XGrmkbxQzmusoG9pfnhU11/QsDNHKAXl+dnwkNqF0IbTjlhb2q1Eko1aGAEPS
8p/QgTnYfi+Rnp3Khyi6ttSVE/88ipxfijbpRdXClz8u9KO1IIDVwEw0rAUaUZrmPVO72yhtd69z
k2mT99e3sw51hUrCEfk/4vL5pDgyJ5u0Ayu1Y/NehLW13Rlav7cm+vazFUPnRw6/XXOorVsWDWOy
4M+qUXW1EcWw1effNP02MldWaen38+oljcYGIJoTAuLCodfQz2liGqf8n4Ya99RbL3+9JWFj+WNC
mCspkjoaHDAh02NDbXLDbnGtdtuAnL9saWEwQKjIw2nzhazNAnTHqzKBWI+sGnrcVoOfUoUlRVsz
cX46Uw84MiF4dTN1fU/Llk2nJZS6aYwwMLIi/dVEo/6uzuXhy+UhfZQAhEOG7I5CvI0DWNQjTscE
5f4Ut7DbbgCobUytuCliKHEhFJVgYADxfguC5Qt0Bp/0aHDtgC6QPLvNaYK26C9Q1Oj58vec7zOT
0g4t28hAkgMyhCSaU01REloSQmqZ/knXffpBKzq/ZxXn4M2elJVHzfmKMm7aKSgfWPC3nj0OYyRe
1VaWKP+G3l1UW0hUw2B6eUznV9NMDcPTk2zCnOcWXmrUI7zcBxq20bsfYS4DNbf2kpavrOT5zGHF
BIlPKsbmahJ2WlzQKTyEAfSltfKzKbKDR4ftIFl0AqHqR1ueffj7YWlchaRKZHkOJ049Z2qzsZOg
63Kt/EtW0D8bWnDIrR1Q5xsCuRJLh4wKGK+GJNmpFVpwYr/y0eeUrA4O9TYLD5mCFrzqx58so1dW
QrDzp+dszuagMiF+OXtVJ55kwbsPvUpgQ63mvQG6RHae/dfCuM8xaRqJsjEDY3t5Ls8X79SssAvB
XcGtAfQCAuXhBijanha9Gxu6hwHqZA6ElYTPuUdy4muqopHo4jn/oX95dL1AWpDRpBggXDS0N3Up
08A29reFKq2kjxfscFUS/8FPRB1aE1xEh2muVCqKVxG02sZMryffxcnb5bk7DwTm+/iPEeEKoxls
HBOCV0jf+9hVoEtHUtuFhcedCAUT73cwVJ8vm1x4MzkU1jkz8ExdOYvUkUXvAR0OIY+y8Dno1b1O
o9RQyT8VxX8e4g5UsPwKGJcEXrkN9TVJ3jN3cXiyyzCDsh8UqlSzFx+tX0tTedLNLb693EHl3ls/
ncwyfpRaq7gK1ahtUmbj18tjPlvL2SYgAp5pOvetLZwvQ0+jR2Qi1FVFEAOaBqxAnMvhzu/ZFpdN
qXOC5+RSwhYhHdYQc6VqMX/L0fiCyDaALiihO/p7+DI2QQaYenpB0OSqjl/aZAD2fEeX122QzFPt
Io4OKaaZIm8Vy9dS+1B5vyzr2uhXrgv17L6YPwz6U2ouSBjJ4iE7VfAil7oZulNGgpcEWERE5mQ1
2F7QZul9POah6YIzBe4eSmbbXOW5ajwFiSrt5LBqvas0tP3gpuIQGjfEkdoWaKL63IOD7LZVNxZ0
gUuDdGtDXaa7SgzI2aXvn3i9TEvtrbVCEHuUIaN25QQ6O2cdWeM84LkmU8M6qzQmntoNklxFbkG6
5o4H1IQ8nFe48tTJV0rom1eX13jRHol2Ni5ZPsoip0scV1On1CbAJydIbtTmmx+qMDvsZX0lcF9w
W0rqVCYIcdkw4nMXZRXIWsKacY3lAzvzJ/wvB1+yV27fpeHMSXRuQ5UNYgk7kvWeAm6jyE2i74rx
3nV7U3svgpWjbtmKgQ43Zb8ZQXw6aUg1KkEbqpHry9fN9D7BhOAPT2H3fnltluZM50VA5Y+YhcP7
1EyUNFyDHpK8EbfEQQqNFNIfPQwhnoryleBInRda2OsfsTs3Ec+ds70ekZ/PYfGPXDXo5ReYIxxY
hINIeR5GGZjmCEoUvkBJlf+ps97aZ8AEvyY0lN2lIHmtJ1qoi9RFkgkRLSp8oOctufbea+gQviBq
mfy0rNq4giYBIOuIsMQ3HT70H38/X2Q5ZI5khKktU8hXly37EYXC0G31EZlh4OxOfuUgj3vZzNLq
H5sRtkymejE5XcwAeKOd/8pvZNeYlSy9l39hSCf1bVJtpyI7Xz9Hx6+jlzBuIVANUZRF9T8bdP1V
sePyEw9d7edkBhyAly0uXGjYIeQih4Nvy8LlgqyAxkIOkctrhH4kuZPuWbx/BhRV6XeQs11PLmkl
1FuYzv88enn88Pb5uOOPRimhu1Hy5Ad62cNFWPZuyjtgtNMrr09X4qA1U0KIYk/kSMqYJEWcvxS0
fIG2BWP8FugrHrKwcU+GJEwjnLCNgV54NFNib/263llNeNVOf01LStYb5lOCcrQEiT8E/5BDudIr
UNfMnL1tlerBo/kc+rH9ZafQz08G3eHZaYIqhDPNEsxoXYWeTzv34kWvvVkRQH6+bGBhuuYak01g
Sp6NesypnxdeEQdm3sYuRA6/wybdo0ezAbG7cgUtOPdc6oXZidONV62wb2UILAPJBFAKqcLdrB0X
1hCOZe+UuGgTGle20nlsChxuLhsoMjzxc2R8OqoK4rx4zGLIrukcg98CovbJvJYzDsm9pUIa10Ki
WO2C7O+dD7s6CU8iCB061FO7UxlknoTil0tTvavFaKXXEiyoyu7yoi1dGIA/FXIw5C3Q0BNWzawH
x0grBGBQKtr4RUDC89lB7Ab+N8gAqA004a70bjT/0OUvEAEMCDBAxdn9KIpbfYbu74b2kczt5c9a
cFaSdTJIHKJjsDLCrNMFXxohPWps8QMdl/TJ1ysLu+RGeBFLSsMgpBHCIeJM5YBoIRZsrv2Rdq36
saGkDStIvQaCWNoYKHfKCifxfC0L0YxvmaYPDwH0OT6KY9609WPjGirTlREtm5kTPvPTwhBjs8nX
a83mYHT9HGks6rhGbG5s7fHyyixZ4ZzicgE5zLtFGAxK2g7ACWDvfX1nzBxdUwxPxMpQFpafqgpx
s0IdC/JvwfnLuCxkLeP9abXtlUFHIOu3EjEvjIMhmLzZySSZHCan+6ud/FZLKsYxed0LTCv7GsiS
nFh/mxsA6DqjJVh/26L8Lo5kaLI20izA7Y2zVdqbCRVWyx5XtsvCjXhiRXDmEersqYuwMisJzxkC
dHmaUQL+J688JpemDWJk8C2UoAByCssPbbEy2kWY0HoXIyU+IOGN5FITHi572VkWYp42Nj4blMjp
LIJBsN7TmyZIXE+v6JeEBIJK+M3oQDeMsNa2KJtt2/7+NzYBqAK0JosjnriNV3kjGlqJCyHsLuyI
iK8L5bnKyVylT9CmXba2cP5Abj9nWqjlzwXKU/8j822YuQZfoYYSB2oA12lnbc2WixNQrNWtXP5L
y0a+jwSHTYoWLZRTa6Vn05Zh0AnlT/bNrECh2MZOrVdeH0tuOCdwoFdX5gSVMKbWgP/BkWAkkHPz
MOfeorTY9HA9QLi5EgUsDujI1PwpR+FmqNNJ65iY0irnS0LPebIpjGncVuZYfb+8UkuHEXVQzjqC
DVZMGFXY5SGDxhRsgdf2aD1CUrXiDGsmhNGMRtD5BWrxblUMzqfJR8A8Hn3/0+WBLC/Pn4HMLnk0
Z8EISn1ysGL30mbiTaBTBfukSf/iaqU8PWM0gTdRHBfOCFh85CmjtwSmKv3zDIrpHO9qUgNoXON7
TbLX8ndLh8WRPUt4MI427Di+l7NxC1oj6yrI3bzzrY2vlt88Dybp0D8Eeby/PJuLVmfdIHLbJHrE
EKVPfKP2wzJxpzy5obZYJL9UBZF7/SnVkE62V8ydg5w4EikL/Nfe7ENHq6ci8AszGfbgy3VHyLMk
6NkUXYaQ9nNvPKZk2A3IiKLd5WGeQysFu4L76wrULohMJJRLpwOUKnr5PGrwuh0aRgu0I69HlBPh
tKivYeG+bHzxkDwas7AvTG/mukeqHFYVB8+BExDt3acx8ZGvQHXPSP8+uDmZY2GH6ANMnwE6o5Ti
7nwFWtQa7kXakS+PanEfHo1q9qyjlYSn3m8RyoEPwYFz2Gi+93VLu40fAaJck6L4ABIKCSHTJrNO
Jw8RNRjRU2NJg4RarZPCbwzIZ4MWqq7S+onYDP3L3pfoKm83OhRmsGNo8rUM91X0wzNNt/Pfunzl
/Jk95exTbEefAQYwzIkPxE4F49UWDW+IsP6V2lAttPSJozC7cjcszu+RHcFrNOj1yOkzZEmFj3BS
XamBw2T6Difkv4hTcT2yoSR5wVgKQaRfkvKAfQv/lEZno+WQjUERvmJkadrmdDKQP2qrZ9UR0sxD
CrU6nKJQGdl+cWck3l3b2C9/75UEPg6lH0AMqIOeOopVdFIABCNx48jMvpjymFxXsD7eBaqjvRhp
/HrZ3NLD2nR4eQH7IQJCx+TUXoBsc1GFaP0mkCx3zTV52Lz7ZhLyjTetBE2ndZ/029rbX7Y7/1rR
CXmLzbEXa0Zj4qnZHFGMrvVlLicpvIN/ST/E9Shv5Nyon+zmJkhehjaHJXUVETf/4lPDgEMVkggq
OU3iPsFw6UxjE2qIQ/jQ3EJh1lh3UjC8SbUGSQsljU3a2q9Qfk+vTV+M2yYadbeOw0++pn3vFf9F
s6v4QTLH6RB30G74dMisvFXOoxC+j5mhJZrrVBYfkIkk19Lcy7QptS9N8dpnb5en/vzGPP39wrmX
pTXaCIHCI1s5xNKLpUJo9oyAp2FvC7/9611zakxwLz3KdDjWGIyXbGU/gPwT2iaogy4PaeF2xIE5
zXgJoTGoi2gEtW46KoskDoCxb3TrxYi/a9pXKRs2pXEXq1/L/rZGL9q7V+O1Wr6ysF5zkQl4HqKG
cz3m1JUzq8uTUkPvWlW+KfE28WZuW/hNf1uGC8qpqqHVNPqd039F0n3vOferyQD9fDfN+wjcwtzj
QaFfcGoJ1lx76HBq+tN3EMPEkGmV4U2jA+ihIUB6bKHa7SK2sekiMOVm+X5Qd1MLHfi215/Uwq2D
q5KQd/Sgt+8R2jh0tAkPn3sIPeS5ATp2SyPY9zYqtB5sptFnvboakaQb7GqT1T9oLtrG0n1TfE/1
X3X12UFB3DlEo3zwgVJQ4UjSzy06s9latnMhHjsduuDNYWh5U5YwdJrboXeDUZtcJKI4gU5L6xa4
6XaMPhnwvlz2uIVNdDLjwqJHwyBJSY/Zbty3PVVy5vEzL3Wczb/jIb4Sq6wssCbE1hA4x+iYYy6H
67OhyV9ObuIBcpjOVRUkjcZ3GR7Iy0M8v/BOZlbEOYRF08Fo1xlQWyB4W0B3DA4zRLTkshlVPT+R
50uAFwrpn7np43T/eOMI0UeLnXEaXPgm6dH8nCW/HONGaZ8tS9pAoj3FcG299lUMicxe1d7J3296
w4TUq99IJCYL7b4fDjU0apJUrES/H1eucGWcfKAQ8nspjRtwizIRsOogPh1BtJrpKebY8zC7tL+S
UdnMDLMWUr7h97wAD5xuGnQTssFxxxBqKOcZeB09F482nIyV9aDW5o/L83gOeoNBgIeGAVxYs0g/
CocA2Qp5HGvm0Z/UrWS5Tvw1DK6RTlTBGEXwhunWJ5sUOaU8p3wlX94O73CFrMzWotccfYWwH1W0
JKzY4ytkOgl0770E65nBXb0y2EWnOTIj7D/Zhqso8Xpj01eO9imbFHlG+xi3gzFVdEDB0NoiJOrG
HmLlFrSTu7b12k006+nUWmivPFgWwnvmHuFYxwbYTJeUOPeyMxVwXBqbpHxGSSiorpH3hk883VjO
tnXerPybzPrzMuafH8YAT7Lzra/ADX25PDEfR/2Zsx59iTD/9LtomlbzJXU3wbl21QLpzeKZzPzG
gZgfGmIFCjhJfZTrT7K896eHYfyqSwjERlctWesoGjdqe1NR7qjtXWo0bgRV2qAji568QfTFW7M4
XP7mhRh0nr2549c04AwV8edwRfUWIqkGwOA3T0Wb55ukBZuq1g8DeBGvm9wGHAkoeKVZOXwWvZUl
m8kx4JIQL04Iqsy8CycDIRvERdoGbd9U6t5hqk1WPPb8NTSP8Y8lYV1824MNuMISCAjeKfSgBPsG
8iizNVfGtGZJ2BpqyqJ5MZZ8Td563NxTRu40edLblRj+A1F37mv/HZN4K0FYa1tjwCkYlrMqMaSQ
/DG5KVq4FcPnVop2Kkelr7iT9KDIB1W78cNb3SEqekmcN614seyJv3zvx3vK4TT2PmZO6kblLkdH
qHgdnecVR1tc7jmDSCMcJdiPbXz05De1xAM5wQebkvcwBJD4VhZUuigEN4O2j1V9P6C8DgPvFmrL
77H3s0Lv2UUP6zA5HVrJaz2By55/9EHCuTEFejnQzWZsMnPa52PhKjJsOs5dHaguQjdkdG5r+alv
zI0V/v31Tolq7ithPqDEF9wkVVOpD9Fu3qBsQb5Kuve6ZNckxQogYWmI2LGoU8xlpDMIr1THIJUt
LoTBkCJXQjFjg7ogOgIj3LbQbkp7/l/v4NF7CQEjNyxq8oBlOjtZGfBSoD5znczZF/LvttjHiu7A
GAUpx0wEp/nga9vcUV60xtyqQ+46ufEZHeVrqFjvHFiVIW96NnvlMdT1vdHFKyn65Vk5+hYhpmhj
B949g9lv56SIcUAYSzbvc6g54MXVereS0xt0Att0ZQss7ICTOZh/frQDvJIuwgx4ErIS0XVi9ftw
ynZ58/eFY9ugNYIBcuRROhb8OgGCoITz8OLoBgJl12lWqgHLE3hkQThPlQ5xTzljIKnz4Fuvg3Zd
p1dx/6oNz2l+A2pRV+/6fM2F5jhbOPFOxiVsGrBKfoAmKqGg9VWZXj3JOyTyjZQ9VWiCNKDKwPqt
ZbcWl0ybYVgmPeXUjU6XzGh4RJsjI9VN9oWnX6UwcueZs/KGnifsbGhHZoQJrZDEGa3ZDEJUbtEf
AnSkMsjdPuX0ukG8vHIUz1H9JXPCTBL0q/DhcUvF+ZOS7qXoHoB46P9CJYnEByzN3Ixunr0rOsrQ
/UrEcXlKISA8ndIkShOlSTh2tTqAwVJ+hJn7vkvsf7PZ/jullqycmkGPjpRbwhgL41PdPEbm2+R9
ujyP8znxf08j3VWnJvJQDuR2YNXiSdrIPfTb0oqFtbkSnmdx3shwUmChDYKDNvDWHfybWQ7h8kBm
LxYHAsYGHAiNgTMG/XQgfknLvS2zJHWlwc6KKpR9r5QNOJhbyVzDaCxFycQAc3mUnI0Ga4VgDdUE
o45YGXRvuvG3EahXWXNV5oNrRvCmO4/yBGHVQExiJTR6HmSrPtjDZ6dFVe3d0R9k7T233iUNFcon
p8m2dZ5v9f5Wsn7YZuXGjboS0y0ddycfPAd9R+f2rKeVICPK3RWr9aMajSRk8uan5tBzyg9iQPlp
+AJtdnYbjFPoSr38aAdtsvIdC6t08hnCKpHo4pUJ8+ImKElEqGYj88Zou+sYpi+4WFCy9ZtorQN+
PgoE1zgxKpxMfqra6E9iNJ12GYmsPhs3VZjtgIm6LRR9svbVtlZZ3+bNeWaVEPEjp6bC3XM643o+
aJk54JBGX23qmyiBpVMC2L21HxLrMRur37qZfqpM6fryRljKZXLM/9ewLRxOfqclCbM8vyW/tP03
Rf39wd5of8mr6yYC5jPB4XdbIirWGit3wAfU/3zQhIVzLkY+yyFYba546K8Ym2Yo0l1gO+UWzRr5
TvHgqOggttokWd+7uhN9DpIUTtl+Clz0O1QiOQBcirV2vi2cPkzGnw8S1j5Q25rEJpNh0rafdt96
cE5dtnLELaDv7BMr4lqbZtl5I1Yi7roO/Y5wfKF7nGtvq9k/Kjhhg2xD7tTKoTaW3SmGzDtD8XD8
XETNFgbhvHlTHTKoyWaa3lb8YdkR58r63DbtiHm4OsuKtBhZk7z9Ooy3iXatJfuOvqMBhakRUPht
qrsw5102u5SWY07+mFVP/T+eaDRyUK7e9A5Jxlk+MuBxF+4acGBVvbVhrc29H10EUVdFbyVVIssF
1r6BfzyRPkGcrFouXG4R6cnGvq3Xvm9e+DNPpc+LmEie7w3xJALNVQYSs2Lq/XZWTY2bDhntJ2Sm
6/jbOK24yDmrA71Rc1/Z/9oTHFHK/QSxCKYjCocrkilK2G8CZV8U6BLehMXXzv5sGPeQrAdDS0ry
HukPNKF/RcM2VJ7NYpXgYp7+S+MXXNaczFTponl5jLesna6rZNqjkbppw6+q5Mbty6irZDW+lCNf
tHJXLyXdjydDhHpAPmYMCq3EZFsbgpu7xCv2pnfvURBLeS4V704Ae8hKuuH/sOrIJNlm7NTHHXl0
B0pcz5XVaMZmSr45ibwxsjfItDdW+dW0r8uhdi3rs6RLK4MVHY2GQuh66BsgVFAJToT4p5N7WhYl
GxyLfA3JvtuDSTDuNOWl6j7l+coBLOZuMPDBHAJ+W5XhORPiEq1C2rtDd9DtWiCELdy/qtNunNjY
ackaDkm8y+fBzGYow4LxPSOKM+AEz8gLQAmcyV7l5mOcQ8SPPFJN5ANT0GGypvDar7JkJSxeGKRJ
eyGsFjT7QC4oDBLt1nLWsYndAY6ADVuu3ZKsfUOGJrpBEF7ZXD7JFs1BKgWHBgAx/ePwP3Kbqs0R
ooaMm+v7u16CrEa7FfI/ZS3z/ZE9Ot6STCi9JVRt54vTIZ14emL68NDO0oa0a1ZAgkyEmVAJzILN
REVIg/H+zfe+1hkE5a+qdaCmMqqfkZ60zcPl8Z7lOcTvmCfkaMBNPDhy6/EdZuRtbNXbJ+h8pU+c
k3pxD7eEl91ZoZsqO2RyNnZ450gr2Y2zLSNMhHA21xOI+VHlA3RE0t3e9jdgpdFpQHI0k+MdjOu7
SjVW9umCO5/MvnBAe6hKGREsq6Tygl1U3FQQeCTBXuqupOHb5RleNMXdSDGZ3q4zhp/ac1q1dNg5
EKaT0ToU6i6pwq3abT1v5UCYfebMp2jCAtsGFNYUndeOc0v3K4oYg/M4NaBTX6e1VMqyCeC2MCsC
PBBfqZGsd1k548cDtH4/pHp/J/7b5Rk7C2o/fBIk8f8aEaKJoAqQJzR5tcg1rWwUhuR6J2l++5Z2
TrIz7Ui/8uNJ/pwNSbRPiqK/awBIdXQ1SOF1jFrqWv5BfDiLHyQc62WA9luoy4xa3VqyWwVAFOyt
4d1aKCkGz054XcIL3zpblKdCw62UtQ8QEyD/+QCLa5JqHQB+ITmgNrE+WSkfYEWIZSpuKu00NPTk
e7QzczQKUGFyKmrnFOx/6sZKdHd2l4rWhfWQRn00EH2lDUk+BM3DBOmqGv4DIr7vX2V7n1T7uloZ
8bKf/RmwMOOo0pVdVjFgzfuexJ/G4j7Vf192s8WN6fwxIWRV81KekJbCBFVYufoJti21H7sJMMMa
bnxtMPPPj85YPUX5IMmZPy0aH/L2u+TIe3W1+2jxID0aj3CSO7GmxRDuY6Xh5YkKqn7o0V3lKQRb
tuWsHNtzyHh+1vyZPeHYzp0sNox59obpCSkD3XkwzbshO4QASpobyjiXF2tpCmnFpd0JHr2Zkfd0
Ck2tTNDrdWK3KJ7D/ocfUYVYy5us2PjYBkfLhDSikvYdNpDfpiKNCDZagWS8L49kKcI4GokYmKrU
8XqzxEqaaF/UXtu1zVbu+nijaCt7aMkhSCiC8NER4aVj6nTOAEDoiNFT0wNj4Ff7lPrE+NaiPtoa
t713uDysxck7MibsJiUxzKFTMNZ7/c70nyMagavun8tGFufuyMj8EUcr5HEQEZxhxOL2Ubv71Nyj
io2k4dqJtzgaissgN425kU9wN7vJfJTIuUkLcCP5z6HrNyN6z4ayq0p1ZwefE8qlCnqsU+a21XbU
HoPhR7VGOLo43D9f8UEScTRcQFRdKBV8RRbR2fJjMG40lLnXeBaXrMCUTFgP5QIPGMFNHIer1IyB
4kP7o8dbx36Qhq29lkVdmlGi3Pn1Td3ecIQZNaFxqxEpTNzaR4HJ+VYDF+2jFWjFRypWPJVg/4F9
gEfDrCZw6iAj/AOyM1tRZOqHbVLOMhZJbl/FULmhfYleHeWQKal2fmy397Y9FTs56sf8fjCtGjor
O7HLX71Etx4QuNx3VHeKAuR+/UT9JdcJmmIAbIHD5UYml3so8nOU3u20ae66ThvkQ5IaAwFCpRf6
Vtcyf43YenEaIUikWXAGfIqN6WWAiPVYg8eWSuehD1VXoXW78ePd3280Ekj/NSPEx0mNkFJjMo+j
p3UbrUdI0co3MG88Rm1y9f+zJXiGHpNylzpsddk3O7nN4vukeGjXgKyLQQyRE/xQJMe0sxStj8Rc
rbGErmlEv1roMEq53SCpycNZR/i2eoKWcZvDpFetgT6XNhhkaTMVuYX3i5wVSaYqUhuyZqWibjNv
lypAZKBQ+1vyzDlMI+nEIGle5JEkXMlFoUCJbzHCsvLbfRFZv5PC0FceyEuhMKzgNikVLAGiP91h
XqsHElh03ot5fRsC0vWzYOXeWpwv1B5mzjDYF8QcptkFbTlN9CsiiRxvh+F7pVQbc6ChfyjXujCX
hoNQFyAPOvrI1whzhgxTXo4jN0qMiJidP3fJ02XvXjQAXF7RoZuC10GI3G2nM6QkYTDGDPptr6Pm
578xQP0clULOb7EF0vGjwXd0WiDhFXwn04XQWbCmH3FWUZpdC1ECEv2sPeT2wqrnlZqWVYT221B7
ByXcOSrJgHSLGKpmvPjRLOJzN2viQvH2b0b3x7AQVnSFT3tsQsulVWY/6EtzdV9dAZ0sudvx2IQ7
Q6kTlL8Dxuar3+Dp2WrDTrKN/WisREjzOSbeTaDNKSNCZ8wbXfAESiWWHU0AVypL8RDO+jlU5Dv6
16qLnpzBN6GeTu5kWAMuz+Di8AAwQY0HoZQjdjOnpqM3XofZsYMhTCm1bRxZSNVrL5n0ftnUsptw
t9OJatJhJ9ZloURPM3PuxeoKzTW9Oyt/HE1o8a5V7VdeXhnGs6R+sbqVC2Teo2cTOzNLkHaFjFrE
5emQzxLIMUIT4U8VdE72XoLvteOD3u8vj3BxNyMlxlFBchC0yunpl+tdYJUqpsqGV1atVFeeH63V
TdeMCM9tOH0yLnmMwOb20nvyFwsm6MvjWJwyzj2oNuf4UpQRk0bLQfKRU2mU2l+lH14XEOaCjb6y
++9ltdbJvPQQgSLxv9aEAWkyb+0+Z4ehPE4gLbc7Mp8bZN9gBXn1OudBMV4vj28xrUmTF0BxYDB0
lcwTcBQ6I9EopaGESTScnvspdVEN/IpK8EsmI5FHf4mRoRybFUjuaG+aM27VVt+2drGzkEi//C3L
c/3nU4RYyuuiMUlKjjDH6N1SIop6QMS2NZpdMqyYWphogCO06s1gBV7KgnvWSJejW4vnoM20LWok
w7eBcWVa6da3vyOAfHlga9aEZQ1bu+mQS2Xf8V42p6+l/zb4KgUInkzOjZldXTa3cJDREWkyMMiK
uISEOLEuKmNSexr3wIMcSL+10rvRfEIteeXAXDinEeWguYD4l4Z4kT1GHyoprNK5qY5iWfXF7GGz
uMn0KyVBf0vl9VyspG2X5lEhZavOvUgQ0AoDs9MWRLjHqZlMT0PpBtlwq+7QqN91Tb3SZrngixCj
kohGWwhCEJG9T5bMypfnds4ageaBO2qD1B8+kvobL7aezL/GoxE4YHDWMtLACMCbcLoPJz8fvBj5
TzeC0b6V7E1DZaFnn/29bxyZEfUyqlotjGY24xFiR/V9UbteodK3tHL+L91wyMA4VMPoHwdOJuyw
0jHappho7JyKCtQtFMWw7WRqeTsm+rM01OGzHY7aT680m/2Y0cAeRGYbbPQAEeqV7bfkp8wsRTmW
kj0hfApCzAoipCrXxPA9lL9DwZlMMy76xqC/3Kk34VoObtFPjwwK+32qvTLMTQzm0JS0CcLmX9Ef
3qh55PbpdyVY2e9LLzawxn8GKASdUmCraYNEEE/wu8KuwdY0ML/McS68kXtJ5sCmbOOUPy770tow
5+v56OoAB5UOXcAwadt6LnMOmsB8yQP7IDnTU4kOXJ+tQkXnoQghzMlQhRjU8AZPqzMtcQv111Ds
BvSb9WvfubOca0t/dJqvbbovjQTh9uveW3luLZ4JNtQtQEZmXVHhqmz7Zsr9nGluZB+CgqvG0vad
7cr0HvVrbCNnmKGP84D3KepAdLjTXHs6ubE/eJ0UMrmaWcikqMN61/cjQJFUT2nZ+B/SrmxZUlxJ
fhFmgFhfgVzPvlaf8yKrFbEjNgm+fpwam+lMJTexqtvW3Q/V1hlICkmhCA93+t2K0xq9tcI8gmnw
RYMIdyRcKEMjAezjEmfF4fpqL40e1XMIJKG2jGeackD5AjoCdmlh5qkHCQMQZKW7tN16WrbjxbS7
buwCJzMP/8SamtGrUhJ3dWIjP1U+9AZk13nDgep+wuEVssqKRJFGZWPecbatjcgM3YOTvNbpLQ5p
6K5DdCF9lJEWGenKhy2EnPiuuRw9C0iAhPJ8WTRIcCGlhlmQKE9mvH7A1bAy0UvXN7Ca6KvFW9UD
y8i5CT+jrNG6eTdniZtF45ABCjS64gCNSZ5AVdnvXq7P9uIBcmpy/qSTnWz1XWYi9ETcORMC8q9D
/+ZMG2GgvP5FQgwYooHax3WbixOJPYTJgj9ZKnEoCBTjLG0wylz4UHNsbwVdw90tTiT0V5FPwmvc
V8FMBjWyCVAM6LC3t3p+48pnzdz54un6QBb3Bd78NsrIBiT7lOXyKtJwp5r3RVw+ZkQ7csZfRg9s
x31/zyAZf93c4rxB4cMBPxDBy0oxp3ex6Argn0PS8/amdSr/1pnW6BLmH1FPWXjg/xtR/KFOkRhk
A4zYtoz8jENWJIu4uXJ/LLsdmCFRHcduhyOcu12OuKtMM7AiDFbx1AgD/ZT1IRFsr4FNeMqsfV/7
N8L+6fprIcF/MD0LGcwMiERtj3WgZAS5Yx8xck+iLvkwNKjLNeZ2YDSUfbEr7E9RyV1srJV/lpxy
ZsYC7g1cVbZaoB44isReCQjflDTpQx+3yG/qU3bHBwMCqnHXrrx0lpYSSVzgnwALQi+gcmAhZ2tr
QFohmQKKRdofJtwO7Od1n1wM9k6NzE57en7IqdUFg5FB8/1A1iA4j7VNbmNq01lsWe4mZMDK1H+S
rg9hj+THf/kByq6oUN3T8gIfEGvF1ip37vQR03tr3HVtvOmbJ1N/9cgvVJOv213ajKfjVvZJ23TE
KwgW004r6DTsPEdG1y0sxVgzlQeOSEAy8fI5n9kmNmLStiO2O3hgibExhrdU21navgcNco4e0uvm
lrwTySGI0s5YQORuzs3ZEwXNLcORaRi3hi/CtANPR/pZacnmuqGlmTs1pITIbW2XMTArIN+vy5d+
Kl9JOa2MZcnzUZGcMci4qy9o9hKL5sQbEEGx7h8P+WT+WP7Nw/7UxDzKE7+39S7nxe+XhXjDbemi
Jx1vyrCPw44/8jXu6MXFORmQ4uR+5us8oVicMTsazQCZCxDQeWkg14KcNUOKW0stNfshw8yl9Gh4
b0N+17TPLluJc5bWB2li1EDQmHJJ3iTTyZsc6mHP5l4VDNpHXfO9iMuV+3nJ0xzAMSGma+If9SFK
mW5PloujwctSaHNTo0c3hZG+XffnpTzab4HqmWsdBKJqQVXvUrfsIcAI3RHts+dkZ2oEbTZ6OIJm
VkgGDtZvBBzIfGy2fh9vYmwpr47DvPdW/H7xNIbwANjywTJvQ4/53CtJ7QgU9woc+VOHNvVkkEEm
UY+1KmDrK+iz+2GVcLTMJwG6dcJqWuuVng8lNXw4/QBlWzg+zwu3nPNdCBvKfpu5NyWU8IAQiAt9
01cV3kvh9flfctlTk8resKlI4zpGbd5v5DbpvrXJrhIkmrpv1+0sQe6wzv9OrrI37NIfE3cmTBxt
mYDvvAxqAW5LtznGHUjO0BoVud03MmU7IcpNaiYg5/njLpr5dXT6EUrgZEGowBPzBLcFDXIT6Xto
ZHo/J/s7d76N7A5aLWFm7dr+LxJwkOn7rQc6F2mVWfbIyDIU63GkGuk+dqEEVdFbM33pvCh1vqVD
dH2yl0LrU3PKXPMKUZmGYk8Ys+lLOfLNYDnog0d2cc7DGX+qyPt7VmdFQBwT0FRT33ZJl6S+14La
ESpX0cijqr6fdNDtrFHALA4LDzuC2vOskKLsT5ZMVW8lsMOLl3lTDHwnjTjy+J23lkZYNAVSupls
Gpgw9T6vm4I5TcpxFOgGdP72RIsKCALQr8mfyr/PkzeXs9DI6yD7rNaHk9GTHdD1iBy6TWeDUOZp
yB50R4Sucdt2K7t96eo4NTZHTSf3rpFkdcxcGCuHttwNqaFDbM8CzVoPbezrPrhmSgnAsmziVmHA
FBH37vg91x4Rra/YWDq8wJyGCM8EMTTAKspwWtRVqxQOUfc8yPoqBN4kgMRS4P/VaE4sKWEXumz8
ya9gKe7QBErQW0bvh+Hj+pQtHf+nw1H8O+WDpVcljNhWgq7j55YngWHvDOO1GHnQygfON9ctLk4g
xA+htoNc8wVTFy6bGBJjyNZLdm9V21o/JPkrOPf+OyuK140AVfeSw0pdQgTPiLXPKZ+OiWE+5Iyu
XeLzSih36ExajxcbxoMDSTlqGTASRuohfw6S0E2DtjgBYj2H50EPCrRcO1gQLcX1Yx9jNIpS0wht
r1n5hoW3Bz4BLBPgs0AaS93Ssgbgo54/AaxrprsZmqi2DwP4A3X3+7CKrls4qubyI6D/SKyB3ljZ
aGYrq3aaXwSFPYDdSdtCvu7VcuQe7QA3ReysNbDMQYg6wZhYdMvMFVcgP8833WQ0sicEqwlQ30Y4
3gYZ+uv+snB0zBC7WaAc1Phg0T23ULZtPjYE9TGmfdbxfTHKIM1XctJrNhSftPJEdwsOG5MAfZb3
mbnareHJ7fWRLOyvs5EoayOSzCZxDU9o0grd/WHODwl5McBF9d/YAXf9+YxNYP81QPYOjm1rCCr9
AYCIPq3DdZD00rQhJ4DsOv41M/2fGzJRZeSkwbN6agCsCvpmrDOQ2xl+RA0oIwLbWbFqU/Tc31Dk
xA9MSHGQgDGAa4eUewstDABCOe6cvmSQ1fG42E2MpVtY63+iHUdPgobxEqybPoUsYJMiAZnICcTN
xZgB+Nth17n7HpUM4JCqlmyyvDYDW5vkFyom/SON2/jWT+rxU8a5S5+y3iQfVg8OnYppyAcL3Y13
Xm44P2iSTY9ubqI3VPOGclfXdSmAAotFGk4SOmK7hnbucOs3mca3pM0MtjPimH1p7EF80RpOCJgL
K/ZRj56RBFpMoZLmdeawR2Gw3Iq0Sf2V+27pYAE0ClA/vMyB91Luu6nGNVgYSJnSsos6e9cgfK2t
veS3tbUpvOfrTrW01qfWzPO1jtM+GVMT1lwuUJNGq1rHAg/JjetmlvbIqRnFpdpsgvuMMGOASK94
yujz0H/nqwWweW7UYwvUPkDIIUYFLec82pPQp6E28wkYGcOWf69JZBY7Yj1kDDIq9Y2W7gAk8vmj
46w8opfelGgY/9fsPPoTs6KDPhbeA8jwkR8DaIeq4jmHJo0zbGx7CHTrodU2HQgS1pDdF/x7iCtn
4l4TxydKT4Btnhv2+NRpAGYVIfTsvlvV5zTILeBR8fDWZ+3RiceNhwfBLDoi0XCT2U+4Sg8Tq44j
cXfXV3jhhjr7FGUOusbLUZfBp1jCcECIbEeaXQO83MVhX2UHs1rj+1kIpDBw3FAzhFR3VbIE6tAy
sQpRhHnlvFQ5BGm8Ogvtgt73WvUL9YV9O7YvteX9uD7QJXT4qWGVLMEujExoxgCxtGo6UD1HsOMV
bthpVnenOwPoSuoyS2/SqXWrY8Y0eqO7eYL+2rplv+hIdC3sMsdAcr0YHnVzTPdp4UHi0gIpnYn+
f9p9sMyW70OMunyQWowfmRjs46jr+aOe4kIu42oFX7rkwohKUfABkMuGGKbiSWk8tR0bJBBO2jCE
FKh23WttnArWB1Rask3TZK/IyDza+W7iGQkMuSbCsXASAUsC9N2MPQLGQzkigGucNJLoBQKC4gsh
bOe37rtjrGHWFk4iyKjOyR9kGxASq8erSKVjc6zeKKbAQU0DvW892xWAV1z3k4v2/XlzophhmMDj
6DOI7HxztoZARcwbi5CbHxIPTAu86lFjRMV0HPQ3UOOBHZKxPeEyyNHNoJOHPDmweK+T0MSfXf+a
y9mdE9Z4vYOKC3eLo4RCep5OGvxnxq0XQLPt+7EMc/nHpzxIiW2IHQE1Dm9SKW56NrhEAmAArRHk
epNI2p+m+S7Xukcvg9NzM8pRg6CF8LaCmQK8B8K6H/1sZbYuD7PZAqJtB1Q9IDhWglM7HxOjsGGh
Iv1m1N/KKQKuf5dP4Kc6XF+YpcGQWTncAqcEJNGV6NFxJoqVAVspZO26x65MUOztimJlQAvOiIoo
ASINRoB7U0WP3Nh2ofcFM874ZkMclRnFuy9KtKfkL34L/D1adXJtgLx1A+aRWQszDjo7eenMF6tP
76jxKt061MhqV+jllT23Rzko40DsB/zzysGDah+xGp0XYVz6EGcl4KZL3OkBidsABDCbegLdz/hN
DsU2bwGIsl+uT/9CrfPcvuJMaazZg9M1BYoS/nbgQ8BHDYqyBruf6K+mTbajZqFBC+G9XEupLXkZ
ykm4vWZtSOyb8wOiqgBLmcoWa4IXbDLcmUU0xypU3kzZWr3n8tjDMP+1pUJGEoGOYJbAFpk6AGhB
pCJvSHLjraG7FseEdjfULmZicjVNCBI+pJodhAFoZgoMvUJvzLYf7/Pus9R2K0u36DontuatdRJ2
ycFq+8yFLbwlESL/1A2EyHuHVqHlfpuQb06sbQUUkny9bnhhjHgZAVGG8wG0I2o1w/S9pHWtqgRe
7VdcaoFZ4qJE/2B6dFdFWBZt4dUP90AGEX+dj1ETTVGmfQ1xZLNF+Wxnmju9Bsl72wfdn9c3gXMG
phNWbKBI1Wiy7kZuxiOHrXbnGHcT9KhbaQRTvzJ/C+Wgc0PKnqvJ2Di5hKG+uMnY3VTvJPlhehuJ
nKXbB0N5gxKIbr5X1cFrN332dH39LiNHmLdQWsPtDIJDNXVT2n4eIzYsQ2oLAKLQCg+taTGXJ92X
sq1DkH1na20bC/vvzKZy/xIc82ZhweZk5Vs/3RoF3bvkaHdrBa61wSmHCvTR7LSW6D4j0OAEtSMG
NQZ99t2wadRZQ5jo28T7uD6hl0/Wswm1lMwEYo4RsiIYXOkiBXbs2miyPqfWwps7lGlz+HNruMig
n4YwBn3c85Y52faj1Ac0uxh4h1fJhqCFN2tuNSTeMi63vBdAWPQrt+fSJjy1qCyebfcJJJOh/KkZ
9a6VX7UCDcqes01YEWirUdSiNRMPSlQ/Zko2ZcsD9ZayrMH4OllFY+mCrgZw/7GKzBjNNmtv5ou1
Aw0EsT0ChBGCYQSH57NJhSmGvjc0VD9D6IHNrGPMMcNUv/PSJzygrq/dRbQzW4M0GPA2CEMvrgeW
2GWbU1jT/K9tgcYl6/O6gQv3hwGAmMEpAnlHhFXm+XCGqnWhrwQG/xIwVOQvh+6+rd7TEbJq0C4o
2n0t1ngZ1kwqM5gXAs8zE2sUj585Kn+gla7ATJgDe/l18OzQX+srv4jllTEq957ZT91QIpcZSHnv
mVtiVgi2d9fn8eK8UmwoYRmd4qlwGWwwnIs03voCFGMy4tbKZl5yCLzEkL1A8g8uoWxmoFzBO53A
TlO/5qQIm3rFIZYn618Dyt51sm6cimo2IF/wSjeMp1VusrUxzA5yciB19kjSrIMJj8Vb6H4Ek7Xm
Yysm1M6EykiR6ZinqWVOYMXvur+yDsvTBDS1Ob9B0Fx4PgYqTWeACjLGkLYBOJqb5tl0nq/71CU8
YHYqD0U8IMTRR6guttWBxRB4pFnLKotiDoqbJpr8m6EPU8sNHPeBaU3AexDrtZHOVzx6cQrRxAXs
FsgYwOd2PkIjzpwM3Ota4NI7Xjx47UqxYXHHnPy+4mjxMAwpdN5xtI1owiTDZvQCfbrL1zox18ah
eBt3SGyP8+6vmjwojD3V1wrIl28irNMMinTn/kugg5XNj/5SOQmJdZIgeXVs9IAFcXrfkJCMh9qO
UnrP/7i4MZtE2c4CCAmHAVH8z2l5xwcdo8rQ16YHo/FqARrE7f11F1yavFMzihMUCYj3ExNmdPPD
BVuKM/y8bmDBC4CnRoUEMut4Iaha66asGeRA0NnC2zcDOUkejdZB+u/XrSzsVliBF88lQTBhKCEC
SWeQczNpQW5tSiQJWZOhTMPC61YWJguvAQcs4MiDoNqqeBoY+lzSl5CeS/03333S2Qr5z8UokPIA
Kz6w4TYYb5GNO9+RbKbYBSiMhZZ2n4mbzNkQ+qfrDROYn5ntB43t/m8Vq5OjeYiBSm9EyUJ0P+j5
s0VWfn/2l7OCw/z7SF1AQ8h2XJQyz4egDXqcFKJiYUd+Gc2L6I6CbUsRsWTF0IVfKYaUuYp9Cp+D
SHtoVhM6T4+J+2nlG7350yWHUAH4kQC+ASYGoaeyP0hR6pCEF+jwNn91SdQPa4XlhXGcGfDOJ6zo
UsMZgWIPbfdhols04tQAEq2VmxaWBVlkLLeNvBraABTPzWhhULubrfC7nEKE2Nx3QxVC30GuHccL
TnxqylHfPtKviCFhCgxWVrXr2+PgrdwsS6NB1EzwYJ1bSdXjOK+YJfqOYFGs71YdeOUNbdF1gGRd
tuJlFzsey39qaV69k+1Sms6EsjAsVVAZS0sUH9aIPxamC89uLAoQEyhcqSniToghs1qbhQWeG9mb
5WzSZqWWseBiMAFQM3gSZ4ogxYcBd6ZeR8FSkJOfnhXENSjX0+cKgqPXj8dFO2iAnUtwuLVcZe97
nvArt/ZZqGlRSsI0jhzvYVprUVhYEuSfgduB1KBJgHU/X5I+IWbiTH0SQhbJ0F6T4u36KNZ+X1ny
wexLVhj4/TrbtsVjV/+6/vuXszQrZyPF+fs9dnECJ0z4pG1igAlSs9v7tLv3rKk9dBXwEVyytarg
orm5ag6YDNq81cXHUS0nPwUlAR83TluBtG6bYNfH2spBebknkU9HWw6Ghg1pqqFsm08Q9+pphrbZ
B4O1KDhvRf3Ym+22Fl+vz+B8WJ3fMTAF6SAH1THgAtTUfcZt1AAtmIIAmf+Ulbp8Enl7M41Zs6+G
NgnNUXwj7ShvskR+v2770jug6Q7SFnTKuyACV4FWIiZSazxMJ+hnQuqWm3YNtz8f+OroLNxdCAUA
pkKN4ty/45Q7eenMFAt2v3E1O/Dd7iarky+dO4YDktUuJB//YlB4ayI9jQMCQzs3mZI+YeheBxqd
P6ZeHXRrtfClFcPtOWuDo8dbVw0Mrlmkv2HQNoeESgoFgUj6j6jG6ykUnURA1zAjl6cqcjgzEACn
EFr5LCUeHIq08T0OUCEtHyfUqvhTv/YCvXy8zdl8nHVo77XAjaC+n2qz6mtvjMEDmHxxaaiDrXTY
yxgarjGIQx8HNJdyUNU7UMVrd9cX7HJTn5tWgoa6kwYEdGHadOVBGui9dNDc/Dz9MQD0fIiukjwy
8k7IzmDg8vTywMm+sLLedmtli0vnOBuMem00NBFpKzCYyQBGEfAMsA48t74MoHryHhsQvWtE0Ap/
5cC6dBGYnUMi8C8B0qfeI7VoM32yMDaao9k+3TXVO/3jJPc8f8ge4M4Ftc0lSpHHgzbMNrjvDHth
+z/RY/rQaWO9R9yxve4UiwP615hKCD/4JEOsAmOM/LT1zYRjIrZWHO/yJXw+IrWG7zIbT2QCI5Z2
S61ocG5TMASXBdk25rE1NlP93dT+uT6wRW8/GZjihSyd/NGgsOknZhk1eXpnD6OFh3GlbdDLt9ZH
sDaPygFc6LSUbgWRD508MfrIB+B1Vjoj1kzMt8xJWMn8lE1unGCpvG+IyFD0DNx4JXS9pEKfl2qm
kwbSYoYozh9xYgR9TLYlbIzD9u806P/xu8oKuj6QZE/zg528utDVi/UAatDcfrByNGUEZrfypL3E
0ShfMS/uyVf4JanRjY6vkFBXI4HJZGCCNzf7yuRDAT1XQSMH2nfD2vG86DQno1eCXtZA3qVuYXdM
X0wH4hl7cE1HaPu/7puLGwJmINuOWj0aqJRZbqcePAcUdjQLeToL4zAc0FdRVCcoILxshrvoRgRt
8yPIEK8bv4y5AM4HGgMoFs/DNaS86tDeZ4+GCdsZ947oWotypL6EJJ9O5R7ifs2h5kvzPDI5NWep
eFvperwaTQj+5Ijv3J+1NKKYBlb7XKOtsCmbiFXbohQHwaLr41xay3/Hidk+9yEn0dvRjGG4hK4R
J84hTpqtawIzCaLE66YWb3ULIhN4XSK+vLjV876VfZnAlodyTDCQKfD6Cbz5eTRC+s2u5Wb+86Yl
95mR7/GtgPOusAkt7pnTb1Cud9TsujIX+AbNTekrUrTipnBKPKqmaghLHRQWQounHdioxmOdmM1D
IZtdh/fXCoXff5gMINL/t0ilPk4N6AshMYIP0R3AMLpo6Pep+13rtpm9jSFejwZmgUlCsk2uHV+X
gTacjSDjCm69GaejrDknaQLmowpHZDzeE40D8rymH77oVoCN23hPWjMB47lbmaPvF+CMxjQnn2C1
y8gPf25D/4s4Ax0RUPgAKB4lTOU6STVJtKpu5jjDPvZOtWc92jPGbyt+uzRfaLvAIeSigH+hIODm
dWJ46RwSDjhiJfXeSxda4XYHPhja5+YbBblP2hUUWEbxTdbVP23rPnGLgv6lIG+0s8jK6bR4NIIG
Eb0gyJsh+6AcwUOu4WJqUBrO2mJDCX0GjmnfTRzCaBBsosmT1RcbWxabOF+JGH6n5dSjCo80JIRn
kRpA15SlzcA4TkAiFWb1Y+PIXdJY3/IxC4rueTK6yIjZT8g6zHncAXW8of7oUtxCojEPrZ0hUDMD
x/+4vkLzplU/CeviIa/r4G8Vxj66LefdCIdOJCRWhqeCjDtwHgSUyvsKDa80W6OtWPLvU4tK3FRD
1WEcJ1is04lDHMyKWj3/SJA3sVer5vOEXhud4uWG1k3SFLCVIZr2RRK49XstVm6gpfvudEDzHjiJ
JRpbY63hw8iIIzhNeZDEYI86UobHz+b6ai09Sk5NKQ5U5V3PwHGYhS3wd225gaqYm3zSLI5MiEqN
cR/U/cqxv2wSnPJAyeI0Isptnoo6ySCFjcOWclhKwyYzD6OvB73j31MHRF3FQ6ZNK9zeS+fGrFSP
RkyQNYDC7nxOtaKxR2bgECQWILeud5/EazHS0rLN40ELwpyDUhEVVa0nYDXucH077lg/FuMgAOzD
gWFHSV6DNiLuoM3ZQiJo5TJfckoIxICCHRl8vNSVA6ipC9yk+gBNgPEhI9sOOkDiby4RsHvhCvEt
C6UhZdX0TooysQVUEPuv2nQfs7fEf3O87XV3XBwJeGdMVAU9XIvKbTi5csxxk8A3vOSl74f3tEFX
iphWvH7xwgcSxQX/C3LRFxBttB/RWJcjQjz/zmYbJ7sR5XZsdk3/qNubytgQvBGcW2N4/YvxndhV
jiomjZ4JNs3HR7n1s/RA+HNVaCuzuHQEn45O8fU0Tqa4mOWJmGvVYUPcn7PRvZ9YZWjWpbtN6t6I
eFmuQC6W7QLkg+IeKCXUnW2LkpMWtX6w+BRhUng3g+tE46Q9UK0MSkPbOs6v6/O5tKuxmf/PogpA
o12RDASNZSGp4tBL7/1+DRu5eLufmlBcEo8bizsxTHgeRSsydtaGxY+x+FI7IcpLJiTMaLeyoZeO
yN9gegPlZLSpK5uN2rXdTqkNNxlQSrY/QBkYykxEBKimpJHHzipudTEerk/milV1MoHSkBm6mDBS
+TDVoOp/NNl7oz221r7hIV9DbC3t9ZNBqrlLn/h9Blw5EHUp2nhuGEHHIfuLnXBqQ9lvEPGrnNiE
DStroZQY2BYLTGS0mzEaOwjQrZhbG5Ky8cbCy0auw5zLvubAdpdys6rq8fsaUUIQBw4/V/9nvI5a
FiBZ3PEWd2jYgxg42RrmEH9A6s/5ngC4u/Uro3yRlZfdu7JrpnBsYu0B1V2UxUQWi1vG8/ymsz0Q
Nl/3noWxz4S3JtT9wG6KbPH5BeuV6Mvs8HpFAuZA42PrysAbVhvA56qqOvj5dY4HK25yX4XOQ3my
qciAHJkQ3L7VPG4+xoV9k0uBJ1vj78bBFBHClzsJ3uSApdW0MsyFE2emqEAjGFrN0QWrHAdOhacP
GJExTIKeLdBP4bK4PpFLJw5MQMAMbeY2wHHKdR5PnHZ2jJiscm78bi/bjVeFufthMR1dPDsp8Bhe
qTQvLR5qjOAdnGmEL/jzcocUnVXNEad2mzs7DXEnmlCvj2vheHFObTjnDtIYOhBLXYmzmkegppBx
NBV3NHkDLSWa9vu/CCVA6o4SJFpL5khTmcW2HWOnJ3iPJsbRYsdafnrJSky5OGtAteLpB89HW9n5
iApuJYxNMOEZcPnvorgbu5XHJQiZFjx+jpNnEmTUgVUajC6VzZiBixxdOgl/mwUhv9l6NrxDNqYG
FSA1P/O29A80SbV7t0y7Y1oYxSZFU8ieVjo7xGnTfViS6l95WtG9bsTTNtXsGK8KpyK7aojpFrzb
/VF3psEKJrecPrIRDGdOLPMkGKSl1yAa9ZqoGNP+rktyPRpbpw6Ttjfv2tHVHhpOZQd1nHHacYPH
X83UyO+coq+faN3KWytNusdca3q8NlkNprus8EFH1LdxFOvmN2/KQFZdWi01oQtXd699nyQbqxuS
e9tt7DZK7ASETDUqpGjmZy64ASeI2Lx3Dsh8MHHieain+GDY3Nj4FIFO0PeetWe1rGqknHlzmxAy
fxlNDwN0PCKT9yW0gy0GslS/Elvu2M1WL4Vf7PqY93tkGcXBoUUSh/rEyFucT95ROK0Ex4MsSbKh
Vj7WgVXo1q1Z63QfCx9MUnWrt23QYxK3AuJckQ2cFvr/nELbD32eoFXXHvxt6gzJrph855+iY8UR
2UftNc2K4XOiHn1oa2FtNIORHnh9i+RBgmqoFUGQ1QKuUM+ML2QyfZS1pXOTF73xtc8b86dVJfqj
cPN0UzVGgoAZLQd5pJVV/qXIHMHB51zlP0pqy2MKYvv31BiGQ1UaU9iIsbjD/97fMc8D8Dx3yR3V
RgOFFcIOnjTTOzOxedRUU1IHHOneLz43nSdRxn4KCeSG1GjA8XKxpUUc5zs0kpuHymy7pywlfIuu
NL8LU0LGIwBf4tMdmI5ab4NksQeV451Ac1wTWGC0ffTQmnGfU57WYH+fz3BoWrzEWVE+V+XkVFFa
s/rQV5x/xJbD/IAbjfhqDSmAo7kxTvbRZHn3Twp85Dad8vpIe528ln1N6AHyrwmYAc3pCWpH5bbI
RjvUqOY+2S6nh85obX03WJTEG95zagROibxraKXZOOzytpVPeT2MQyBzn94KWyvQaaT1e5rUmhG4
klff0KjDXgnmhQUcLLUvsWG3ZVS6Q/5apZZ8MUGt9unXYJGNc1/vgrROy9eSDPyrnSOjgD4iB+0g
LGP8SyVy/4n6cesEZU0IOM+t4sYTMt5MPXq886oVryYfzSaItab6JQchNwYKiq+mk6ChJfdQLAoK
swILdJH47IVkFOJfic1EECM4fzVHU9tWtCcs0Cs9B+afSvFOmlgcaF40flAKx7kRtUnvY9JhA1e6
LbGLAGZkRT3cCJHpHyOQT4GZcQufbnu0ABtv5d4XDR7YoM6x5YHTRMPR4TTZCEW/qTlajZY9junU
VwHEZviBe062Le0O+TJ7Yg2yD7ZEL0ea/QCuS7zVrt8fCi/3UdhGEvChxButRIcSi+qmar7GHmX3
OA37SGuK8ZtbmHw7WWBxIkMpWdC6NQg5pnGMb5IhQejqjw7dcSstXiSO662etuYQwFB8qPyabwH0
yO6sukqfNTqyvcOIje2QgRPBc1i3iQkY9fNxGrbghMs+Cr/VAmtk/QacFe4elBNgknNie4iaZnSR
9DNMYEJAoBpvrdGFJKTFxSZJS2tTDZktdrXjNH7oFZY9BWgjbv1AgHeui0zW5gyPsgbVYbsGRWsw
gFRsgwb/joRu7GYbx8jyVw+y8cC1tVKDZLxlN2OIfpupDn29zX6BJh69lLLi3TuvfLoZSVN/uBbt
9gPLsy14GNoPEmvdnkMrOWy0vts0blNHZJ50VmrTF8vo9V/CyrzAdbPqCcAA9zbu/PYGMhnTwYAj
gktcY2siF0ulAHAE/nvLKdEjS7QRQl40BZPC85RsddQiDPfD9L/oqCdPTqjVQTZurTVpkcVoboYL
zlQCSCYrZhtgoCpjriVr7Y6DDT5v1oCVi1HPiYX5C05yeXFfmzGoKVDU7cfP2vgxk+z7OgQvCBJC
yXc/zx+tbq3pezGEtHQ0YvvIlQNANr/UT6zy1k17qSFoyGboY3Kwh21fJAF0iRK2l8kXav1I+cpb
fClQQVbPBVIRORWEXOc2k5aBunguX1f0PkkC4Wy7eifaO7r2qFsKu04NKVMKRafRH+aqsta89s0/
JD70a3KDS35xamL+hJP5SzltWDKv2uQeZGGD8Zj8eWncQYILLzlgvGba43MLFYBsljnX33xxI8ad
6298e6UmPQfU6lsJHPloIgXpgXMB4zbaotWNYS7ZTt6t8PJjl2RQnUygI2tG12P7pSU5MaViMhrX
besix2io9+JZj1BMNNagvZed7GAQPbWhvLwIorzSZ7ABRsIQDHQIEUGZOemRSxuwrGi3JpCFbHCg
XIHWQAIqogIcLKURZKncj1Dnk3ixdfqnC5DA9dGvTLQKH/LcjNN2RlI08cYn76JHZuEYr4GhlnwS
EgNo1wMU2LhQAneGvAXRA16eZvMra15Z8/YXo5gzryAJAAW9qoOFKKilY4vXTOFvOA86dJmA7tEr
1xCUi76CIwLofw8Nx6pAjjBTJC8yPG8JPZraTz6AsWmlxLBmQjkhdMhNQ54dJnrvxR8StEhE+ppc
4pqN+b+fHBFV1gye5eHJ7FW/eLbJqgdZP//Nivw7UxcvZpD41ALDqBGucfuLV33SIhTNWv1g0bNO
VkR5KieGyWLHhp0S6i/kLR1W8sJrU6XcRhrHA4lamCpebDikBlv73fhjcv75dDgZg3KeppkJTrka
Y+jaY9p/afyXjD5dX46Vafp96Z6suE9LoMEbmDCtf1gO4Y3mL+6EWfQByFTk6xCCnbvUqPfZqBeo
URXGMYGMIG5s/Y/lWuZ5QtiGNjzwufpqmV73NJP7HXb5WADMIh497am372IA2J2VU3EpHji1pGxC
jriZlWhQCkd9Z7F93HiB9T+kXVlvpTqz/UVIgAHDK7CHzHM63S8offprwMzz8OvvckvnhO1Y2+pc
KW+RdlF2uVyuYS3nARDA1d93wXKdHHD3cUxXpHxO18006qgpGSSNRuhat6u1H6ev7D1motCHj9wr
+sxPRbQziIuMCIX2vr6xvcrvi6+c9Q8BtqBDXvaV4ybcu48v5bR3kqsqOjiqsSXpSUQHFQak0XuN
5TpVg+pp2XQDz8HRwxTvtSbzmeqilt2GQBzFHAbKQEDZFeLAql4xDjuhtpZgpLyI95mz+EDpMtju
/HGUFfGcrSDBwEDR3FpFzwV1fX2NpFJ2WSKpsaN9191j4jMK2hHQsaPj/Jh1owud1d7nTkoC4Ayr
Im6ZseNe/mOHqB6bQnCS92StVhNHl2Z73ZwxTv8Y61c9KMVmQ5F1lLmhrSihplHWZoO8CkTxht6U
PEwg5zi/snIJAK/i02CYcBP8EMkBVM546rTvDnV1S0bFYZJaCDL4//6+cB94JVC62hm/35S/2MDC
uES2xKM7kqpApf/A24gxMJ52GDpC6Iief8EYYYioaQHDLHBHB0R1Nh4/2t6OgayInFW/UrR6Ud+M
wUuTVddoWL5dkPtbuwGZsdFngAImwCFKJ+84GLdD5CHxpVgL2ftw+4GCEWM6bVgHvhaD9s117hPn
skh2SQWG0MumPhJV84V06TfrITgA5BxtD3BAqCyiINalve/UC0YLjzESROeNSOZqtooJwUvpMYyO
LFCMoWGSvPTara4rPIDUTjnsOvoSULcQ7XTSShuIEGi4YOZ1khkIv1XVX+mx/pAgjt+nZe5V6OlA
nwA4C/LuuaP7Mn/Lu2utULVjK5TxhGMdeU47NSaUSdL6WLH0Gnxax69syX/rJb7QO2IuM4ugjecM
h4pMyKuVfk5zxbaoFk0w6WbMWsuIsPMLRogBikFLgGtloTU+TSwP/38qCfa81MBRBIwXrs3eCp3q
pXAw2+0q1k1+Rj/WTfCHkW6k1OuwbjE76mgCbbubZbppHARQ4O8xDh7Zn9dKfrV5GCYH/DnQF8Ru
65ot2WRZA66T9DotLqP5LkfvsWl8A53oACAfy7eMAJVgHy/Fr5xb3pmF3DvB+J6wouW8ZshPQ3TS
XZZDEuhI9CcqLhX+I5/c8kaIsKKjVS6aw0+u5x4YPbRFh5Z8RelMeqA2MoRbpinT1V5tyJiBN1Ny
UINBYXwqCUJQGE91nWoaJGAt/UirglHVVCu1PBT+MN5F/9AvnMZrFRhinKpA11XpsmcGl+oXBXjb
gOTqBBQQSEC6WR5ROXlH99fFF2yQs0pimhb07ZinPZXdZFPH3H5GAdWOHwqXYLjneeoa5LLr67Gj
QTnrD+38c+1f0Re/s7S/BuzESwXQughU+dQw/ZQn0MAh1BrQvWBGBgxpuuhHa9RssNTX2bXrVsbL
eY1lRomlBokuBhx09GOfKjynk8GhUGGUiW9kwJUv79Z4URwvmXPcChGuRcie09qCkIT8k1IUdI65
XeMp+dwNr+fV4b8knrGtJOGMzXOzxOOA8LiegfwHyEcMGAUmikSk/35ekmrhhJOGm8TJUYhBvOi9
x/GRZk+U7s6LkB0EPgEPrEhghOAFc7o3ptk0XTqhtayM3mkK7hzUn2tUJHV/8t6Jtm/in+cFynX6
T6DYDOXmA7qJOwg0K7JzZvQrgJK3QBH0vBj5Jn2IMU/1qivbaM2Sb1K2d8qdZYVl/kSsLziqzeqJ
j34bhPBAbYcU0r4V7DDWikyzzBFuf5//f5MZoRhUn0FihCfJDHI0EL8y1a0k3X9+GwKbAiOv4vN4
ZF0OSDgDfcr0qe2XgM2vrW6hmIg66EW6oEykGhaWHlT0u2KkASP4mLA91SnuK4qcFSR6xnUaYR6F
7ct48qfBQNy8P28F0vXbyBKswASEtm23WL8EI6Cag555hS/4jLzInelGgvAOKt2ltNoZEhp0ZLLL
un2q4sfWCsrmMKBAjNiZXRrxHvjWmOsKylLxopQGNNT+A5WOHpZPAU00FY4xRLBALTEm5hd0XF6s
VEPBuWVuheHoqETpb24ec+oUdw6GoKqA9yDcGJjvAzKtFbeKNZcecIxrYFIBQDefgK+pGU9NFxF8
0fjEzF03XfaewmmpRPDDvzkWpPCWJs0tdDMzepsNwFMr2W3ZqjB+pWdjo4ng6OF9RzddIaYb8/7K
plOFYMS4ZHPqhJ3NLl0vB4U4i6+splK98qSnZCNb8MtTP6T2WHPZpAK20r7NnqrkAFwcjL984Yx8
SBKBbBnrRjduISnpbb+1dL9XsbMrtks88ZRUlLYVJOQWwtF6b6LhxyoUpQnpUd+oIRx1bzZqtK/A
7EbjlbqQ8XR+maQb4hKgNmE+Ct2DXMmNzZWMgf6mQS0qRXZItwGVHbL8RovuUQQ7L+lPcVwMMBDZ
4p0Ax4KxA0GVLDdYTvggB+AB/IhcjePvPAIE4q0GYqi+2k3kSIvvS3RT2/coyZ2XLtMTsSEmnyzQ
4mDc4lTPyNFKBkJcrCPr3tsEveXzDzSX3c32M8k6xUGWnTBMn2KmCbMJ1ieGt6rCM8nljX6mpQPv
56pgP2fi+nYVJOXVmIVd/7/z2kkFAvoFAx3A57RF5B8NRKBmHfVI07jV1dJ974BW4c63iTuBwj5+
XoslBFG0Ykll9o9L1AWtOmegFkvSFM8+WhoYI8ksINiBumG8WpQ4UFIhgP5CuwV6mAE7fLpvnjsP
SC3iLd1a3b6L1osm0Q9d7Ch2TNpQAvBk0CFhKA95TOH6bieTw/7x10Oa3yzt3Qq82KTtboGqtkOv
6z5pknuQmD4urAu8/P389skOOcaVgT+FYSAXSeFTJR1vLZ3GQ5DfgAlRm6/H6td5AdJVBAIuihGo
BCOPeiogM61m1gmuUxqtB165qzV9H8euwiL4BfXphG/ECBeYTsBBSnlcAhZefzDRpVvsB/ZkfWHw
mXOR/6eOcJiNygAWLfpAgwgxXYo+nKx4bwzM76lqUtJztREkvFRSN3KGGgA6QWUCXt57t9DGmT/1
1t1Aw7JKj537hZKeizYuB84DZXURSq+eBk9vGyTr4+xyWd9052i0X6iugpUYJXsEWLYpXlsaAZIO
05Cw8RgL6AyQClyRqkSozKK3QgRf72QrsIhKCCkc9153hgevfDxv0ioJgmMgpCwqkMnhzIA6x5jv
7FyxFdIYFLU7m0+wgZherOFl+pLGU4tT2bnf9AqzQleL+aQNLyx5AOhycqPdIJm2fuWFt5EqvlwS
xJ65zR/8U7aiPea1b6lfu6ESFZ+brnhWt3IEhxe3+jQDIioLjMYpD6m5PIzzt3b17p31nwLzfD7N
fp7fMZkT2koUbaLMSJVVOEyZjcEETjEwPGZ/TWKIh8tWiGAWhdmZcRtBrdE7AEXWBy0vMEiJCpJS
5um2Yrh1bsKminYTmSnE1HiB5fPiF87PfjrWumLQQtqZtxUkeG5rMXJq8tk8kLUG8fK+Rtiwm6h+
BPEeCJsAQm+bCKi+UNLDmC8A+JBUxqS4mAHwWMw6k1+H+ahf9iW9HZXg/ny7BQOECI8DbgKK6hN3
SmRX04z+e4igzW3Dn8n16qfJ4BeMYFKmQbLmkpIynOy3OX4zaxWSgmQLUVF0XAcTLBhRFUEcnHEw
itTEJaIDEWiqDgxdGvoPWwWQLbH6EzHCnYjh39jKKMT0PZrA+/mut5rffamH5w+X5DifiBGuxH5Y
mzHls5R5x27AxIKxbD97mKl301aRj14UxVUvuRkp3sGoomHy9nMtjRma3rAOVz1zmlfLrHbJ8DuJ
MHc+PcGk0FP800unwxd03MgUbmPN0ia76U3ussJ2fWqzB98n4N9mvaJkLt0zvBMQ1zpAJRTBAeuu
LeKUC5oWIHW6yX5ci8tmjRU4Iioxgj5kbmM66RAz94fGuWfdPk+O55eMb/unQwZ+Ozx9QPqIiOnU
T/VRA44xNM8H44Re/XTntcjiYEin8Psv1GhAX4UeEcAycyRK4ULxAA6MoAyi5mQKB+dIQJ+dq/IH
0iVDowh+DUS/gHA61acrCMYkbBdZGIzSAb1jQY+mHStuftlZMnS02iIUx7KJo4lxPJtaPGiYAmXG
IUqQCmcWQOusJfRGD0MvMxKJaaXYKZlmBkYEAZ6I0O/TSB2bnAQzM8C/THpQLHlt0YTUG6d9SlaF
ejLHt5UkeKR1pQ4GE6Be4lmYULauy9G7iIE9iJvm4rz5yZQyUW9H4ybQRj49hAF1EuVehqRoPYMe
VgeaHHN2S+sp8skyKzcdvEM5bxVecYKVN3Tw8ipFJsbLSjBgHMAfmbhXDvUXtj+vkGzttpKEex+U
cysmvKFQqe2B7OE79Ofo7UbydF6MJLgFZuiHQnxdN+GFoZl6jP9CjL3e0ck7VFWtcOByTThYJ6c1
/4Sxnxc56L8IEktF+XvBiLj3jQ67SUXbJTUAwEX9K0VwcWlmkCbhWdOhvq+GiwWQJLPiVpCJAJIN
EjuYbuYw56drlRaFN0x8+L1fbmf7VQNErd4pFkslQ3A77Ty1uOsgw7X2Vvw2GUAwU3HJybwOaqce
APXBsYU5/lM95tzMACWG2wDTiz/rIrkeCViPCNvnQCC1G9d3gR/rn7cz2S3O5wl4XgzN4GIMZFct
m/oYeqVjjSHbWwaH3RSVDyDewKl3mMAE/+15kbKzuhUpbNdYm3lc6zirTUFv0fcRmFPxz1gbu8Jz
9yMtFG5VpaGwc1aLzrTIwaouVV0FvTW/R7XWXeRj91aN+nfdi6tdlHq3BfrBFIsr39CPxRVsH2R9
2ZzXWNyVGjPYuJC4AiTLGIL74X2uou96ZdyABEDRxiA718g5AtYYeUDclMI1DDoWc6k17gunKzwb
yJz5axq00e/z2yhLmKGPChQ6GEvBILjY92FhkHHGdDv8h+nc6JkTLLkTglHz0Gjsqsi+925xYWMO
0Y6XY2wP/5wXL7UinshCBhWQBiIasDOOYwsoZATv1T99VsBw0r0Zj7jS3guNKTZSuqQbYYLTJ7ae
RkAFQ1IG2Hq185qt2YXXgcJF+0pUjZ/7Ty3BB9iYxGNOC7WWBAPVuntFS4q4EBzXc3XHej1sk953
V2VrrEpD/v/NfVPikwCTB7kJq49m3gbMHnwbUx3AyrqZlyVAu9x9PAIOhunHaOifitq5o+nUgwY6
PzTZ4BtKpErpFjs6wIP4FDugmE6/CdO0eTsN/Pggc50new+46VYIqANfBRInPagbSYL2E22BgpFA
e2v+YRG/yI85iiEGC6O4BPOHwnSld8lGmuCRqgUIBITrlQLBRF/eIuRJDZAQnj8gKimC80mmzNbs
nFuSjX7UHSY/fURjCiFS57pRhf9/Yzakt4fEWPgWDf0b8frrZHDCMXrFNNzOctJdmryX6NU9r5ms
Ns3ZRv41DJFJgY0Ja2oudbbzPUnTCyBWBsZY7kbaHxE9o7zCQoBiPI4j2SdavXPjd12L7/Pk4vyX
KNZYpAjuG82JMO3H09BmaCUmsDHTQ62paHZkwSBYHfAwAGAgEJMFj07zrra9DG+emNpgkneOGFg/
fEWTDxHm6Uai4zkF9D08XDfGl4wmaCZNXqN1VYiRupmNJuRUTEX6yu0XaGIt8UXb1TfG+GiULtpA
HIVlyoqN6IED/aaFEQx0AQmLZnl9p5HEQ1QITDowuq02qNZ9m7xS621e90N0Z09+aY0Af9h1qolT
pXRhPROEqp3VQlETuaXKenCSy8QNpvoKGL/58BMT2TiPgGEfTbRZTbvzmyl1ZxvVhVXu6NQMLX8j
VykQyliwOoc4HcK4eCk9kIcH56XJMpQnKy3cjnGc1EmBV16QrLf2uKvR5mqPhzVtEVc9Eu0xN8OZ
KariUkPiHY78QJBPs42al0+6V0FmHSUXZTsChL3bla52GKDief2k1xAH9MKAv4VspWBI42IXS2Ti
tWwnIMVEnKoN1iHHC2O13nBtKVyKTDHen+6BXgd4PmIZcqliy9asCgE/oZ3fZvmvvvHGwIyd1F9N
++W8brISB2qeOkYrwOVuglbh9EDGled2ug1x6FSzDl1WX/ddU4V2H88XAERyDoND/unTpvNnd6hC
MgPDv47Wp8KpVZjwMmcKp472AAtf8wkP1ix6MiPKygOWe5fW0ARWQ29y5StLYq6ofPHnKKgJOJ+2
cGf1LB5Nl4xIIqaPbvlejw8V0HoXkOQ4qM7vOg2UXFRhQ593FTKRGkN7LAFFi1h+1VwzSasIMlkR
GN1T6rbACL6oJhXclUoO///mPqbmwMAqiZT6QoN+eFrKPRiyW+vbeatRSeEnZiOlZhPg9F1oY+ej
n7gY2jKeLB2V8efzcj5bBF81mCeaXHWPisbZpAmYDnquTf40jQ+lfteocPs/H+5TEYLvSux69Twu
YqY/Y3phtGFcoZ3h96qqAny+wzFzopvgevvDZCa2n/QALNEW3is81w9x6z3q7qDIWUslgGHGQp6N
86MIdk0MlkRphIT80AY9+2aRv3a5HM0TdIjAx+NkKMKuD0m9dPOf5Dt96cieRJWfRXclRoLO77rM
urZyhMDVnEv04E1IfTlFGOe5H1MAKqEYZCn0ka0XSk8o/iBxBNQ0wa8PPQK32kFmqvXuzOp/+WSq
LkaJcdnwqwjnKTIrVKT/bjEJUS4lwsPBrkGQ/ayD8TOhBQd/8dvqxvN+Ww576Mmwz9iDPnZHFDie
B5OEutECTauCj2hUzwLpNzkASiXw+Zwk7PTstgNYzjDKj5DVya+idbhqU+NAGnu/wPaXVVW9lIkD
lwhMHzlAmA0/4htXUVXAeJgoNrPt1vr7QiMAxRQryEWDKs9Bxs4WwwKuyQD+xhJkybFvWSP115lO
lzFIQnbesOauj4nQqgRFg8sRtdjYvURIIt3b1WipSNpk34s6iQOSWQutEWI3XLSOEfLIWJ4F7wk/
yvRQW+dLN62uZ63/VaaDykb4mO5pfYaAeg4MxKYFU0TB9XSBFlDnzrHLA0WtBU1Cp4cTGa4x2xXS
dQnbxkMap8Dc7XRAK6Nqd/iPfxIOW7CA+cERCgXhmNzptGFFaDOPXthO+lHTvT3V0Ulr23ttIC9r
OiHkQTut+TzWsSJRJTmAnD0eZGWc0RNtSaeql/A1axEhhrPjn1Pi+iYwrP7alaCR60/hATAYGBI9
lZCP8dyQMULWNtpZyUVjXM0ASCrfzkuRXFMnUoQjNZeJAfhFrOJIL9oZI7bNnefuzsuQPCgIhHCo
HJwjpLuExeraNV3bDtWh0p73GYYN/Dj2jID2xnLovSwDE8OUhXkFIO6Z9fMtOs2QvDEm+7Irhoex
XxfFF8lOCkzXBi4gT1iLNTKSRpOFBkBAo5q/UUnwC/c20rX7wZtQq5hDhfoyS4WJAscTLzoTJnO6
k2TsUNbmT5raiECWUnTXHoC+dklTNd/H1GF7RAp3fbzSWwBe3zBXoyCFyBQG+2eRxfOCDQDNqYHz
ih6t06+IbDeZxwiAFHPtTD1GhAuiB7FTWM+aB4icPhtagLzPWZlcoYcLRpeyDGVKA0PmF5Sy9nkm
GYCqeo1a7+4YkxB4tuuAq63ILvVmKZNdtuKX/K53uufKS42wjmqOdlb2yy5eneLFdHqb49gYz3pv
ab+bsmsOHtPMVzuKmmPeL0XIEmu9TlKrQCUkihI/Bi7a/RC3s6pR6fMzE3uPwAzhOuIaR6QxyGY8
vM2xzAPXxLyXSe9L+58eZYTMaIHOSfazqolRknKGRAAE8MuE1+WF9WejY00DxWtlWHae+0DisBy+
lfQ5Gd9BeJciB+PcWEr6Rtn5xmWAyiwg2gGXKRy9KTcXGzQSeTAlAFc1OLNLdue0lqIZQBL34M4B
HRby2TjoYjftlAMvL53RCZ0PHqDcLtL6B3PfHLo/f5Rk5xbNLuC1drhHEXNWU9WSAbM9eWC5086c
8wvHy8Kks/ycfI9nS3G/SdduI808PTHraI6MtZDWrwAQN81dTu+bWbFyciGAxUczMu9HETbITLI5
ph64B+di+meanfnepeNLxfpKUWaWGyCoM1CeQ3UWo0Wn6jC08LQTf51X0YSe05/dgs6aq9Xz4xmV
wZ1JL0dMptYqmGgeuot+x/IIDhu4jDDBKYT2rtXTyCmwik7/sg5Pc30ZM4AP+Jn2ordHQ/VWkWQF
MAmANn1OfYDhG3FOfgCBX4EuOthI/4K59ZkEehZG6a7PfMreSB7EkOrcuvXhvG3KIoKtXCH0ZyYg
BScXerpdf0jpfJwW1VyYzPz5GwmLibrVp1xq20+9mQPolI9m191FMx2XpuB9w5WzKqIPmVluRQm2
n1Uxut4QAQduDPap2Dm6du7rRf6FA70VI1yNMVuatU0gJsJQcT3fz9mbV1RBtPxKgJ55foNkLh+9
RCDt8eDzLbFPnWf7u3LqcdIwquE9eszzPfuhjZ4GEEw7qkS/KbMHB84ebEcEMGaivzcabWxawoMe
9HH2hu/VT+aKndtpzUMXvWIWXLNuhvh9qYLCPZLsd1ffJrRG5ebgjle69avVGr+on/L1WDphWqow
eGTGtP0+wV6dpiOZHSMeAGQ00/1x2bf0gXQ/+1QRefzpyRY9AG48oNfgtYpbSHA8pHU7I7GxEq2Z
oI3rkC+oZnDwWL/PHhpnCROD+Flf7vIKl2/+oyaAAwry5h+bXGbza+kCcnQOdOdhjhUeXhqZbj9N
MPPBrAnKvFiEprgCGhUWf4fUUMtC4j2zYu+wcMyOFTjY4iIs/34Ei2DeEuLRLwWsJfEN0TRIeiAT
BdJgYJ0jd+pHVjCpKPNk7ncrhN/cm0ds1tVeiQFDBADG97737f5Aiz1Jnif7WER3pqpBQhYIbMVx
q9uIa5rFjtMF4hybBa7jW+R2xrCcp3odyawXT30dzADI/KLCeypnWDTbMSp4W5KNmDi8aNfHBMB0
lvGeq1A3JH4D1+WfPmJ0tyGndyoKg7GsSC2IStmTE7cY5wQecXUXA2uRBBgIO++lJPt1Ik3Yr4mZ
ca7NkAa+lLUB5iPm89PE8h3TL6wfwNlFy4vCMUp8/YlIYc8YBpFLe4RIsyU7vR/CqbrRVYYh2bAT
IYK7WSfGopYHU/FU+E1+iYIjltUH0vrYKEIqU7pjOE+YmUWqD0WW0x0rSmbl1sLXMH9K54spve1L
giG90I53VvmcMitIxl9d+St1rqP1SEkbTpbjE33vAoo8vejjfRvloTHsMFkVzPkApM09IooM7HjJ
3eT9/SWIasnH5wpLA/84lGaK32/Ro+ChecloD7T5OWnujv46b10SXFHOtPAhS4jGWhczOiuPUqLm
Z2WHnfYtRTrU6/0sudCXXZvua3LtGTuzuu+BzrSUQWM+evZbXiSHWnUFydzv5mtAIn26UWAuiyZd
x9d4WGYUVmOQwAZ2pvvdeAFgcj+a3oZ2Ptj2fVmE0/yFigPEY2zOIXiZYe79VDzAq0k389A0au5n
79lc0SJSXc6J4gKUnq8PMeIwr7ZGmtelEFN2b2k7hXF9LJvyK4d4I0RwiLalJTPamrCU2o8OuNhD
unNUQMEy38T7svhcBQUClXCujGGe8oyXpRPnZx5drDmIIi9aCrDZ7Kqqvs2v541Vtm6Y6wXdH5JG
aGUWtkfvdfT3xgvO3bLT3KPtPq1fuIL56PC/IsStqc0JdO01RLTNTR5/b5ydVipOt1wLsJZjvhXJ
JjHXBPj4tSfahOtjPS7WN51dt6ppMqkIVE4cHWlCTJoK+5KMptGuFFqM8xO6oJfsGlXX83shqzwC
h+9DhuCkFhtcF6AZgX21b+sPCzn3LtDs/5npj2F8yHEt2kOhkClXC+8czEThBSmmDZu6H6wKjVSB
3V7E8e8UySPyfl4t2U2BctN/IoTbNjJ0t0AqHiit0W7SjgjC7ZCVt6u3MzvF+1uljbBJ3hLniTVA
lAfa9dg4TukPtEefV4f/hhBpY5M+1BE2KRuWqTN0yGjSxU9z36Kvi1v4nnFFVAUivjLnRAmH06BN
Gxk1RE3VP4Z2mXe/6xkPxcN5hWSveeTLDJP3RyNIFh9tK5vAhALup2BBdIeeSVC2GH40jFe0cYLI
bPGSq2+pSw6LHd0kNH5IGsXEqczpbb9AMJEaXbAAY8AXEPdiXP7njM8mQYn6EiA8lbtPdZXG3FEL
C4vJMtsEKBnGuYFeenopjd6azJNhI0/YgkYl8fP0hVa7PLqcrdWfvW8EKeQeb8e/vz8wf4Cueczg
g+FHHKzN2r6JACP6x025blj0h3Hend9MyUpisIbzSIHRygOIwqlmdUHruUlBSOY0adC7e0c/JMRH
9c230xCBFlOlvCQ2uhX4x6dtHiOOCX6Jeo6wdRbzc1ajl/hiHa4ZUdSiJEf7RI5w9446htGtwkOy
BOTrLkUCe/a7L1zwJ0KEpyqtB7ssEZYGCYahvCgg3rdJhcks8R+AD0AakreXwBL4/zcLljnaWpDM
yQOURa+7agB7Fbvqp3RX8fnNkSnWTeJ9T8QJ7gqIOODn0GFzufkra1I/NQ0/13bgPXexlqqpUJU0
wfxae0AkUEKa6YQte0cnpm+1xzkLbfMhG36ft/XPJmGheAfHg9ASjxBHUE3XI6ccKDgpaNcgewES
w9Evq/15IZ/tG0JQBwcJNWriwH443S57LVABnWPUX1GNtoaw0VK8Th+pdnFezueDCzkEbWQo9iJc
Et9TbI0rvU4hxzB+Z0CuBZlZ880E5d8I9CY6BYmtiJg/2+GpQGGrcn2qDNABQ7Fo15bH0bvs+u8g
s1LStEnCmq0kIIWfLiH6Reqp7CFptRyCqDmK0j3to/jGIIztUw90GHXRVr+sxIkfE8NNDs7gZc/n
11eqLnh0OXUFMhpikSZqvZYUeop2z+amQ8txbj649Ptsh02rOHHSndxI4ha1OeCFzfS2pJCUTXXo
IYJrHNB8zejyPCbTt9F6sHpF2CO10Y1EwaW4VoQpcAKJAOGupt1qUjS03kX1F6qs2EnU11DbxGsO
F+epataclODThSCdBqkT2EbnjyPQ2XS/HX5H1qOePs/eLfriv7J3/4m1BAMCsy6LnZLrZwB7CAhf
2r3j7Upvp0+KtIbUpXwoKDY8GHEL2IEKkjRrZ+c303pvLG/nlZEfh40M4ZIxNK2mQ5KglZrjUlS7
AhWhfu1ANZeiL/ZlZL62XIwqnACVZkLIo6dUHxcDmo3mGmpoLJznH9GqwrhTSeEJ+43tR15Z2DU3
kJRcJexpAJ95puIFlVo73CRAmlzkJS3B2uu2qKLVg4zG9suV+S5aTgEOkCDbdX6npC5jI0i4XzKv
7CODH+QZOXVL+ydubjyyW1u/UbFGSVyGYwBqhVDTQGOr2HSlRUPurTRGYDjt7PJuTMOePo3VLfoW
siqkxd9bOdh70EJro2KAgoGwgiwh8ehmKZIl7Joa97n9Vvx9lINyzEaEsHYpMDfZtCDpn5X3vXnf
ji9NFazLnTn8/TWGug8cEm5olK3F4c5mQN2DjmgzcaP7XH9iTeC6gYVrhi3H8+YgO7gnooRlQ+OZ
S2sHy+bmv3vtzQEJdlDVi98NN0bzarCbOBoULwaJrZ+IFJYx1ywLQL3QDhnqyXhb9UPrXZeq8jH/
ldPnEK+dfayh4NbHJevWxYVinvFrGd/Bexd5j03ymKfHyFTYnlQjQJ/xVA0vy4h+aJi6BJx/KB0j
9ziiFyPtQGJ4TQbFbkk8EYgGPuQIniibRpNkPeTE651ph1H9PKp6rvhPiMuGRcMZQh0EzUeCPZS9
m1RmhIb0yEQrpv6bqDJncgEANgNuG/Jz4mOOuHgX0xXDvWALA6W8+bTalWLUXyoCCTNe7EZLo9he
mCWGPUFpfk5/VfWjg1mY86dGtt88I/evAOG2S3rDnNeyQIKpeNDhqc3sjuaPiYoLWLbdWzGCWbWs
GXFvQ4+ku1jLV9r4LFJYlOQ64AxT/2kiWFQSd3EyZ9DErV619LsHInVQbWZL5ucqLELproCO23UJ
p/4QGbndzJqMTkfJ3k6vrb4OuqJRbItKgqBMhtCtqnijCtiNCDIgtYorTrohGxX4/zeRQNvXKAt4
aP7SkpfUeiYLgHwnxY5IZaCnh49woY4gJq7iaC2bbEbjVTXfaVroVtek+H3efGU3M0rH/4ng5r1R
I2/jLrNqiKiXW1CqDl5ooW2yvmk0UCU3oGRVTRPJfLHpotcW5VDkxcWELHrawBVEUGNIln3jdKEJ
zuF8CTXnGv65AdLtef2kRr0RJ+jXg7wDCDMQ57bXk3FM6Ssl4dIea1UvsXyvPvQSnOU0uoAfWiFo
mH847NAgM2spnkFSXVDr54NYvPlEuMbcxiswKoIaH6mfp/olTS6sGB2vT4x9IeYwPwSJ5ITNMA1F
0cDx68txLJ4Rw+d1MKID01GMIEgXbSNISD7Epov+XbS2Bk7yTcsrH1OY4ANUmIDUQ3tI/wODBbMn
osXpaJVnQHeAiRPfQlWrdUN9wISuIpqWepyNGMHSjJ4xI4khxtQfNO2t0cLzliwNz9D4jC3m6OcI
bU+PasUcVka896hZwQqnJVcuy0KSmkcjma706XYuS7SnmWXjl16nKArI1pAgCOAIpPxPkN0DmZms
JUxvdu+qLPdtdpw09L1enNdRZg9odOJ3ELKDrgg4mPQjWTsX9lAZBzP637jcLVSVA5X0MCIN8yFE
xBcE7v4A5A0IGeoAPWqh6d5E9LtFD54dGGiYKB+Zd+hUDIsy89hKFU19IeiK4FK78ioFD2f990Np
UIvCLGDpAJQTcxetOa71WsM8+llzhsCirDsQDG42QUMzB9Cgg+4VCpuU7teHTDFxgQaJLnO5zKZ6
LyhIqr8Pw/68ScjNfiNDWLhmGgHhtUKG4VwkneFPrY3mqvu8v1+RseyisNJ2urk7L1V2LRK8vgH8
hykMdAqfnrWZrAbqDxAa9WBe8dEqzEbA82kN+GV692BPphnWXZ3eaH2ExOJSGIfzHyDz9Zy9gUP6
4Ckh9pbnueaSIccHWAgscrJrcOgiL/e1/NUsFWGG9HDzShHSzEg163yXNzGAXpBh9LwBr/M2DVdW
7kB43fggJ0bUZKsmQaUmsxEmuMm1KvNoblDz0+v7xQr76SVzFSYjXTuP8w6iYZjjiZ3qo8UJzct8
gsU0JaA5NJ+673hmoskVE3uJrbhepKbyIU1kvGqcpkeTGRRaUuspcb+v7VvsrQ9FqV/ppYubE6Mp
lqqLV+pNNkLNUxXzuNHM2ICKBTpDeQg1fiEniSk5DEVjtAWxmpgpLIoavOkJ1LLYb7Jq/jr5xPa9
8sVWjVHIt+tDkqALyjdz0nGLGHTM6nS+4wUkfRhH1Pe+f+FQYYAdhQ4bl6j43gSVW0x6Z0YeAO1B
tL8F0/3oPqODfIxUDLEyM//TP45SusER2U43yMncJSUFNmgFIkBWT7tmwNvQfD2vkOzkAv6H8w9j
LAPptVMplW6XgNdc8I6i74z8ntEH3ER3naN4RMt2CGNqGDDAoBNAAQUXPHTDFLcJ1i3Wrof4Qjdv
8+nKrB4GR1Enl97NW0mCLehopBiSnu+QUR/W1rtiPfrKSEkArFQPoTFiTKNqDiZGNuau+1Xbb19Y
UGiILhtkJT5ROg+tu669xxcUqLaeZoVxs+vhOeLf5+VIzWMjh7+SNi7X1bQc9WQdK+peMfvKYnut
U9zNMr9kfYggQlEhmx2QIKdQZf4/0r60x05difYXITEPX4E99Tyl08kXlOE0NmYGA+bXv+V+ejd7
uxEoefeec3WlSKldxi6Xq1atNXwVAYq60zEDTW9qvQv0p0xxp29ppS7uRkBsHOCHXLT5lG3i+cIc
jQROFeh12SJyjXcC2n2TbmTai9sRhV0fwEygHBzFTiEoNzMHm4TNRzRha/qijbuuvne26oaLDslH
KvxBUqXGwJynXZVmJnZjrp3c9t0Phl9BDna9ttk4YVuWlH3f5gkVSQtLo/kIFji7+GpJwbCU7db3
3QfeTa3pQfP3fy4piQ1ewkC8JgZcavzbeahCy22jocy+1J391DJ+Q/Ua/KUvZv1aUvKA+bdQo/Nu
9L/ZeJ+Jut3NLo28JjvZwxab0NYiyEvv7FDw3Glcu8FvA7ttF+xq+1Yncas9rS/BUgEC5WBI9SGz
w02g7J60CUbTGICN8afvOX8fhmjOTnpzJepo/L1uaumWBkEcaOCRWjm+2vawRWaMPijwIjbdV8Y9
KBDCdQOLK3ZmQFkxZmm1YA0MNG4eZ9aN6OO8sfbDv1Qfzx1RbjPPrIbC5bDj0O+0mEPHeDTYz3Vf
Fk/1mS/S17Ovj9F/wDSlDcGLMGNvU51GzCCYjX/yt1rYi+uGYUYbqho+RLCVe3NMB7wABWy1NWgs
36Yu1CFTstWSXNxpZ1aUIA/xjBFFb0RggqPjZrs+CYHC4vqDn+xt/2V9+RbD/Zkx+edny6en+WgZ
EuRG9dsEoO8OuPN9YLyQNOraY0M3UqmNFVQf0aWnARQtPi7KN14dphowrJd0i9N78ZpEviZBex+0
OJdOGXUFEahqxqNZ8w+zAQpit79Neu+0vnaL5/TMjBISHIo+RAJOsYhA/ZpChNv8um5g8RELGvn/
OaLE98ayCmaDyiGazXeb62HTHsfg1bafzOYrAWIJ6lN+tRXrF0/UmVEl1k9kgKY9g1GnRmxHXQj5
YcwoCZEcx5b3G0pUe1I+cRcZavBtoiTS+NdKL18GjEo3WQXS5/HL+kIsbpuzn6QELI3rqVOn+ElD
NuJZ9lzXmIl4arXDupmlD4qJOeDPJPsBmCUu901R98VQ9S5qIWZMwWxUzPNGDrLkyJkFR/mgQcrc
tqA+LAxfJz2evEfDewOh2rofW1aUL5hkWCyr8RAT8/8mEESkLOyn733wvm5m6ZihN+bIoQ4M96qF
ZXesumxq4EyB+gZaMY69nyFBsG5ErrmaeZwZUYvKvlnrxGxhpMHITpE+B00cZI8gguqy667K4nrY
4ixeir/nFpVjrZtpgNl1WHQbcBZH3MQJMENR3oy/WbnV0tpYQ0/ZEH7AB1OMMKZVL4zH0/DF2gi5
xuJuCCS8Cw0N4DiV3dD3mt0KjpqQ03YvHoYvj5Mw914zv4G9k4Vs9MfD1LUipmD4uvLd/G2sGpT/
sl1Af4Fb4sYpxr01zf0GIGwpzkgNCWhJSK0MT1nnwOQ20SUA3h801DooGCESFKp+ZG7Yb8maLi3z
uS1lmVugCLUCsn1R3Ywhev7R3P6yt1BSSwt9bkRZaFzbqS8kzL4UgCWkRlzlw12hgUf4n1rgqEab
aIThcQ3yg8tIhdTEJ1064WIwYgdMxaT8sX7sFj/OmQHp63lekPlp4BUwkBoYBATs3OI0TIbXyt4Z
5Zaw4lLcBUGJB/UDcLxZKs0b922h08mWDcvv9firGffrzix9/fO/X3GmIdz20sTC62UmUWp1MfFe
+mlrZmRpyc6tyD8/W7ISTZikwPhfVGWnwTkkOkZChyj38Rp6/gd/QOeBoQPcVSjbX1rKx6KCLDPu
KWFnUdPtLZ7sTW8jbix+lD9GPnKTc3ecZDA7HUYSDIz53oEMW3OZS+fFA+bUMrGVgf9X3CihpFRN
Ga4pqznOUIcrw3J6yv4FLXJmxVcKGqXnoOJpwg8z3RfG+wRql/WvscCri0eOlKDz8T4Eqlzxg3MH
8UXAgovOQmmf8A51+T2dDqDB8pNT3X7FCWX9oU6hl4PzipfQ+i9YXsj//YBPxL6alrWAUMvyF4la
P0zcL1X3Ng2ndTOLx+iPnyoFSqpTCMh18NMwSOjjbsifg63UZfEQBZKGXXJ5QoDlcmsnwupAfYLH
fAlunvbZoSe9PFXdLttCKS3d8mBf/58hNSaYlUgzgtIJKk7meDuOX4R2tPu3tjjaW52SxaN0Zkt5
0Y1VVubCg60MrZgZJBM13bhLN7xRP01lTnYnfCybWZCwY2hf3Pj8puljm33P3Y0+/5IxiC5CbgW1
TlSFlHtuTgM75zIyTKzaU9OMuOec+NweOyMApcMU9m290UhePGNSbRUAEDmSpY4yWn1CaZIjT6po
lFh6iPaIZVFQQt0nzcnxQ5r8h8QtzJo7Zt54LO631DIW32Lnv0B+5LN4qPntYNABvyCt7swpntPY
Gfd1fkvS27Y5pNlTgrfJ+oFbtolCg6yeQytArQQBhdL3FBotUYFhhNFG2+aB1g9ae03cDkyEmGav
WIip7Q2z8gOqOfcHeyjAD5ImQrnJct8vi9KF2aC0tN81mzvUgCGLwCetOJWdBJMCf3doMFQVeVlm
ITs2x/ld92cdvwyNzoGP/wKUAeMeymEgocFYixJkG9QoymCWE1x6FZb9W+O/15ssj0sH9cyIeudN
qHvbY4BBJ7/jEE7V0cXaWNul+CYbIuDmx5xToD4xHQaCnbSnBZ5mJKzSXxxMKyz4XdYPmwMXS+H6
zJRaazFs4Y+UpkU0pXkMbZQbOpHYnMaNGvSWGSWN59lcsdaEmaR96qyveWvhMG4R6CzdcOe+KPm7
Wc6iLxJSRLa288mV698jqcrGjY+z+Pn/fBwVrpKL2Rs0Ha7gNRJ6jRV6W2DJLT+UIJLoRqGXBiw4
7HEsUP+CDTsIyb+0YQNQ/oGcWkZMNSVhvl41dQvWZC1tXzMveGgNDZK80zUmWg+d2R/XI8biwv0x
pyYgrKCZMyfY1YPDD5MxPc64EdZNLG4zyZQg1djAoqRsM9dInCEtYKKrf1kYQWVkN6bf/tqGJ2UN
oXsA3CTeI5chnrtd6jRaXUAHSSR2KBJdf8CgRebFdlnmdLdubWHAGNgyR+pqo8AnGT0vzUH1N7EG
GzRadpGFmYZY6twkaMxzD63fqJ5Z6HNyNPIHq+33EDHZuF0WrvEL88qZ0gczg3RzixW19xpKy6Bi
G+IAoF1Lv9e1jQRl6Sq7sCbvnLPrs8P8EGMU1izrqcdTbO534OUMPfLKLdwzKE7cJP0/HOgLo8px
cwQodnsTK0zq+zodkXttpd6mXCXlrrwwIfftmV+p5VeFlsMvTXtMnH3n7yySxrZ+6yRvTNvRUgvb
31ah7TOyI/QrybiEROLFG3nAw9Hr0f2lp99E8+IPydYGk0+bT7/NdaAC86EVqpIzYPStaECNWACy
9lqAYGD44cz7sfYPRftizzE2H8DBW9NwCwcVbw3gDcHYjsKgWtbRhZ00hlSpTaYws17d6jbr9+sn
Z+ES/RjKBxQY5Q9PnVPPNd2aLA+kD51pHbzpl5nvRdpFU3mYtsQZFwL2hSllBzWAM/luBVPEiHMN
CNBjUB7EFrnkQvy8sKJsIsym90HTwYrPDpN534Ebfn3FFj8KcvX/t2LSzbNdCpm3yqwpDGQmGLK/
0GFP6AbMeAmEAQwhOt4Am5qf5z4IaUHFPGDWwKP6DsMz0F3bFewnS2Jq3FiYCWL7nEIYTd8qES/F
lgvLStzWrBxcapaccmgeoeBaFbGe/UQhAUzQtI7BLbv5FF40idk0MD2iG4xCjJIiG0GW5NaAomrP
wxyks5ja5SCW7MNe8DArOIYVkUXEf/0VgXr+Y1T1U/czwSRuspwfKvdBN97d6de6iY85eyVmnNtQ
6+3d0DujocOGVY8vDm+uskSEGQD2HUa6WG/FvfXe5m+u8Yw8vHFvionsDB/tXT/UGaYOHXKig7sX
BSQB3C9mokPn7BfF6C1wK+HglA/T6NxnmBZf/90L5/TiZ6t3KR2I4XT42QNegWa1H43XgMZauRFS
F+5M3NWAL+rIQVBRVw5qapOk7gTguMKd7VcaBMX3FLsDzGy2Ra5xKpA89KXbVlgMAkbidSc/hwnw
4oN+FgkKmOE/kUaNeVNgYJwCGJA/V/p1mW949zlK/F/efWnCwSia4l0x1LRNMvz9HXotQZNGmc72
gf627sUCmARmgJVCqQyldti6DEayo+lAAA/cC/SpBcUn2+vWYYJKWZoCmHvvzHEzhF5w00fNi2OH
fRRBq7bez1sRa8ld6NQCMw5NLDBPKHumJ7WRCRPuNtV/FXNveqEdBDc3wGkfo3uXJwrUxNCYBhMD
0EdowVy6O+s612od0Wl03ZmEGtAl7wYp3GtRmQML9bwHpLBvZqjkVFYHVZUcI4BzYbRWbFBaPRh4
Vt+jUd9RjFUGnRtbY2Luxq4dJqin86IMNUhDVmHfMPKSeLx7GecKK2jpzD+aSbZ1WcnP88kfgNzA
x4BajKeGvoYXuWtnLVpWdornSw350zzIwamu+X7YmMWNaHPkczkmzTLtH7ArWE3kymBTBcQUmLHL
1dSMKYBABE5glb+n7nVCD0Py1SkO63t0cWucWVG2BhQuhsyREyZ+98RYbLQguTC+rNv4nMUAUIUp
NtuFiqiEbF96wjtA7WtrkGDc+sHkzi0JrIObzLg+qtDXko3LYyl4yPFSKFpDmdlX24BdY2mpweFS
C0xz0JqhSX6sO7RoAaUqZABSCOJT+EgqMI0SeT157j6wE3BIbAz+LC7ZmQUljRENOqU1g4WpehxA
ID0+69l1wLow2BIS/hzo8XECSWwCXmwD/6N8nGSAmqQJIG423wECqTfHhOzKMXR8SDru1tdtgYvw
wtgnLHibpG0pYdltExfm7SgORbPz2c5Ij669n6y46u4LGlfJ0be21HOXdvqZo4F835xlhtAeAVRA
Oqo3Ny1K4cEx3VJ1WwoY5yaUp19NgiQxZpjgecynE1gDEOKhA5AFe82Pui1B8IVasVxO3Cx4zOPr
qe/qqWTMLgHOidJ63/UP+vxmZke/uxcEug//+dYpt7/X2oiWPqTe9B+ds1ERWzoHiE64QgHfQ3Yo
l/xsSZPGTTNuwd8CNCeY3QkHcyM8LVrwJLzJBCkOwKyXFvS5rpnpSuSR1YVGcavTLU6uheIEQgVW
EYRckj9dPQBto+kNdFxwaznoJ10X4skIjhq7Tftd5cZpwMKmA0IC/2yU+pdO3plh9TAwb0j7YYBh
oNID7WBYP7P+zhBfuvrK+HuA4oWTqkZdJnD2a+lknVb7TvyoZ/NKIzReP99bHqlHrClzV0jUNgGB
mjvf5+U18t/E/an3R+DHNqwtHejz9VNOGwfeo2O69AlNe+97119l47d1h5bCMEbFdDmH7QFipwTH
unZAp9tj8sdPbPQ6W/ofHUwtHCuopZApnXegi9liHVlaRNTJJGM7MH2+r2z5SSMWDSSCo2DPfQ/e
8kjTv1RGKIKrcYsUaWEJDcnT/jH6iYFjxT9QJRqV5sJWH6AqZtruS9278z73QG24vpILodEAvwBK
21JMECPMlwc51SHLO4LPIKLQuzQEvUurByCm7zSjvqqtO6Jbe99BOrhudYGKF4nTH7OfWgMTR4rg
IH7QKThitAriK16c0ldLmEdNc6+6+qVNyfVAuhj3OIgc7CAS0LrIZshJeV/sjBxtbke2sfH6tBa+
Mn4YthVm/JFBqEiQNs2Gyiuxef0Kkw0aT9kVcSrdjPKAZq94Tc7f/CAPTtTi4zGzBYtb3o9jWJs9
ZF77OQmbmZGvZVvrD2ViZkmsj72TH5OOcTAoj1N/VU7WBG1R4VqxZ5L6N8+GdIxNrZh+52Bv/o8k
YCLu7ElM4Uhd86c3tM6pHAW7FqnPpwh39fzEg9bAptDZt6Rr6AljLt0eALWuuNFKHtwyfag2mq6f
H7j4ZBhKA04CTyYIo13ulDzrDZvU6PEb3RWeCpr1W1S3ebI1VfWhDaBk95gUR39NDjthkFrJfPHw
HfqG2Oj9DW2pR4SQ4RZrOr5TrnVH3eYgq3BZPf30S5vfldOIFoY+sHrHJtZdjd7UPuWsQmW3B6Hf
l5ba7KHJNf6zDrR5Y0mWNgt4gRwg5SUnsLpZUq7bkA1BH9oTGj1o7mzu3CY41XXbniwLVSDh+0ko
Knv4+wse4ljAo8r7EbK8yrfA4xXV/I/+aPcImsLQc3frB3TpY58bUGJ4b6e9r2GjRyA4Qdmk0uow
oXqU/X1BCYO/SNYl6SL+jxrItWZoOJXtKN9tdpyzu9LiIR/ajSt9IV0BQQOiHF6LksBBeemUxdBk
IxtRh/bHmGo4tFO0vmALNxIehKAIxESbDakp5XYYCeTwhhaOmCJqQSEOTWtugghzCFvD2rC18HHQ
hXZcQH2koo3aJRx0u86HBJ1oUoVD+b2d7vtql22JZi2sGaygMoFFkwo9yh5jTkBNX0gr5TfXv822
Ghdbf7/ylCJimIdcdof9qQx1bZdO5cY6bVlQvnqmZ25fmPCgNNnJHbJjVR/Xv/ryl/izRjJAnCXa
TU3yZhbwoSnTfWCBEGb66qIE+/cDXRBv8VF2k2LGkuvm0o4zGDUZCtgpjMfZmcLU/9Fbd0FGNlZs
Ie+4sCNX9MwfKEp1AhCuAgOTD2K47cavGv+2vmQLVfpLX5STwtzE7KYBNub0KUsADC92pZeF6Xjs
51uzfaTlSQ9+iH+IaBeuKdvNBY2oRn25nW3IenYRb/Sorq6trU+1tYTqpiOV6AMO9xL/2anv23QK
LRavr+GWDWXbiWpOCrOHjTZ9mv1jNUZAMm+laIunB8VCTCviEQuuncu9wH2TpnaHBWsCYNCdOADp
mAhlZc3TvwhwC9DXNn/uEqhtAqHL8xdMna67udDjwFaROTdU4FHQUTnJqq4BZLrCtufN3vIeh2IP
6MJ+aqKkCEId0D99usn/nljWgaSmzL5x4FBqVzJiz2WzaA0PqWlxxCgf+Fb8Lm6H3bpvC6nDuRUV
sNAGhQ8KLlhx2reyju351h/qkHWIIPukeFs3trRfJPJejo1JCltlT861wSpfB6oob+O2hfSQh1rp
0z/YAAmDgZvJlq/2y+0yIssJmgDbhZbvZXrTg2hl6xZfdMPChQfhSmTnKly3GttspBO2g4QrEIn+
Q7l+i+x/adsHf4yoaN3JJ142zzDS1y8Jeuf0XwpezrkFdaWQooiswOnVmjpEZ9LlV8kW3/NSOgJo
AYDNYJCXrZrLr1EID2d6BPymN270KebDt8HbW+wkxtd/+Ow2HuEoBQFS9qEEdnZjgNK2ACctPrur
H+ckTttTYn5ZN7F0Y0guEaAuPzS/1RPJq37Q+xnIGyP/VmtXeP/E1bAT7lPi7f3gwMx3T99X3kap
d+Fuh1WoVGEVDWjAK0voEJ64aOkikENQwoRaNk2ODR5i1RYwRX5v5cEDQ5gIB+8ammvqyTFynndm
wQAmcPmuspow8THNhhmYCfAvYwdYBhC1GlBTI3S1Z/ZzfXUX9vuFdSXNGxjTNR84DeBap7D074xm
w7/FdcSADWY50DZx1SZX7g1dj6o53EPAZtr7ND1p5JZsXRYLwQEG/phR/OiJ1dM2gBkrvYHI4kCO
TrL/h6U6M6FkYbOp+U3KCuAZQdU7dsAApy/rFrackB/r7DRpLXiOLblWKEGEVfBOBqiW1Rv9wKVq
PwZ38ODCkwtlYvXZCqYqpoFcDFgM6K7VFE87grEBKyzLOzy4YQ/s2+A9rqsvE/+SbKG+FipOF9bl
fjnzEcq5Q6bp2HDFkB26wHvWh+Za0mWllgtEFubBpwIbsTusL+1CRLwwq9yBNM9SPKbg9Gw9dclN
7txOxjer/W5tTVh+/oZ4B3rgULEhDI7empI/FN0IekDdy9BM1UnIeHNXuFqY62QjPn1eR9lcAKUe
xArwBvz0Juh505fCZejedaHNb+vpeWxENFonHfoVEPX9e5ytRJrAFpSDcQrUgvxUF25e1x6L0EnW
jC+MPGndt/WPtLR2ZybU0rvD3TJIKpioAeNs7TeLu3En4nUjnyPeB2IGl5WPaxiSH5cbUIDmexwn
SFI33rhzsy4et3KIzyEPFnyMFOLtjD6nWiorbM0tdQr5cm8Ia+3kmLvBAg3X8LruyIIZyK/LsgnG
AuTmvnQEu6wYAg74QMG/OMG1NUEC/oUbG2/CJSvAvIPbDo0s1DfkNzs7r44mXIMlKazkCYZHmuQp
1/ndOGvdydAT7bju0+dj6uPF8cea/DVn1pjnZLNmQZO9pA0L7frHVOYvZvrNn82j6N/XjS1sN7C4
gkgB5wis25YS0LOsJknTYDsHVQoahR8ToFNu/bxuZGG7+fITYcgUqF7QRV16BDByX3mSpWwC7sIJ
kcp4j7gp/d/rZhbCwQfPti9FtgFLVMKOIEFhNBIP5iV7Nr8R8ABlFKNfcWXsAf5FoWhraBJNOPz0
y8zFxy5HxQvAEhN05UomS2atCEgKLlmr9rs51O1EYFBETx4AjsTX8wie3CHBFH/k+QOPg5GMYWP4
yKrxRsbcgYbqTBfZozaCbnruxtM4avZrkXRIRag+1MesttgcDxaiqV64PTnwMYfWwIDIetO1I79B
Bbm9awyR8uvao/aDO7s4b7OY92YvyLVrFvp3U1T+9UT97sSxvSiGxwoEZnu2DTQPGdNAMZQG7nuh
V9N+tn3xk2rCeay6pHgm6GR9rZnPr+2ATXsHNh5rH6iPuixNEhdTMFzZueu+DQ0BuxMTxAgnPvYi
NlKtvKsoAM2znndpJFp9+CEZPbs9CNCqE3dnhO129IqHsWz7+Rpd1jF5CIAsvceoiz9EI6gS+3Aq
SXXyHCJea96SvUcHMIFWBvgBUNB0D4Ra0ApIfNCdxykXGACaTaLd52apv7FmTh6rvqPon3hOcyoG
LYsh+AblnMEuuwh1K1JelzWrrvAZrXRnBUz8ZzZmVYA1jRUvoCuq8c4GYfi+7Dr63vVNbu41ry3x
JvY8zvAuT/mbaY/9t2pOoSkzED/7CbEGa9em3Ia0RplbNzbpUH7r3UQL17f85zc0amK6ZMrzAJMA
4OPyZFFcVERrwJVsFnNkg/vB1PrDnOkHCmrmZCj+y7StxtXSYUZJQmpdByBkU4siTpJ6dlnglFls
7wJ8xKe/h9jBqTMLSlCvy9yresmWmkI6VstFOJan9WXb8kEu61mI7YXBbfERKbC/Ono3mY/rBhYS
TFAUWbgtoHeFFoUai3rgVauyFyhuVKb23Rs871tJ0rGNGr9EeTQAAea+SIIUp7BwhznsSULNuGdm
8btNrQzfj3bXNR2HJl7/ZUuug2wU+Rno7VCqVwJ+nibTmNoARoz8i2YMoUs2Gg0LlyU8/2NA/oCz
tfXbnlXmB7HRaL4yEzSOQGA4or4qzQ1LW64om9+hfpF5UlqxRTsD6It6UzNq6Xb08CbFwxsU3ugC
XPpCA4r4LLEJiFSx6b0G4DgkzsYXWTSCxiLySdhCv/vSiO3ltB6hrx5p/uPQ7XMeO9aGiaVvAh7W
/5lQXoYBIKtukqFL103fmePGGQckuxzRwdxit9xyRtleesWretTgTCeORnvVISPfQiEs5Ec+KjrI
kIB7AMJHWS86CHNA3JMohHIP1sF9cXCfCYiV7eTvqVxBh3BmSlm3qdILJjSUKJOaHiF2Wubp3unj
Xr8l5O+zvgtTysJNhpcOLMFoazUlce/SGAyrefVq62By19xoPQgsXRtg0QSpMYRqgGZXjDVpNfAu
wBKOdUQ7GtYEGnlHyFCFDvSSs61Nsbj9zswpIaEzmC1KDeZEkYR0iIX+ngzhkL+ue7W095BnosBi
2ubnTipYzriTO4CMEIgfAJDgA7RhzFvcTBtWVM1YUaa6SwWS2QxsUz55cO0nd4s5eWnBzjxRB+2K
uZ0b9iF9WjvuYbRYi7K/cTuDEg/NoiR7Xl+4LXPKNqcC8uZdjoWzrF+59wtzdlGNySGSfV23s9DN
AHMfcgb07NEfBoT/MtS1OE5twjEiP+DeLZwocJ64+WwIVD5oTKp9L7Ybh0t7XUI2gHOHgh2YUC9t
BgQc62kFMIVVlXKiz7quOH/mY13sjPZuQA9HCzZAEUsRKgALP1zUAw9N6kuTyB9HyxvBNaCNNt9p
1oPDeAK2hlI/1X7zBh6OrVbVosUPLgDwgklB60uLLu/trmEIu5XIPbTbDKgNs5Ea302WaCRq7CbJ
D8XEi41C2sIVDNCU5Xo+iiHgHFaeXPjEJXNHtFVK4pwqfuslzWF9zywct/9LwugCmYWOlOKZlkMH
3eaofOuMFTtnBq+k23YTsBjef/9gCe9gzCIEchRU8WWuAxeFYESprEJBxHzk3qE2m926kaUFw+S5
5IzBTMqnkrox+6RlrSR2c0U4YQzL2lIeWdgKwbkFZfN5M6RgdEsgK0JPPnvI9L1hHYviphL/kKdL
ZC/6o4BGgNRKfrqzTI+VUyl8ITGVBoZIeRDV5Nf6ai0EJvQf0YoCaB3wIhVFzMbMq63aAkGIcWWO
V6W9E/575Ww94xcGrmR7FdgbsMZ7+K/y6Z284ILKlKLPaLUPeDocyyFo59ArHTeNvYD4t1QvyF0a
EF7FbVU0d+OY5890tuhVXphFdUgw3p2FTcPtnekm+bMsld+Y2QTiXhPK7ECRO6Dg7MaxS8KswvTV
zqVUmCgcUOc5D0AfE6EJ4p6yrmtaPHsMrdzIAqUXl7UK+Ac8NDiSUfT21V5yIliatGgQ4OXm6Dsx
lklkd512GntpsOnFzjRH++AIPh7aofGj9Y/5+STDPGZWwGyMJuknGVEohY6U1Wgrgq6k2fceS998
AcBImbR/L7oOUxLNCfAOAOhqOJyCzMjKDP3FnA8i9IySnkjt+iHGdbb4QZa8wpeTbF+BZeJFfHkI
UJ7RqjHHqC0RdXdd+W79aGa9/9OvLZRw1lfw83GQU1IIqo4P+C0I8i9tIbcJ3G7ABGld3zcWWknQ
NR7Ewa61jU+1aMgDmgt6f65lqkQfqek2XskGtJkBbhTUwHuV3kGNZ9fZzdO6T58DInz6Y0qdJUpq
u9LnHqaEC46/rrwXvP62bmLxE4G7BY1M3wo+BfbGLnDmapgYhzQuEuuBQYOPMLFxUy28+eEKINno
8wE3C68uPw+nAap4uUB/Zdzz+Ynm11r2mponByPeFNKZzfUMjfTsrs4Bx3xZ93FpGcFiIJW1cbWg
yHppW9c0b6DMQYMYUs0FL6OC7tctLK2iL4HfSKEAVvxU9+FOlbiIvRGtX6H1NpuP/3KWZJT3QWwk
yQjVfo5IWdXOLcY3R3bUCwgXzEeKLGrdj4WVQhqIBg6+ko0rxbpcKd+pGlr7Bug/hBFxtsP8yIaF
hdMDjDyqBRJhoOOfSwtFg7FBkpAyKsvbhNzR5tYL3kdz48G44Iec8IJIACYAMcOpBAOIZJY9K1kZ
jRB4tN/cLdWbhe+NwAmBadzuaHqoMbTseC8ww1NGNZh1Rxab5b3FNxQXF24kF+ACfApZjcLevVwp
M09sFyWuMmqMg1G8jP6h8r7a7kl3nhIHiikY6l3/+ItOAaUhBQIAcjflY+EsZTEYkOrpCINDduM4
r8T7xjBQ9v9nQ3FKMD3llQ8bc3mf8HuUrDP6vG5i8dv/cUMVCGinuQO0GybsWewNIz8KTAn8vQmM
ROCE4F/McikBxRvtsgGLRBlpGF6lrocaPfsHL85NKPGyox5BeQcm8rkNA4w7Dxuvk89PP6TYKAVg
jwVI69SQ5ToDqLuatozcioZ2+ZK9obGKEkfsolMz/VxfsKW9jGQVJGESAgY1scuthS0X5LztSwhg
3YsB8smYptbRU3PBP3gQiXvQt2TLljYzHITUEGYEQFGvRDKekSqoqwFxxqXw56rIfvAtIt6lWHZu
Q+7EswPTWq2GVxlsaGVI34fuq57GGdnYCAtL56H6KfXPUY1CP//SCBnNZGq1EZeWc625WViQZxdz
kCQIDfcamlHNvBF35M5SMmFAOpEJgJsJLWpTOaJjZ0JgUgh8q+B51q5t6Ae4kdUDdCG2yMYWPhLm
NfBEDmxcB5/EeHx7KJGL62XUcgEKcbwu7Zdm2mrKfLIiSQNczMpKLkVcncpR0nVM5SBHA/SwZ5hh
imujDD16WN/hW0aU4NnURtAnE4w4CQDe4Bezyn8QW5O8BJKBFhsa8BE1x9WNcXKnCcQEmYlauxWP
aR2tu/FpS39YgA30bOXot3Jx9ryuMSqHlvfUBHHZxH7wZORBpG/Eg4XVQoKBUW/IdMu6vvzzs5OT
VG2NNLpGJbzpIcOKSSbxNf3rpAyD+JD5RYUEXx3pn+KL1lXEaaWCVUmsR4sPsVNCfi/diKNLrpxb
MS9dEfmY8CyRVoCfdHX9YFB+b3lb+KRFMxbWC09+G69E5VQOE96M7oxBvCF3bvrJuvUAHjEL/vfb
GKrIyNAkckhO4CnezJrpto5sUaDe7QFo1lghGkjrm+zT1YMPA14a5DQoWRnIny6NmFVT4sHpAhTq
OPsxoDvMZR7GFFiePHuatDEmZIuC51MUVUwqMSDz68abejQrCmpjpnpH6x9p0scMk3Z2vrfbA5iu
1p2Uf+NFGEVegPe1LP0B1QEmiEsnvblya6dHo9b3O+TsHjhq6h14Gw7u7D8NSXFcN/cZBSvtyT6C
AbZiFJ6U3U4SkCxzqcw1oszI813tom1/qLKo8r4w9moYj4S8BenVutklLzEKaUNFCCkEEIOXXiJH
HmnRomhttVcpQX9GtoyvuykIq2GDv2khNKH4hEYjGhiYpArUXVOyfG4qmHJN/VRYyQ3PGWiMmnce
9I/rXi2Zkk0SHegsXBnqY9Uuq250BuwWxx30sDNqfusT0d/UXaOFfSr+IVJhaDJA7QkdJ1mZuVzF
0fQ7I5EU0K3p7tBvBZ01qmV/DfrGDgFOWmLjkbJ+ekEGgG9g96DEBVZ9L2Ze6oVzXj5SI8fkaVnt
RVm+ra/j0u4ARlr6Jm939ZnUeO2Qt1KAwR+c/3IxHUyoMM9p24WZz/adu8UitmVPyZW6qQOWisBe
XdB3nfQQJZ2uJlTgO615dNu/Tl8+FvSPe8oRF2XlNTnDgvolmHa1F8j07qstFsaFwO8BuIxkH10T
5MlKIltWIgAHHnyYmHlqrMd+cHZA3P39vX9hRVm5tOAty2R9fyLmXm+TN943t9b8K6XtRv9nyR/U
AiVcEMkMSoOXe92aRZbNmUAkHp7yMcAomRaSreC7cMOgOIeyO/6Dgq569duYvG4TsA6BIMqIif5V
p1+TLgvLpHtsKCRdN+LFojkPmxxQNyD1Vb1CMRGgC+TsczfXVx67ya3f7djs3P9q9MWHLeoX+S3U
mwW8BkgCkNhgFZWYC1Z6rncDMg4WBL+0HISOJd0ADy8FQKRnFh5PSNPAg3X5kXCIoN3eIdaiSnTS
eRnzUXz/P6R92Y7cOs/tExnwJA+3ds09z0nfGOlO4nm2bNlPf5byny9dpRZKSG9gA/siQLMokxRF
Li7iJYKpKqK4J2X2gPzJxSONV6TFp2FqAJ5XuWiUZO4OWEIgoXe9WSjKDp8pV+Cqx1KEy8Ox07Ly
+Q62obDLn9pCnEPErO4WDFfzk6EtLibHnWaLpkqB2qTbX2QNqiFB1WX+jelP44NTrs1JRVj/uecr
/CzBGfx0JlHiQHkN/D3FtMWEh7OEMUmwV2tVt1ZoJ9tedQ/IrBVNI1w1YPuyzT+ZxFHybYBy111A
Rxg23bBPHWu/pPQyKthuhitGHT3kdvfvGR/vU/0VKSTJY+3MURVDJHg5gsF2Aua9D9EKgKs1OolV
qvBHmYdw1C6K9DaYAsTZHFo0S1VwjgDDj24tMJKz9un8zSZ1EIw9Yz8pf7uKIBEzJpU/d1wCcMjp
YdRLI9syy2iTIGtI9GNIxuYrZ4hyE2g/8PJDpfnUJ8d5Hu2Yo4eGKt1SV/9W6c2hblBycM2rYQaZ
YKnaSiPVktc5wccF5kwx0iTtwkiGqYjQRVPAXnSwJlYXdu1j/oIoqg7S/BUfiwc1CPyEvTPdLMeS
VNzd0VBgJHYKbNx5brzJ8nfmBpp13UYPrrmxXUVokMYfuAEcweaYTeFYE/S1l9zmbdTeDbA65hYY
vU2EZTLnDUaWmqBe+D8xIjKm9+bYpNzp9C5ex8OzhmZBW2+SecGOY0VIlX02lG/xvVA2AnOLoFJM
NAPbPXmixwAl6iPvp99ObqgNLAEdTb49r5k0iGEQzsYjB20DvD1ODTP2Rw9NPnwth1rXaXdfey4W
UtfTtiDxxlyK72whWFtxkzmqGRepokeShbASDdho0xPYTFqU3yb9ZcmtuwbF2RANrc15LWVmgloi
Gh5InFEfE9Iwtx2rKM4gKm9JHjTE/u0P5QGNNdXCLVnsQssUIcVFDd4Q2QvTwcJmQIaJSbTdv9et
nwSWks5Xem4giMAjClcuvt3pF8soK6dqgIzKBYAYC9HrDAh62wRdo+J9KDUOvPVR4kHE4lOgp6JA
kzMv04JuszMMnnEYfCsurpBsNiywscoAEPUx673Amcz82h5Icm8mJr3wAGb/9zoNKo2gysOrHEPO
olOQtKGer+GH5N3whHwaY21mtqrAIquI01KVAafiFTTedBS7AxkxksJrETWRBh8sL4uDHOuWoz55
jcbp5+Kbz0lphWZd3Rp4Dp03089fFo9WhGqcNwpFnyhniDWRqUGuE6L7tp4cUMTXqxgcl1V1f17Q
53gGQcCroevJX5NihmiNE6GWj/5E1F9Wzisr46CodniQozOi0Omz652K4jof5Sug92osZkOUMWOr
nr/2aySLqgtdJUTIxEZC+tbgLR1sMon7N18bg/yfVwQAZYzeB64ZVIUwKyfEEEx7dDqLUcrPMXfj
FOOudIuNpalKQRJVgDdCioCZLAQssXE4G0gqGwNV9ap3f6Arv3UjBOS4iRXXjEKOyMSMJb01lrMu
sLVyDpJG2/QaW0dEhTOWigHbE7+dkYeIEHDNH2etbx2c2hyNoe7VXuA7NXi+aPTvwcpAlwVT1igh
gURAfMfFbYdIVYDsP3WaoPTWnhvm2ZVXpyuve3WaZONhJmj55zkVHpSAwEDtxQDqzRNMz0n7JItS
SPWK4hHcUM9mg7RH17ChDTNABMNuZeyvz7uvJE7wkTOHs1CCXkm0kdGKs4IuaY3RH30zWm/FPG0X
ZOQzdgadl/S58gpD/JAkWkmU1nHPGCQN3hMGW5CTrLWIrBf2SkzkeutW1ZtXCRTSkWKoI0C5IDDp
28CdkDFeZxNm3F5S11v32jdXBRiXniU4zzCfxzEg4s1CXZsS1ud1aAC2OCd3zJxXehSMriJF/vxu
w0n+lYNWwmkc7OpGbyIHimWGhcr1i+0vYZSFGvlW+i+eplpp8zkRMaASSIVglNDLEs7RXZIpiTuE
kda5MOcmsMB+fd40JJ4NCilOYYsuAE+rThVibYFCA2Z6w8Yz9WDWp2ydD6Buwd4mFS+6TBnUjh1A
jrmfiS9CdNQKrTBdtNPjJiDkVplS/UngT6syWKzH554RQYAgFBMd2gGD20XwYkb6KmgicuGWZNho
c3aT6NpN2dvkEJnTpaFpB8/r9ppZP7XtctWYcQweeHhhn9yih2QjbR4PNVbgRBoysli3RoVHfqZO
xXUN0Dfv/yNPwZmcnvvUjYAw5UmN2SBn0xjlTk84Yby+akbsR2OARGdRqLP3eCGrzIg5056i3Cj5
8iAXwIQ1amUomIltg76J0IGcNY4HOMSjG8TdPYittv9sXhCCoVmsygGARvTLsijbspljBALkYVGv
bx1Q7yt350nSPbQ98DjG084FbEZMpmnWVoaVQ0zN8nVFn9yZY2MHtltaTqdDVzMWTxkN1h6SXpVr
Ss8Rz0ouHTmFOOKINLC1UgLZdgZOLDaErDEuikQFCZB4D0eY/xXDI+BxBlZ1YGGiEJPW6O8UzvWQ
qBavS6I2bwnaQFQidwXfyakIr8U6oVJDcHO6ezu6HqtvINYZ2L3Xf7PtHY0UuYuk3IAlSkfyeLA9
UmmYBy+a06wOl3ZVd9f5HKQofhuraTnY2qtvBcP0pI27f7dIFPEtPEMAsUI6cyoUs7h12QDIh/6E
fjNb9YHF5CbVvv27FPSuMPylw/ZNsWoDikmALQtscSTFvO6Ged92/QowX8V1JDMKCztFAbUCxu5T
GXrKvKRFPgSjwIiK1f9C7v/vetgIEKYJfBA6cUK6bGYYCBidHsatPxrkYGGnQKHQQeY/gNjxUS9A
hGB8px8kwkR2jcYprA7rQKrO4SQjgfJukNk2evZACgJ8ittOuEljx6t91ENwUs4FxagJSEyM6S5P
VlX0q5tWZa3IY7kZCVcR8CF8dg3sD6iZc62PbLsYuw7z6BhytsDJ6VIWmNPdUN+mXhoUWRq0qt1Z
klPEwCFvyuqArCGBPpWnzSNp8bKpw7zi07re+xjjcrFMFXhQYnG8bwnUCL/IUas7lVNZRhMlqc5T
yU47LJMJmuWRqKg6ZVLQhEUNEueHK1I4PS9vcXrFXGPJyAXDQmnViKbEGjAAjCcG6HIBHxfLZSZ1
wbaW4O9r3brRUUrN0Q19NPpL8Pab8XZWodSk8niTEvkpmBzEhhvwKWQadJyaW7MD9dkWlfjA8X9b
7htyFrDzuVv0jf91/BgRzsFiPzCx+Trud+EQp7FqpxwpDi6mYefGE9aMqxid/vwN0cyhlsGZo1C8
FZMIm1pJDarbOoxRfAAxRJHuU/1qQEaM3ZjjkzkH3nKLxT5x+qOg23G5SVTxXGYqx7/APDXInLCR
tZVdh2a0aAds/DJv7Ja8/3MY5JTKf9UUYlRn5QYOEmpmub7W8H+sQNq7IBw7L0byivnTggM4H6AV
DGCd6jL7+gyybe5cSCOGxgsNhr0i6U1bqxgUZeGCN/v+v6Q/CdVReCLdkqZJadRhYS270gYfiZ+t
l8m5/3eFMKuGthM6JqhzCudW5EabUdS/whi1Z9eP31iXXunIeMGWpMomJIeHRiloVTjfPOxeODxg
G8vCiiHLzJoLSuPbZXa2bldiHYe3yfNhp1u3BuC1RWuCyvzaNB4cp7uMexK01luX5wrVZdnN8e8R
j3ho8ezuKX7PQqKXejTWdmccSFMdsjy57VHZKICDdJGvotuUgEREYbKSCwicglhdBH4VILzEkDON
5pxPA8CJVe8HpbFnRoi1goWZhqWGrO77+Q8tsScP8ZoD4AAQwgjtqeUuTtzNJXjKsHUMq53Jdi5+
LKMinqlkCJ5Oojov/Chpwi6tgiXaVnO8apVDg1IzOtJEMNm4bZhu9NDEzrfe8F3DXFGxSrL1+fNS
SeFR7cj/ksbHRCyFLg5WwMUAK+zx7DO9x/NS5CfmcCINLEUGAf+pFM9YMhdm2IQFlrEbGKAvUjSf
NueFyFX5K0TcE5CATEdfOv7ptavKvindXTaHjCrQEFJzRt0Ag0uYzvu0h6ut3ChjLg5M6y2kHcO+
sdpLCpZtjOmb4WREW3NSFXtkx8cLLxgxQa4DIPbp8RWZm4MEFkPZnpeh8ulf6mW19Qfj6fwBSm4w
sLCgAoiQD0EiarDN28yYmxa24JhXWC+8raO38xL4w024pUGcxxeLgZmas0CdKpJMPTU7C8mh66Ul
uNRADJAnE+bL++p1mjOKuBiXivj3WSYIejHnCxJ8LMGzxEL7Umpk8G2kWEO6Gv3vtrWO6GGyX6ke
/qtyEARqaD6jg4Anxv00Miza10hzGvqNOd+jbh/T5848LKqhzc/f6USQGND7GtRUxYQ70+i+uTlC
tmp9PHfH08+Eld8O2sV4y4ERViyQ9fa41MPgIMtgF8tw61RbLXnp4l07XTTmRdwrwJyyL3Qsjjv2
UQyq4yqjHYW4opnDWd+DU3kbpa8a2w2ZCvwjlYXJP6AQAWVCr+pU1rhghzw8DZeh/jx42c4my11t
dWutowE6S4pc4LPj8gl2DtQDaxz+L9g70YYsrvlNMU1l4LqbyXuKmvV5s/sc9rgMEM+CzQDL2URm
gTobvbmesIOZ1r/IfN9ml8kMGIjicSyzOSC0MeeKxBBNEeHcDAPbHC2XSzHunChFReTuvBqf4yoW
gCOo4nnwJzIIR0X1tqmaNmvCulo5DXZxvsf2jZXtS+xmzVVgTZkVHAvjP+bI4sq2TigFm1DoLXaQ
5nvi3hHSBK6+71UvLpkJAE0JTBvweUB4CVcf6GyniiQ4uBa7N4puyxfAkUTFMCCVwtdJ4E7i/IHC
6SVdTVA2LhosobqbfbCb+feaq2JjlVkarvC/QoRT89pJQ6SFkAXOWe/79H0xDrqhWvIm/TjoMSBf
RC0G23lPP07VNL2bpxDj5eSixMDuDk9T0JbG7NWlzpUZR6XChaQSsfwZbVJ0UoC9PpWYkKQieoT7
NSp/8iu2d8NW22tTsxrq7Xkzl57hX1GABJyKApne0Gd1DXOYd6C6a6cm8AnSOoUYqT0ciRHc1YlI
S+kEMVGxdsbvNLlv0ufzmkgPzcH6EpQXsR1VhKBhoYTdAWrThKZ5N2abgRx0PwJ4JHRUCD6pMgg+
OiDPiA5iESbBbP1klVBm6tNNM1thBoQPw1Ly8wpJP82RGP7vR0GhKCfPwTbLJsxpidpYyNL1bDjB
UH8hlPJpl/+pww/2SA5GRAsTJPt4PmD9sEW952qJv/L5j0QInoraWIzlOBAxxvckvUn9m4Up6ory
z/+hheAzve3TlnBDBmnVJokvaL5tQVmR2Ngzo3xSc3MVE5KjIxNTe1BxTH1rQxitEsylTnxmYNlq
5NWh3mpwy/W42KvWoRkoacZdvvj/7TzFrMFxMdQFLrA/4ZWaj6O9jXpVQVNh5eIOHbMALYHXQEbR
+Ss3udEHP3BV8BmFjYtQ1dapJyyTgxAjXvnDevQ2xDy4qqKO1DYwgATcE6ogWL17auGWPieJwSBl
at6x86Od12NxV0Rx6OaqfE56aoATg+QDY2pI605FJbbbg7i5QaDTH612XZS/XFUslWYmRyJ4anTk
r1lcDJYXQRunevaqN2b8yP1w9B68yQwAqDkfhORH96GPEITcUSvqycYbrNNAeZTSVcIYJmKDibzV
5Pm8LJViQpTo43jU2xpnl3Rkh97NyF4IoB+G9d1srkbzC7kwBhX+fikhYKBTnnexDWlmZb8V7pwG
6FhusD5lf14rSb0LmeSHIHHmH/DkBr13HOEQr7vokVQrF+3DJdsxuqqdXZ0iuie7SFeBh7kCn4LU
kVzhzl0MBvpiDLKGUZc/j36299kjibhMTKb5WWigGt12X0mbj4QKtag6WvokziGUTt2mNO+adsIm
163Zf5+wmLmc3s8frsLdxDYc0NFtrnN3qyjgw5gJ7YbmvtBchVaqoxRcDty8ZBlLiNHrd5KFzXBw
wQs3+7tkCmc/6FWZrUot/u9HLh4XTaIxC/Ki+codruv60Wwfzp+c7AF1bJWCY49t0bQ+F7FMD2x+
s2bFfSyBHpyavRB0mRfFTjZCgMeG52XW7g0/CxojuQPTDhagkIu0umkKTAiUjsrjeNJ6zvKFQNJ5
ZqtnKUQ7dv1slfQyK+IL150PhZ0eOl8Pl6YCEbWzJkxXxEt5DEP+iZ0oGLj6EwyOvlyFMVdqDQjO
mWaHhf6uZ8k2KZeNgQUzZZddYfJWUa2Q2gquNuBd8Zz7hHC3MCDAiox7HMFKgHZaV4YN2hcVeFd6
ERyJERwbqys7P5txpkM6bkrPC7spvRlBfVxavxJfNVEuPUbMgqI0C8QFWpGnDuB0gzViRhJ5wcCJ
M/PQp9sB/G36Epj1Sz4G551BrtyHOOHWtkHc34POHf5WP2vAwngvfb1a+o2leher9BICCWp/Ucx6
CKL5g15hkOowsIvBvtH0g23/+m9KCUEE42JaXfJO+0x/uPa2AnsduzTSKz9bnRekUkoIJRyXSu0a
ggawdHnXWfTkR6DLuq+rS2Z+Jaygf8MxsEikiM1/zJGD+Xpklzlm9MMk9fZ18qJbJMzKOXTcBExH
aLCwdz0uHiJf1dLlWohBhdehMXIIflBwp5wKJk5P6DJBcJrqe6b5Fwifd1nnXI1JonI22X1zLEtQ
EgyCVa1XiCLMzLdJvJrqO7rsULFZ+1oQJzb41rwvuMCxSP6Tjs7VLuOmLVKo1xe/S+9Co7/ZgD0p
ETh5VaTWMnvhD2cQUAIDhL7YqaiOjgMrQOYRLvnGjTBg+2p6l9Fcb0xz5cUqlm7pRXQsToglZe1a
De0hrkVO6dr7IjEDMHZ7MZpl/qVXr5vyF3UchVNIzeVISTGkJMXgNhb/hNqVx7ZjjbIhEA2Oik1M
Fv6PtRMiilVjNm1AjSqsp9dcD/XkNp8VmTL/E58sH7V37FFEswysYqffC60RGjstbpjaq6/HJrpH
xqW4slUihBBSYUmvVw8dEqwmuoT3r9te9QiUHhQfCMHSBz6wLhg4CkZtitVMAB5hRspIvvc6CzIV
g5zUcf8K+QSDRpELuzoYQqE7z6/L8Jj6yT5FMZe99dpDlhp3Hnjfzkdf6dEBJYZWJmdnFrG9FYAE
HvZoo0w0v3b+ra0a7ZQa8tHfFz4N06t51HiKnTrOzvPTmyRHnzyutXU0f6WuAQZBD515wKgsS/hG
TjKm4D6GLuh3FkHsamWQ0uHQJqremNwY/gqyhbIndVlh5gSC9AaPsubl/8Z2FCFVfnIfQoQ4pyPz
dNMCQkiBScci8DDkT5/SROGe0nBKUAfHMiAXU6pCfKu0fpg9C2JmjuONiyRMSixGIywNF58FTV7s
Jjz5zludJGMCexHmhMBoCoDlJwBLRbIEePYacyFrEMPbI6g6gq5eaf7zeUGy5zNnFsPkGNi2MHor
RJ8czB9O6fhAaxG6tudyqxXLJsL6zKJbdoP9C93oa4L6VDY7lxlRtddlegKnA6Qin1jF/09jn7Po
UzVlAKvYtKUrC8tp1saU+wHN6wGLZMxqpSegiDqvs8SlAUAHvBStb0wfiAA1s6LVHBnoPRURLUDh
+jbNGLU8L0PCOmACtsqLvn+4dsUq9riQ3ikpGkHObN+WI/BAkDZceNhxdNBmbJPSmHaLYpN7YSAF
CM0l+4HBXSCHnDEP0hhcztm/E/bwnwTMK6bWMSYo9nmb2dRLZkHvkbyT9iGP8xV4h3HqcxA5viJu
SkLAiTAhrlF0WfXGgTAWM2BmNDKHJuilAi2Z384fteRSgCQ0KvE8wwtK9JWqRcXF75FadfOIDXRJ
PAZFmmorY9b27ZySTVf4RgCCmF8Dqx/Py5bEoBPZ3NSO0jps2aPgPULzSlucEPMyrrlqBmttq5Yr
yPzkWEfBS+cM9cG+QfclnvtrF8lOW22tpsNqFJDC1rvzSskOFDsIMMsCEjUAKQRhybB0ZsGgFO2x
Q7e1TBBl6Q57xuIeghJo9TMtQBJcd2P2pHe0VDy4ZUcK6JkHykgMHoGJUDhSBgJXyjRg95amC7Kl
G27J0LerlGAx1bIwqpAnO1qMBRFO52BxnuBTeZh8G2M7h7YtRhlH+uz3BxrtjPgqHRQuIUuVMS/y
V5Q4D7fUpU1SGzHBZiQKDDKGc518I4MT5mb0ktNuD4zi+9yY+1n/wtP4RLZwW1Y9QfkXlS+85rLb
EWu5Y2LcaHUX5mMRNIvrBiPRbs8bkuxTcuZPMEgYqKCILxEva71m4m1qiv8cPdSiJyPNV3OsiACS
Kxrw5g855uknRPezHzMLcrxoWl1Vq7rC4FJ7q+Ubz1yfV0kqyrI4rhTUZ4DmnopyNZpTiyDY1GAw
jNNyCyatFptvOmNH7AtPNaQgFcepMXCGCHEiyCgiTUn+tFaoHqe7dnEM0MUAJTOX9Xztl76xKtLo
qimwJe+8ntzLhEcJKKtQGQJrNvgkRISB1ZqYo5yR9TTlDafmAZeurlphIVXuSAb/96PgmeWVFekT
ZLDMfRvG/CJK0xDZ9gMyo72bdIGluavzaslEuqCi5YursL9dRIeN5dR6C8c/TsajpoV+/N1d9v30
WKK5o3yIy+LosTDhcqipGWFjOGAnLhAtyfjTzkDhCkSkbv0otCSIpouU/DNWFUsr8QJDlx7lNgwy
nB5pk6SjnnGRmrFsmDEcliHd0MnZnD9GyRgh5Jh83kPHQYIz9FTOQtu5b/ntbk7Yi2k9xClaZGA0
AcB6ZcbvaMDg1a95K1KqRjRkhwo2Vw64gzsQkS8v0zOAyxv4uo5OGdZTr8v0SXefqXOI3fvKSgFJ
+MId/4dKBQMhnIZduCAw/BZnvYYzNRLzgWJqkZbmOsHsSYdtlYpzlZTW4ep4Pf+fLLHz7bEEkJEc
52rnPxPw8JZRVIVAUT11cbpOq3pvDqwN9Ma/8fT4+bxw2UXIGQ8BLQMv56feKlo8Y0913E5+MSKS
3vu49wEyCnwtDqtGgYpQCRN8Y1kwvJMZEDZa7368NYdiVWQvbbtm2HJ+Xi/+p8RQdqyXkFB0S4/p
XI5lG41ns/gBPo4v/H00OoGgRDUd0wanvhDrQ+w1Pv5+75cPRjK+maW2+ooIH/AL7DIAm6IgotE7
y6/RUgKZ6KoAdaKOxWTnJcjiPcdC8q01LuaYRYeOhnHKUOgKXX0ISRXMPTiAVTMzsuh7LES4p8EI
aXkdr/Fa/lPr7stiZS4ehsWssGQ35ft5jaSf/Ugj6/SzgP9obkkFYSbTAgO8Ibah+PDSM3MxXQxq
G2CcRZw2qsipa3Yo3cwxgEMYnE7DuHgysv5LcjALCa8EMZ/4bbClA97C4T2el0xbHXnwOgeWemUY
varuIP1CPqhrEemQtYnJsKZnedETxB9f79aDc8jSFRl+kSYP9OrRiu7//RNx4gTgtIEH+DSl7S8g
+61cvGqa+WVABUdTlRdkX+hDACabTm1gbhevLDwIcKYfLpRo3UOiitkqGYLnJGiC9lUGGbOz8bM7
i1wj0z1/TrI8+lgNwW8aneoosUPENF4mGdjK9g1d2b0iTqoUERyGgI/dpBakdFa/Kdt8g03MQTl0
CmuWRX6QMCCHBt4Tz0z+M46yPlcz/WHiQYAvO/KCxH/KgYrMnffK/33+2KQKHUnix3okKfPpjNwW
khrwsjvg1C2dbdErMi5poedYH67vkZQW805zM+HYxnS5I54WTC3uzcRYOXb+NBrDKvEHfLgZjS1n
ZS/DGFR1uimK7LprmerHyPKH4x8jXBSzTXpzzqAy8/znCcNv6VJvClAbuXVyYLYdIIRsMT27Ssov
4KY4ucb/vqsn+FqCpx61OdYsTq8Ye2vBgTWtQSgxY8+18fCfvqw4VV0lkTdgzhilXzfZVzEoLCtA
p6iKBkVhQJ7gd45RzUvt4jQxyNqZZWDTOMCq4vO6yELu8bkJmVA1Oq2TcrAjmW8NMzTHu6G/N/PL
ct6VqhtLJUvwvWJsjYX1/Bux6bKiTtBlWLI+9usxS26z0cdiv1GhnrTowZmNQImGNyyi/Kl/dO1Q
zy3H02FWJ9oXs1VucI7f3DLeZ1iHHGA7CAlzkj3Uvn/Q27nZ/PP54rmH9x6SGnS1xSf06EWJVQO3
FMZ1gnD2PtUe3DEk09YeD5nqNpCpC3G2gyY2qssoq5+qW7RT5jvYIxx6iXZtG8jkyYBSUhoO2BSS
gwRuTpz1rPeBPhe785pKzPVEtBDvCrsb+q6ApqVxlTXron2uIoUISfCGCKAvrT+71sSqduU0Uco4
kiNr7zK60ux15m+i8WKwFEAEqS5Y14UpChQBsfP19BjHOTdI6uIYR2dnzoekfs6mx/PHJdXlSITg
eIXmxHmUQkSVrjN61YKQDyRmC9v5Kq5ffvDCCwQjXB/KCDaxdJPP8gYfBvSiZXqYm1cWA0T/dl4f
ScKL+j6aRXyDCyAUgqO5edUliwuL8wnW36GDM6hWaMo+yoeET+3X3Ex9ZlBI0LXbkV16/b6MVv+u
BHhLwCgBJ+IcDKffHdwp5rjwbltc6gzgNTCZIv8tFamO7IMcSRELsW5DLb2ZkLlT+9tgh6V5UWUv
w7I9r4sk2mI/519dxPKnHZVUS1LokvkgSATRPrsoso2WvfjWdbXcnRcm+zZ84h31ZU78Ks5neBQj
56CvAHBn7kxUm5w+mJYmWbsYgVOcnszQEMvR6YckAPGEjFejeOogrPPWzrTql+Fi1lWdatnRoaGD
F7UL7j/Y9KkZEC8ZSxNEnWECImzsXMb+3npropiU1f6dnbx5Vrk/f36yaAA6Mg5hx8gt6DNPJQ5I
fSfsJ0MbgIFfcGwDU7snRRyQWQtSopgqVgkTEovWApKhMHgOXK2xdTmc2aFfss1sgBJbcf3xkxJj
z7FeQiDlyA8v58NOI7vWQeWGFU9BlK3LctVHA6DgtxqS8PNHKTPFY5FCYO2mfJzHARkxYFaHvPK/
DRgwtuxE1WOVGQlsBHVxMOEDCyoYybjgcRJr8GIGFKOZP7fusw9sprs30l2UKFJr+Tn+FSaSONdD
OdeuCWFNnOymosLYJd1h79M+tatAc5dfpsNo4Gm6alBEFquOtBTHtBM9m5yMQ75r4gW0fWKxGSzp
FSiJFZ/NUJynKVgljTB/O3IVJ7P5kRh2F+g9Cet8vnQbti51a5XpyQ3zvutOtKq9J01vtllvBoMz
3ZjNY8xsdHmwcQ3rlr5gUJxKEuRZqEx8wuBYWmE1LnyTOfGu7xGw0+F3u3SKeC31SpQ+/5Do8uVR
pyHA6AGJtTSEUEd/7KOHwbrpqu3yM55fvqCOCVI7g1NGfhqunfx21NoF8TPP7HDGg9B3MYSoaotL
tUEWgLXNnJhQbAVgc32ZtDak6E5+h98S5tiwFIHYpSzqw2CoLgUZkAQItg95gvUs9bIglCGdwrPW
DDr955K81gz7yam9QSPmajHmx0h/cvsudAoVc7bUSY6EC1EuZ9pY5PGIgKoXFx55KPXoIU+WjYuT
/cLHO5IkBLfGMhYsDsKx1vkOcI05e6WqcQipMj4fsgQtg4X59FM7bNg02n0FZdLkZ2etvGqT9hjJ
V7H+SMP0hxgxPWnytCRdDjF6j3mZpg4ZnyX5iuseCRGswh/80Uw7nmRPD+20K/r7LN5/4YsciRC+
vVYXMdYIQw+DQAHsMjITwJUVwVF2WOBLxpsOsRhrwoVvEpc5jawaQur2ErsWuvYyUW1ckD4d0fhB
AOIUfuDXO/3uaaMXuct0JD3eO50f48QNsIMBM5bXFHGCZYGZPXjlF9ojYGf/kMrjyFH9Cg+X2cfO
F1xsWBow6KEDDPT5DySxZyiEpz9AoFjHKOJJWjTS4ZuIqzYzn3ILr5PUit8oI0B3DKqajSTsAdNl
G6jKG8i9xTxump3FGXr4p2b8xCTzypnzvVbNK4/0gZW9n9dMYhUnwgTrdllsmMkEYWVxoKxD7hFM
k6JTJj29I4UE88Y+k8UyRjy5F2BiFvPJLO5zTKMm2s/zukgSnBNdhMA29ZreN/gPa+jZE4Z9N+6A
CpTfrjrPv5qp9QT28rWTqcxPdYT834/Mz1lMf5xK/r3QbnQAbShr0GMqQgT/7UISfKKb4FmeR2Ow
sEK3GEQGpYe9zYMKRqTSQ3AjihIeK2LokTHrAgh8zBD4UES1pVuSo51owv/96LgSrJ6psc0Q1uBu
neHSGzasM7k/BWQow1phE/JzA2Uh+CvxLBJvoqE0SuL3iN7NXK+s/qJNVQuJZGkDFPorQryFSN95
HGONqkUS0CnwjUtGQhC2uCBSZnlAjRDtQUclVh4lPqQKjpv4ozYYNaQWLQl6664svzfsckxYEDOF
/yrO0BX812Jp3re8kuWAWH6at56musjlnvuhDP8FRzZRa2Pd9D6XgLedNwUsXk/Ztsw58T9InLdT
tTsfKlSnJ/hsilYaW0oIBIEuBu+W5Tad8pCmq8l6PS9J7lUfqgmOO1V+2ZU6JIHCeaaoOBlBZSgA
3rJ798QEBddt7aofaMoToRk4zpWTvnTV64Axv1F/rbLVbAajinJJZRSCG2MOCvhkG3pZxjONXpVl
NNW5CemK0Y5gKWf4+4Of/NDmaQcKsZehIZvzn0d1dGLTZ8BihHHhxt3ENqZ+NqBY6mOQO4LbNLly
qlVlHoiKD0t6IYJBFQy3BPDQz3VOXP6RiRDoTfEqLfW9hRKNq727gOafV0/6lf5K+lTv7IxULymF
pLnDaFFXB03/Ffs+kiA8OWvXpVTn4bwDFaw7vmNrUqyiJJJeGUcyxFjntX3WWfhGpPjuYK93fI02
NSsGzMkDc6o4Mmlo4ITkLnDRYJoXQoOhTW6LKVn4knlnGUVgeCvWX9L0ptG25z+O1MSPJAmhQfcz
SnObe21/r5MV0dd+o4oMcgP40EaIDFZspvUyQZtJQ84wrjVrWFfm2miGoDXCupuwKQS80cC+Pefl
93oMJ6rwMNUvEAIF+PmQXg7Qsq9/OtY72pznT1F6dxydohAolsJfopJxDavneLr3DazJuI3oIyOr
ssdOhkYFglYYiC+0iclSRXaFDXlhDDY2Vw+jJZxikH8l4ahqV6hECc7lTJ25UIPbIkpmGv9e39L5
25gfiIqGVCVJcDEL0yqT23NJkwbU6kWqJaHRBw57Z57CwaTRD4zAAK+CIBKlz9PLvl1mMLxivDPU
vRdtwJII520gt70Kmyv1riMxoneZadHHvEa1uD8wGzJOl06kqKhKTftIhOBcgzca1OWPp8l7SIbf
s70/b9oqFQTXIVnrgJcXJ2VWWaDn8UqnWyv6/d+ECP4z2603jfyczNHBRrES8/tbK/72n4SIt2zZ
ddmApzKeZriHMnO9aCRwUxURm+K8xJdzN1qZ3fMCnuE+JfZrGm+LL7BI4YP/NV5PyIVbD0hMj6c9
GPAOyficjm3Y1Zd5emlglO78oUkj25Esbn5HWbGWmknutpAVNz8irOVZ2uJZzyyss9XXg++v2rbc
EKf8fl6q9LI9kir4zTAYTrHwF1M8vdrNkwaa67FzNoVhoKvkeEGV56r1koqIILJO1skYTR6/34cG
/P5J4EdrcEsFmgrJobIPwZ9cp+oMxlUz573HVuX0ouR1V4kQvGnoFlvHdQf78Dcuu6+KNyXEWiFC
LPK3lafNNP5zWo8FvfX7eztVBDa5CEDFeTMReaoY2ApranXuSPNCgyTb5dETwEPn7Ux641gfMoSP
QR0zYoYHGWkxP6XlEKTM3uQsCpr/x9m17cipA9svQrLBBvwKfZ2Znvskk7ygXMGAuZg7X38WOTpn
dzOoUaJov+xIqbYpl8tVq9Yq8i8ZWwMgL7o1+vFg3QJjMMoBl4ep1Bz4JwsXnIP5BdCKeaLZtVpu
yuImio9krWq86NLoLjOgQjHswWb3qQ7GRAwOzEnyhQ03bnmMcl+5x+t7uPidzqzMIgRPUhTgswEH
x7oDXob0nyNjxcTksB8KT5ijgRor1gFE7eW+dTo1bRWiuJpiqowcaLKtwDZo9psq3DOn98bk8z+s
6czgLP7oxjQSy8CaUncw72zkJX7QcPQpyLDG6rK4fWemZm4+ukUS9+MIEIVInsYs8mXo3Kb9ynje
oiucWZk5ugmfrsIGVux071pgcn5U5J6vIdMXBCUmgNh/H2oeeWywvPcCZrox3GDQMCXas6P7stj2
+acWc9jyFoMmMrhtq+chBsnBTvzTg8aZppLAgDKxbM58hYFis7OnQjwq5FZ/x4ev9lrYWPTHMxuz
3bTQKWcctdDp0RRZG6W+O/W3etzS4GfJtuXaJOnixzszN9vVyghrogMsibF3Pvyg5qstblerEIuJ
pAMGc1BgovQ/5x90h5Tn2fTtqqH32/J7FKz44KKnnxmY7VrHIiYLBwZ0vU/UDSiZQG5y/dwuBVi8
0cGeOMV0NIYvPz6GRo3IDRHxrCHPnouovhEccJCxiflNjcGS+5BAGMBk1Zpi6NInAmzMBXYI2N0P
Yq5mn/VcZD0Chv3sOE9AJ/XmbbL2jF3aQQss4xYmz03MF80cAXI9RlFG1nS8zE0Ahp+Qj1C+s/bX
d3HBEyaFP3AmYI7XRavpchcrcAwb0oVOOsE8KMhaAuKBh22Nqmg6iLOgfmFldm+0onT6xoYVDLU/
FgVYUMt0B4r7lwp1axuF6+uLWtg7aNxYYJ+YOGJALH25qKhOU+b2kxJ7E21zXf2w6t63DbJSp140
Y6HqCJ1riHHO038HdMmgB4DKdRsX71kLHDvVj2KNTWMJLo/a5kQrDmeDz00/4ywtd6StOIugPx24
Gd+6ZRI/Ezt6H5Mw3kqruVNBcZ/E9uccIECvHe1TECrLI/VYen1QimNS8TVWmaXvaUI4eQJ+QUJk
TiDQtibmh0vIQ0/AyU7ko5fVNvUc5Ls+BJQiL7bXCNgWTU58Pxixx37Peeyi3gkhHaiU3/c70dwE
XOO/rwNkUYs1XP5SjRZyd//ZmiVTTNptbDPYGkDJqqJD1sZeJX0y3tfjxrKeBtAJaGN73WnNhbhy
YXXmtTYU0/OqT0FPoJKJn6V34pNJ8+prELjDya2l9UADm/8Kut4tdmHdQDkztUlwDAltn7ohzdBX
MGmJRmdPjoK2uvUrXaF3V1gNhZinIeiPqArtbSdDBJYauOveS02rOASJDN+ijA3ppjTqaCeDlq/U
bRfCNWaxcCIBFcSY7RxAatG8M4yJAHnkEFWzXhpxBCFhxPadc8raFbTg0sk8NzZLvrsQnms0MIaJ
WNP0OkOTXxSDzM+NIdMv17/bmq3ZZxukkeRlAltW+FyzY0H3QeL/i4kJpwqkMnPmvm8WFsYhGhy3
lP/us0dIvq8KWi2uAuncpMOOCez59Hoj8lh2GkGG8GGfdMRDKwG1zDXU0dIYNIBV0PSGmingafN6
hpk2idn82S2Ze8PAvofZD9WkdyYG85oh/amp41MW+1wlhxGaMWEiH69vJp0+yPwysiaNU9wM3Obz
eJqkpKbamj4YtAe2UI75TITR7bjAjEOZxlCS5uyFaDf1CJG3PZfGFydOnxVt7C0YUoyVj7sU2M5/
zhQWzsK74gWV4xRLWyvyOggfJOM9r32a3Cjxen3pSxEG66aYI8PlBCmCS1MZxtyjKomVj8EjDDw0
YeAHGd47dEgCvHoqo15rtC5aBEkR1FABE8R1fGmRuFmXWJPF2PpV022Hrns5Huy1HsqamVnADiAr
29ECZpL8Pog3RXBqYrjXGlfAsvdC8g2tQBu3kJi+5dm3aro0kVWZKD9MnHjXFrkXi/guHoZX0XyO
svSk08Yvifzc2MYuS8cjN9+vf8JFbwFyd2LTcCaw2+UvaMNKtYzjaqoZlBg+wZe9Pt9r+VOtoWgW
A/aZpVnOBkFKaGtNl6Cu+UYk71HUeElPvAhvHtl0xyLoVqpAS7kovBN6OqD+xw0xW5sRDq22pgsQ
CXHvqaQfNrpha0CGpUjHprQFcDFwH31wyUEyCDxm2MFyEydvPaZoybi5/pUWMwjGyDT5A2VRMsff
AqvqsNJAoktCsA3d9MOnxt3p8c4Fxx8UIKizcdZGg5fAyJC3+c/mLJCEMoDGiYBNE5JHOeQIEcmK
b611bwW70tyM9kNU+gMCnfFemn4KGoqcbGp1tPOjyNdS8AWFbwyroh2FoeiJhml+VERWTY92/Jou
vw2Fx9mvoH8qYs8IvM58sQNvDLcUSjb6gSe3Vr4JMNha3jTNtui+pHKbx7vrn2TJuYDq/V/ZFIjs
zd5TNFCGtmil/KbtW49MCWpd5NXKENZSIGJAPEIKHr4Fbq3L4yn6HEl62iifk19j9V7YDkjwXAzS
/wO6Epc1SGcFQ20RRb9LQ01SVT1nnQLy+ijwvUf56K4NUS+dFAQ7wAIhGgrqnlnwrqSbNxjGUX42
8IPDy5OT04NBq5Vkbdr5+X0M1lW8lkCMMlGwXC6lS9I8TAWwWF2VCemNHSUPLTjubjQp1cbSNXlq
G7O5UUNNbH9QUfb5umssrtOavhbagxb+XP4A6DbJ0W7wA4zyGLZfSLBXa59rKZhiMu//TUx/f3Zx
lIU14GUHE6WKcATuRnsrx03YEoDfXNAUbv9hRaAlwbMeu4o/l+asMrEqV0/mWtNnSpyinm8HOT5f
N7O4qjMzs2u3KQFcqEt4O6j4wE/taO1lxme7ehXGsVgF+07/2gc/ObM28xMzlObIOljDw75O30fw
SEXqDXdvVHyu3W2eE8/9Rcoj+Be96+v8k/1eMz27C8lYBTofsJ9FtDfJTau3kThlhq/KfZhu3DLd
a3JjF9qr2I/A3UbsS6SPQfMo13j4l+IL3t0Tm7vDMZs7+7C8BLKVu9gDI57Q24ci38jwkxhXHmtL
JwIJG+giIS6Pd8fsRIguLQcKHQgofdO97unOraLtEFgrbrp4TUL+DVPGJpSl0CW59NOQ223V6emS
GEChs1VdxH8brW4SbwjMONgJ2QRbcMnWzylSVsdvM/RK8SZQUb1yYy+tGOpt4MifCBZQ27v8JTSu
GydIWrhytxPW10x5xFgDWi8dl3MbMwdOgMoro3G6HMLN6HiJeTBTkFbmO7AN2P8A4MVANapf0FSb
PuJsaxtQhOIyxIL0iOuhMWMvbuJ/CJznNuYZhzJ6JKOwEbgYLYL2Iz2aVfTdUdW/VH/OLc0cEq0G
xwgzXHfpa5Xf2/VDP55I/CBfrh/0xS90tmmzMK3crgSiG18oSF7Cinkp9KPZBgJrI9sj614JK4s+
hxc9HmTI5z/oYWpe23VKp4EffuvG+9R8steoEpbiBdhU/8/EnwN4du+Yg6XLrpz2rfs8dj/NakO1
r9bGwJZyq3Mrs6hkSjOxmg4LqaGIbTaVBwaL6x9maauA8MSQM9RXCcgEL48nTwqUHDlFKmLdcYyb
KoBO10rhS3nIn0o4QXRFkWp2PEWP6bMKzUc0RVBX3I8Yx1R485hF6PXFvs6STdxtry9rMQCe25xd
LHaWUBtREPE8HD2W3dWhxijtLVG7bvCr8B7cGYDMXTc67dXsMnMnkVzCLQI5v/kdYtRhrIGKxzsB
4Od2oitTv+IBnVX93VpjP/hTUrg0xsGdO9X70M3FnOAsDPEwbTKnxSxmw9GbxhSk7bbekGxbx4Yi
3k8XBH8dfy/o4IkwQp68SwblJeK3FY8nhRJRUx1Yfyecl5ocbfc5bDIokaYbB3w7a6jPj/sy/VQB
dWx8fw4h9EsfI1IMxajwU9NqK7tnqr7g8dYSvFH6X9e/wIfzAuLdSZEUcZmA9mL+BK0EuG+ryE6h
SAq9+HJktZek45ru6YczM1kRfCq5IsJ8+M4YeC/sTKI9gTn38abKq7demBCFy+y3v18OpChNMNlb
6CDNa3qtVQeJGJEtkCj8plAuG83Qv27iQ2DGWiYeL9T90aWic4BIVhtWiqoHCrrFl8F6qUdQXfce
DUMvk5+4vb1ubWnnUFHFMw5THKYzZwawsmJIRq7RppL6E6fhnRvpTyJcY/RbcAMk6NN0LsHslZh3
YSmUxaQKc2Q/xPrsDNVThcz2+kqWTJicYg5vCpofnomk75pe4Ej5UdHYPjhKa0SaNRqsDwcHA34M
RxvvUZDkfyhPa4lBY3AEKJ+mSMG7Vyur/ZA/G8zyR2ulsfzhQoMtDlcANwib5E9nh1QGqhVDyrBn
LooIvw26UeNj03+6vm1LVmyw34A8g6N0KSYHObs2B96h+JXzqXzTP8XWd0wqnYrMhYLiuBKMP1aj
sSAwi6MeNR1RlCcuTZUstFXmwJQGY3Pf3LQWujEHkR8Mdku5349bG8WSuPsSO7cALf39OvGwRwuP
oykD0phL46IBT2nRqgxE3LkfOXvHPeI96aGlsWJoyQ+hngQHBHIas8uzDMG1IFcrBhgCwMuHjvl9
H7Kn62tZNoF0F/1IEyyns7WYOdERA30hhGPDY1F1mJlsix/XbSz5xYQixtsL7wRM0F7uVxhBTQNi
qxmaWN9dlLOcLxqixeSvReTgE/gkBJ4HT8djb2amiZNO2Bq7xW7zUpwUczaYtV/5JgtR7sLKLNlF
u6OzqIQVXWBoX2qIFbCfKlMr/ZbFPcM7ZOL1Ry10PnxSSx6LvIWZ0H6XUIdMA6+sNqvD+x/H4qZN
+387uIwuN62w65zHHeykWbUxyv3Yf7XymzEyvciGJKq4z1GdKP10japo4Wq6sDtzbbMUadgGk11W
bzGq5met8OLU3bY985j1TFAn+GsvBIkw5cA4gNwHVbPLlWZ9IOu+hm4LYhd4yXJP1p0XWJ+CtUG8
hU93YWg6cmdh0AYon1oDDFVWql4caZlHtHfz20EXXxPQTa+sa2EnBdpSgFJwB4Pjc1RBY2BknFoI
ElWRfAKv2aYOm8bDHJYXk+xkoSgXMHPF5tISIYqE9zFyC/dDQSVxKBiR4ybzrd4GyVnrtdFGZJB3
KFcqwwunDRH+D/fzdK3Mq5yy7XTpOggdqNHfuCqLPJuiF2A5axwvSytC8upA9B5qdajdXn40MZCi
7RKsaMC7X0KLVzxZkETR1srOLS7ozM7MOSJiMLuVLWJh4OwlDX3TUZukGnfXnX3pghTn65ndxX0Q
oVKlsJ5gzDZJMoIkcVc5W3vwC/sG2uo9mH1LY1NheLMZb6X1tyCf6a2EYUd4CBJpPu8bZGARnqbJ
M19gjIAaydYc2Jaa+fP1ZS7kUOdm5gMLAWtoaqQwE0Z4BgVfO6t8YSTf1CY95MWaMy5amy7iqYSI
JuKsGSL7sjc6d8Si4BakyG8J+y7lr7CtNhFeP9eXtnAxg+UZXSD0gzhjc4ekRkWAFsLSLJk9Gsq6
c8pv1y0suuKZhZkrlmTQoRKw4MStn4WtN9L6GQoVK664uBDOwZEA9R0k7rNdq2U2qBbyO37lhk/E
6V8suTY+Nx3Oi+fyn5c5FJpsvEAFZAIuD28u8b9VzuHsffAcTLiq/NVBsYMVnvuSZVtwXTrs5Pwi
IOTPVL2/vo9LoQMKPKAVnlIcc85Rn7GqDPgAEvXYfYhRi8q6H7LZBmRcCR1Lgd6alNuwTBe0+LMj
rbnqqCkBSYot5wRU9KbPbS8YEk+IdN+61JNq7Sqji2tDAULgAwoHMkOXO5tCKTHrGMvALml9ZmF/
tKEi99VJrdui5qesqWx/ZNGrrZ1n2fWdx5OIHjXryE2gyiNn2toVdam8kFpv13f9Y3cBHx1oFKTF
UwcKdOWXPw39L9QdIZHhl2Xl8cjyOpt5dotuStfHRzMPdrwDtZRRNh6PE58CMcOzU4KJjxaw9bbs
vJL/5uXaQNuHehh+Fq5zPH85Dq05L93A/4MujpBQZ7WzQa8US/+dFNU+p2/Z6Bv5qVCb6zuxdI4d
DtwmLn8BbfSZ9xeOUaNznmY+LVV8KEnK/MSK+lNupfa/mMICkT0J8CbOzzJzZRVkAovL9XgSA5rS
PXm1ne7l+oo+gjdhw4EVIHnR4fgANkLD01ZkykpHSIE6SfTW1vJUtb+G4KfVdUc3qiOPN8RHL/eF
yn7LQY++MUwCbZmGriT8Sx8UDOXYV/TBOZ8jpnXBaSeHAE/NjnpW5YPwMCx3kJ0IAMkbxGsTrQTM
pTMHBnaoouLqBBn7/B0Dnlpp6xAeZIZe0Hx3nF1WjL5cw8ctLuzMzuwl45ZOZLi5gbJ9+1b3j212
JBzjVmiPiRMtdkX3D7kciBzB3DWFafRXLg+sRJQ0gi7CgXXBLY7qumF0XqXpSphcOg7nZqbtPUu/
WV3HFYUqKAiGHjsn92oMWrhrmLClWIzQg880BUZz3vzGOVBKNBJnrr8PopPSYLx2DoLs6mwbrWlw
L67ozNjsQ0VE55VKY1xvjHhleWvKfQXKyutnbim5OV/RLNInVVgByYYVDXpnOI2fYZAwyu9q+Wa2
/+Lg/61nrtrYYviuS0OYCumXwj30yZM2X8s1LdLFY3RmZXY/2KJL+orDinCPovg8FA/AmrfdyuW/
eIhQ0oAf4A2G0auZt4VpG0uFx15ohRvR/CKmRLX1s1OBxMGQO2oR3x3WEtElh5iotASEafAsmkd8
Geem0g4cAln8VqSlF+tw667Rw/0ZkZ+nVedmZgliTcGXYwiYMVAuf2sS3gLzXMk63rbcGV4YJgOD
HcipM+4BItKoTUFF+w1XcrcZBA0xxOe2qeEjJaD5s2sa9ae+oXICM1XCAWRaw9WGCEgnoXPnuxpG
8dzaOi1QcKDuSxzE4qm3wcrTqqD6UuJfQTcWyI33tIQSbx3lYbILDdbWaDaBP8OLavS7nnSHgtoG
d1MFEte4BAm3aZFk10W9lW27rmPVzqlSG6S1o7WptFM8FkE5QqA0TnXqNUXt+E7Pi10J3IIKa8y5
VizPUq+PmkJ4A/qC90LXdPRsu89+GpAGfR9IUktPOoAweuAnwauqZyNS6qoMG5/FhWnfJK1jbUwn
JC9d2fbxqWGD/UgjJfotSBe6cOv0ZvoA4uNmA9xyaHsRwxwaS4FhwqwtCT5FheidU6TwXPTjznIe
qFb6GIXa2fVxi6A9sCIme5YJqLyJIXbeurgMa69p2nRPdZ3vFHOLbBeLukK3UbLuFqjI/ltAorjx
u94oIDVkFulKwrB0CM9daBbz9diNkO/D8VDomlXBfRM8O6gtucnr9ej1sSWIjAFNqImUGGUCSFNd
nsMqJiyiUx1z6B+y/ADSvJjshvINpLReEd8GztEyDtdtLp7CM5Ozi6Z328rJDBReNGDIhVlGqIIU
T2ExfrluZ3EP0XdEPxqwNZz5y6WJqhzbLIWduteHDtj/vIzfYst+Lppu5XMtb+N/tuad737IINw7
VZxH+0Dd72R4qpn0B/cbK7bjuK0SSKWvacEsPDImWDX6Rjbq6ZgfmUVqIDxCDYAwaoHiFJaPeXfS
/Y8w+jbkfsx3Aw6sfMU59zDVaha1l5sbmbzX6ffr2/wxkl/+CvNymzGF5AZ1hF/RJkA6Bi96SDYZ
6f0g2nTF50j6slp5t350IFi0+IRKnoiF5+vOOOZaZVRnUCXgflEaOybdYxesmVmo8cIOHiToJtvo
as4bc0HX2kU65rgJO/uFCWj8tpE+1JG4sS00i5WZdH5k4ZFXS32UOcSxwMnt/r1rTb/CnhiU8VjD
COLl/gYUGGWaIKdX5ScpfiXR4Fkau2p8MdS3drjHGPEwrrVqFrf4zCi7NEpUkIaa4aP2fDzE1H6v
o2aXa7aSBSycGyxu6jqgnI6Zs3kFgqBHGOQgUwUFO5gF1b0Wrwo3v3pwoXuht6o6qWANLPwxLkw2
0TmcthT34OzYQDmnEY2G+1Tql64SUJbfB8EALOGv6wdjcQ/P7MwORiBEPqQO1qarmzz9Xqst7Z6u
m5g+w2WmcbmUmW9oSOgApoKl1PppJLnXg0D8uoW1zZo5gmtWDo8yLCIBmhpR+5hI98kBhy/malZM
LQaSs/2a9vPsAaIKN0ZXBYvJ3AfD+WlUtjf2IA8LvIDedTTwKtDp/P3qcKImdD6kQKDLcGlSWGXT
dy6qvWbNILnzMMj7rJU7a41XZckVzuzMx9G6qLIGEsFORLNbyNZsazvdjGm4EivWzMw9u09b1hCY
aUAuIjBuFCm9KdQa7PzjYAoERhCJHBuasRPh7swOIF6FJC4qoIXsRvRNuoDtTFD0DV6f1JY6YegK
9Su3NO4lke3W0kP21e1Ue2tWkwJkp4H/uf4hF1d+9ovMyw/pWJohkcYvcoP2JQ/oz8phGyd/uW5l
yUPP1z07bjSrxmIIsL9O91nUBVTrMIBaPgF2EJERydk7+ufXLS6uy8VLGSWxKb2YWQwLmRSRiSKw
lG6wi0vCb3KrTdBkTNcIwpdiCaamJkwNsJNIBy+3EPpudZhPpprGutNB/igz27++msVwj7bU5D0Q
eYXU+aWNKEjieiToBJTg4g81hukPJjnU7Q68bVQ8mnbk1c3KnM9SBMP2AQyPuieSpJlNwxCQVehR
/uV96Dm09tNxOCrGtnZWr3ytj9UNELCgkD1B3WBtjulyElHqUZoZWnvKG43N2IYetb9o85R1N5l+
u76biws7szYrbziqq0elYC1CvcuF3jipUXmovHyNL2fxvOOeRK6JEi1O/SxMGqNOq2xa18AJiJrr
nSXURgJ5WVeGHzt00w2fgeL2h7I/BamzC+JhxXOW1oofgPoXYFmT91w6jlJ5AUksXEMR3qGB+tG4
0UYBfU+EXPmGH+s5CNSon6KdCQHdD7i80U1EIacGu6yqE0rk0T5QbrOpB9DCinFAk51H5uv1L7l0
ygECpLiHYBFZ7eXqilYUQhLAf0MbgltapZUfll2wbQr667qlpQg2wfPAVDAJYs7Z6YwMSgTCUDn6
i1b7Toax09A5pg7krirmfsvtoXrgMuwA3EJ7Es9B5KUrG7yYVjs2NpiASWXSzr5cLZetHfaJg2J4
FniW1aGd+1IKr8++8uFBJg8Fe7Dt/VjWu+trX9xlG1UfCMGifjTHqFPXaVjY2UiWjG8Gg6QQXvFZ
uPI2WSjBU2QSgA6j9u1gaHMWbmwdKJMDS+o7ZuTpYZ/nj338ZCvUfvaRfSDVnWnuRsn8DnkG/aLI
Sg6w9IVdoAsY/AkQuXm4w2yRmwEVOQGTHlq3202I2/qRu3dWfOx66TmOXrl7l6Ieumtgg2I4Olj3
5fd08TVplWLFvfttpHiYPCqA2SsQUTn9JqzWSF8XDigCAZ59U0BCd3QWCswyLzCbVU7Qb7e8LQfm
QiVOR6BVZrHcWigy7evarYKVVS4gA3D1o3cD5BpYbYHHulxmHptNqhTsZsOuZw8d91rRYL64xcMX
mionwf3G/e2ij4YGxYbyvyZin8argBHFvComC3F8L+0HYGMxuhpUR8q86eQPVj5F4c/rJ2Qp0J/Z
sOaopsHhAbc1bFSCPZlm4ykoG/TkR8yTOyASDuipf63D4Qvqm57Z0GORrNGPLjjTxS+YBQeUcZAa
u/gFORSBBfjSquoebDu3dt1vOFB2g4zX4tF0ImePKDTL/ohHYCDwA8CpTK2kGSnLfaMIR3tv8E6/
N2MYTBKAXf0coXz7VBKDq53JIfPqBdwJwzsasuTgFHlr7ZqUkZtYuN3amNBCSgaWXgtNUQ78Np7H
l5/c7tu8z6cCA4/53hjdXSHXUFCLJnCWMIAAuowP0j2trZLBGRCMwat1LE1UfYHKuO5VC3c3xaD1
JDA5vRg+vPGboRRjw/FaUOpgliFU/O60ND0RBSufcskSKn0TJx1iwweAqZ3HaWKGiPAy7lDtDTe5
uOH5U2j+ix3keKCusOjUcr38Lm7qsgp3AL6LIreU/CBleah6RNqYr/G0LB5Jhp44Go6gE0SV5NKW
aVgFi5xkote7D7o31GM8Eh1omkBK5cHI3+zmtuE3qn2L7BXw89JRPLc8yy/bzNQy0shKyHByyhPN
jiY1fG7dO9EbHQ/XnWQpKwDQfkIJOXjqfBBdilkUqoHkuV8Idsdy83loX0VbbMMw3xVx7dVWdyIk
uXMN96aiwZfr5pfWChQvJBScqVz85yuc1R5kU/MGwnLTrS0+DTzyzNyCWrQLATbyDme9rcM1lqrl
FSMTsae6O6aNZqfb6AcrCkKsuE/4a49BT2Ogm57WiZ/Y4Z1NO0yuQHG1sHwe/FRsbexgKVOB7BSe
leiVA4Ezv1CsIKJOW+O05NWdWyCXP7pdhSbzAPz3wRVbV+xFsEvBQhejDLhL1sjnll6D1IYS68TW
gcR3PhqkhQyqBnLpfhcfKRpRNYABzPgdITbYxiEdjiw4QfPo7780gLugY/gDTJhD+oE8DstoumAw
gx7fJbVWEPGpi5NQoF5v5L0TB9/aRNQrTfyl0ITpGHAUYHQBVfv5vWbpLJVmnfustKBTnHmOjWQX
yB+CgY/rK1xIkMAEgdYqeHyBg56PuQYF08TJMRvX8h8QB9mD025T410oan10QJJ/3drSV8R7AsAW
mEIJ90+X4uzoNGkAnneBJwVSn5c/EtYmhE5IsqVuue+qx1YQv22CXYg25HXTC3t6YXkWGo0cajfd
9JipgscuiP06A2wpDXeWs8Z3uhSFYQqX16R2CXed5bjGMGLsRSE+1KN1w9CLxc1/Fxnhxir0NlHM
U0W0y93n0Y5ux87eV2StOrq4WMdEeEKxEod2Fi2yUZZmlGGxo/EVELLKqLyifq7QZb6+qQuREKMh
6DWABdBC+3m20sZF0xhnEmkubW60224Rqn27pD+MrD4Yqj+mwZrYxgIkbZKCwoWKXhYeT/M3Cysc
B7S/sJnIIwffC7+h4V6nB7w9M/cQjRvlfObGXSZ2ZvwGsSgPyrnceWj+mkUXeTUeFCBRwe3NoGx6
edc2lugjY8DviFFdSPbMenX4ydUBWvG3Il0T51j8ov9Z47MRgrYfSolGO3YawgQ1+Yxaw6bvmVes
hbylgIBiBvYXFbeJQ/JyWUFqDl3TjHj0k9oHugLNluY5o8VtZCXPvdBP1z1o8bAg+JgYBcMcHRot
l/Yq0hOJt2LuUzEAxldAlmOXNMRjxQlEOGDyDeRzkH2SLkju5Ot14wv5LCpV/9k2L21DwJsSjaY5
cIshsOLxHY3WcKvTCZi9FwCbBGYQtQ+wmc7rF5D6KiI3AJVkarhbFygATgZkgfJ4fSVL9zPQXhOW
D6OsE2blcim8wbA7q9HMrbTI9zKMmDcyFT4pNxSblvfpPmryU+zYMA4QTTWw2IvCAYlhyN9Ar14f
21wNK8n8n4tqvnrgRv+Iu2DObw4YUAOShrjBx9Wo5Lcp9TooWZf8J+YybxmZZtkRgNk3IW2v4HrP
Gu2DW/0g1aN27UPCay9A7zS25W3g2vvINACpX+vwLW8dtxzwd6BCxeYzK23VxOEg4AVZCzH5+KZJ
3uPAA5QEXMVvMSuOTL7TyvJMu3s1VbqLY+1psjbtseQocA+wZOM5guR2FkrxQahM0JbzpYVBHclo
fwAYGcj0Sq+k6suW8O5x/4wr/kk1z+5g1O/KtJmesDEzDy6NDlWbbu3U2V93yaWIhU4tOu8clWCM
rV96ZE8sI8agKpR9gEUpqoNMfkqMFLM1qoLFCDKBp/EcAHfShzJlNmCMq44xHJ2XQWBuI+j87DjR
NRIJo31r3cH5TBtKDypyirvKqeida2t6y7ICpHpUhGsRbQrFc6cXU/kFQFZMgs4LtBBpNi0+SVVU
2mvlXZD/bIzfZr11QJts7stsn66ds6WtPrc4y22GqNCVmEQz4+xLSfzURF14eOistUb/0t1wbmf2
yAtUQPKqgR3DTHdGCdSZ6H2jr46Q2oZSSrQSPpayi3NzMw/qrEj2ssNGpvX7qMECULx08pkYmzzI
vVzsrvsr5VO4//Dh0DRAn39irppnFmOsYiezcMeiBAJwptJ9r/dVWbnVFkfGvtG1WVrbEKDq3QC1
6k+k0OajwcVg3dSOatGrLGi/sxMLwh4NCiXhjo3D8GQOOXF8a7Ss9BHRp9wXXcacgwyS/ltCMV/g
8yG0ttEYIgyGbpjcVqWou42JoVENfv42j7Y9N/RNSnJjKye3tTIzAMVPQ+hPUZPqYFZdMmyIEobc
tFGcOX7VB+49N8oYsEHqFo9WyMhradL0nRMFOi6DuiOy/IqExGeSBhhFzOv42KjOQt46CHC0YYoO
v8Ft7lsnsLiXEiP8RrUsNqh66hertLpiMzRlt23imnzF7ALOOiPSxmSQCiN7x6PSvAk7yAZ7ddHV
qa+qjkf7SgEYABDjxCpBUzbNZZGDKE0Qe9ZpY46eKHrgO+I+KxGawHR/0yWRAHdhGLs/cyhy+EPj
iN9JWNCjsoTco0owbESKYawbgOrB9VSDrM8rc2yyF1bxEG+g2Nf4wA9CebAhTP0qi6E52aPIK3BZ
xkEDUtkGdBpQZuG/lQjqb1TWg+snYaV/NBXNXnIoRwUeLwd3U7uG+J1ybO+zkzvhPWQ0SOyHQ5pj
OIKNdwzkxttWJxBSoLj2s064+zYLzB5z7vVR1U18M3ZddkShyzySGmXwsi866ZlZBLlbXcHDDA0Y
5Q3nA7rjGc/drWm0MtyAwDEDHV0bnIhZGPowZNQJN4lJjJNq4LvekJv5u6kHgGAC4AWZr4exLDcd
ZNfyp6KPo1tbDxbzy2IsMb7Tl+UkU5ZXfNsnUbiLo666N/hIX5ju5QgQNETZPdPKTfpY8DYrtk1H
m/Bk1Nq66zuz2lpIgr9j6L3cg2ADANUCnqH+h7TzWHIbadr1FSEC3mxBsMn2RlLLbBAyI3jvcfXn
gc7/jchqBBHSLGY2HaFkFcpkZb5m44mxerwvTA/6bJyomsg4ruuW1ZPhaBwjsearh7C6V4fPSfSg
JW4eH7XiZz17k3Zn2psE+JUDgVcNNR5on4uOu3CuFn3rVE1CZgBT+A6e2IMR/Ehw/0Dz5aASbhr6
K7rgt1UWuU0KCl4vNg6llSMQ1Syw/CDKUPMW+wi5JM9ZaHYFIA3FVXcH464bdHaljP7DlhXfyulO
Kkw/k/+RiovHX1o2ejZZ5AVF0qDIQMnaR10igdroqCmVWKvWklvYBXG5cc6vBYb1BIsRApvxRqRD
kVKjUVqJ2lYH4PehzEz6qcfJf+9r0cZqWptPqiqoE6r4d3DKnycl5TRwXlegpv1Gp45W6cWNIo9d
6qJzi4gSx1fnzYGS5O7cmcOWvM1K5kUn0wYIQ20HdXYheqtNTTQPRNdxgm7kjovMv06jLQ/MlXQA
qUBY+jpPAsAMYhhKkXYZlqQDSruvjSNWFNzY762tp+Jaeg9UgnyVmaQCIK7OyRxLrQwi+H7M1aeK
Pi3FuAk60a4Fk45BqhnwK8I4mUByD7pvuhOX3Be/7/rKTYMgucsDxboNm945hoEZ7n2/DG7DaJD2
ip72FC0aM/G9pB3oi6YmcuFq3YdbFJ21ohSzBcxfXaC/4H/PF4XTR7khd1halybVgnB2wzTfp/OX
UMtdJfwCiUZNvUxXNpb92mo4DSt8pqTJM7WOCdsZw77M3mvTdEi3LAGX3y7kNOir6CbAqwVKIyaj
bao1Uy+THPfUqQMtfEyCbkNFYSvEshxP3xNFzcYOCJFlCV/YD5/VNvrzN8vSo6YphH7pUoE+j1FX
stWnDV5Stly+5I30NfDTK9wFNnL3JaN8M1snYYSCQBeltdnahME+vUwfC+gJYXQfO27q7LX+Y2Ye
LuecKycfw2JIsFpN9H6FJZBVVA8zo0Hwfgq9omgf49nat6N+o7a+Z2XTxm2yGg6hi4XcunTXhHDx
bFZmp5C/+1RblTndG5UJFQJdLy28L7fsklbOWp0e9L/RhHUBBWOU4olotfQ4D42rqj+a5L41rkI6
NPnWYbT26SBqQCFkB6P0JKwQPUGCMxwWWxfzH93aO9ZhHH6m8Xtn8L2q+zHqWy32tclEDAKAkwMS
jhLV+ZLUtZG6eZBUoO3gRhZ+6c6pPrpdEu+m0Jp2ndl9u7xaVg4MqgPksJDjl3xI+HxZOBZOseg0
FAVQsdF8DALjoJIdu5fjrI2M9FDj3Y4O8huJIXuarIi9Bra22ffzLQKjLhSasCY53OJ9roeil8bp
iyiEiKnVfNQN5hQAlVV/KmQZONqHCVxf6R+nrXrt2gIxIZH9XygRVmtGCXmUAkodGpdaPwxm5amz
ubPYfan9NWu8dkt+ZS115YP9DikskajLUbIZCWlhsVeVHxzyNnnM9rqUPIFCdYuFYku3a7G6kA+p
4+wGX93AGK0kAwtsCl19h6SDltL5MqVV2dfxzAyn2KVGyFc7Un3fSvK1DWT68rrZCrUcCCcXQSr1
qiYt2kDVWB3tyvAkEtd2TKDtbVw5a0cLkHzIFjix8UWFnaCNk1PbE/DTuM/3Pj4FnioV76Rx2MdW
trdTaT+OxcYVtHbNncYUjjMriM2wj4mZ4myf1xoVwneX529tf1toDujUIUFXiJvBB9enNxO4xdLw
UVxM0bQHcGdvCOiuzt3vKOI+yKGi9fMALnnuHIoV0muUOA8LfFeyMD4K9EMfbJmhrW29k4GJNf6i
LRVzTgBcm+FHM32y/Z/qeB01+zl9CrN3Zv/P5XlcXYcnIxRu8biNVDlawoX+vT0iWLaf69dNsf7V
9XASRTtf7ZFBN1Fb5rG26FwMMQX1JNQ2du/a+Xg6c8uPONlSBX0fZXAIAuPaVcej0v2o9Wcj+m4a
+7+YtEW7DrCczbkvDKeLu9ZSCiatpykQy62nRUd8kxz/9XKc1eV3EkcYUdw4Hc1oRqQty61Lvtul
vBuU+CpJnc+Gr9+USfI3p8VJSOG0sPLBiOeZkFlLYdT3wvClmdDPpIVofA/7rSb36vKDqgzVDqAG
Xa3zbzYFjZ2q1nI4BZKb9g8lSLQ+ejaSrZbB6uIACrFQ+hAvE7fV7PeTKmcEatKPRnYvpVfwlXe5
s6+oJ/3FVzsJJWypnJKcNWqEmqQ7OVFdNev2aXoTUBtJkjtjq6+8urdOwgmLUYu0UHbqZQrl6ioJ
/dtg2PITf+tJgdIEBYd/Z09YiFnkZJHeLbM3fcnNlwlL8XB07emmRd5/voKuh7hhWh7b+Ig13M6M
PgzOi9k+TUi2NdL7y/O7miqc/hphjYIXRSRe59fgjNXVt3TzXAvEaN8EbmneOqRgqnxVNbdhvt/U
wvjV8RGfPUBA8A1EDwP+opCnSCYmUXYzoX1gq58TZMzVaniQOnITJTlMTuHOee2N9ZfcSSFf+1uu
hevxKcqg+0GeArD9fMf09ESHSILp0Snmtab1OJilbt59kM3e1TMNvUlov5n/VTfrT7q8cTqs9f/A
yELxp4+/iNYJoy+0rgdFyuj74eOQm56v1t5kL1Lo1avvqNeUefflmLA0xn1gJJ+o3u59s72rs01r
krWj4/SnCNsMQC0mMy0TkTuQ3MO97PzDy0yuguPGclvGJH7x00DCjLd2Ji90LFI1i/Q3edVszANK
tynem32Hl+OhovoS0zYIt3pIa9WWxexkIajCzkCp8vxjAytI+sphugOtcLUSyMgPTX7OlH2MEUQS
P4bTQ/YXGMyzmMuldHKNzjo7q6uIWVHIr/ZqNGmpZ8bZAHAkGj9DqRheLs/w2jV3OsolJTqJGM5R
mfUKERGujKXbpESQoXDDcafJ93G6ValeToe3n/N/cwpZ4jyar1RTrJZ8TisvbqKiOZZA2i3nn8tj
Wrtvfo/pLZZhrgEvL2Oaxm5X+BXZCAZ50bvMYZjzVlNz9UjEhg0iGwUs2xEBNqmqmEWHHdLOCDHg
mXey/GzoqVta723zG5jdtJjcSP9U+I9dvrE/1vfhv6FFtE0zSkZiT4Ruq/FqUK+yrvMyDMKiv5BU
WEylfmGZOH3edDeseoQwpRIpK15D/6qedmpwr8qDq2g3aexZ827etEde3fwnMYXdYM1zmisFMU1K
B4l1lcrUh6n1x1eScWsiT+rvTcmLlK+Xl88aKeJsrMKeiHpb6lKFuHnW72rnum4fDJPDHbvHOxCd
stR6VPXC4qpTXd/c2iOr3xRAOZimxfRJE25YhU4gyEPw8WlRf+iG+Dkaht0QvqbSlrbU6m48ibT8
kpO93459iro1kQo/9cow9DRowqWU7y/P59qAqB+zejTgp6jYnocplH4EuANXMZWgP1hxDLEv4BzN
df1LonQbz9/VaCA38YLgP11sw9lVnSmSDFVIUiH6+xoI0XCXSdUz+pC7ywNbmz+4g/+GEtanVqop
Qj+ECiUoyYnW0nyG7u2VpnG4HOlXgVU8OE9DCXNoGXnY9xmhivy2Ub+ozpNZPnTVXVh+T/BTnb/I
yqviH9X+Y5G8IEPlbBm6rp2pJz/gl1fZyVqhCWs2tJRJfYofWXYj23eLxaStPmXRVvdp7Uo6DSXk
OX3l640DQn7XzNbPJHxN8sgtzN4rJRYOiNReTzemd/VDUqgEHgn26436uhSbUtL0Ph8yN65BF3/o
ytCr+r9gcoC0/R1GyJo0O6SHphOGLPK2LfSrmRDRaBzB9m0Ygq3MIbxqtBBNgNDwIoU5xKL1/z6X
5QzNPvV1xxvkDCeMwHqKqap5Rj1CZeubeiOfWHkRIeYGTdCmQ0tRcZnq03WCRn6YZWGxM4pIetG6
zNplKD9tfLBluQvbgaYhndjFFw9RKWE7zJXmF5nGwxj5ELPz5Ai1EBSFvthUOFIMgZR6g2+tro0L
ZX4q99hWYnsqjKsqeiqG1QJ7g1WgQYFOux6xXLzpOgNVAuOIL8Q+UnU3MaRrDd1Bywr2Rhsd2jl2
62CgcjV4vjnsZ9N6LxeKa9spldQEDabEK3Nnl6iJd/nQWDkJDQzTOAQXQRkqJuefYhqxoBpLQI15
0+DnSTYSu2n8I2ufL8dZW2sG1Ff+g+vyxqbQ6nOJKhb9+LE9GLhO+uF1AAIR4Ry9PVrs4/8WTjh1
C6WeZWtewgUfCid0Fech7h9D/0M+9O6mvP/aMwBpa2CB2N2CHRcJtllZRWMjm9CYBy/FZ85p3ThR
vEYF6us2xvVc3BdbtMy1L7fIdwPq4Eh600UM1M4Yw3SA7FB7rZbu8vSffHo/yFs8uZVD/ZdM+P/i
CAcSgr90FxS2kWEfewSATNeQdFeZd2m5iX5cXmriluVkXUw0NJUXgLgag7Gu9YhYlvI06k/SiBRb
7yKQ17U90vJXEO6L8grZJRRtD/ZWqXX1M1qg1hai69LGXKbi5FzKTCs2s2n8tUhb+XtSfbGMK7VH
3hLrKHQNukM6buyLtSPjNKSwUMPWH/PG5CuaTb2bZ+ddpkkbp+3qBzwZlXAOhqY2DUZPCKkK7yoD
sUbUSPs6ujeS9GO/qT25VgBhi/87i79EAk9mUTXTprRbZtGqhh91+GjhVpKGwSM1sJtS695JgX3l
UKhs9U/NX8GczqILl5pTOO1UOow2bK6Tal/FI0jGF6n74QevdnhXlO8Ue19r70t9I6dcexGcRRY2
SiSpaj7ZRMarwpNqNHza8M4w48faLD40ZXo1DS8Q3w5S0HtJ/G7SXpV+Sz1vc/KFWkiimVMxlEx+
Uv1I/WcQjV7r7LL4sf9lyZDPvMU+Nltev6tnERrGWJwAjFfEq3aaAnnMdaKGipe376zmyR+u4nxj
Ia/dIQjc/i+KqAK6gBsLySCKoXOnd9yuV7NyVI0vauPWw/vLN8hK9kBRQIYeDCUTAxxh10TWlEP6
5yhybIg3ycEsXydHelfLuQv9Cg8P1U2NcKNDshFUfKrrMI7+P9O9L7yi/2D4tzEPytCgXnpnBZFr
5hvX/3KgCgfuAseD1oDkB5mgsFtQmHMCAHjkSMpziciUWl9P/VYLfmV1nAURNoaRmZnfagSZx6eW
V3rqINFADmZsXPpbgxHWfiTZCoiCJY79LawHauG+a/+5CRMARgB+yxv1F5vy/I7IKxw0cbNgEaY7
PX2lH2fP+8lAaLTc+jir8wZxieudYsobQQtHBVVdyIQq/ce5/6ca3lnBO6P981cAA/odZbmhTo7r
OaGjlEpEkSwKpalb2XvT31fd50CraOFvLLi1OxYxZwVav8kdIYv7ik530KhLOCt7rINvg1bhU/1q
Gs/WfFSG/dAhQ7CxLlYuQAq0lgU5HjwNFZPzEQI6tvV0SQZTo8XGFTUba18AdrbvKj3aGN/aDrY4
BQHYkpIBJTyPhX9rofr2gjvFgLhIrh3lQ1h8ssfRNdrvs7avOYEvH1Rrq4TlgWwVCRPwHeGgmioz
DeKBiAaARan1d5KORsPseyoUpf8USnzf03NIjCpZQknDLhmTo6R+1KDlz4W91cdYHxVPKAePenqC
QirWBKpfjoFR7Ka2Tn/ksMW/2aUifQKpXb5rLNXHZ7lIg1tA+OldOs/WnTmpGDUoihNeJ51VFK49
4kCPSHmmdJhAh1XvyVrWb+RvK3cS8AZVcRaoL+0mYfZLYxwb6BFgmmnHUlw1myej6N0UaphWhAi+
fb78CdbW8uK9BROWnF93hLM0MLuyLxvihW3lJgWqL59H0nFTfrKjv6CsgJiCP4LHDaqjYnND0uui
05axzVWtfBzVcNqrVnlfI1jrAU57wFAhOjL4DUzH2jPaQjdjUebgqfhmv4apBj00Blls1Kb/aufy
9AKUQ3k3R6Oq7LQ+bT8PppYcVT0zflZG53yFvdrvm77TYnek53Ot543xiR0fTK7ZZvaLHSdGcpAK
fRg8s+rDcF/3ZvLRCCXk602t8dDRUX4Gs0a9Q1ECZeths3Iz4f9CvZh+JDUJ0c+sD0Ls6iespFGL
fSiC4i7NNcAw1p8fdKiNAL6k74dGkAh6h7RoozOdlNTC3RSOh6y+o/btJN+0YWPZrxxznKac39Yi
WKG+oRnmeVjo0cKHq1wIreWEO1tzU48UUcdDVoTXfI/LC38tsyUklDjo9vDYRUCRLdV1WeHlCOn0
p5wcOGldpYvcNNv1Y3KVOJ+L4jXQXuN8Q1RgjaN9GljEGI1ll8itRmAdbckKSH0jebHzZPhf1bR3
qwHCzY1THZCLjRxsjJ9q61MUfJ6Lh2aLW7DW3T37KcLtMrYY43QmP0WS6p2BzNag0N/OPEP+GlvN
TquPanYXzB5E8QDBErCx+V/oTSKXjZkmkH9QXSKl2tJ82FcaAGkfoYzYeAxD05WLjVNuLUvgFmXL
QGNdpDaFY1W1WjXzzQXpTZFsuErVr352sJeFXF/F002N/5BpbcpKL51FIRteJCDxooRGBi512cYn
qZBf8lOGZEFMF59V/V51Us8wn0v1WVVHLxxvGn0PcODyul65QM5iLhfhSUzdQu5ct8FtSnBu5hTG
//R16RQYaQqFDAg/oJvLEVdX0ekwhbt1nIZgtPQlZL2Xi6tCP2TzYUFKKNaxVFo3Kq+d4J5qcFvh
I/JcOq+Xf8D6kBeRBVYQT2bh4/LAKNM+hQopy/dl4TXti93SPZ/3IEZyjuzL0dbe5czwv+HER1US
VUnpK3zVWA53mnosnIepv+6qnZThDAyhzzdfS/lIwzkzf4y1vhV/fVX9ji9s2gLdBYjrDDeYr7EV
0qOPJRw7eTdFH0LtOOLKHMQbMdfum9MhC1nCEHE3qMsMq+pz2P8jzw969/PytK7dAKchhKS67Pt0
HmVmNYSdX4CikpUrAxCEkx3x0aqXL7txA6ykPlgSQ46GBISSo4gQkwbFGWYNUPzs3MBdlHvbdepv
kX+wNr/ZWihqqygUATLW3jiQOXWm+1MwlLtR+lLknjGDpUr2Gmy5cd4Cvq1kutDXFzVreDsocAjL
Q28NG63pEdpERl8+v+M9vo/j7311vPzB1s5UlMapn3C28TgRkxCll00f2QLusc7AADm3dKhieqqj
Vt+0WKBNjcyNMjpyfmdKNpzdLO6G1KuCMdtolKxO78kvWQ6IkzMPvV1d7jUZo/JwfG7m70X0qQUZ
MCX0RuetS3N1fh0UxNBh0xG1F+bXNrSgRrYBZNCMxYpvSbqHDvWnwrE+SSmAocuzvBKNtAjlDyh5
yAKJ0lZyhJCNXcQVkpDZR7ts+6Ma2TV86DJ57v2pvr4cbmWjg4S3oABymBpvnJ/CoI/syoG3Icez
7XZVAppLUTFrbPUt9cm1kdGsw2PeQAYB69DzjxbhvupgLFTtFK08hHW+z/v+eoysY9s1GynXUnIQ
7mEgDZANeLXjkye2U7phoOnYEMqO22NmjYfQ2pLmW5s4KCE0Ptl4yhulFj+U5MrU8KmNW57JGJv8
wNsKK5XZ+ufyF1rbdihG4HvKgQJ1QUxlKopuZVkPFdgXkM9ydwugYu/0/nUpWwe5rR8StcJfs7xS
fPvHRuxlbYsTaSE1S+KPyTF1l/NvRtemi0NrrnaqP+1bf94XbYrgWH9lVvX9YIbc842bSQidZcYh
n8J4oxqystGXj0jxCjgoKn7CTV93eQu1Xq525WDCCxknpAOG/oE2T7jXYylzZatT9pcHvfZlT2KK
1z0yGSzKXqm4mLBXsr7IPIbyFKHoy2HWtsOicqsuah2wi4QzLIPCJ1m+ujCmnIM8jN8rxTgac300
NeXqcqi1pw9ONVxGNucXmYy49Won1WeDclwxqLscOKXe614AuhNqv5fIQFu7ysv614Ssou+Dw38M
LwzVHkGLBRXhm2609ihSQ+iIhquh1MGWRNK04zB/HANpcqs4+GYZ8Z1v1982fsRKFgWvUMNWEnQE
lXnhGIfMOANTMKodnI8nEwdqaivjleNXX5VJvYl97dAB3u5CJ3A5PjaS9LWPDZFgEUABwwe79nwf
5XY92bVjVTveRfdDM76gl/oiBfKnanY+Xx7o2vI9CfXrODm5G6eptMGy2IRqSzjVU549xr0Z7sxa
36rFrh2zNm1OAADMK9pn56NSp9bWwPdzeVAQ5Un3edCN75dH86sQIJ5ADngIC8jqYusrfLYMZcN5
StRy8VSrdE+ubufpR5cc01Rz8+ZT2Jq3ZvBhKq/98V2l/Iidclel91J5lc1HKz/oE2DMfRkc8Nca
tI3L8+1XxdibJx0lExv1cVEGshmNQC96GN8K7Dn8ubos2E3q99h5uTwJq3HwpMQFfhGdFG1XRqfX
enqCaPrgyW7QlIgHmleo6W3aDKxGYkhwyX45AAvnfSiVtT9EOP3BW8fG8AWVnsl/HLOvlwf0duFA
FfpV4V6ABwgAnS8cZ8RF0/apM7VDamIKjYGY7/tbVPa1wbATKKb/ErUV89Wmk4ymDnlh9OWY3pKW
SvdFrcLxBecYTEOz0Qd5u/GWKi4tNkiiS3VVWKmKj37J7FNyqC2f/Kk7GJ21M4stJam1uUNFe9H9
1OClirRldFO0JM15fI/WMfN/qOmny99mOYzPNxzDgFjOWGDrkN2efxusT/vJzCAqZwYSja6fIQQR
3iJr5sb6td79czna+mh+R1v+fnJaKYofaWlCtGgw9rOMeGtqeZdDLGfrmwEhb+EoukFfRdyllaNN
wVzwPpI77UFK7b1SfHbGF0t9VecO+ZKOJ2C1paN2OegbDLqW2pVptDwAB+nYdFehcZiQGRqzQ2QC
RqHsWG6xhFaW32KRy92GYjT19uUXncykPYax048ataemwm7hSpplL9l0nVqJAtgLeoipL6wFR1jk
/jgUU9CR9qZG5pnFCJlXoi4R79Qp/jjF5vu+eDWk1Ev8Zxgu3/G4v4UsUjuaV6HDdfnDKurbL3v2
Y5a/nwy5GaiK+0sO7jjPEl5xZYvmceQlXIFua3/Mu+K2B8LhzNI+He7Hcdo4xlYmgwch9WQuP5iC
IlNHHZFejouxQjbQfs+7LUBYv292SZNuZXBv82BVp9dJGxfhbOS5hWkvSiWKaMvVu2LCHK/HNdUt
Z/mpsoLvhtk9JlVibSAJVjYmEEuUA4A4078RWwFGi6mmWrc1C3i+A7l22+bV/vL3W5k+9AkAa8Oz
Yl+KD5shMiI7VlVUDov35fSS5ofpz3Eli9wiuwLJIpRZxb0/G3ZS+YlR7xAj8EYETBDYRRo5+HN/
WeLQBV8wbmhOirMVdWkfDClxKtTEUTP3tWMVXdvS1eUZW7nRlmegyfWySAmKXZM650EKzbHeBdKd
mb+o1XHGKnGL77H2XdjZ+CLKJF0o5p5vKwcFvbGy9Jq93UHws49d61xFg/7HlQ7mjKW8gOWgh1rC
RZMEekZHkDnLZuw1ni2/cuHx2tTI/mLSTuIIV8yUoctdhMTxM+0qXFwILPMDEmG5W0wbdYeVU/9s
SMvMnhxIUWJosd0RakJWwMSqdjAcr6hQzFb619r8ntaYXG8JHK3Up88nclk1J1GlNtfmvibqDOoH
tT1H/WdSECzjICpcS79GMY9HctuqIOmvESq7PL0rBwXAAUzgAHku7TXhaKqdps7j3K/pp8Q7cDog
pP/8A0LEtOhHcucobwyPM+oa5rg0rHKMUSZgcdbnOH0XzRt5wtpASHngw2g2j2VRG6JXk64s8qjZ
RVULEWg3kMZdnqqVjUXi9juC8A7GH2JGDJAIpXNtNKkrNYDd/mYUHKkcRYvDqSwshkortQGl1GaX
9pgN0+ZStmw1V+4izuvfEYTjQRo7eaxKIgzOU5TupRxVPNDKvptrG42mtUgwXyhQIv8Ogm75YicL
WxtHljUim7spu61b6k8kET+KyGv94+UPsxVI+DBtl4VRXRDIYYUNCnaaPGfpK4FS2Gp/rpBsYFmr
FiUIfbn7DCEWDXxEiYeqwW9vwMjtU1U8mBJqhd+NyUPjuR2+6/r3uXngta4ZtQsEvLM31uHaSj/5
CeZSKjmZ1yqrO3ma+AkzOPPefNaLjfr8yj2FZgK9fZPUYUFDnweQ5CJPMItudq2iugNpS+27qlK7
sPEvf7iVA/c0kNhat6Wp6RKbkcgTkG/U7G/16GZ5HfMyNvQrLdwoR2zFU88HVhSS0gcm8br4mJde
rZOCXWXGTpHcMvtpbS2WtQPjZB7FK9I2wEsZLfM4Y/EgQzr/FrRPl2dwK8Ty95O10LRao2O7zqdC
jXt8zZSHdAt5sb4aFkA31S2FN9h5iKGKkyiPGMWCNajuumAfaodxy4xodVHr9MEg6gClEs0U6EBZ
0twxkDGWQU5nrrPViF2JgFYYGhZkxSBXRPRaktR+WqlTtTNJwF1AOh5S4s1GVrRsf+G1SmsNsi16
Plx64ptCt5K5jR29wsau9iTzUCefaCvMuCKW3WO4hRBdGxJVJR4VNt2FN7iiKtXNuQ6p4JmpPL8z
2+rDFDr1nxdGKMP8DiKceFAvciypKH4OUe3innDTmjoXhnm8vJJXZm6BXChLR2ZplQiHThX7Spxj
M72D6BZeVb0F2AZHQjfPi8eqduwXX6+q91FaGRuBVw4FinL43/A444VmCFuo7UO/s4Fc7CL5OrD3
nfNUmwclvq+SL02LIsjz5XGuXFZn4YQbXg8YvqUvNLvJ3HfyPpHKfVzVZHseviEby3FlgeDaARnN
BP5KYUEYW6A7ZZc5Pblldd1nyS4FVXJ5OCunw1kEYThWmhq4lI0MpwRAkie7Jn7Rs/uiGb3Lgdbm
7XQoy99PTrpwQAAV+3MSVfm5GQo3DzCYr26VAkVm2HyXg22NSljzpYlRbyEP9a6bpeoxC5Nx30lV
8FzOzrOct+rG2FZOcTbY0kXC8Gw5Ac/HNmE2V04G4XrnOc+u6+iH02+shLXpWwT3dNrFiBCIYM6+
SsZsUud61+Bva7hDdxwSsEbv+j9nacDQOAkkjMVXfUCdCYHs+Ig9TCw/Wb2nd94UvoT9RqKytrx/
xyJjPp83u+tjgIjEasd30XBj/0WJg4YTMlLcegu7T8gXpiAcR7PTOBqCml7lxxgOvCxtlGpW2ntw
THDYYYtSq3kjlTa0YTWTsrOFAs8fvbTJvMB0G/lVbT+16d4e70Bhzc7Py0t8bc2dRBVzrwwNM7VZ
xmYXP8rU+KjW6t5u8k//LYrwvByK1CmzgbGRRh4SKBJZWtxo9pYe4trlAZ14aTTRZqLbfr4QfCdH
XEhnMJb8s0iPQ/YyF4nb1+48MJHfLo/pVy4iXPLAXn9HE848NdTxKouIRnvY/GLHY3JtOrOuUHP3
Z3D4moYI+Vw/tUpg7Iy8Ke4soJvXAACavSyl0Q678uY6jDPTG+rW3rdJ+ePyT1z9uMAmf5WTFyea
8/nQolRvB8fkF2ZPQ/KQQieWX/4iBPJG+HsYFJnEEL2dBnaSMQnGjDFxn8C/b0o38/2N9ONXXibO
9iLjhvkn+QHVufOxRIWWT5k5cYcl6r5vP3a8D7pQ9eLYuRqq76rluFXf7cYSaIrc37fapLtDNV81
3efZfkrD+lpS9BuKD4+G7Huls+UCu3YInf4+7fz3DaGlVn4M77ZIPrb6fbYF3Fpb26f//hL/5OIr
9FhPdJ1DTuUQ0rLrue09K7yJ4ye/B263UQNbWzmn0YSdhCGDFKvgGKBofZnqpTjwamwBQNdu19MY
wv4xO3seqpIZQ+UtTt5rvPQST502FugK8kalEQo8fZGfpAEtfJgApf0xSxnKrL4OgQUv87oG3lpY
12hvmM2NTk202nqQrY3tNKjwtRpHq2zfYLUO/Yc0eW+kvJbu/4K3x9BIWRcdadJ+EdQWWV2fIdpP
lDLZR1UGz61/nfM/N8I8DyPcf3Zm+3JS8aGwkpoLz5kwgZlndLYmF0dKV9c27vP1T3YyLuGTwZpt
BvnXypha3CFBuoAm4VVwl2mxNyzWIymy3wVQaafa0otYW/mncyp8OTUE2a7JzKkvP0fd56Q71OPN
5TNzLQk7DSFsLkm1illOFPKJMX3pbdWdcK9vrPp9DV+CzsBGAW7tZAL6vHT7EPh4g6OrZsmIGp9w
Zir9M8XDtxyLkssjWp00jfcaAhuwf0VswxD4PS4r3O9RZX+MUNNTCvPeDo2NMGtFcqh7v+MIK1GB
xFfVKXHCLPrQVB+izrk2pxSJhWmnTR/HWTqoffeuiYZ9MCwGgdHOntIPlwe79lI8/RHC6tStTIkG
ebnyJu2x80OcrZp9nOp3khnc0CTZG/hZFIS/HHZrjoWF2SeqgeI3YZNac6n4uKUCDMu8vhxla3DC
2tSiogXhSZQ63dkMY/yg4dOuASD5mia3Pm3gy/FWD8qTLypcAnJhJlVoLfH0feh7QJxy5yNUr7+I
AuWKpblIzYgWzHkaynim82rMtTt5PBiBN3T3mrKR5a6m8PBLwVnS1qNqKuRbUWDBSVwGExWvta66
0U390zI9S31E6MBKvbH/Om25yK4eJicxl7zhJC8I2kazppKY+DQl8c/R6Nxh+ujED+2mzuFaCoLb
MyhjOIdgMYThIe1tUQ5m9xn2fZ3fd+F9rT+25as2P4NE/PMvdhpLGFanSvPUFcTS09ANzX3pezqO
XNKwsd63xrTsh5PpQ2QpKkxMqXZhl+6L0cZk6UdkqsgWtPDstR1Zyv4/jUxEpmKW0lV1sMxi+VgE
/1j9hwjdH0femMC1dbH0/cGBIavPZXo+MOx25UGy6CcaFjqf6YM53MwosPrtrVoeLo9o7WQ6DSV8
q1FPx6IzCYVDlF98la1rI/jnv4UQPlNegDLl9Uymo6AGEz1J5fdq/HMw7wLK+HfKxLew0+hJ5ivL
mos6fR/LKMQqDf4AEa3LR8Xx5d3lQa2uPYAGVM4g81LBOP9EZlvaINmW59movs5wXXezOXr1MN3K
aQ4RQ/sIx3Mj5tp5izoH6SKtuKXCfh7T0UMlqAcavVmBDt1yord4O3ip/u7y2NbjAN/X6P2BRRPG
FqC9pEOQqHdOPlxj1h7j4+lIwa6cNhbf8g+J70LAm2TAEHUWdNj5gEA0xE0zM4lV/7UpAQhqUK4P
Y7JHEEnL98qWWe/qvjqJJ1xYWZkHgzoST52PxeBqqhe0ny3lPi//GG1Md0JB8GGxrrXwmzkfmJpJ
StpGcbMrFJLD/dDe+5iCqdd/+p2Igm6ASmpIdVjEJGV6YqjTnOJ7HkNCuwOFW4+etPXUeztp4J4o
6S/m9pT1RZsPVXdi+Pc6/ezaw84Y46+sRBXzqdziUb49is4DCV9nsIMQRIxG/0j7jlR5xhu5+XZ5
xtZCAJPWqdBS33zDW1RsoPZSbzcs6btG+Wn234st/Z6NECK7dnS6pFVnQqjTdWxca/IBp93Lo1iy
xfNts3yIBUVPMQVE9vLFTu69UqomuVVsSmURNh0trfmg2CjZrI3iNIRwLQRaLI8ziHnAZ4hnlcER
aZZ91eV//JpiJJosUxhCAEN5A3XV0rYtWk60YjC+JmFGcgxZ6B6w0MswtPZVbqgbK+DtkUNEXQP0
TCNRh0p3Pnf6hKY4ypPkDAAN0uBhdsxD38Puug5DzW1rN9vqFr09Tc8iakKF26+QE+/65YaF3V5U
+7GKvuDAeDeb/RbB6+2lRChUAJHboHBIkf58cGpnJ5G/XEqIt9wmQftiZhT1pMp8Pw7+Syf3XmFO
Hy4vxhVy/XlQYak0coUWq8xtYQXzU18iz5DZ3+143jnWl8mysK2MrqbaTgF7Sc9m0TxgoPL/SPuO
JrlxJspfxAh6c2WxXHepvbolXRjTMjQAQdABIH/9Pmp3R1VoRjFG3xzm0opKAkhkJtK8tzeDzyZN
k8gVN8wLdpxkK6+GRQU+2wrtnBu0EaVpha+y+mmXDu2dQitwnTcrq1/ccdhGpJIdeGV9pM4Ni2EI
Fe5Jpb75vRu7IHIA/ybAPCZ16AIjvr7ZS7YYj5Q5PY4J9w+Q170JUMQyxKpo9bV32C60msdq+sWE
c4vJ95VwY3FtZ8LsS21qIj8LUMRFNqUDiQ0jB9IdzQikKbddf7TCNaySxRM7E+dcimuztvDaFls5
pWksBbhzPHOjirVazdqqtKf4YPimIVLcEdVHseH8kxeJYf5jlW8ivA2MH9fPa/Hun61pXvOZpRYg
qI8KZIcwN2LHqrCTpv+RKXakyPf9b5I059kZrC3MOZTy2a+aoNRpx6R7YeF/b4jBbYdlQXMqJmHA
ynW5IgxHukFpRQjZHDdG7vauVzTOO3K4vpxFF3cmRjslDHYiquJwDLwnZpLWhXUA5oGzvS5lWRf+
LEY7Hla4ZhcOWIzfnTC4t3OCL0Ieeb/3jU0Tfr0ubFkXAFiPpiEwNpta9O4pNkWpAf0GvvLGGBDd
+F3sNEGcs/8OC4xDAnZVOBdc5tjw8pAaX1lO6mP37AKotP6T07wFygDI0xNh1sbiK7q3ZJXw3sdk
I2Zu0Fanb6MzoaqXI9plrReT9q4FVUfNH0fxpV2DaFzaRHREOxjhw1jRBxZ35g5jWDKEvHWGYU3R
Zva9bZfFnnHvASBa/cv1M1tSw7kgCRAr4P6jf/1yI+e2GbfqsxmXpdxWdnY3Zmp3XcTC5qGfCYtB
CzGotvSzqr2sDacSLamR8ViIT6UDDA+e+MhehMWKui/kuOYZczwaMDuCWrX+3mpreLKa46DyEvir
0/eIGwn4F2NejLsCWYzAAWKxKUfkwKYn5q01iOHxiP3SIleMXmI8C1MbQBLWix5lHVajRwhaL20U
+72yzL8G2Ui2Vi/NCaxzhLyw1JBb08nqo1E41fe+Dv2NAA70s+Bh/pL2CCKyEVVYwox+F5aFh6dP
aJyk04q7obckRgy8GhrBHdJ8xwh/94VQ5Wy8zuJf0NMf5htlcQPYN7V6Nw3De+qaMLhraZQCkbLK
D2gvVD+Lwa+cO5W6wDgO5jiNTqb/y1d93SUOze0jn5SxldlEj5OZBxUQOgmgHl2SlyePIycVo27l
mbEnentMRjX6AboOXCZj4teRvQcuuovJrqly821pcRC7dmbQoc1W5nJLwTOzDdJU/BKDiro4D8q8
2ETlEDmbFCQpx9Fy1G1pGdWpo5V8CcnEXzuj+Yz57QeIEgdVswCN2uY0ibgPImBD5nY1c03Zzq4Q
kn4bgj7cTBanTwOS3YesiyyMMdjAjWQK6X80FBQt37o+kQKtv6a/dz3qbP3SLI8WZfaWWnjV+qCc
vMGlMYAj0HZHoxXNjSdEeBzRhiGQt1L5thfG0H8n6WBlN0Dwo+jTrHgI6nq/qLeN2wbOjcyVjQkE
bHmMmwDwu4GZGOihLUhKUAnmz25blAheCRw1SNVfK94CU8eIop0SKVoEmsAf4tDtzG9qLIEoNICI
w0/cKENnoFWm5Q4z4JjcbLjInoep68NnStUwbgTGa96Y7KsDd4GfvfGniuyAxjT+MIMMjTUthv63
lUHEZ1AORXZisdSv91PjQqbdevkbaBOb8MbNmugFkXd1GAGjYKdx1aTOpwkoYlEMNDEMbzBr6E/K
5gG7QSnHdcHmY5tb1ph5HdcRSo2xw8ARH9csCjDCWnCOiyhrsRsYc1+LKiMpKLUYuzEq0zzwlLQH
hVH1TdhOHOadchfPJmIHLCZZ+uIJx0oEcF0+DU6vdiht2zddzppDavTRyZG0sCE7IyDzMPvs0FNZ
PgGOeTqiax1p70kV1rZOgWjuqimLWx4JIFF5nswSTgNxBJU82AFUoaykmRzrl1MIYN90okAkJWyV
xn6m0pNjGPTZDGr5M5qGYjtGE3kcZd0f0I1t/QRmG5exKsPplrAyTarMcx6bzjI2RQVUidjBmnde
IwjaSI2s/QYA68KOg4pnX+2yRD6UFzyUDylj1Q06Qg3kSM2ePrqyi557u8keKvQbfJVjNwY7kzjR
fpJ2yg5TYHSn3KIBfL1XZNuqJ/6j4BTE1zI0qHXqTcqfPExz3NqGX/6qPcSJsZwipJJdt5PbMGND
FPskFPK5l4xuyrLpb/wpGBOvqsotwcTQuGazFzweyKCAwDADpoE0WQu4ZBRUXthVsA24F4kxAdpa
VZsxiBI0dIA6qPzsNT9dcJbGOaznEJOb9zGrE1Z/8kz1ft1XLcz74ZV+9jFaWNaZJu8yMrtfmgHC
4KViVVIG35RykmnIftXN9ybzTnmKyLMHClW39sBd9GDnH6CFGhTk7CFTc8pLljclG5KhYQnrbLSc
uqA0sg6u2299micVSgKA63lb2YDZ4esODOtHtmLGMAai4mVAYBhNiW4VODC/fSe5m+RdvnNY922g
bzVIVuJW1Nver7OE8jyOuFqJRxaVAUmLANEvnoB6Lg6tZyDkCtBijUbhey8d3nFVbgS7Yah6rKx0
Tkt8WOmZqPlTzp4utQHWg35Az7jBm6SItmbZbGsM5IAzdhSvfrFX+c1gr4T9CwE5JmfnhzQQeMD8
oG0vMambIiWMSBJ+0JvkKwjzDtNkAieKBRvekidjbYR0Kf7CeAsAVjDKDUg8LcTLM8OY6ACRRVds
JGiZMzsHON8xpZt+jV1lIZy0wB2FDKSFB4yjo9MLlncud0bEX873PpNxsDZ7tKQf5wLm/T07NJhB
u6lDCBj6psCMolvdMZl+oaC8x8OQNsl1JZlvm64jDubtACD5O8utHRc6O+DC0Ty2YeK5la95+Zb5
KxnCxS37I0KflMlHY+SGhAjlqMRXXdK1+/9pEXqMz9LJlb4NCUP7HorDEHz+izoHOCVmkg7UBFDq
0NFfHHRxjIRYeEYUORp9QClSN11sWNYXZvOTyPvHKQfLdCPXqmJL98mZ0cfAJYgJLn3AlzgU89+m
3W1EZwFI4N2stojZjHzadvRFmSttsEvah3m3CLRhACiDhl9qHyjths6ZXRWxXpp6S6d3I7hVa5Zp
SQpIbyygc+G+It1wKWXI8dY0HZxXye47DHqmKm4cuPT/3t3goG34jxztLnk86mVBTKwGONBmHRy6
iZ5qBI6UmSvloiUlB1N8iOhnvkl6MVEZLShhcxwT3P+JhtMJeCuH/67lQGqE35hf6njLXu7aKEwX
rhtVHGMIMoycsSBpVJFumI3i0V+ImlUdqWig7ehGXEYtoTSI5iChiwt1w9hPkFddl7G4YxhYn3n4
MMLuzX8/M3SjRYcmKg0sRz0Q04tTe6WPbcm0+WcCtP3K8qwQ/Zh2mwyVZMxUxW4jY7pGUbAA5InL
glFRtBnjfyhfX67DL4omr4k/j7OZzaFjBEkbrx/HxMhL45jXsj+VU4OEKHe8ytpkoVs+T43Zfa4l
mFTSylKH2pnYJ94CNX8l9Fza4/Nv0y5AP4UtEAahMi0T6FxVx9qQu+vHuNAtOK8fTEszeBEq+JoH
acyycGQI4FsyuXggOs9W81Xa+YGAko8zlJ6qn5ybj8LLV0LZ5cX9K1inOEE7dNgVIzY+La2dDPId
s9boxuZv173j2dp0oO9+qnOL+x5mB5n52nP7kKXdfgryDQ/cLCZNBuhl/6Hj7tfrm7qkuudytRcD
dVowq5lYWmU8NPS9MW4C/vm6iCUbjM7VmZ0WtK1g57pUW1AoqDBIcWwYggrwyPTufTSOmF+uS1k8
ozMpmgIOANwg9QgpsvgR8uOw1vuy+PvwyjC9c3/l78fGmRGZfAZLWeOOC/vVkCdirmj34kH4QAVF
1RyjTXquvEULT6BslIKHFix3horH5lFM5kr2dVlKEACEFm4Xr4/Ls5Ayh32QWMXYPdVy24wPLVlx
7IsikC6E60CwB+zuSxGZFfail7C2zfg7fLlDszwgsLq/0aozMdp5h1OF3w2wkqY8ei7BJMLB9V/N
aqW2vai8Z2K0DYuoiWxGlaF3ZjxU/ESC42CAzmdzXXnnj/1w+/9IcbWyr4wKNtEMUuxgM5Uns/0G
XKXIOoZqa60BJC+uCG19+A+MNmiluTwfQFL6yumKflNap2LCwEpJjmX7A3OJK+3IiwkAMPH9f0n6
qjwkikIYbaxq3Ax8F/q3Hn+zxrecHQmrESYd+/KxAnNztlYeXNzPM8lzavnssgqkGrKeEYxz5ugW
eKr6kzO8quGuKk+q+e8NeHBLgN+aYT/RgKffXIoBT5+hZxINrfct6JLNh1bGBri413zs4s2a49gZ
jwDphPnvZ6tCUFFWZYqTK4BU3rlWLKN3kR+vq+KinTsTMqvPmRDit/0QlTg0w0tjSz0hZ3RdwHz/
dV2fy01AkjHnZjjtDU24qICPjbOZ8Hbux3wzZfRTraJNxrs9C9qVN+GSup+L01Qh6x0033GIG8o0
pm62G9rfeINrncdry9IOxwzbHsyWkBOF/1T5DUawRoqk7GEod9f3b0kLzhekHVA0SE/2PQR5qBAD
Ca3O97ZcQxRfwL1wACo0D4LPeeePHc5dNQATejavbJsZYFehtxl9a90jMA2H8tbMnww3Bkpb4Z5K
+4WwTZqvBNVLG3r+BZqBN1NMWskeX9BX93R8RmYzRo4dyaA4Kou/cIuoM+BiYSQTORctCgpMUk2h
gv0txnvb+NFUO2ctnbN0bOci5nt3dq+MthO2MYsYa+uRlSDo9dNdDyi969qxmPQ8l6PpIQEBDh8Y
5PTRPqL/DMYWg55Z/cvxMCrHknzcVNG9WuPlXjC4UBPHBrkYQDY/0ERM4BVFQACpVtvElvUuBgAN
A4rQelYpKoTDyh1YuNQX4rRLLeqCUtS0kCPJ2oeGscTty51AIygiqJUNXbCHF6I01ZgQkoXSn8MZ
UW3bntxknb+9fmZrq9FUoxVG4Iw9RIjqfrLeRus5nJ7ZX8RlWAjwvEPQeOCoNL/fSDfy6wluSsln
FAe84sj6lWNZeqGdy9Db1yzwUbGew0ONIU3QBZxEWRUDof5rH9SxnTXbHjhQ4PUB3Nr4eH0Tl17H
F7I1vzKCtCPyJGSb7peSbyW5ofxQF69Ts+3yz5l36J3nsTlKnrjmo+OvWJAFa3UhXdNI4uSu2yjs
bpW5m9z80YKFluRZnNbma83XMFrWpOlKGdGckjmGA3qF5fx0BWi3mYjN6haV5pV9nb9c89d4biOI
mccqXbQOXxoup+S2CFOszBubO68xTiZSXLLPHpoyR7or/VozFMJ760mS9D50C1AnfLn+CQum8+IL
NE9QV6ERWQSrLRUqJmEoLRTeWgsQQs3a4Nnixp4tVrskQPepBpNhsUPh3eZGtuOud+NEIiY2xSza
j79ZGJLi8LAAvtcjRzObcsoA6r3xmiMQD6caxdT9dRHLC/ojQrMttAB1uqEgwkK9WgUxJxNSDCci
9iV5vS5q0QfM7RqY2Z4R2TWlNFEOL1oPokZ6AB2j6dyCnc61twV74n6zct+WrzuA39AKM9P86dCm
UIJG2iaFOQNFcYcOwNqf6/ZTXI7iE/W62EP3qO1nW7/INtSy4xpk2oP3HY01KxHz4haffYl29fPc
Ut0k5ggTbZ0SRDoMA3UYKmoTma8Y2DVR2mmatox6P8eijQC0hj7as3qStO0Ql+InEFPW9nihrGeD
SuDfPdZiCV4CmdzjEDcabwq0pAMmqmcY4wy4QC+R/4ChhbhYA+FY9IYhQJvAqo48i953ZEy2P9Qt
hKYDiUfkKUKfP2KEwKrXUH8X7cqZpPlLzkIyz2sw4+ZCUob8V4E5BWHEZrDy/lgWApwXUHeH6GLS
LEoRdj3xzKrfyB7hSch3ZRfucnON4GJ51/4Vo3te0iljIgHEKMzYGwlLHwAwJKOV3M6aFM3HhhhM
zRVl2DFy8MZfffRQsiSL/jvHJSLJGRvn/+7Z786ws4MJ0f0yWhiK2cD19EezK74bgjVvjJQ/LeHk
2+t2a21Rmt2qaB9GJMXWpeSXP26j4gVgATTbXZcyX80PbjRCwWse4UdPgHaXvKALo3zEu5pmubN1
uZ8l7lj8VSh5JmVe69nOFSrK0aQCW1SAMglPuL0NmqsU3HBoV7q+nkVrH7l4xc+VcAyWXEqqaVU4
1mz1/AAUQzZKRUBs/aeHakT3Bvqk/zdpWggwuUOOTBM0QrX9rZOKLm54B1RlYaGvzzHB+yj9Iq6i
qF6xgYvKcbZM7foOxEV3x5ytaMdnXmFEEE09bNpT29lcX+H8Q7p+ANEI/AzwnJjH0PbTDcTQswJX
i4Xoi+pBWVsX8WgbW4IMoDl1SRVGG+nQw3WxS8cIED5M86PLEmDImvI3hZsBoADK36u7qNrk7XNm
HbPqPedj3JZrjJWLD4RzcZoDq4GlJUwBcUEOKDTvLmBlXJuH1Hnw5Oei2FXDhpG/0J1zmdrNExy4
l5RCZtaDhtg9spbGyrtDaGAGj+Fah8DSA9yeofiDGXjQhxG7vBhKYSw99GokgorPGEpw+n1nIN+Z
xaVzmgGtAXSowiTI1sr3v7lnP2rQH8H63ZdN6hscgkXK5hRyGf5T888N3pUGeAbDBvfDMY5jT+LB
5+gqbZPaG/aicvZgMY6jaNilvExM5ux8Yw09el70tW/TtLtvuow5BrR7Qm7UTp+Y/6VUKzdoKThC
ywQIpNA+gTqvJqNtQR/bjpBh5BjNGiNmxF0uBerXdNiiIe4OBLRyBT7HWrw/Z0I1wySqYDJVxhEi
BfXnUsl9kA8JR+9uUdQ7TChuhIvu6eYrN4vb0vvlkOmTa32mphE7wEljQJF1nenUpmx//V4vq+HZ
h2mGy/SzQQlg120cBVha480eDkLs6fjd9YqYATaDfwrQDjYcr8tdPGjweM34oWBh0xsuWIlHMJqU
sR+KHbygP9hhhlL1WjVu2ZCgngibhbaLDxk7dIpW6LzDpRbtuAHP3QYz79seE2QeJnWAWvni5nUi
AnSSTvnK1i558rmU+f9FazbMlch/RbMNG3xxUzTNEdQfK6q8vIt/RGg2hMkZ3Zrg8CJ05YKjEiaE
xBwZ/785rD9itBvDGfrKKDI2m4KopIvKLfW7rQR883Uxi67tbMO0O4Ii3RB0s2sLi6M37cL6KYLx
J6dyAHHkYViboVzbPF3ze6Ca1CPOh1pJJz/5/slXP66vaEUF9EazskxlxOcA1ahflHO/GsYt/j6g
IT1MUKMZS8coBcgvwsVpXgK779vnJjpc//5FqwXuG6AEYTwGQISXPgqEMXVAO9zS3iQnSfzYscpn
j7/4Lj+0Pr0Vam2Yev7FDw7gTKKmA03lm01kQ6I/Hn3QvKPbwDh49Q/AVFxf2uLpnwnSTl9GZoY+
AAjKw/uh88B+ibaiNYiexdWgoxajRXOtXnc1RE5GCVZkmAAJB1NRdTRHgFTl5hcTgMP9ZK6c11IU
aoXo+QEdGXoE9KEpd6jTtK7aeVGHzn0LrcSPUDxYsd2LWgGYQwSfYElBV96lVhh1CmYUH1uX+TRp
exmXtIH3xGREdmB5Gxv1yhticRv/CNT7avK+5kUlIbCp96F917bbvv5phi/WGtjRmiDt3ZoZIWhN
m3llBmgr+gTAZoS829YmmlaqVks31wkAnQ3+vhk8Yv772QMs62jUBKFAq5CNAV+xtaO1+v2SBBTu
0fM8403j/l5K4ACUjCKGeRWUQDYTx2DBXzRNogUF348RJ7Dh+log6XaWM1kpJEREbDKJrrYkRyRr
yBX3s+jE0dYCxHlAhIQfxtnKXpRpIwHiEFmvAUXi+KcfnAR5IfZr6SU5uRFrKa1ZhTUz5CFYAG4T
Hq1w4JoipG1X5aoBkb3yP9cAKqnuubvHIysMc2S37sM1Q7FgjfDUR/0U8OCgntOzlLYNxDffAtyz
2VRiryIgF6NpXcAv0bW68IJeAKbAQaoXLw/0D8934EzzaMELgRFVzHFG5i7k4z+Ta64o9+JqzkRo
RpwVApbPgwira2JwCCe9vBdrOC8Lti4EkhEYRGDsMCKsHZHfDKVTcAiZHLwNM4wnYzlkh0LDdUex
pH0QhJcCcLKRx9CdbGZVToeBsxlq6EaBFwMVG+HunTQGnghD7w39xPPn6zKXzggJR6g7xvLR9Kyt
DUgZvCRiACpzWO1Yyo80aFds6lLgj2X9kWFf6sHk5WjeJ5BBOJAGwD3rYKKczeNxu7ZPJgxoTUne
7/Lsvyc60VEEBJsIXUXwH7pdihgvolC2wOe7S9OfhXqu10jIF1UDnWVotcal+pCsMBX4MUeUeTc9
f2kiK86c7wEtYWZfrx/Tkp6De+5fOZoRz1mBEa0ecmq+IQ7I1O+sfiXCX2qOQgu37SNPgG5edCVf
HpMRFFSBgxDaV9WPU5nyQwrMj3ZyQOxgutkBLHjTvjU5O9VWfgQl29dIAgCRTVn1dH21vzPqmlHE
pwA4FTM0KNzoOSDLZU5qEQU4cqoyGndR0L3KOs8eAqr499FlmLksJQ9A0uB7JBEdC+9ykvsbZ8BU
Ixi6SnbAj9d7RgIM+DdwTicVdjIAk5yf1XExTQ/ZTD1cGFztATzYnHie9Z89YFi26JPm0ozNzCse
mHK9H4AZjt760UbiFwTCr0UkLZ7kQOp6LFJiQYHbWIHLDRildnlfD/MLIuVjCK4KUexqMta/ZG6M
WYxBB3ObARvrwWINApnGGuwbGwgcf9E8gu0DKNnMwxmBaefyJIEgVGdmCG1B9f1ErXZvGuyUZtlf
GF+U7gHfBJJMfLZm3z2VVT4vpxnALrjngGcZUQWOPbA9XleHJbsIXigkrlAHDQF/o61naiwpgmq+
ZREoC6KBIkk0+k3SBKJ5brNujKestjc2tWTsA0J8a6Pf5OX6RywEbBHS5DN/NrwnyomXe5qnilOg
CgEtskZ87TyXnMTAfxbys8rGFYu5YFUuZGkG001z4Y4jZBnRTdTuvbz/BGZLGhgr4fWiHKREEOog
vv7AOFoK3MEpw74WuR0+jjZqhJ4BYKnIBwTC5Hvs8/U9XHA2gElDPgyajqukk0EwRQpMKWNdEYhu
pYM2SLn2sl8wlBci5iWfxRyiB1jfCJjgjQRrWgkm7Mgak16sEcQvi0FSCXEUfKceEmRFaNXjrPpu
+95WmChOn0vj5/XdWoCcnVHl/gjR1KDKcq8rZzVogt+JCswIKfKFmUfL+uzQvQd0FC5Qxbsb0Fi1
phsLTy8IR1QKvBR0oemDhVNuUEZ+Y1f7HUjgDrKrAKF/R/wbP086jNpfX+xCGBwBx93ERCQIxrGr
l+dWCZD4ju2s8lwe09LdW0p9Qxngts7EyXXZxpzco+fI1+tif0M2aJ4GcufGXIT8mOPQ5Eqjn3HC
oC8MoClh/RnOCFic1W6KpkMXWrEzYsS/LN4z75fZ9M/haMe5Xb7B9CaVB+gYdJ6w9hsBu7vbyQMH
YB61xUpKd0nZkMBH6DkD5mFU8XJvKPp8zcbD3th9cStRVK9rdaOCt+tbsXQC51K0m1NMIRswc43L
2XF55wKYFOinIXG62PSL6WiyjjwRM9pnQVptuJIP18Uv2QawhLqYmwVQCYz85SJ5mhkYJMKNKlW3
7+36zvH+4rGAua4/IrQgioqycvz50npm8SjM6qnM5Wbu/7q+kqXjwr2Z50oRu3g6Uo47dmQKBoY3
SRuhg2ba2Xw6RtW4IiZYuqEziTPecRhbdPQda4JUtLZbgyImt5o6phGuDkAyPJmYFWm9ncg9fxeK
Rj2HAxd3nFKSUKDH4R8Z+Mi4MIt+jAMz7+y4VD2gfABTXCem1xrjps1L8gAiXucTICQ6DEMCupV3
MgPsh2mqUyqC6cYt0wrA13aZxU2UNm99GgFpK7eqPu79vjjJrp0eI1fyl66MphuBQnkiej6FcVH5
QPiowVSVxQ7nZblBaI12WkDgiO+ORzOxre26PhjMipJM5elDKO0GHt4O5A5UrAwItq7YO42Kytju
whbZoPyhFQCMNq0mPRosPZLasI+B4W0tPjk7xoNxN0keocYdjfdAGp72rme4J6/ByyTO6VCDs48R
NOIp9M4DEM11DuPUTa9j61tVLIOSPzgTkusxgEH6NB6B47PFLKd4UVRZ+6GpyFcjKywAHRQ+CpYG
qIVXbORiHBSCh9qCywHfrf5YsyOjYzTAIwqtccEJrNP8bgB/x9FF+ucVdfEUeBpsUAk3VHhnhUPJ
AFMx/nfOGwcl4T9fobklivwjlx6+QkbTSZEAqEzD/voVWrJFoQ9gUMwWgrJe5yiXCKc7V7SwyqEF
7rocz26ewRrxnUHr99qsMfcWHrm/ltVcCvJC4LSC89dG57BeK4oi4EU6HZIjzDrZxaY2MvSIMmQd
D9xcyzUtBV/nsrTURTWUqgoEtpEHDWBfBlrtAO720tOmfeoi4y+YDXBsZ2vTPF2Be24MNeTlE1Vx
QXv0TI7GKSyKnySnn8Yg5wkQPNjWZEBLaQLZ/rp+qEt2ET8A5Bj0FXpIC11a+HoEiAzt8QFWI/AY
cqJ6m47yPTW6tWbUJcsIPC9k1ZA0nid5LyW5qqlLBIJwZW76xqgQm6hBA27voNDtgTXCREt46wH3
5PoCl7TnXKx2omXN69SZU2tNG8yZ1iJIXIIYgSGBs0YYPfsqPW45l6WdJmvbzisNbCbw+WLKcKD8
cH01y8f17ybqbIUYyTW6EnI2RXjnA9BdytuWvF+XsXQHzlahA2qFgxlNaY8dy9ivojVivEPQfJHd
941YGf1ak6QZLaAaAFR73q8es3/1KDaufHbC7dithDErOqAzbMPqO6OqsKKwzbbBtKsjkkxT0shn
QEut+IO1Nc06cvbWYeirEj3BCZlVEQ+RinMOZM1t0628vxflAPgM3daYNXX1p8CQRb1jz1bR6fOk
ZknrfeJuGAfWisYty0EOHClWPAN0bWjECEAiPiegkAgXw68WUFWut1Xpr7/QurlY/v/kaLrQ1hhI
cQLsm2XTXeQ3J9NLX0sa3sChrUH+rK1JC2uzqhk7GiB37EXpu4/kT5yhFaRraRjLOnj63xamKcSI
Aaqmk1iYAa2rsrj1yZbbL2m+5ruW/DP4Av/dQd2U2yOhgwtBRLE4GNQWOKuxGb1OzrjpCvJQtRwg
8s1KPndN6rzXZ/qOZ0juYTYc9rW8kdRMuH8CNWw8WkBXqRBH7vK+2l3f0cXrfLZQzZOYuQxMUKXh
nS/sBK+7uLCGZ8IaRMnGpq/XZu7XtEXzIMXQCgzAQRz1xthJj74AsBj4ZdYoEhflAN4dnFToAP5A
pyHHmlnjiIy8H9W3eYoeFYwSGcho+WyNAHRxB89EaUuqfBIJ4AjOFRpEc//46oDWDtAOsE3r/0Uz
eoRMJKqcAHwHXI3mFAc7lLxiMFSeA87rsf4nyOlNY9vA04J7bF21YrCWKhvnAvUeZy8A2p8w4VXw
sD6a3L3xi+62y8wjG76AVPHe9/zYyqGmlYlrQo/XlXPRQ+MZbIHv14pQ4ri8D42iNQiFcYrU4EnZ
OEBkfE+9dCWqWdSVMynaAdaVXQ99CSnmjDU8iKOZl7uB4MHp1SsXfPGBg/YP4FnhUYuck2ZXQmQe
2qyCLKPf2oImxC4QfCc20PtaNw6zRGVO7P7FFHOEZDme0MCtnDPZl/toD35TUYk6UTOmO+VLHlsg
+/KNfiWPs2i//sjR6VfG3JBpZcxFHBKBRuwbEtWSDbEI92UqNl773Yvc7XUVmQ/nQ5h4JlLLWqvQ
Zp7hQCTFgUV5guhXVJuu+VZaDHmdlfNbk6Y51inkM+wtNtKdWyqfM+PJjz7l7nOOiV13BQZhbTM1
xyp95rvMhCxfNNvJSEa26yeE9q9Ae2kA70hWJ5DXJGrelXBj7iiDRGssd70nkjLKtnKykgw3O1XV
Z1qoe39YY9Kcf/baEWp3wsI4lghriM3Ai1U1FJUnbyWQXOoZjRDbARQQ4++or2ibabMA1qVAFrQw
Trl4bZsvfXfrZIllH8oaOQXw6O6micZp+RiaeewD2dy7DYajw0EZW2yu6+yiWTv7GG2f26LqxEix
YOE/VcO45eQWOeoVIYu7eiZE21XqyNKTDVZMyI3TKuCO/AWYHYqXNuaFXHTrf+C+C3BUtBfINhrY
Qkv86Nw0NlkM0JyV01vcrzNBswE/C4uI66BLuoEg9C3FNQYvM+fV8lds10chLtA7TSSgbSTLwQ5z
KaTFvBpAsWZD4sqNIYp9Pbh43Fj/+VguxWgWBDXozCEOzj60bbFloZlux6KnyXUN++jSLqVo6m6g
AQiIMFhMONlJVb62tIib9F163/5GDvC3595j1HE0OaHiXkl9xD5uD0L30D20UcBjR/Z7QPat8Wt/
NE9YFLA+0DkCfEbwK1yekD3jKCsX+fsBapCPzw4mcIMkBygCkLDxksetXVG8j3foUqJ2WFXu+CSj
JvyZP93hjRP3UfZ4fQcX1e43GJ8P2hsv0nRbBKoOwISOS+TQd8ak+4bxl3SfkmgN8OZjnApqKhf9
jHPvNkpBWjBFuTEpa3RRfyD1DSC8RI82C2TGm6+o7Vxf1Ec3CVEgjQo9YE/5tq0ZuMlsumFQHqyt
ddO2b5b/YpVH8CSPDqzRygYuhFSXwjRDV5h2VhsThNk0sdxPjgfwjCI2w51oMV3x3KbbaY0+anEr
z9anHdooQYpeFD7CcCpiZyjiCWjbiD9EeliFDF3aS8fHdEuEQojv63xFaHNIRW0EOLY6VoYTqwip
edEAwkUkQ3tbvV0/uoWIf+6j/CNP03lWBC4vA8hj5HPvxtS8q/g3vDA2Uf3JGGOlduGw6aIVg7V0
t5G9ReMeolNUKjXlVFwZOaEA10OEkZaAlo9A/rO18igm/GCbn0P3eH2dS/cO0GWASwYGCfre5g86
8ylg/ZjI2EBgjyHt9ltQv6r0x3URC+Vt1zyToScYG8/mdt8acw29fZ7YlAzDP2Dx/ubOmYvRerC4
e8s98N2Hct9gNopMb+gzXHE4C11Pl1+hmc2SFjk+AyuVkm+4996k7LFS9c5K2aYAN57MEC6fDKPY
t2IAvjhdaaJZuiznu6ApFKktr8Jg0BzHRtuG8//D2Xctua0k234RIuDNaxUMQdtkW/ULQu3gvcfX
31Xccc4mQZ7GnZG6KWm2Rlk2MyvNWmSSXydhq0QP2rAQm7x3ii5FzcxRjoBhqdWYKo/4dFVUxNdM
qf2SahsOXVyvtO6/UT6XEmeaLlekSKsnSIzHp6h0gPzt5ynhwBDRdM+15lsBTyv+P4+NX2/pTOUN
FYzexKQO2nOOiJu8ZNeXFnKm4PRUUOqa0bvU2RQQwJKCHLQjdRZuOym3JMl7yVC9OWXK6fcrc0/Z
XS7nTA1wtVcUKOmFGpA6ogyPctwQrQGydPAdRW74n7/82TriHa4JKBZGmdC1EpiaMqrRF4aXR/rT
Nx0e/CQzzFR4/n1W93XNv2JmhwQZ6U7Q2A1opmjl1eNObmSLF8sFD/ae03c5m9mpAAyEz9cSxPD1
KeuZUWJZYapF6ur3+fwfKuXfCc2Oh1R6YwRcbpSKISA/JI2lhK/qZIqaI/XoCrPZM1GhU2Aiybvg
Wty1T8ACR2sGStQYz8z1nulDLeST7AN0MlH67zSWB0eNp8hF/ltHljH1uhNXyPXr1Mml2VVtvpaR
zbWqKOXs35fhrmJD0hmgXYDAAnPv9Ui4oIhjPcZIOP4bnFF9ZRfcJkcgjF/yp5YkzQ4QK9CKghSS
dMOnuWZlxVPOv/llYOVFvGAv7l79i1nNTpGPIIDcFgFimYmNPij0mJfyiOKhgqRKiJbzVyF8+X0d
73pwqDv834WcHSdYZ06bVBwnRXNAyci1Fg+ygEilXmV27dEY8UZvl84R253rqAPu/oXQmaoxSi9s
Gw1rKhVHDdWAvLJJ6tdkEqxa8O2satCcgLDLEWWulbGOlyogl7aUacIL/0NK1DbUKixzCnrnIHpi
IDF4xsiypYULmcFz+/NvU535Ot6gdGFcY6pa1ZphP0EmhE3RcxmrtDL+pBIIMop+0yixU4rqHw3c
CDyAtbuh3/LdD4fCeehON+E/DSGgyME40sA5UeidyiraNHVOE2OJO/UcCb0dNMMrhHMG3p/ZOSyl
Efi1DXiXFGELg0d7sMjIwWqK9rjm4DbVUdzcDSdQFqv9U2+sVf5Va5egCO7aI/D4/c8gZodEKKeu
wkYB3Z5TwSrTv+NxGoIOZjRbvgQGam0OraItHM275uJC6Gy7QjGN8ySA0LgiUomZIydZLPHEAbb8
7gX437nNn9MtaO71ToEYfxBQZFQBCtn24kAAdVc1PIOFVTgJQZ/1VOuDZl23YVCTKA3bb1mIZJnE
3mh88CCf3QC73tjxTao3xM8MeTxOg9f8ybu43Apd7aGfTVPqEzCFWnsEC1lgi31smLmBR1MTDlxL
mqIwWhIAJxekL3pSrv1IaVaoHZE2uVYiqFRywnEAiOpjXrUhYk2gzlp5QaG/pnXvrePKR+153nut
ObYFAnZSP+0zzUiciBsMp85qUBlxINzr9TbbplGtmYiNVeaI7r5nkBH1a081QDsFagYEAA092yWo
DjqAIF37C9g/fZe2U9GSWtNF9OrnnabaniJnaykYYlvxNN7MUO4J+kC08PdFLf0Jm7h9yGshTE0D
jepIo02ZOTVp8MRFnUqSINUfmqQbNSLJFVD71GkSViCsVjIUQI7qJ48F3ASlz9p3tZZHJbFRgHq5
NIJhpRvImqFsTQPeKWO3aQ2jetGnbnwCzUD5oA9DcKjRj7nWu1hwSzTiWEnf8T9hKXbHPK/4P6C8
MlxQXeBf9PQqtYtRK0c6jULjVoilr/0YYG2AgvQlE8F1/RngEc0uKEe1APYln3154OmxQfTUetRH
ccVK0NMihc1LKnndRqOgEjFojMyO9RGNoJXnKcCj8+J2IIhmiyPRI1E4jUPtH2VPDFjDR+LtazBu
PeANCI5XtdTTd63yvZrkkV+EWPiK04HHrRkrXs7kB96LmzW4aLmdoTYMsYbXIwtABOOPWqsyzSfw
yzu/m6i7RhGEnrIKlGh0a8xM/ZjgXAO1A6TBTS6TZix3qjzpltf2f9NI/4yrdqtlGLWSj+7vku/7
OwYiKeeKNMBYXBuKsJRArDSk6D0UatuT6pjmugEu3lK2K6nz0TjKQScjH074BHgTnIBHep5nC484
ZoJvtPHFKOYmuqlynUfcmiKmvAe6mSNz7pQ6ZdSbv8/3rla6EDTTuB0AfzkEx4HJXbYtydq4I0Xk
bRWe+9OGOummJXLEu94HyrIlVrSl6wgtXi8wl8QGMJYigJ72G0k4o/hU2qMA5dT4cBvNbthFmvWf
z5LxSTCiP3zPey1k9Nq0yQiZfPXBqOB65VUFN6PevipLmfD780OUA1zxOoCD5o8cPwCPGMoxwEnE
P/kDsCk2SrKD2jV1lG5psh2CPkgQFiZ4z4YBnhm1yKBNEG4osDsj9IuuycAxMWVEAXpt0IRWgafP
7+t4VwwqZ4EuwUPQvBjJb8e07Dx4Nvm0qmJwf3E7sfn5XQZzrudHX7mQMXO+8a6QDEmEDF8rSluo
0ANegshtYcHuXbBLKWymF/6gN45SWwqQ0vUVEANLMOzGtBfNavAXHPz7B0LCgxcpL4Tu521woZoV
EcdBlNJX1tQrpIcS1cuJlnXuKmWjkgwxjKDSTZAhLV2385b8u5zIvulIFAAxB2E3tNWLPAPAu5go
MORzsDKnKbWjx3RXkD1dbY4b88cwV0tFPGe1/K8sXRQA/QUhqLiHUwq+7ZknNWhc3pchTGVh9rS2
wCRuDiZHOIIyFyungQmGa6riGy9F2lgD7U2BeiQiPCkoZ/bEszRTMduFHbih2TyPS1SQ4kHHv3CT
yeASn+853ehJabFxdWZnovSb1hjXRP4dl0ZDCg+TjnZv/jOq2Myob3pUM3VaLGjeGzAjvKd59Eqh
oxkwSrc1M0IPQ4zIz0D00Q0TIvhmZRDoKPWxtoW9t+LSjUparNBzQB6/lhZFnN+AufjZi6jjoy4H
2cdAuICAM0g86hrN3PdDTuFXSgBbJaHr2cXqs6MJyQhOzkh+AJhAlxIlgIabXXkAcLPibBHuCwKu
eF1fn9EynepOKiOVmKa5Mc2dudnhdzb7sm1iuy4h+GVn2zZ+R1ziNMR1HHJy8PE/P/Bgzj7IiTj4
zy5+PeHv4e9a7L/jg7Ivih8m+6CUmPR4NFf42qwgy2Qf+Kb4Yn+F/VX2B/Nr83J82XxtCrPAnzYb
fH1t2P8F49wsnIibJwIjvOV5FBvhNEiiYMy3RAkyfkhSnSgkJ+//HE7p0JgaGa2QhE5no2bdTOl3
b5dUlyzvcVonTr/pSUteCpMnP1869W3NHNfcwtiEm+OCm8MoTkDzxwMQTp0pzEQcqjTnkoBu3lIS
E58t9ecrtehxoTj0BvYUdxQ4CTKOg4oub8i6Pg0BABs8JcMLQXQqE5vuONvaTAj243dDc4bhv1JX
M0EzS9NL4hCPoQeIX5KeVRbgTHG6VUvCnyRMkn2n+Ll5ezN3hrU72MQd2MSdh0+ZbGVSmopVWIr1
SR7gphKkb8irYz3S1fHra7NEwHVjSNi7HBDjEqqZQPmMJbpemHZAQ7hYIwJVfEYyRQsb3mbdenzr
P4Y/yYKlv9kFHD+cRQNVHNh0bMRsvwE/I3QTlwf0zf6w3e+HT2v/6C+q5ttCEVbAA5YvpKDAxazd
pNu4QmqDKQ3pi0Kw14RssbqEWquFU3VO7F5uNpsP/CNwfoFmmUH4Xi+e6IlJLuJ5Q6Fedvbb7p8f
NrTKDsqFff2jKJiyYBrDYfrDxf/Ovs8/LItYGdluKdTGcfVzXJmbI5TD18vq93N5YxgwVNChq4yz
iDXS8jMzmpaNInt5C/pFWlMovfCssehqqUXynBCbrQmgxdATCpAkBCbm9prv8zRORyw+02bQtZi0
RRZu2b0dBl6dgOgfmIXgE8xeGJVkpGkZgn4xJpvNy8bcvdvOK67Pq7WwxQJ7OdxM50LSTH3ymS94
RgBJm90O2wbd9F9sDJqNBXj2IEkGEfr1GQpzI4/qcGICTPNtZ38TB8eBrhZ07S1aAQ7ApZzZRIQu
zYM4h5zd+/vH09OTDzflCYqHOSsTfo8/QbS1tejq8aegjz+PPWE/f0YykoD9spB3Oxe6zpcWtQUo
mNChkMU54mOF3kSQdQo4Key6uAeYZNhIGMrVCoby92W+jZ+ep/+vMGaKLlzWXoMVVEomDOYfhv8E
K4+prpiB/l3UjQlgVw043jow38/GZvYY5REWGRsDTKfM62DehsuuPbv/zAU4uwNLMu+v5YVM8Xp6
vhEPbV02kIkac4IP4N7h8wWzjeGBfjuvzsP2Ybu1FjbxNsQ7m+zMsLZlJwZ8DMHQgDmx7SfnD90v
KZW79/1ySWeKVvMFsahCNj1zpxED2vPBwUl9Xjomt1mx2XRmFkoNk0pAxykEvZm26+Bls3A6bt4z
59OhwkVHgQaKeObde1KUZ1w8/rNTG428gYLcMm0Y/8L6PKtKumJ3YKHo9f71vxA7u/6x5KXpJEAs
Ox8xeWvp2wtAC2EORtqY7P0Cj9A+EVhK5nU08DqI8wrE1/ObKiF4UOIn1n/BMJ3Bym60wMXAZoZJ
BwvxBEyHf24LDpG5O3/g4rDLwywqTCW7rOwDn/ixxa/ny3R2vrFauMYLd5jdl19GNa+C5kqvbPmr
UbGRYUD/WG82CjYW9giwzpZ0aQQSO9LzEQBkACVYgLyAHzNblzw3EkWu0N/JBJ/fKeypwl4hr5j9
nq6ZmjSP9pJTc45bXQlGT6kCnA0Db1vUUkozTdlEGRcFugSDlJODT3yS0pR25Bu/m8iAT595UxbG
QDAUZ/tAT+7JcS0LQ/r5OX7B43Jt6B48cjZ4Cx1fXjbHVUt+fLzFvxb915tYowg/APA7AKGFe4/y
o2vFV3KqErUcH4NFjExv3k9NpNX0kXz4bu5Gp4JUTvw0mv3HEuPFrUFBt4QBgnCUHaCPHgHAa8Fc
gmb5AV2qzHodYE+fnphJwRo8jgRe1WppX24dK/hUcDUhDuAkgCaZCfQCuUHHqMgR1Zk+w1Xi2tPq
W3K4dfES0g9QbVCVII1BgVG15LczJX51JJg7ByMNbwtAinBSrufaq4HKqZ0G0c+i89aZ8Uvi9r0j
OLGbOfWqXNAJN+9CcSZvdgTLTGl5sYC8zhYehbfuTaSnmHq1KT5s+6241Uze0Rau/P8hFMXxaLNg
EZRZUKuSWy7qfQhNEqr55nt4nLbd6rMGgclPtoEGtJFneS6XHMz5G/ifuf4rduYthJ4RggYKYg2R
jqdj+sNTIE7TkN/0f15HM3WfUc2yWEvPtMfNjmJTEbgCYAe6j693tOVxZyY22ckg5Vr5FJ3R0Xfl
T2M+PUQJGQ8B1hjBIxI98xvV+l273jw6z3O+kD7zVkqjnkoZqNtkVMiEAogXGBzAU3kW54ivS7jD
5w6j27kiPYC3rog49uz05mmIahPgEpFoW/6ULyLUWbJRXcEZTvnbsAaUFi1BP0iWVMRdwXBscXHw
gED0eSa4jr2uLTgITlML9RAW2mhKJ9sop4T029HWbePYrwYnshajX+yszqd8KXmmFTnN80RPZtuL
uRFxXdjyQ0OIv619UyU6ea5XmXOUXOVhaW/PfbZXogHzAYptBZyOCDoBcOv6ZHUgFwIueoqYzoAA
p78yDhJB75Dp2cA+tMNNbDWb9ChTH6Fa4Jq/PPQOQOWhvTKSPtQHnIGNZ8n7/eRkNHdF4pvPycKb
S2TTn4/xfMvxTkXZ+00Z9VTXiZS34FE01ZeBaBYYSi1p/17AB0L1n9Nsw3VHUzcg0V45JifDTU2o
AYd7yi3FXbgMN64GGASg2FHRzcrv8Qq8XjAD/QN8XshIXtuaSMKaiJZnFlbtO6NIOKzh9LUg8Uad
zyTOTodvoP4qASUJrTg7fOFQe0hLmm38bYnrIH8q/x9xaWacZit+NcmZN9OAnga12BDZrjNuV6QQ
+G3QgfJvYQqGLCKkJrqjnN8nevsqkkEMDONsSFhaBTt+vbQSp05dNqgB7cxy7xON6GvtkJ6AQ0B7
O/pRTZQcIDIdb7P9j2T1ZJ9Qnuj7lPztif/x+2BuIzCzwcyMGtL0tdLkoKYeEQ9UWJ+bPBIgS25B
fPbRWJ4NHJSS5sgMiETNifcfVxDN5M92HR0DYllPWIwRsciU1PvKFq3kCSgyp2YlrCbnGXgDdkLA
smI2e4B1rdtVRo2FAsdbpYhh6IAcQjYcMY+bvoLKh9MZNghENZ+1QjrUiLvhxrd0N/iY9vxBcXya
BpZluMLSRWO7PTuDV5JvTgPqJ8oOkmsLRSLdm/zTOtOhJiiXUXbce7mtQ9zyJYV467fBXRMEQNEg
yA1K2/kh5MdOjTgwltFoK5mRm1q9ZVjYeg6OtOREP/6Ttut0CpAjc/hsaduQ3w/enVtwPYDZwQsN
NZU8NBmzp5/NraaQCFv9p9m+fen2uB5MfzNs5B/Rkglqr7JN/CQDaony632DdKJHgNa9NKIb84Ql
YU4sOvlwLzV+NqIkmYq47eBnBRLtLbTFcwlUcf93IrrZgC6SjHZEXuIneCI+/eJBmLowghv3hw2A
YeUCuA5H8PxavogGyfrAxZqCAXQhriDTAfLBf+jJou9xq/euBc1mWspRkohg3aTKY7LVQLdAyoQU
m9BN6av4Kdq6QbwF63YbkplNbmZQ4jQD2LAKmUhAPPFrnsp/Wqznt34IaYWIXvqRLYm8t54AskFr
C7wc5mRdK1qtKbmi4+Eqq+/DAU0uJdJKsPfdync0A/nPybJ6c8SpSs2lw3RHrwqSgtcJmqLYZqoz
06Kr1SCEepPQeBW1ZHjMbIOi4M6qAXVKOaSFje9JpdPOt4eJ1JulnOfd5b6QP3838FFYSPIA+WBy
OmquWsGc6uZEc6e33IlV/gn08fcrfUeJXs15XnsSDl3UBjJ7muQENfUkXmtvYBv+iGn5OWDyZmAN
lvda7JY8y9t+GNxZIBbBWUH7mQJ1dr3TTSii52TykS/aSl+VPb2la9mVdhVMmoU6lIy0q9/nekd/
Xkmcr2/U1LhEqIaj/Ejl93w1mNFh3PmnbpWQdDdQaG+aHXk7fAbjk7ZepEy5iTBcz3i+1lkkeHyo
Qn7gcgfj0cfbt3yJzHirP42+Na20mGS0fBL3E7egpW6fpDPRTLtcqKlBCOLYk9jUnW7LRyu81Wj4
PRqkRev6oTeHtbjBK8KUnn5f8zMkxLWpBIwtHoYa0uegu5jf58RrVU5MqpjKTvgqwzZhjtt8J+Gp
tOEsMMe4xnYwZShtlH+YE/Ge3gBo7A7r8Ml7K7/khTNw545hPAwmmJFNw2efqTRg4UyKkqBuzjvK
J8HO177VGaiqEG34C3ZsFj2hS6+E22ylLMIrR1IU8TAkKc5B6YvVr4BMKHRGFlPpEaDZo6OgtEP+
kzvGHmjg0Uu9BUzfgpN2G+hmMkWAGCEggFKO8/W7kBl5gSbUQxlDmXQm/zyEpCMyClt0ggO+1Q88
tCi3aWxk6JcO2+2rAKKBZMeoORi9ycw/zLNYBiAx1hixFRKufEv8421b23DQSn9Cl/3D72fsplYE
WX8wegG5FVla7KouXh9uSU6Gqo855gtDl9jVW+MewK+kU9WJHlRTowGeyW/NWiWGU/xktKDGM6h8
UGEULlW63QYkMBa03SDuyQB/b7DY6qiWaiE6j0Wk6AdVfJKtUKMO5otD+PH7xG9zDDNhMxWaV8Cy
z1MIC1CGvqq+0nVMNSp/8mZkDc4SnPHdIwWfG44nQh/IMM7ujsyXpe9xUCLisYIHmrgfIfV36MlK
8QwSHzy7dgElqe/9w1Jzza1XwFb1X8mzE2VUU+B7ahDTKrGB2f/jb/nP6iVytIU3xbmvf6aurgTN
VjQz4tCrAggC6ITxmL/Yk4MYGvxrmahf6U454W1Bqz1AEtV99bxEdX7HGmOeKAVj7Weg3pwjXtYa
V4lygQ3d5afmoD/IBSIeJZU8alCfRu/5w7jpXRVxvNeFo8RW8GbiF5Jnd0gxgtwI2FFq3nSFHLiJ
CI5qShrJP8HMMdoVCc16E35ETpfRxQcV+9d/k840yoWyCjlQ0wXIFtDyBQWP/uogAOXvpTeLNeeE
9qKjdU9BoZ4A7wW4mAi8z45TJyXAuWqgG9Vj+hfv+f204lD519poa2xp8XcJZ/OuAbgUODtWcaLo
vphCYE8F0Fc+TKuHboOuiQfJQVCW3y6q4Nt3EeYF4HYZryJkXviZwChJFbVLYXa9Y3RA1T/UULcG
zZhoSV/eaeHssKfHfPdUQPOyqgNQGMz1/ajm8iBG0PctBRtBkNJ2n9mAA7RKUz20Lshwf8Kn9lFf
MnG3TyIR5u1fubNJdpMWcEUIuRnKz/bNAzIawzoiX/xWRAxIgJ5fTBLduyYXIudtMl7vNXFgYF0T
d9pKG8ksqbE3aGGFbv3Jf4pE244rBbf2NC1YuXuey+Vs59gQUd3LNegaYhq/GFv5OJiG7cFf7v80
G89O1t1pJEsy2QLebixYCAxWUCXOFb7QquGgJG1Mp7d+X9J4Gz9Ma4mGS8qHGY4bOcxRQB0OY/Sa
vW27SIuVIIKcGtHt6RGhfDtcF69ZYfloSduMbvkYPYP9CB6b+/vZnRUg47jChJ6ruzQJRRY3EFyp
Z4hT1gzwVWjvhKfEVGygKazUFxvkRLTbqW+hHeBQ6Xa9fR5JvaK/D+CeZ341gNncByXUc9XHAAZz
hwLkz3BTud/xVnWjvYSgrZqR9RIA2KLMmf6TxHBo1LKH/tsFHUGKyjhEtuqEx+xV2SGuyDloIxes
ELWaC7Nl2aD5TmsMbxikCIxod3ZlZdVXao7NttRYvNJSzXTLfSvr/qndLIZM7lkVhMGheIEXjnf9
LDUVD3hijuUEf2VddRSo3Kb4Vem0g8frN0SIzMpemN49Tahp4HeCNwrurrmj31eFMIqaFNNTYhDl
gPj7n5o02YrfSMfUrCzxBOGrpWt6121AfTtKv4CHAwqq2apmchxMYc7My9GwZSc/TSuGJeo21nY0
NXjFZAucHLQmL7lLd+arSSjNYxldFT7hLFpTDF0a85ESI0DU0uSr2Iancf3EISs2rBS7QnRKW+N5
exBJtvdtbnNkr44l3+Us5fpQIVSEhDLI+eAzoecNh+7Ce1ABsMAPncoiCTjG7ruIAL1ZWt577YwW
mtHIy05cS7ZiQV9O5DXFMejWvtkgfcVFBMBpfz3Lp8FudJYALu88BwD9zE47uM5UYJnM3Cowi3BA
FOCgXl4K0fKfpQ/+z2iK6k728Q5cOH236hoF6joSFSBkRShynlzXUm6svFxl4br6pf0LgPcPyQy+
cvQholq+Qln0F1DoX5udvlnixLuTCAOlFkMOBawgRqEyFX+xBwiBGiVapGK6wSYgZod0gDOuK7dG
PN6g3HNIERfdAlt8z71XJLcKJ9oiRo5GSstfUDI3DRWYOwoUAauIhgpw6M0rOYSaRVo8jEU6vIdU
equtR4S2nNZ6+mSlHeHpM60tBO9ZzBbgUbIZbguSrPNH354sydIeMke3Fvbm9qZcjglVmtfrw4+C
3/cs9tODUYf0FhB0rOYj4cnDaBao1A6xEhtutaRwxVsfCeFMhnkK8CWUFc8pJYcSPW65ESa0eov/
yrTKUI7VvaCJ1Pa30p6UPZVJ8HfdYq3qNfjefn7498X4B1MD1xcUg9DAJoTjCdDJuZoYgUClD22U
UAEMI2jcdvQ1/xfh6/gld5JNFtBpPfwMtS2ShVW/dfTRnsmyx1DKiGXPS2KjTAo1vUHqOt8Lm9QB
i5bJcyhJU9CzjnaeKSLDQmvknSDjtci5bRW0FjgiECk6mRuenjIXrenCK+sqKn6w106wF47Cu4SO
ogrNR1+/z/i+eIN1ODFctBu+wyrTSzmZeuQHDnxA/RODh8RC7w1r2oc0dP0nwwEYVm+yyK63z93/
IoqOBbgYwUwbaxyfckMEQujBFmzlMXgKQINhyuvSKTZlhCoNqq2p/4d/q4ixbIFvbT4QHfGog5WV
UGmksXt4oYfCAPCDYoX5cytvl//lajKc5MoCya6poB+apItx7FvnFRJRS8WDyQcH7Zw0u5CYCuPU
1wI2nD+qR8GFQyUe6+8UNQor9bHRTO7ZQ70bBZisuahV7l0sXC04zYzQB6Vr17MNUrYCspLAcc7e
cOAOQWcDF8T0GxMbbfIRiCNo/rH4gL47ZwNEPHhlMhS5mcMhF6M0BRKbc7rR7O4NPG+EB2tFRMaH
jNQPiqM+tuZftHcvucv39hedkSqzcZjvvJwyU0JfzwPkv8DNZA1E8omHeP3ktHb8hchEvLi9SwJn
ilsFtZzPZxAYbdufzPXW3abxCSjdpx8ebBlkKdQl3hOoocsMQXM4rjdl/HJutJVRishjAn/L1h4N
EoJ9hagBediS19eJEpTWWypZLXdj3jMWl6Jn2xqlPTBeB4iWDm1q1ieOcnvkvRx/x97ypVtQiwyW
/9ib2bO89VFR8rv2uuPIwo38d+5zWu9MB0j2xAkJ1d+FR3+fvwgmDHT0+M291w/CcQ2+clLtlhLr
dwKbOMKM7FRCPQtL5l5fo9zvPT/zkDpGHLVES9UPdwiRyi7sbCPiubvVrB7SJ0vdB+vFqh32j8+N
I1CYwbMHuBA8gWeLLvR5rZe1n1J0M3UGwZy38Q4ECrEbm5HT+uT3Nb5nIeCLottIBUw5qM5mnlqq
JlWHSC7ozehkI5JA/bX/Xa2CV/9YfOBoSye9IOKXCN0BvYXSqcyNX38fw51YBp4MMrop0esEms85
goIUKsA00TGGcc1/y39KluBFtxqNnxTaboBUYYGRcqmp+t7pglOI8AIo3lgv4+y1EkRck3EiSoYG
e7TEv967aE3wCNPc9r+zPaoyDwZirW50XFIit1Ej2UDqC1YJWhrEErMtrjx/kkqW2EVOgh9JpRHV
9beAbNcXNvfOFBXkzlUVjhYyTgjaXJ/kJsmEMmlKODwjUZ6Q7DP5l3TtbbUdIDERqd+lXxlNN8l6
0dG8PcaQDKeDVezhzT2POAoeCLnkConkyBXfvb9oUtyiTvLRQDLPM/O3Dhd31feo/F+nB3kffC/q
zdtFBiktgkjAhzcQYLgJzXEpXmAyLH+5r488GoefDRQo9c5XslPMHeh/AlNzXoUV8V0gnqMZskA2
MqM6Evzob1+MFN6aZvidGoIccD3heM4RhAuQshpyDtMctZAAVbLKt8CoLTbeyheRiEKQMHOg5Jau
1q3LC08faXWDZTmRFpudgDAtUCkDuBsqHtsXHG5LAoWfybvTOrdB5ck/1auFy3zrDDBmbRBcooAd
RZDzcvKu70vQbnkJHR0ktRMi0vykbZKD94DSrJ/MJ3FIRJSNcOZSyfMdW8lEM6wONDYAFWo2WVmK
Gy+OobiFR+VRXssWZ0Uf8vFD2XcIeNPYRZ94uxpTAs9XokAOc/olfXoucL7W39djmPm7ER8CN8nA
GJRPCTVAHsw1y7SGIuEDq/1Ql6Led8751ZyZEb/wN4MwCboogL0I3HaXo5vG9LYgd4OzsM6IcOSc
8bVFfcyL9NT8WdjpW//geqozBcqBHy+RRUy1egPEnhvqZveKNmNgMLGNps0ptpcO151rhMJynlF3
IKWK3P31bBuQaVdjiONcAazBc4uPCR1pJQGhAPEPCi12/Gng0KG2MNM7t+hKLNuEi0WOOClCD6yO
MiQH/u1qsH1Cqs1A27fysdwsph1vfT6UBfw7y7naFrhymEoRTmZNfAd1dJgf0jZ73JuIpI4He/wG
TggzOD1K64omkcng4qMl43HvZF2Ogo3yYtL50BaNF2CtJ8RNSLwDJSgNHg3rW3QBNoQGmKIk7WYz
LB2r+4uNEjqVPaKMeToOnAJ6XIFMGQ0nnams2n1Kub8pXmweYeHSRRfo7pVl/L//I3Bmj1s0jIq1
wHSkIyS25wxP/hEF/BMV0Pjy35TRYXcBc8JeSzxaJGZnuAUqrD96UJAtHT4b7GNKNBuHmIiPIeq6
iuNAlzis7mQcr2XODrCeAfJd9XFVB1v+iTe9hUIyJ98m+9JFKYKtuEsGj63ZXA1eTnK2ponSVKrW
QSDv+Kf0OdzG7mAVlD/9fjPvntF/1/Ls3V6cUaUIA7WvIKazNbuNSG0rmE63cCSXpMzsSpQFoyCV
bPU+J9M/elsxh/mS3N/nsrBkZ+t2MRekhL0m6SEl2noOgF5eaxMsevaSdrkThL46C+cc2IWcVpAb
PxogRz4KUGbNprKAGv6Gyp/j7xO6c+rODi6KsRGFRwnlzEB4gtEUQacjYSjgFaUXNP0xUKRaS6wr
R3vndupjbOar36Xe8QIglQGiwQ3QERSY7RaLOwdh6SGpZGVPCD3T1I4QfDO2iVurqMvPVlL2ojkF
PfbEQHTa2C4+4m63Ej33mLKhgG1eQzvuterka9EAqU4KJ4Ckp/hF6IhvRQKFI0DCdeh4QAiRUMCx
6yzfTh8BsPj7Etx5UF3LZ+O72OIShLW1IaFSt11PtmAmtvxH2I+2SJJnffelOX+/FgTe6uwrgfN7
2PJTBaw7CPTeFYH0ANR+6TYCMSxl1yLw94O8ytIcb/1MRtuOpzKPRAOrjrmeY8SPXKUM2ObK5B6j
h3LfPUaaqW6BrdORyTHeBRqbpUclZVHr3AmjA2ME2wsGdIQ2EU+/lt2lZRn4TYuw4mMHx337llNt
QtGoDPiDfbcJAYukICBVmu1D+hFYOo4gYkPS0hLcZhEwDPa8AeYxuD71WXRT6r0h1xs8JA3PVloi
7kb6kVK8J8UHIzOlY+mGW4RV3SWteydCgggjzBdcMAOwh/P0TmcoVdAXCOq2yNBrK+PxG403n1iC
Cu4Yis8cftVvjFXx1hvmkmW5d7gBtQOkRYCFgRB8rr+iMtUFzsDih3+NJzAQqGTaqiaemj4iM/CS
OnTa6PZSdd1tXy6LyaApGLFG9mafi1XbwQeuJIKcemeOlrwLTNGVzGwz2onJyrJ1M0DhKMkzEDia
mWP+XVPdWui2v1OTfj2ImbcfaoVSyfzIHld4SOJmfRgbz6x3IbqSjZ1Oyq/4eyuS+FCY+oKpPU/w
2qRfy56ftrLSgfsK2ThwQAeU39+RXv3zqaz1A1xDoh7R3faeHvOnZj99qCGQ4algeX8XNM3to+N6
FDPVCsaVDKwiGAVKwv6U4OwbSPGRPm+7F+5HX8mnJkbG7neZ4h1Vg9Zd9MvjusFPPBdQXKhTKQzB
njrxCKOAReRQgsDbaQAVpx2eIo188iT4UZ9eK8IZtLKAe2kiwYoquRZnUN23m2ipfPtOWSIiwTj5
qFf7f6S9V2/cShMt+osIMIdXxslBaSS9EJZkM+fMX39W6+K7nukh1Gf7wID3hgWo2Km6umrVWgKQ
lxrl3tVW0ZLQlzM86gcQeprjTl87iZd46DkCqwraPznsh8GcO/OZ85h9IPdLAPNIkeJAQNkJ7ufW
+8lRP6mZoOLIK9tksIFgc3tzPEf7+dymZsW5v0Rm6/YCqpdkv1HaQFJ0AQs5l0rRKpUCzgCzMbsN
qrhtbEK5CA/dDpDMI1jyAKAuVxLI6OoJZebMAvoVouqIB5l95PcB4e3HiLczkMyQ+EwbfAy8LhB8
cY9XQgBP155iF+vPv2oPwMKCli+yDoyrdiG8ubVN3XudnkdCksN2/5r8mTa2EDiVKZ+6t0/9a/ZG
PNLa1bBTNTM+a15BHuPM5/D9K/z2Eygv1KH7qKzJWhSO8Si99ugekPaKh+Zya3S4/Vk8lyymgHsE
I3JYQExApw1pamT2bme8A4BoCOoCqZ3Wm0irYbOH6z02jZOcRpaxhfEBpgHlF+xw3PP09e77oA/K
Cw1SgYfGCy8yuB53Ymfyj6fkNXSCeIXYuWFd5gt76sYo5V5FLsxyPYNREGl5wUowdYiErpq38qLt
xZV4VEDDDQaGbCuQlO3PHm7hXkG9Af5EJ/1OIsBYt9OrGfNY+pmeofHC96p9vNY3AeTCP8RTYI3n
/CWylXX0llyix9hj5ZGWdjQavKCuhnKpALA89SAe0bU5NGWFi9PKn8CtjU4cRbC7FKmzJkYTLelh
TXaBp4PALnXg5i+5x4yl7iNYXOoouQDbCCgw+ilvZ6Bv6zRvOXxE5aShE5+yZ33Hr0XoDG1Ip4IA
aZp/CGFvbdJ3GWoTBafAZr3THkEhSDq8lAcZnfQZWD3x/LP0o7bJLf6/Jw1vDVPLDYbwyBjDGunu
c3rqbVJhe1O2IjK0+lpz0P7kGi/CS7/3LcVm7LSFg6zx8OE68mUAkdKNKGhVJhQkEMD1n/lN+agS
c6Jb6egAmli7etEW7inQ2aLABST97ZpGWT+BXmRCKhKac6hJc7+M3gboCHl+5rgWfAYS7H9tUfuH
m5MYhOWwBfRxdsj2+lfoEgy56IpHC9WGPf/BMwT2Ft7XJKn/1yZ1cISimsRBgM3CCVHdKXAzhjah
5ZL24aE1Nzozu80aJbVjOV4gHYIoA2q4dz/5lyRAGWlaAwlrG2D4FKx0061ZxaSF3sCbcdJCw0XW
K2o7YpzQFWoclMygVmHJj/k2tk/auQHV48+b9L5NTQGDCem8QIs/fBL9vmlSeY5FIyoQYSsud/gY
7exXY9aocFeN6U2f9eWBnM18u0uOoPl4eeSewk35Di5T7+cvuV9ifAkApGCzA2KKFFRut3DSl0ZV
1inQxyuu9fQzD2pi8a1VTNWWweHSe8knI8C4byOCSWRNMHrC2wk8563J1hiSUR8hQj8fw93o9muI
TVjCe7GTP0F+zHJFJFS6eVVQ1qhzA4JZHzsY1loXMfUKsGNP2Nbb+YB25hHRHWM+7zYwMWeoJJIE
TRqgQbeD0/CA6visKixJAEFACwKg2fzGgKkQzd31m9n6hYclq+J7/2CGWaSjcL3hpY7bhVpGX6lF
vx4HJJ/W8VHfP6lf4hrtfhseCTD04DW2hTPFRYx9fI/s/jYLQBKqceTFLN+OdsoDLazLHrvniApw
bweEl0J/QiyTeNq+2NUv6qraGmsWE8g9NQBlmNpDSskNeZl12Kve+wjD8zHfDdi+rvRYmMnvclfB
U6Eo1yKwic3qwm2cDpDhXxMAwcqaGa+T+4zeZESb4X/zQG0yFXpBAa/ic9rGUVbaI7CeWxVcKOJj
WdiNOzrouFxVu+iYXCyoijH23IJ10GajAI8SPLhjZSpij0MtUDOozlvqs/6u7QhFcmP5JyMycUOg
iGTPG1Ewub3uopGMYXthv9/YpnZAFddT1VWwDQbxP9lLvUtP0hZoNB3DNkprtqTKLJ/5C8Ms+bXU
hIObSAWmBBsPOVDqmEH8CqnfEma5rQrWG2Gnbeet4XC/G3uCooDJb5l15/uRAqpDEKUgZALkQKWu
plAYolHri5JUcdxuEx2KQ/GMtV0hLYVQNkF7VbfSnhgDJW/d24ESq+CZFngROSE6xPDDNhVSCBda
JV5aKNC95VuktvfoU7OhhPT1s7X7hz8SUNfWKDeStGMDEqQKdZRplTkg9HohfEfaod/Uq2RtPIPs
y+mdFm1yklc/RHbJzCyTk3I3XtLOQKTi0eJFvf3VuCgiOWtLJHpBxU7yPeq62terADjHNcxu4tEU
3uI1c3nvDxGeJcjyYoFR/YUiNz7sKgfTpygy9HBm1nRWwAF/BqdJsVFj4P2ydX5BmXSTe5OdrH1A
t1n+4x4kRbDjCCPRdIp0M7BCt8bzks/4NMmgl3csIvQVjOvEm07Vq+yqj6r5q/yDRJdTOEC3e+hL
YhWGviuC1KSjBInBg4UCOsB0RTTl0yaXJWztbkOYAqYzQnYzkaF1BOQIv/ZXk5078bN++e8IPAz8
yrJOua45MeYgIJaVY3ZIj60L+KFzyt2xNWe0VZBD1Xz0+7oyFdaLbGHB8SAVgR5G2zpALNSCpxnX
NyJUnaHlBwFxlMDzX5LTIbnJzGcRZ0RNL8IdHY0rQPuBCYB8ydXWSiJVTYtQKC15P22Ch+kQIcTj
1sE6g7WO9Si5d41QdvhrjQ5mtQJ6TSHHl1a6C9H1UO5CN9rjrekG3uwpXs18Xy8EdLAI5mD0PaEk
i0b02/Hp3KwNUJkkR2e2p0OKbuWv2plc/xK+cy6TfJ/8Ono6dVApYJAQiwD27NZc0MapOKRdCbUc
R0DjJ97w0TN/UnzyeN+VLI6Y+7y0Anw7kIO4XAEKEWl70K5uckjWYI+60gq0s45sQU5qyz2D9Wl4
Q1+DJT5BLG1fer6T1Gbykf1JmHtoYVWvP+IOZ1WrY9ap8ItjgNxj5PAAla1ydDyBUUMWrerIPY2g
E2ltxo2wsHdJXAGtTF4nCWrqokULTpUmM+xqqLathgxtZu/iCTHmSThUdnzh15AjIE0t6FdEl1te
mdWWibVjfQQV7YV+kQtxhxVoXWEnQCgOSGXRGf5kFiSg1DVBGvioMucvvHsOPprNC2MSyLVH7bjr
SfimAr46wJOklVCMg/14B7UfT3iI0FIznvTErFGvR2YyRxL0Irr+Q3xRL7w5rMRDZxn2s+Rldsbc
CwsHAJEe0tSA2wMUTzcaZmreZGM2odz90Lw00COBcNSuOnEoBp/kQ8N8lC/cyTf2KCeNWzPXhwL2
uJV+nhx+H22kwk4vJVqrhHXsxZvkpFgs/Ky0EHChFgbhC9DggXGDhrHOU9wrUgfkGci/ZDC3COC7
QqDlfAo2smZudw4caaOBVgQJHt2MN/Eakb6TrSClux63k5N7kGR1HsVd9Zij8+vnPbHwcMY3/f06
jToYZTZralbh69RzHTrCVgTkpbcgx164k5sffIe3//xscilKuDFJfMTVNpSVQi2bASa1x9fImdfg
s30XrfC4EyzS4u+bWWjKu8iVUPX/2TRztNQJVGajbioRprs/2tP82h8/EIZ50GbZnDJvtBIWz9nC
gxbTC5UywsyFHr+7pjqBYA7lBGMN7PAJEPE4NNM/k1M5R/TdXwY7eBSQp1lDTRAyPIwE/XcHOHXg
0T6Jsj8uNZTfaW+rGX4Q1mqHBL2TAkACMiHnG+ew60VAxxX3dTAFVztGpnHgzMbregCNC+stdCRw
tOrmuBUcMAwfdHsozFX7OmFR+pfZ881zafv70GE4qPv0OsDeRCVHF0hXLlIrtzsjiYMIkBt8b/KC
NNJs1x/on8Dj63fnJeDiXIc75QSYgNOt1MN/z4LCODDuoIsl3aCIH2+NS0nM1ZkCnDt6oN6hqDl+
jKqt1C6u/tyUTj/vxPtkPqyh+xcE34QWBiX6W2uaquZhHPSoBdU47RpBZ2pm//ZaeIQ3Rf0qPE1D
DxpYlbjdbG2Ur2nF6uJfiBxVDdIzJHIE0o6mRpD7MReDHnLr9WuGdEeIV1m88R8mNAc5jNGSuaM2
og40AEgHQWgFjhYqdIzSJOii2kfngiVb/eMgg5LXnCDQ9hJt27XkZkgo5Q8G6O5RGD0Za8PrcvS5
qSbUfBsAgH7+nCU3cP05dMOMWvhJXnNGZuU73VNRTQmcZO+vkFsIt9ImemQCQRbCnhuDVGgZDFNV
FjHGH4H9F3xx6DU7tysNpsYXH6wYpffFGOJdnUZB7Px3xlXKr89D5kt9AouD1ULR0gRTwiZ2T+jU
RaFE9BL7Z3tLTv3GHnW5ht0w6FkFe63d7qTd3FuGmaDmnh9li/9VgP0V6oz2AUscIq2DvfYPrv3m
A6gDlYd1oTbF9wc0+0Z0scdU9zPYXHCp+prJQ4sazF3/ddQIJg04K+Iu8CyiKTiiuIOUbYKIarIE
u76gdPLwgZOM5n08iEJ409MGPRunDmJzrFrkvQchIoA4Sxp6ggz4LMpfCQa6VgetrbGJxXfC3Bk5
n28x+vMjB1x5LmgTzBye8nmA8tj5vyuCwDooVdG6grQ//qJSLLLOhYo4dLXV4PoC+dAB9Dwwi9Jj
sO8t6UXCWUbTbva0SpjNfvcvNdS+kEdCFxQasUjLzq3zDAZ15KSiqS1xD+oysArr68S6FK/FOnFZ
vmvZGEGRgIYOrdg0oGmU/E6OWswzh3zovDIsEilk69lBPWnFdE13bwQytCtr1DYOUy2YVQNDqxx1
E2w4MzymdhSZ6vFN3uYx49jeg1wpc9QmQsdLJQgo6uLNW9slEApQmNBStPwgY2T9fFjuy1OULfV2
1VQhBlCxg61h0zkf4zbx0BfwSrDjnDsemdmguzuHMkftUEHuwGFFhta+ds70S9v2IHMC7EwGsUfw
2Hr185l5Ju8qqZRNKrmK7JM+CAVs6udsFdqkFjZZ4Q6COVIGuoIWFJ2jh/iKd3OPFTzdeXxiWwbF
Mal/QYyD8sADOsmaqYZt4dP4Sn65/l5E0bFzR6SvN8WauZx3r0nKHrVTlajjk5Isp7znACwaEKoQ
HrQK/O3IeRF6zNZK97qVez/vo7uwhbJLbdl2mIyMq2AXnGOuHpsfD4rH/1/0HyyPjwTv6JKCQgO1
f1JIHoWC0cPDbUSv+53twQoCNFsGgqPa6X9F61/hptuiS+rn4d0HJ9/j+2uX2kNGLkmxHKNVhXBP
qESV0d/VH7UjADSUp+bzmdWXLi36HNQCBBWUVdg+1Er2MzCseQRfTqIzY9c4R2E9WceHVx+qAaSv
RjuI6330/Fs1pzcwIJiB64XbCOybxtMzM5dK3MBNrIjxQ2qZ4ImALFJoUUquiIUiyeUaNORodI1W
M+JS2VTOaOUuBpQAqx0Popr51PEsB7V0etHdgj4xMAMgEUjtrFBGCaiZ+Brl7F5flSdEhZajHlGk
4BnRyuIYryyRn189gSMemhjZCEuV00NtHW+t3GCM5j4iI/OIkAjAekL49o0UvLKR6Jnc+JoK//c5
QgMTTwxPA7hDXes7MHvOKH+E5mEwCzA+aGuREWIvW0eAoMAnoTubTt9C6yqruhGrOG3EzO4lq8QD
zhI87OCHwQOvhmKGnAPzTkjYzg20FtvM3qz7QhCZA0CvAcAU0ShGcxx1eRQKSYEmXnXf/NIfggzA
9wgZjulTc9G8/UuaTem9doInHli18jNyjZ6xDEu3HhQwoY1ONhXR+bxd6lIMkJfsosbKkJ93yyMa
e11lz3+1qECVoE8SjX+4028sUptLE6fOaHJY/H71g2J0OBnAgragYatZ1Yf7pjCi8Hs1POpll5Wj
CuKFECrsnnoO7c6JbS4F2fjj5GlfDM+4cD7BliUAy4tMNmaUuuHmrEn5GmqNuOEwHoirZCb28ogW
O3U/vzGMLThFPFUBH4YplPFoeMcYqVUZgPMYjyXjyDsz6ALBWAhBnl+xGXs4ugx7xK1Tbu/GHnXd
JL6cz5KYAbIDYPRZ9gizuIseBaSn7M4wW0c6k4unNItd9Ed5YlgnLv4n69SlMwZDpc45rHdWQR4Q
h4/e5VF8123+sfiqrfA3w+DCLY6MKBhvwDcFwAGtyiByYjVzYgFl7D2A38NG9RTneDqiHlCuIHLm
peYGrcAdUhH/0MhIZIivbFMHZK5rTWwN2C7OvYl6gOUfE693/nSaySqJLq3qtSlqVSFyL6ZDWDZg
Ts934bFdcXvuzCr6Lrk5DAjCsjwyjGj5pay0WisC7FwRKzOYbFrQyqCWD6aXdb16C93i1diLT+HD
tI0RzCQfycTYvPc8Zt8z+vcDKC9QZ3M3Gjz5AGBip7MKbJLujRB54r8AvjJrJ3QBfQc+VdiAEtfV
oC0UeuPRMF9A2O8wthYZLb2XkWDWUFIAiQDSbLceN6mjao74GuAVBC/wu8iodYcQjjcgXAbyKrI7
kAnyHmutl16KoBH8a5g6RDkH8atmhGF0v8xrHpc7D9gU4bDCAY7Kf1C3INP+1yDNwNIHTQzBdxh8
DzZNZf7OTRHrPgNHOdk88h1gbmLM7ZILvrZI/MhVUKGMVdYpAizGO97qfvtP6ZZ7B83OQWLVK+9B
WdTgqFOaqui/VFoym264Bup3k9uZZwALhcElaK2GlMZKvMgPP4/w+zl/v3vQMQU+PNRK6VK+gjph
q2rYysajutG20gVsEGgwP6EHEXPLu6V1wVa2UsTj/Iq3hTdWmXAxYsDWRXoD+VKgdKhrLjTGlO90
DFz1kASw4q8QuOpDdOLs1EH36ZoF41y8w68NUovaxTp471EZIW2YSMsO5uVNNJvHaVWA7P1fpvdq
cFQ41FQIWWsftgqH9x0VfXGJyaMQDdrNC+FrIsWfk3/6LB8Cp8VLPUFdmv/vpUAAVhEVAnAFEQ1g
DamTOvqhAA2cGdGp53vZn9lttx8z4lPNAa78MTiVnhwgrPh57PcdebCqKGRJwfwJBAWdtsq12RcS
qQZitACljZPtB2/EhlbMHAJs6NznkfPGmWURftwDY4hhsKqgCAS+3jvMl1QlY9PneApoojVuq43w
wFmRo65B4jmfu3W/ySBoML4JXyzRq6VDDBSpboBXk+dRAiNR1pW/GOuC0J9MJAAf3Rhac8EqxTGW
W8tfyY+AJG1CGeFUx3xFk31EHWOAoQ3wqwBQivmm9pmM91U0zQJe0bYG+kr72HiR5pii5JR739Hh
lgkxMjMcXoijgIRGRhQ0tshN0o8uXR1b3U9hVnoEeV/qaq+SYfuPjTtb0xqRm9tMNmNXLVx3UHAA
ayGEQYnmO+Uni1ngE4NDQMp7zQPh5UFHMW7e3JRX/g6lXJu3+S1eeAxHubibEbECTwZWOcCPKK8x
zajqZ+1I8j/zK3Du0keMTN4h2rQXdd2eywc1MIXfTNjMQuCI9iZgJjVRIZ0o1O0ORd5Bm0oNWcS9
cRjAqn9JVuUq2teb9FmwGqh6rYOT7/i/jW6VfDCd8x1oAUfp2jzlOaQmbHiDmO/d4oDeG3Az5h+4
BAFkbFZhwQqsiK+/3cYS9EAQ1uEFTdjHqMBqGoR5zHqpwTOaQ1wu4u8GwZV0EDeGiziv8BoJl1IM
nPBGWyMl01hIzLAcyHfh9e4zAFMyAFPlkQOnJl3teb3lEvxyHt2rlYUcgit5PT4FXEWrDpCsEGTu
iZfDYXNQ0VDWPLhg5f0/7Dng7IGTJXRk+BZavFueZn/gR72xgpf6U3UEdFccVQ9ll9+ak69i8HAL
m4lB17xwH98apZY8UgxQYhOj7eeEJkHNnFf1LsKN1bhg5T1MK8aBvnddN/ZossauFIlQIOy9lGsd
cuvZmTMFJDh3FwMFw3Yv7M8/W7w/UrcGKSc9ZQX0SlMY1B6lS4uWCRAfP+VsmZD74PHWDhXYjPzc
xt0EO/G6Bgx416NfwgXpwhN2kVOsJxfVKt3Jv19/fuSyMosLr5Rb+5THCtTAlxuykIPjIysvH1o3
fssceKztCDkrEm5o2MX8Olof/own8ShCOC368LHErJzrQn7s9luo+6ng81jyW3xL8NI5yCyDgxsd
UdBOA+lq/NG8li+cFx8ew/1gxR6L+2MhILi1Tt0ZhjIpSkJWYtqoju/pqWkAaSSgm5K0xeufyRt3
1lfMzBTZSJQbQbsoggG8+5GQNChvxmXjxIkt3Ij6ntstaDaO9UU4lE62Lr4qxPWs8uy9swabLeIs
AfcUipR0mDcZYsUpmUGCzfFVg45S5mxbBNWyNYOmktBP+C64EJ7hTs2pMOtNzkiDLk301Reghngb
/xhDJY3JjC/gVgCZV84+c9oPdDV4KSjXi0//qTkNl/qd2UizcG/ALorSEpDJSMJSDlvR5K7OOSww
arPv0EiD1tA7dDaD9WMF/tVVlljMm/E+DiGT/dck5SalYJ6HxMdQeatfC6ugs9VT3wJpL1jcmwrK
gXgjHrgTv2Ly+ZLdSm8rUNngD2lJRYfu7SSLSjmFUusj++CNO/EZOMLYBnvMCteRh+QyiAgea2/Y
vvxnr4nx/rVKneBZ78cpDrgGXal5aPbb+A/6f9EsYgpfPxtayCuQmf1riTqtea42SSRjfBlguYf2
NUcOm3MKNN1BJLb1mDyjxA/+NJ/USta6X2pCD3uQlzsoeJ5VzmsPRYC1/8i7v5oVU8lk4WK4GSDl
F2R1jPpeg0HpE0wB2X7mLXEwu9fmKZiZ4noLNW/wHuL5hT4FhJF3BX3gD1GJrrBwU2q3r40nviF8
2OtHBSgrxsot7UwNPZIIVAlWga5lQdesMuYsaME6GDxIj70NUHm7i1+htvsgy04H9cD2F6iVWCEE
yy61Y6JclZIggV3hM3HCl9yOoLksgtRbA6TNEg/yO5KuvEfa5P9lxECzgwGEsNIZ1Bs3VMVOn1IN
d+ym3AlfDaQx4YL4Z8DLgt87bj//SsEALbG4PpaCNOAcsazoHkSdhUbZ5nE18CC5xhY6jm5oVYDT
HfgTpJQ+K9dYdyumhO1CnRbbCPg5NGhD3xrkrbdeh0uVXh4qaJx2v/TOqXpn3IA3U/LSTQTKctSy
QIADbm3pjTHDS6792i61tkJex4JaE7ubwdOO3AOut33RWe2+dVqrfWMJgC684TFQwicCqDZwmTRO
W6qFQeO7qLWMz0k2jUv4KDxk+4RI9I3WAL5QDmUsflvYvGYyxroQChM2fjRjgFMG3ajUHPNx2Ax1
BdONBvYefuPngLHNznQCL9lKf0z3UmlmR+YzYyluACkZQOlIq6NtgvJHUpFXiTJjiltQdSKPbPqP
wfot3BtsERriS2lfe2VKpgKEeNCNwJ8xwhIoFST8DspH8rvYT0dwpU+u7CqnxOXfg7eQjaJa3Eh/
R3m3rtMgFR0ZJWmTQpYTohLaIV+9PftWsWWv5aJPujJHvTKEfm5TKBJiUtEdJUDKzYr2kFGypAei
Mq3t0n32D5T7RH8eWVyUwNHuiCzF7SEV6xGYYjFuUdIHRTWEkVeKOdrjdhBATIpXvPLeQT8EBMvn
8cTYu0vx0LVp6rVRjkaaQ9SiRVSifIpOXiALlRDp8SO684wzpN69ACgy38mZznDhAof3JRIeSH4h
gUAdG0EMB3EUYHraIGTw94LbgGgBN90J5XdlI6/Sc+z9PNxvwDK1kWETnVOQqwVug8bkGcKYCH0E
m+0TKQIX6FkuEfkFELlE/OmQFpLRyVxUQTbqAT/YheawlU7sNg9yOH/6EGqfVQkgWEOKD1GOqfWS
bNPQzFRLbG0dejVAaq5+Qa+2Mrmn/FlahyzmsQWPdTMN1KoXY50YQ0GmwYUwL4gOXpvR6lexbTwI
D60TmhpSztbPc3+Pm9cBTwS4AGgHEKWDzvt2l0d6mUBCK8VW2+S7Pe7b/hSfIKTxhD0O6i8TbPxu
98XZ5xjPvX+wLeCMQcQIxPS6Ql1Hg5rzYjxlrVXVkHJPVmgj+BNBGDLb1at8levWSXzUSbYVLHir
6eFn698lf3qxSZXkO5BDny3lqTNtCoIpbPG+ys3Q4jfqRsVRVycI6BJC6WSt7Af3EG/eTlCJAw/x
IwTI7XSreJWbg2sRzOJMkqAFYC7wCX+/iXbpJT/UtaQ2KFwdXzkn2EjgDi3O6QWtdeBriC9gr3XO
CW8qp2ob2IDbo+Pt52lZik2++RaJfBsa6enDmNRlLmUGtMvAASVvJJAjh4RtrUeeBUxBJ8kUEfv9
bHMpo3Fjkzp3U+r3tarD5kcASuDdeOFP04l/rew30KAABgmPa4cbeYtZXzGZRBculxvj1AkYDCk2
jLwnCQ3S51I4/mQlHgfBpgGyKoIZgcNXZ2aUFg8e4bX83zxTpz0Ai4VfJjDLrWZopylmsUkSVHyb
z131JB+hlGarew0ZeJFZbV50uNe2KSffToh4JwnzLR0Fd0YlHYHvx4MKxKdqCxv+xB8NS/JkMEUk
l0eItJr/QNcBv3P9CdTZ7/O2HlQfnyDuJQFbrHUeZnN0Oev76OVu9lp62kYCbcTPe2153iFOBeFL
FTLd9It/7OWpCXrMO+jbsLUa+NXO7F8lcKNoyOuU2xgiBXj5g1DUt/7tioEwFkoQME0Qg7f+VsjT
IY748Tu7ItjVaoLr+8Csbz/zl9L8jQrE02SCaN5KX3Rm7XLpfoMmGJoOINhkAKB0a1zt6zqpZhiX
CLeQYaJse8x+QS/AUs643WvwGvVW8VZDvZuIpq8ZU790wV2bp7b8UEVRpo5k7KAg+Rxfk32MruHS
CqCSAOGi5BcRqc+OXz+bXXSqGgQhCC8IATNSOQktkgYQ+KMQUoNj/dwjU6kdc9CKlutkNYDmR0KJ
XEng4dBFjaaa2AFHSPgsM0lK7h0NmA3AJAvVBAkEmnQNt2sKEchKlFJFeLRXl38cIVxVYMeptpEA
4j28Blb3ARq0n8f/fZHdXnS3dinvKjRRok8qVlczn/RNuptPjTMfe/cMLin8WwdZjA7/rIEE33xS
HMQcl8bjAHVUnNppV/GLYAFpjzuw2BU4p8OFSbpBvuCnL6T2pV4UdVdK5AuPoRc+gY8Pcn06+K7w
BdsSkEBwIWx0U3yAmEkIYrqedet9V6HoL0BKB4E+hEwISd/tyZCTqSsHEcBH7XhU3wC892obFBtm
DTSU1W5LxUSJfV1YnwhCzT/QkePdxObcFP6JBR9c2K8yCnd/v4Xar2kQABQp4FtQf0ZaHxCO3+8G
pAn8L7hJ+CZEv/ivataEeFNZc+wExQKs++YT6HbvQu2rOFXwCSgMZ+gEEiHKrq4/ajv7UEzpawIl
SnnxOdI5hDo8+FAAaxnepIdP9GG7xTq1BjuxWQ3H3wfkh0UyqI0szzhYCY+vEvfRAzqb30FOlmx8
+zM3I088FihiXgbUqycXT17WMVoIUm7nhNqkWdgURk+WRfc+OuzBVfiIGvJ8BnLqbUZnaXxGykbb
aUf/oJFFYrEy3ztvIAMkEO2hXq8htUFt0Vkwkq4aQlCFcTu5nWxpSl7RD/Qcc+m74GPiU7SntMxy
wH2CFWbxMiOUGsR1UWGyknR8VapAzpb1ypfMRPB6SN6C1Eu01BmAE3hTIH9+dln3FwVskhI9j2It
XCVVgpC7ictFggw2pAdFtOtsgpdm3EaLNgh7BtK4+MNTyzlm1WwUJcaVqsG2Ej2xL1dl+fvngSzg
ozCSKyvUlRe3ep22A6xEhFh1Qh9CkTxU/nhsZN0S/LpHYr62ZSIPWStP6MtjgR7uUwm3H0Cm4QpF
45dIMRcZdm2bTK8qGnrGOfrkpHLFd5VZtwVj5ZbuuOvxUptUyYR+6H2MNw+9tn+JxksbvfTMvOJ9
6ouMikhPGehfRF2QGlUWZkLRJXgndcnXzOtfmTg5oGw2pSbY9fJnjxdl1AGj1EnRRhYB9s5Amp5X
DfQI1DAG791XqQv7CN1xcpszFEkZH6dTeblcU9so8DHlw2xW0XbWPdCiGQpq1zwUsFlgx+V9DLQq
PIIG8UlqH4tG2/gBmYpcn8wyRy8pV6zlPGdAGRa9D6LW/5mhNvIoCwOgUjAT95e2PHYzgmfZ1VPd
mtDKOFta3Dg/nx3WwKidO7WCX4U9LPLZbLU6dK70SbCKdqwYe5ZliNqzQaiWstCQGdSeE+UAQLtZ
xix41+L8oWqEZ51AsonUjpW1pIyEBih5H4zaTXIZ4kMwxXbj/5ojT0EFu1FZJNKLZxFdPDpkC8Br
RZMSpWXXqT7ByUeKq1e6NzRQmd9PneD+w0LpKNugDQy8xhq1UEk7iXORwI7STNYsr8NZcDoucX62
sujIrqxQq5Tpcq3F6OMAJXq5y5spdYOWe9Na4PFEsTsXQczKT7EsUrdQIfliP5Y5IAed7xbdW6UA
A88j4OmCjRgn65/Ht+g1rsZHRX3omY7VroK1vlpzwnNcb5QhPM/1YBdQeZX0yPvZHmt01IbMs7mP
oxr20mZ0M006lWpjynrqRG18GAsxZZyy5d34/+8S2ivqrZhqWoRd0gtAcI5PdfOn0r5G7uHnYS3f
uH/nkSYuAYYyisscdlpDfG8SkKbUcc5toQa+E7MMTRvjqDo52FctvswAqRD7P1xbskgNWKMVby+o
JoKvEshoa84VdbsEerZLISOgsfIZi8uIZjmcOyCDwdF0a8gQ1Uw0JixjWO6zyh2Ts1Aib1tfQn/1
88wubtArS9QNMHCakc8jLBniS8tjHt0cWYS8NrtEN0FT8S/7hfSUEo4TtHNSXkXmhrSNerKOFSxF
gp1B2LCdxb2aDozK8+JiXZmiXEtcJyVfghTAAnbhUReHt1iZrHxQ17ViMEa1eNdcmaJ8ShNzOYTC
MIlygDqOoaJpvvuQdaYa2X0ZEgHSlR3Km8Qy5HW/m4dyUETNdo6XihiWdo69UaVPLeRy2tOsW0pr
/7xJWFNJeZVEC8euqDGVlSSbrWgUZlqDChd6LUOusFzKAo6YjBLNx6TNmvzv7eavsqKEMCesKfH4
O0XNiBeDoz4G6zaLXv08Qy950/2JoZeUGOih0qEjEjd2XPk2RHkvMlIxP4+e2KMfqFffQ5PD9JyW
l0OHlq0cKSQBuGpdBhVXqDpK4XKqnRoO2Kv+YcZBOKiADhAwX1midhRXpIo05jVs8uhxhnC2IxeT
PZeg0hZlRqJ+Af8i89fGqG2V9lwB7BI6XLJqK/VbXrXkaDdkdqE9g54mRYE/YkUxCwnbW5vUIuOd
1kLinjSICZs8OmYtJrK02/gxkUy1s+ViH/CrJHZQu/Lb/aSvhGETtg9a5NTqNgpYeYClE3w1BXSJ
huMmKZRSfE6jBO9D0nypYuKVo8+oBhJvSm8lpIDA5wGNRjC0UO5PKINCigqYibXOG9X8TdDn88+7
denquDZBuT0jkJCAB17YkuPGbORtg8t/5k5C8uLzv/7fTFGbVDVaXWsFHIy6EcwwOzdc5ZbaVuFy
qykYM7e8QH9njtqjbRP6WQqBbwuOyOLBQcABoSkznkPLRohED8SX0VJADSgZDT1qOJy6pEG3ZBxa
WeBvSylnLNHSnauCIuh/Zqix1FFa+NVM6oH5fqyfVK55bfJDkbauCsHlEOQ+jPtpMXy6tkidtlmS
cz5uYbHLRyssVsZvDE46TKW5iThrnqyuz91/2BzoyAAC8/9rzr714i3i0LYjvY98AIAbenY5bXDS
9mAIT63EIsNfPFdXxsjPr/IhZRrkARKbeBSVkjMOEXYjZ4H/3/JLtw8EU+gdWXgpjHNVI0Xy0oHD
nvVeWp7jq2+gznaQz+lo1BiwqpqG/z7KD2GCC9mROdxgpeMPtanLx0Z7+3memXapA19qWqgNDezW
c2JCSZDvzwUo5ES3hMoXl2ZmqaLQK9sCIoOfTS8el6sRU8clz3ouzidYLjsn5aEBoI5ez3rRLC8t
0U1C4ARdchITXS0tN8x8wQX/h7Tr6q1b55a/SIBEiaL0qrKLe3ecFyF2EvXe9eu/kXHPsTbDuwnk
PNmAAY9ILi62WTPrk+Kiem0HNx+967+db4iALIjVCHYR/4BwG/vRbjpmT2ANaPYtbII78mrb+0a5
yo2bIYa1zatN9m13Y5UfnUyWQ5gMNtDcVl+pU0MZcN3j6qBr9FR1lvhJiUBja1TXhBWgwqgkG4j2
M7g6AA8c9Ej2B0WCVkWihstKkaie5uG6sx0W74IKhAwdxsTdwSp9SfeKbps3iPzqOlgka+cCiAPb
d8Q3y7s5XZxggN9f1Dk6Thtt5aiZjAcujE8o/ILcvpbu8ocNXbPxHk8Ba6svRdz4sQrmSzgcJK0T
RugGhpuAU2eno1ni7dlSPrreqdkVUrhjBbWrQH8b+t4Ne4TUnZr4JPoe1pNDSyZZHVeIP/YVm0/g
ZuKkR1mWROvzd517akR3qfEwG9Nd00uWLnGX2vBoNSDs/seFV9JYsFCb8KZXKlftdJ8G10V4PN+f
4u78F4KXpQ77oi77HhB1gTdzVnlj9jd3g3Az+acVfJl8rgWwC15bQVGh2KSlF86XkVTRQhj1cDiA
ygzE0S2Dm9lqqGWxYgElS6M3/L7XGuvQsMpPguW6oPp+NO8LmOjgLFFKFkRhUtlAc+shTGXzJR5w
Esq0l2qKHDsbnDHuj33wpo/f23qRzAFhStngrWGzSdJ1pNFkHNYOtZe9vkx7Mqp+VRInt4fbsDb3
67tEnGne+VCRNZObefk0TLq6whJbeVGC9yGrI6fT512pf9eG3B9JJblUEB5OYYcCWVq8MeFVmRvU
PjJyu1vQszGBLzCZnrWluo61am9ZoHJpz7E2H6YQn8FmCDwE8FR2bOUVBbmO1cKd2hx357tAOFvg
sKCCfQCHHL6CypjiuU+ohRLyetpnpH+YItmb2po8/kgu/0JAofZ0cIcKZ/wlAgT4JSO9wXkwSfeW
sdOnv8liGyB+qe8py+0JJNzADNw4gItRFzlVuhyKSHbvLMxjGyhuwSdWVsbqOoxDdxjMe2t87TTZ
Ois+V29AuFgpzG5R5w7tYXmIC1LdGcE8SlEOEHRuUvgd88l6o9DKnuukwNz0LwKo+kfaWpOswgMw
CJ0FVe7GYQD/qZmc2Tzo9U3N/mZp2LSWywHWUKZWogC0IB5TDCcI96wdJHsX4bh92j3iUhQ0eQ5E
L7J8stZxK1LrMMWQZZhNn2m6e35WCUN+A8MllpqYs5WYgIE1hNNX700J2b1VoiHZBcEkARMu3hsw
bvGG2Tsrmxlg9Vw4c3ZTQQFuDn+05SJJlzKgNZ1usrQZag2OnQCKi7tk3ENVz2F46YslL6WyMVoX
iw0MrbAApAkCQUXVTx7mj5E67/K6fTw/RmIYSHZCHhwPpDylFfrJUY6qaMhb6rAt0Gc8DTxORPur
gPtC4RJFkVZNiHcJSAB29KDZ0dNcx/uksCU3D8KVDNKG/zSGSxV9zLKwt2zkWFylLNHeCAqfxocO
J/Q69BbZhYCs77gEYTXBaPQl4MLyJiKQ4htguSujtsjaxM1V3H9Ftjmh63Jc9noNqB+g4i35jziz
IDaoprifqvNR9/Vs6Z/Ox4b4UIylClV9MCSEpMhpDBq9EnXjGEDto/MpXPF6v4vAcSpvqvLC7jzY
T/cgE4STrM1rx/2xVn7hftKNNrFfhEs9DynavGioZgZVIZhkOxDhtnIDwa2S86B0WaYBAobGnoJW
VOxgItGSxE2n1J1B94W1eihzsJK1jJsIrICZUzYgZKjCjlPVvyxNtj8/asKo3LSMmwTUjPtWbTFo
dnnd5AXYNU8M0XkeRLhV3YBwoQ85C0uZZ7QDt/qOoRxbZMGG6E6LATMn2KBfLMrhPKSs67iJkI1q
XvQEkEUQ4FI9u4Dvy/fzEMLUvmkVt2CZeoBnWAs5twbNt2iui6Dc9+Z1DN+OvwHSITNOdKqjuvJ0
YiVmNAaGrkDkhY13Wp6ELilQ3DjBJ8IyXs9jCVdh6Mj8g8UNVVO3WWfaiIecXuLaYNIaT+88HWUd
0NM5DyWOii8obojaDDSYogKUpvdXeji7ifEw5RBgUPvwfWiyI6rZ/bEKiKQ7xSH/hcuNm6Gm8IVN
0Z0EOb6HQJ8ZPofTKHnhEWbiTUdyOwwdFUiBvrbOMrwue6iMGKw1mDrSXdXYfhjtznemOBi/GrV+
ziYJLv3Q21qORmWhP+CFbKj2evvdMGXUURkOl+S1bBysWkWzCJg203r2q2O8yqWPfZnIsu6aVf9M
7P+0CQqgp20qLCUPYgtYdvQcj0eIceopNAt7dxnhnJc+LvbvSX0qjU6SOwSCEbia/HfsUG57Cjwp
ZmYuOYDjFtqbye82sMOdNalOhw1JnSr7vHochtmxB7iy4MhZDcGODHBU1OGpMLCHyajv5lyVPXmf
Dymo6Z5+VtExox0yjHGXPHfDJbXuuzK6SLIX0/yeNqZkmoinJ3TDNBjNwX2Wyzq6Nlcw88Wa12Qq
hBPdoUT5ut7CIeo4FT9mkK/sSJIRhMHFUMHGNNzg4Khx2sApDQiJGyRt3Fw6LPLb7q3Vf9Wm5Mwr
vnre4KzfsZksSj8nSRugaaw+VsUxjyFZ9ZE1h3y4n7W9RrDW/mz65zq7n43AOz9RhYO4webygmHV
pDPXNV2vD5kJLjpsdvCo31u7PvTUfvyPXcrlBZg8aYnWAS7Mf9XxjVG5NbygqaRRwtV20yguK7R2
YmaVDpQhXY6U9j+1nkh26+djAy+5p2OWqYldFTEg4holbMhrCi55lbus3p0fH+HqAO0CaFar8PQg
XAxa9kC6JA/x9jGV14qhX5u5+mI27OE8jHi3vMHhYrCLqrQPdOQYfXzF66Cm+wnctjQIEYa+2ngK
7JUCJ+pVyawWx/4Gl4s/Mitt2y/AbcBSa4b6Ilh0B4dHLyjgRJhCJdb+0RbRR5VAiqlG2UTfXjEG
vvX59guHc/MZXFzqwVLoY7fmsqy/qIzqsgVPLp9QyKMsEijhlmYDxQVnbtNqxOkLXgX5T4rAaRIc
7qpdO75CrvHwn5rFK66nbRoU+nqmDJtdGMUusOzZVQ3J1lOYROCRZcKyGOV/FjeIhjGZCRsRpPW8
N9pfID9VZe7Fqke750ZtJbNbuBJs0LixsnuWdmzCWKnjd9I8m8MlsV/GIALN97KodnPXS+agDJAb
sbQNFKMs1+YViRPCG0q51hriNOVNrvvU9HXZdZAwf321kK/SoVEEsjFBmQSeFJwZNw1L0j2djwwx
+2aDwW0qghYMqmJCo9RMvbfjEUWDWTk4ZU4g/ZBNN/WY3Kpd+9HoI0jgxvLcBstRWZ+0mvg2brTI
bZos8ctMD9xiwGsXXLpzJ7EDRbJkiDPgv8HFFwcFUGylUY0PTdTlQsErRlYZN2ENS6XzPSLD4TYY
UHVJqoQhrHCneNCD0q9Z68AQQgIjnitsvSXF8yvkE7mFwzRK8NbQHGY+D+bitLnXd9C8gNTadK+a
Uhdz4a4VCgDQfIASADQjT/HCkU1BaiCWstTN2OyU/VWOR94pepogJFccbJCQFZSLFLLSO2EQb4DX
v292NWFsK1m5lprNrN4r07gfZSUwwqS9QeDWxizKKRZ2dOUEsbpi2VVm4KXsUBoyzRlhyv4sMkUH
Wjj0njaFJYk9lSNCo4geaO3HYFSo2CMZfjzIFiJhFG6guF4LJjKoRbFC1fcozXDMVnXyMJFkNBkK
13N5GEEjYD1zKvGVjZf/GHTOQlbsJUybYC9DqRQq8H8QfaMRZDCU7YBRoeHqPL6aE7eEbLPe3tqZ
n6TQSdUl65BAlsiAFCnq2VaLE6jtcpOryoY0Txkgu8JJr+nDfGc+tTfkLthB8PYb1HOwxTiGv7HF
OJ87RJN6g8uvs6RJi0T7vBJZjhYEo8GMTe5IeNlr3pzcn8cSVktuwbjMDSGvdMC2bK3htB1Y2Iew
A4J6oWPe5Rf5vrq0FwdGvdlzvQu9FP7FAYRVzn+CaD5sv4Cczgc8aeqxaSB8lmnXJ5fzjDuSJ6vx
TO3HeSDhM9YWiZt5EGosyBgCiSSXSMn93Hu6ekkpqCP6oTF3NWRcatnlxZ8OrVgXt6jcJLSsISSD
gh5unfJ6wabzUU2cKXRwFR+9ds/Bw2W3VrTH3o/AD2VvrbosmLjJSZY0VgeoXMEtMdoFT+Zd8tp6
zI8hUTnvQwzofeJZnuE2R/pQe8p3lAwf91AHRXRXbnvAIg7FcOipHvS3ZqfeK5exbNcuSu0MFZyQ
9oE7usFL7mbmvKRJjmJANt0E8eTO0mVLlKAYXLbW+geqwXnpNMKaIu8ydcbiUQQOnUFiy/eBtBJB
ePjYonDj3KASGrXHQEGhqwqRdZZdw+vViH7qPV72M2Vna36tPi/qfrR3dFZ9SXSv84S/UdricyOd
BUqn5gz4mQ4OaBvuVRDAaFZWB5KooGKnF9HQ7Y0qdSucMpVkPIJp9DfPW9uPWFfZzTpt4KUT/Eh8
hFbejwqEnMFSzAvZw6PwgLmF4c8IXa7oeYqoxpG8sXZte7WML6Ziorz5W5s8q+WB1sd6eTjfxaIt
whaVOyso1QRa+Vola9TKRbqwyzH7rWjZazsrP88jySKWW3qaQS2LwkL72HxHted5eOyC3/8Jgj8W
JH3WFyxEY0i6uCQmbqAvuyUrvPMwsqHi9RoXy45oP66dZuwUnMix3emtY0NuB+qP2s9Euyw1TzXz
43lcSQ/yG/0wmgZNjQAb0m8N3s0G7Z6S1/MY4tz6b17hd8PUStoqrzBK8QjO6lDjukP5ZlnjZUPJ
e2I9tlZ8OI8ozpVfiFyOme20yYwAiE19HajYaEMoRLbTEmKA3Ag9Rkig/8FIKlqrRRXvGhh9dFPa
I65HbKPsP863RNh32qebEHhelO87FQygMVulNEhterPizOp1kM0eUXSvNm9DvNb9Nzyu5/JwmdNk
LbFP64fGuA3SXTpfJdZbHtxPZiPZwQmDb9M4LhUzNU5SdVVDmIcF/Ptjk7ZOlEo4ecJstAHhUm0a
DiOevAESjLWPqm9XjW2cv61bED0kYScbLC7dmmGRkFQFVAmWvw3Kit8t7/P0qJNLpZO8LQn7jqw6
bwwSK39czbOunasswHYJhvZ0Hi80qIfUMn1y8bZ3g8KFQ2GQSgGNEhzb6+i2OSwHvF4d8+sKMh2J
g4dbeJR5+rFwlet8p+YObEZ9Ihk/gREQNoabb+CipOsNxWhSTIHh41bHvvsFnL6f354IhahN7Q0u
3TNY08+vsKN39YuFQvHPkHyDkH64/QYuiHA3OuVtiH7ooWfl5aNLH6bLdg89wff6I7rX/bSC9FWt
+edno3hTvGk7F1FZQWazrYELyUxLgY33dNkdyM/gJzRT8Lak7ohTv+OV9Bai5jrz/0JF+LTv14jf
7FMCw0hTOwY+fby2c2zEg6sRfOoEyLNjPfSXwQO5CRYnfD/fcOGk3bSbW9gTs62ouVonJpBLwy0N
rE0Uv5U9AklQPg9Cm9axFGUP4HBjYWrek+CSZm6aDM5SS07I68f+seP8aszn0r+BIbQNoIq3dmKY
u1nEfuk4ydha5Kj67yVScbhScW8ro8wKk9EGdd0Hb1DhYthEwwzUvvqpBIaXpYcAfqOz9WTi3jBu
d+dHTCi0tJkin/v+DV5Y5bbSr/ens1u7jOF0zL7hB+pk2Q1t4Zv4pr53rvqgXBX77tlI3OxeuZr3
579CkhU/9Rg3H9FBJg8ZC3FTa5gro7YrDRdWTH+zbm26lstIJYSvh2iNm7opnMCsXQq7jlS2JZQN
IJdzsqZYaQpAUZOPVvPb3qujD5r6c1o7idSAXHRluR0+LtNQZWpytmZZZWidmaGY+U5lXjz0Xt96
ES7eaLVj3QtKQCU5TjZkXIohfa3CGwLN7Po9Lhym7Beo1JIBk3Ull05ATS9hgwsMmzjj8m3Mj/my
t8D1gwHlbjElNzWS+c6T0ejcxP2wDlxu+Urvx3B+KjAFk+NCBne2LydFEvWyZfrz75uwryzEfNxg
8LIj6NvkAha31VV3afuZE1+3u8Rpdfdh3j1n++FidChsm89PO+Fe+GtCfOaGDT6qDwK8ZaLFStr5
IWO4CpSklzX8/syhlNgQ74fwIC/MM/QK1Q2CrZVVvvTRkdmXXf0SZT7TJU2RAXE7HjopdZmvmkvV
vKsjyCFdoHQzG73+r2g0EGT4t0lcFjGHMY8mVAu7avmBYnPsTDO8tZayCl7x2FgML4TQJUbh2ek6
MCe6qmXmqjUEimtupSAjHc+Pvnh2fSFwM3hWI7JYJqJv0RJnjmusLqUbMONqKBUnC6nXjkyypH7e
/v8ZD1+Y3Iy21ue6elWvi4v6NSUMR7ysgM+nneUH1lYGFtgwJxRaq+n8FvdGjtpilNmbGVMgMh4r
+jvpl/ajn1BQ1RjWdKWOU/Xd6KLsAdWVBsSsID/kgAkQH/KlBXO1QilZ3XfWb9AKg5d+Vud3eFfC
bqueIO2a6ortzh34CKkZhoewY8Eu76iOXVtlp9dsCIdrNs/hEbVwEMXsuuu2i+lqdmNMXm3r8cdg
zXCZSm16WFhr/IrUOoH3RprjbkihfqJPj2rF8n1a00d9UuyDURLoOSrxXWnHimRAxZcRCJj/ixle
XmYOFgZqAHoXghcKyP7T4uRJj2XuWw1rROVqKZ/xdmYPMgFt8VrwhcvdshdzpBGQyNYbyAWaKIoT
ZKab/t3y/YXC7YwUlhWQWMKMqCFzRns3GHZR8Ov8nBB3oQ71NhV2CauCzum0C2vbSIsZIH3yGC57
dXxe6D7Fpg/1GXm8U9r3ZmW0/c1Ct0Hl9gzG6uTcTEAN2h9x/RJrCeTwLpXhqKePKZVdgQiHa4PG
pZaMxRSa10BTlLdY/zBQbbUw/z92JJ9dpjIJAxsgSXUf9LfEvpnU0unLiznyWtzMF6U74s2lkj2B
CxcC3V41DSEHApmx0wGsIjvLlg4SWawJ9ss0uXkc3fRjeNOw+Qdr879Z4DZw3MhBopE1PYGWTai9
GbUzK7HDdMdIryZpj4qY7Cg//rdl3LCZzWhbioKW2Qk5mkriRNahst8U7Mk1dplGqAk2fEy88wMp
2hXhAms1QIVctPppCrfZI9QQEFSKVfNunnKnabPdXKTuWPbQBSr2UZgc5rxFobn6eh5WNIzW6skN
QiFEnXgKYwE/I1jdwT4+aLHAsvuBJimScosDn32t4pH0PJxoSmzhuO1DEDGqqBPgUvV+zFq/tZ6T
TpYmRQvuFoQLTdZY9lIOAAnLX7CziFNvyCCxAHWF8pIEpmRHpK35kF9rUeqDx11TW50FOLg4W8Zq
sqE3YqaRkwU/RssBf9nTA0gRPfVY81q4i6Fo2J47J9De/6JDIa69okMngL8AzRSjSqwSxeSM/ESe
dePltZMd0IX9ucHgBq3Oqd6kq2ZGGhGUyuzHEKV0CXbtb6T/acjkpIQhYkFeEpwGwwTF9TSxWHpa
hnTETC90XOJEkBh6n2gpOYOIdn24mP4HhF/B0xHyu8oqI1iX7UtU0F0BxvnfjMwXBLdYm9WiFL2C
drRV7Ee4narnzjWHn+dRhPPXVokGRzmIIvLBZ+udHccJxmbQXrrUJWaCEMBbLESk2ZBJQl0YCBsw
LgnjXmYhZQowe3gMzDvNQhU8fUfRqkfZMer+omAPWdgGyxyWITDIOQ2EoC8qFmircQCp9iFrnGSi
fpFKJtD6zfzs3aKss3uTdyGTSkvaYgKV9k0AaoLJ9im5SzIJjCi9b2G4x+N+nJbZWNUtwqU4ZJ2x
bwfQLHVrV6XE6aHhXEy3qiZTSBPNpS0qN3PtNAjtsV9RyZvd/ybdBbGfzgegrP/47AeXl5ZogOi7
CddnNt55Kou8TQU0nrSH81jC5qzltYa16heo3MpcsCzvBgN6EiMiQdWsi9Ggbw10dc/DCJuEp47P
9AOdQw6m6spk1nrAUBzdQOSy7/rK+K2H5R7s2/15LMH8hY4pWWMce0H4RJ+GX5PERg1KMerXrMMt
gePSONzosUy8bh1nLshPULiJW8xGCS2EFqUvzaFaOqeRLRGC8AYA7M9UCIYTOOycNmM253hOAwDQ
tPVy1DEumgEZ06elgS9joHxEbe60ViB55BHkI2jcEhvEMAg6qbwwlh1Eph42HcrLGDK4GjiTadyz
KnKS4qq7qqiM5iQIjBO89Xs2uWIOQQsBPwIUtWEH1YGkLQ9ZflzaVNKuz3vYP8Zr0zBuDSwi08za
CEAaqi+MIyVuZ+7T1k/tFzbuSF2gtucwJXu69E7XW9iQyhjhgqm2bSovd4JNGh0rgi+Y5+sMZCpi
HdLicD72RUyqExAuw+drbfGyjl+qzH4wgeaS2E48tVetjQsJloBbFTmRNj6W2H5JJvn/A44aX0iq
EQry++lggnixzCPpUV2AwzRFuaVi7bL4tTAeW6V0AnaEl5QD+8nzbRZOFBA2/0HlcotSZWRU2YC6
mn6nhV5BXGxUd2q9D0unyvGcLNPUFw/kFyAXs6iwK3JlQTOb9hp1Lfbk1pNkMyXsSnCuIIxpwtf2
D+7VbLCgCqsR4arG3c1kR5On1jPM7TUdbmo2Klqhu9+jGAovY9RYTOh+lTJtBFE7tdWCnkIU08R2
6HQ4c7OblXRcUFaArXYQEpQu3kTlj/OjJ8rWWxAuZpQM9LBlmFcmbOhO6beM7FUYdjF3bCTrgqjA
TttCcYHSqRBtCzK0x5x88Pun6j6mr1H1OHV7G/XhY+Vn6XWUvevqfukPY+aCQBrHHpEJuYly3vY7
uPjpYku14IeInAe1kEp/KdTZw50DWPWTZGoIRxCuGqsXNPiy/FEmxbMRSPUELdYphN53M1Hcqtyd
H0ERHReslC8UbksU2VWUGRlQEpp7WutN87ulXgzqZVTvA3o5MFgxkas4vdaYO/VvNP0dLO+tjM65
9hqf4LdfwUXrXKnq2PWoF9Zjn4FLOJZuX1OnixjklHFv2UluF4R9C39fqA7A7QXlNaezw7RYkCkM
eMtiV17WUrzvMPKDdlR2e6iL9hrwmqWr1+zqcstBZUkdpVWEDqYwkqz9yaMOXszcFJbQqYNHHriL
j/Cy7xMn+90c5l18lbz+grf6LbmJPW2Pxew1g+u9epCJu4r74N8P4wnRuNep+2nEh9XWYxpEjr4c
U11yZhElCNSCwkFZZetpjBvXRR/nLCt01IY3L7WKHJFALOOCLr5GZLUhon7eQnG5KJ5hZbnoaE7X
+ireLVKoBZyfKzIELgXldZeN6QKEEp4orVY7qew1SbhybBvBZZdkmvLYGAARJ0cIYkSGP+Y/IvWQ
wHRauQjaK02m5iSKAvgTfJo+mxZubU5nAuzm8znR1igwdqrl1yg2kEF8vmDys5tAiGA1KMCWmC+Q
DIwIJ4cEUQAj14t21+5t22s/4v3r7PU7OAF7gRtAgsPJmQNutC+jwotS9haeiwylzGk2r02MITWq
Ik9jZ8yMi3iRrPtCHOz1YfugWTri/bQrLXMEmStGM+fpNjY9I3k3y1tKHs9HoXDANihcwlaJMq5a
rkjYUMUzlYMZglEuK6cT0a6xJYN0BIP7EIVp3mlbRpL1bChxZ2hb+Y2i7hvUWVovQfjSL45Oy8vU
vsuBb1g7FIrYspkmgiewlrFwj4cjFJRpT+Gz2QwjrZzBY1zdekZvYvcseqXTBymelNqJFg/sHguT
Qr8lMl0uwTRfr48ssNpxl69Rbka0DOdPuHOCDaoqP62q9sKWygSyRBiraDqc8XDWxYHttH19OrTd
bJu4b6uGytFmuoOBzv35QBGsqYSsN3rYOuAm1ObaoY6amTYDjJtpZEGu1F+gXdFYv/vYb2FSHVu7
83CC6D+B41KXGUG+IF59opUR8luKda0rE0p5sKen0+E81OfSxCUUGFhic2nq8ErG1cdp90WQdm8C
G0T88aJEAcboQrDFobD98vqLcj8kqLQp/Xfw/Rz6MLhQ+YO9YOh95F56pbuqw1B0cf6LRH29+SB+
LVXszBgXAx+09GB9/5pZ5CFlR1B5GcLrqpn/4kCMDjBAB0B5KXzBuOk5hBQVdAXwtNUCHK69hodW
f7TfooOdOm9j7pTMSWf3fCs/PSr/7PcvWC73kGbA9STkXtyX3Ie2RQgh2j3slZzgaNzFV8vB3g2X
mTM5tm9/x9Nl7vywjz/aA6TtdCfcte83EEvrdrMb+Oc/TLSLRX8wSE/g6KrDN/w0IMIuhnB2gA8L
npVddRV63QekLC0vuAp9DdpLa1WZmx//Qm3pBJacwgZhpmjLqggctjCy1AfHej3fMBGb9QSBG2hd
HelQMyBMH4OnH1DOeFPeJN/a59gNHinugJ3w0fhWYTsJOoJ3Efmp8/s/fgI36HmV0jAL4RQNw1YH
Cl3v2pXhlc93+fXHW3VN9+Nr4GKkFc9yqDdfyuSrRWylky7g9pA2CUO886ALlMP1dJv/tlzUoZgH
6/jxrdyj6CsoHOW78Wg92nt2Pzs/zzdfdPA8gV/z3uaSa2rAIzJiNJ/e3lquuR/eNW8CtTa8h+Fi
BWdm3YVao0zIRrDKw+4LtVVghWA14jOcDceqKl9SaE0HflvtKIlxO565k+nhkUbtrpXwApQKNXEt
kCS/x5E/yR4ChGuwzgy8oxH4TuAh9rThc8Uqk8EIxl06HK71zklVw0FSRp3OXtePpX1rtU4Ikfa8
uFmsm0p2/hUtKGDUGmg/1VHKxs1pZYKzldEDf6SXVuKFybGwQ9wHv5wfYBkMN4dHE0XZrYrxDVBo
u9TlFSrCP5QmetA6ma+EyOmU6JZhmVDIYWDhc02KoKOt0TWWoF/udl60D+4tPztOT9aTttcPw+X0
oFwXvx/pT+w6dlhKdi18oCe3fZXNKnHG3HwK1+wmaaEGoaB3U/gBewPOwDiaJrvcrVFG6U6o5nSG
vbpbLtjxfH+LzjjrnkcDkQwiQbi8OI2raUYFkWYk6IQOlmVs2ivEdjsYqo5TjrqOeL7FBesP1K/6
pJVp24j2XbgaNxBXOIn/8ZQBJSS9rmdMKxKi0ufXEDycb5xo2powR4TylKniMMXvuWZqQ2MDvUqi
eZ6csCpZuJu0MIN7WR7W/nm09b/xy/EWjdtyJWHdzvUEtKzrjgVKbbtW92drcNMYmhTR23k0Yd+h
aWAFqlAQ4V+bWgYbr34sO6ScGBS29mpSM8kJSnTRD49oSMaCAfV5g3oaG2FSznALrTq3LGcHDlTO
AttTu7H8NCgvh6K4CEZYVBjxgTWGs7S9W2rwu210l1B6cb65RJQYwIGE9D5SEAQHuaWXDHmoD33T
QUvE8qupcw07uMznbD8F00HLyK4osh0bH7XSdHNV32f9fIRQuFNbcAWgyRUs+9wIfpA9FJr64HtS
/EjxqEX7Cqq42fUcWyNEHTI8sDLJNk04w6Begf2xTg2sINwMSw0SKaGKL9fqb2y80myHdG8VrDCj
O1o5U3FpqlKD7TVf8LG4xVx7c7NMmgFtVLUFZtimTozX6UJX3HD0c13ZqeXtZF9rWebYPRg1u/4v
rg/JFpybdlEWkCmZAd6PynPXJhem9dRqnZ+gLHIKaseY388Hh3BXsEXkp15h0Xbq1ubC1cvCXVBU
vKW4uDQNzwxNZ6w9HR4mkPfUoZ/Vdk6m7mHhUmS/xvmS2b8kX7OG4rnO585DeD/JQnXC18AJ1LOn
q09mKfXI5C9B6rPgri6+qUoOsabXOvulWI8SfAFFjDBc8plI6AYebbmpQlOtqSPSo//JU4PdkBG9
4JROyJHCKZvt7BT8GNkbrujItcXktqVGrGnVZAyd22aP0bCz4otZgaWLvoNvpFOGkswkSLW2xXCU
xgOdhtc1bkpRpkYFU0FHy9vM6RT7sW4seHvCFzX+PlSyB891vLjxPEHjJlMTaI0ZxivlrggRNNc5
xNYD5pXmQzq2TtpeG7pkVRYj4o4bRmYrC5VrH6haRpG22FuyOIObF67kjNcEJfd9rj+O/W+UDkKo
TcZfEKV7G0c2HOPBawHNj4ubxEiGzqTgBMGWsqU3BMLrhBSO0fjqeCSZryyZayjgbf6gfQkLiGOt
H86HrmBRO/kCLoqiedSV0EZP66z8VrRVdbQ70kiWEmHwbJrJda4Rj0pYrhSueAiPYRi7Jr1vzNjF
S9KuM/6C1Ism4dkPZcZYuAw+GSQdy6cFQ2nHqs/I4lrxqxbHT11p7eYEUatVkuBZv/+PcP1CpJzQ
HrZtWjL0K3sM3MKKZIegDd1U6gciHivwd1DfjKPRZ07eLDGKaVhjmYBYqOBI5lTK8l2VeaUJkgr6
7guCS+sB0auRrDw4NSkOuBiF1vBupR0UoTdBm40o386HnzAybAKHHxsyU0idp6umPsUgkK1Oc0rh
DIq+a4PbJt5bmasXs3ceSjzZNlhcqA+FDROoEVhsKdW7uauu7di87xd7Xw1gaupEeSRGDD0t3Cg7
U5vNd7BI1/2aRhd9lie3nZXnz5JvWtv3R+RsvombGfZQjYMd45uCPHmBC+j3XK1usiz9CMaXHA+A
KaSYRyXY0zRxFgPSbkH4QUzYUZ//DsFWz7Y2n8Hl27KkfWKtlFUYvA02vdBgLBdML0zmnS7GoaDm
wJmHWXxZ0tIWJd6pgBOHrqXuWZgeS9RdSdnhou0JGvQFxI21QYcp1nv062B9qFG/N+cOV6IBew6j
4qBnb6YNq0aoqehz5+Xta0uGu57ar/CccrQivUlmlJjaMvEI4eTafBQ32CUe8Cc1wkep1CHsysA+
sbX2OUPdASpVplkyqMKstIHjBlVRlF5pCDq7n3H33XnT4JXg0/xN5GA0V28wWIByO89Rhf3nlIDu
V1cuXJB20Ax3KMhXqSZZQ8Sd9wXEZaYyMYNhTuCdlxY/DbrcsfgeArC08Pr5Qw9GSUYXB+oXGreG
NGPUxqCaYkLoOk6ujmq3e0VrbmxVkpXWf/RnAvgXiF86yhwSfDQHhTaK31rcmmeql3c5NK9f68hj
VnoJUbrzIyYqzsfSiP2qha0HDMe4IUsDMBc/ichLPh0mGH1poDMU0GTOjPImhVCkYlY7i/7s+9+0
+EVQPouTIMxdbc/sc8nHiGJ0+y3cqC6U1GmRY71px6RwGvAHvLHW/0fady3HDSvbfhGrGEHwlWlm
pBmNcnphybIN5py//iy67t2mIJ5BbZ/ym1U1zQYajUaHtUJXj8Jkf1nvrS1di+K2tDSKlMY6RCUD
O6S9Ari37gBSdwCEicD7BVrxE61TV47qiNEix1CkU1Eh46+pe2IK6lubF9pKI36MFVaTFmYAMYGU
7rpIf5EKdHwbrScxQH+1qpMo6GQbyG4hK5r62DMj1A113Y4GEYfd1umEVwdXHxA2kCrlEntUHjqp
MmDGDRucFMSOpDWdxjKOQ/sjUsaHAbSTAs+zmCl/cgCsiM4KikzaN2KVAVFKHS5Uq9qkPVk1KASa
Ik4hNK/cSlMnlzERkdf2vv4VqX6NVoIywGzVQr9r0sp0mDRTr44GcKH2hqjAtSzYN+0UgvqWiYMq
8zdlpgxSZGpYUGBDnSL20wLmryp3OxkcU3Hy2zRiRIGgRFS7QyH3Au+33I7fhCPtSwianpfk81c9
qRJr2lBBeDnFfhQb90k/CxL8m0u5EsEdfDUeY7mY4WA7kvho69/LaeoWoWhafisVBDzRv6pwp17L
sUvp4sjj9KiFT0MYoin4rlHdpLoiIVAV5FcJU3H/4Go05OxVcLAtz5Cv65dXVmY1DS5F0uGtkwV+
Hnc7EzxzEg0FDUabXm0lijPJziAYk9UhKqTEGxFDxNOAqrN1BmX37WWtNs84ajIa7nm0qPMjmgl4
Y1F3xVJKqYNoFTPrObAPEFPV2Q+Dsn9aw7/SuOilZkmjp0tgESgnQlHCjA9WGNmJKM256UZWWnG2
DkpE2UwnaDWxbDeGwE8pf1tyczWGLz0ocS8v4fZu/VWKs/oiLCo1XaazpBYIrdYpMX+0wXBuRGa/
FVVYK6U4q1fzqE1U0NQ4/RRZbsWCBMXo9q41h1emDjfdNEQOw/zJdUpiXbRzm8LR24HSmaUv06Bf
rb9HK5KsZBBuAMpBKt1x/JSag5VFdtE8pOVvIVLs5qr+Fcgz35dMw8BdBYGFshuqj651reQlk0Wz
iltw1Ja1ksMda1Rhq0BuAMrWujgCzIv2gduhFdfWbWP3IZ0mtznPXuayB+lIvMuWs+kvV7K5c95b
fTyZxSIbjO9GGvumah0yTXSpbgeHKzncg3w2QEiZd5CTfOgeuVI9nXrGfelNfn5fAVoUl90O4KaC
KHirGvdlabn3GhvwmKPlIva58NLQlfaBp5+GZ/1Xtsv3Uwq+KKf+DSouQ+DUNtf1D1Omjjbgb41W
GDaLiiCAYKqeLAUDmZU7mbVIvWV3vl2oKync7klqG2nKYjlxvTOaswHmngxN4nPjgregZIXHpl2F
txkuJKt/vGw5m6djJZvb0Twz+6iUIJu1+vWUQohcHQGAsqsjsr8satOXrkRxuwhICeCTM4jKpWEn
ATNGnWKQp6FhgaToODSeLosT7d3y91U+bCyDsktziFOst1K5K5a+aZEzE63e8veVDCNF0ghJUqxe
HeFquMvaPTOv6D+M16BBDYU/WUM/F0peX8U0rdaGNJFxC+XXqeTW5WcoBGXbKFJg0MRAPQwNjfjH
yajavsyoiqjOaF8U2l0NQ1m7w/w2S80Jg+heP5evufKY5MXD5X3aDBxWgrlbL2py/OYSOERI8FmV
U8xwJG1gD+iLIjGIhonxD9WKtarcFZQZNJoIXUIVGYOvo2r6wGQcg/5OqZZeMVmAd7fY9bfj/VdB
/gIKczkM+yVWiVuMKHTso58wiHV5EUUyuMsnB5OBBThjAJ5i1/AyCGx5kkUpo01rXynC+akpbQ29
ayCk60qAWcmGE6jUm00F4VchCoa2GmxgkMvUNbr40OzKnd+qqZRJnbBsVbwv5l1U3MbBG3q8dfbY
akhATi+qceji2zI8NKJi/hbgyBfh3MEehrbIo2UUVk+9xLjW1RMjLwZgFUY7RUGtOiqGTXvBbbMZ
GgGPWtFVWUVkyWk8V6XZFBGE5lL2MoaYbogjd1BVrzR0u2kISBJjR84k/7LtbCu7ksspOzYhHckS
d85o8ZkilGkJswM6eWPxDGwOR5mec5CEFfTZSEQZLqFwzu90TaqZwARC6JL06F04FfmNaXyCT8qN
zKvO3FWBy+p9IEqPbNrySmfO60hsZhagqeEDVK+J6V3VEdsIKl8xny+v7uY1tBLEORvZkIe6DSEo
NMPDhMcklXJ/AXe5LEagz5+X7uomilsjHktjETNagV0N40uozbaE6r7SdYJ3imjP/vx9JSxMdNT1
KwiL1d9K6Y2aE7BDgHJ+tQA3Db7c+WMD9GMR88h2IIiJbgNzwwRArZybK7IMYFAMsXxbDzYDYlIy
MkwSSDuqZbZWF3s1nfD/9UGXY0/HQkuz+ZBiAC61niftV5l1h8vL/r8sxd8v4nxiWWNccqox/d2X
d0CfGPpzn2LeL7wyALVvajsJtRLSehYTBFNbTd6g8vgrmAvcGnDIGDnFUszVW820XUtUexzJmUw6
JnBMr5SYrcR3bTZd9XRExU4+GGF20OQHLQ2vLCN4rMiPgb7ljerInQozCa96E4WkQQ13baH8atLa
Yyyxq0KR7b5B7WNBDBkqEXHXZli4UoQLC1ViJcZkQJG0v+3bA4s/K7QJ6bLLxkmwW9sO9u+acQ62
DsreCpa3Z6WCi/OhCcadXN4p7VnHm0IyUXZ5vGwe24f/r0DOs7JaTok+wDpKPQD8kLVvZAUjmqN3
WYzQCnknmmNCtu+Xc5Gdwd5RUYDZZDaT0fx1SBIn6zoXoNCDIqwWLFb2NbYxwE9sAJQLY2zI7XIr
Wlro5lNlBMBldGyCaBfoVwQWj+dLF/9IkNYaY6fPj2Pm1l1vo2wpUPz7AkO+sowqol1SNvkCk0R6
rUFRGgF4BdicBvktP5Gv9Uh1g4q6mTE5ZnFby6BczJ25uTeA9J2GZ3n67xEVv34Hd52oGPPvwgrf
EbZz6SO5MgB/BGi0el6fgyKObCBSTf5l5Td1B9k2cnWygaCB8wDDrCYsMTSEY9ZNqu9Z9ZiIIKuX
z/62vWiDpYaOF7bM06L1c4My6IRBnICUqBGA3sEAhQnVMZQTqq4VHBvMtQhusi210H6qLSziSN/z
vUSSasKgdKg1TjcEkLDZ5LPx1+Wl+x4u4wZZyeDO5Ugshr55HQ+q0KESzEbYfyXSgjuR0VSlwbhs
ThY6PXL0002Vvl5WYvlIfnPWSnA21yEzYEkSRJj5WTI7gEl5hB3b5r/OIX9dKy6AGbAfynLMnLE6
aePPAgMN2R3VBCWN7R1BkwGyLIAGIJyUbCIDm1LsSKcOdsv8pBVs+fZq/UcAD1ERRBOd5AQCyumh
rpe6ehg8qH0gsN7vVwxWC3TtAEijQPfie7aYCVoha1mtoGcArES7OxzvXAbGTxJ3+QszpOQnyBLb
xzmIQebepEkgeEVsKvpn+kmRNUxdcSuZx/ogFzoUVVmIMfFDJtuNmdiZCKh008INCAA5FlIGJheL
jWaVTQ3gNTFA9057DPcEAPQhd5dt/HtwgOVcCeHCKxKaUtUuQvR0R6PbeXhI+2dcOnbXNYKd27TA
lSjOnRYsUNJZhygaHAnGNvMucy4rs2kbKwnLF6zCZnThklLqIWHQX7NoP4KFcLpRyqeG7PX4tRgE
RbQt561gohj+GyfqG0JCOzY1iPosBFbFY64BsQQj33X4Myw/dfM9yg+XldtcvpU0XjkMHA4I/1HV
mvZV+kMqBUmbzcXDNN+CogoxfH4q0RI2sF6CufUvLTtq8k1SIrS23kz9NQZK+vB5WZ9N815ompFx
A1we/xjPe3nK6MxaJ+51ECkqdlPGaNcWBQ4iMdxNVJuZlQ0lxKTGQbcwCajBKYiuVHVzc1bKcLfR
HBOVTosytV/cALniwN4NZjcGhv689NlwcofcXM8/tQfTHV4pxgFjpz4CMfbykm60JOA0WzpdUEAR
MvJziFqlzeieizArkLrq1ehG7+QNI+77wM6OCQgcPetRKgVCt1X/K5PzIFTq9bCyMHiLCJX0j+p/
383xVSfObdStFCtxgN8PtWNd7on1ZIng5Ldt5K8K3NHKImuQdAoRhN5IxoHRxBbiKG7eGhbFZU60
JQfM3Ro9jWaQx0BGVi2gOB/IOC24Lc1/PwdtYGAObgnwX2S5J7/6QDnpRlx8y+ReT+DS56R/SAMa
YgaEduqPMQmL/35g/atEzgDmSmMSyzBQlQ8vfXklW0+XrXpr5dYacQYwJ0qZ9Sp+X2n2Zf970MDj
Pu36TJTi3boKVTxzIAu4LN+6IydFiTFVBQcoj64yhLah7nv5QIcGgd/+skpbBrcWxRmcFOYgfKrg
LkoNaZw5cbXwpaKR+3+TsnzF6jqUetKyuIUUIOpkSu+gLEuApfUvQoCtQhYQH/TLfBUyd6pFWmtR
BUQvoNLQAY4WigadN00Ao3r/XwgXidcMzTgshJAIE0uzFrkEA6lJooBu/PGyOpuSTIxbYc5LJsA7
/aqOWiKrFys4Pqa+8GKe43EfyF4vIq7aaIxB6Ir4dQH6BfHpn+T8am/GZIrUCHlZpzd1pzLM5xiU
tLo21zYm3G0wtjlThtnmgPmkEXV9L9bFv2vWsjnro1OrFQNK6Y6az05n1LezpQheG1vBBJAfKK5E
5BJNHuCIhXOYw16Wtg6G+7bLe1dvgFMbdxY6pwrgk7Z1kLgqrYHwNnSCgtDW8cIVCIMB6IsOh/t1
E3tTDcw5QqhkgiCHMkBul/QY0PYfHgIaXlLLfB4wEHho3C6VLB0hJyKywFMxXcb6wm2BymVV/mWj
3NTnryAeHreaiiEsCQRpcgPCX6UO2oc8KwcZjzmwYApO9LZtrsRxVwhSkcWUFQijSTTaYBq101je
0xERbmqCzCXKndZCd+x47spZ9EjYiqmRcMH4CBIuAN/mtk7LlUAZI4rnHfJNunVfliGwHatjmKiu
rvxsAdNzeW23vD56DzABJOM5J/OzY6bVjXqbL17fGGpbbkMGcsEo36sVYGd7VImq1/+bQP70UZJo
bQ2BVlogKfybEdmOCwSJZm8b+vhyWdrWWccEJphYwbsGOBku7EBzXjVoHR6r+gi8VEpQNxDxh2+u
IHBA0JNmIvbkz7o5y7GWLdapqKObE28yErvGWD4g9tuHy9r8iZJ414UZYJTuEKcDV5AzTRlvhDRt
WgSDB2vfvqonDeh39vg63CQOMMTUT3oY/PmG2E/5iZyn2+n8ht7bvbU3AQGCsV7v8vdsre76c7jQ
pxpmeQ5LfM6yiWNQoCj8fFnCBvyEgfbTvxpzByIqMk0Fm3LraL5xE5wAOXHbuubevMmuujfJ7a/K
E7HBlAMts2PutaJQZetCXMvnzLVVmwoNZZCvA5MzTY80ugkKyS1Qqris6QZw+6IpBecLytHL/n71
2nGKVs5mwEQljumrhBswmXKXjEDKIsEuzfCG71rQ+GGqDEOk6Alx5aITtY5u+j4TTflAzQUyHwou
Xz8iDZS50hu8oOKkuwqM6JARasd153cqkBBSZvfTbRwCqjD8eVn9LR+/FsyFOCjGV3jPQfDIcruL
9jkmWNvxcFnI1maacK4KQfoXZQVuieXSqhNCEEpL5m4OgF6yo+SHMQs83EZnwXLnA2oCGTpQQPPQ
HUk36HoHRBxHYbcERLSYqneiJN33SnPok3YfGdMDKd8wtuvMLMeYuHKl5qFgYmVTVwtRKbplgeHF
JzwlSVUlNB8Dv6NNHXTnxgWzs9oD9eDlNd26scy/cvi855jLDUWHDSwmj++1KPYqpXyfA9ntVWaX
1c8pErXrbQVXFIdA1jFGggZnzqfrc4b5iREoBUGkgTFFm7N9XSA5GI/BraYVp3HoQ0ctpMBRFVVE
0LTl7dEQv5BiLIlD/oIGHUYT1xNgGDTjRzzc9tmveXDGxh//+znSZbRAA4WWiS5gjU+zYmxBYokK
x0PoS9kc4vitiT6T8q2TP0WwGRvlPcjSgXVjoDkYTxTOycZD3k24/rGiSCl3vT+hpjX4SnhWDJ8q
PlXBnKS+qKJ85Wa+Zi2Xc65jAiYmGVhsjqz7P0fnTto3tU/f76VnWntR49XPAi+zuXsG8C2WeU/8
49wbmVNUY5ZJeZpiMNc46rKtKR9y/BSKUBe3jh9dSeL8WWoMBY0WSXj/2CCyK+WPIXF0Eeb4pq9Z
y+EOAxtNbaSLnLxFp6yy7+3Uzq+0uxbpN7e6rQLHeLx84AWa/blCVk+3YIj/3xpGyyw+JmaLlyIB
0VR2f1nOxhQlrBKpCLD5AGNO5bN5c2MWQGYecfXuiKPslUe/cEAVRs/KO3uYnXhX3QLMY7Dnt8uC
t66itVwuqmkX0vmCDrDK5gfrD4CQY5Z/WYS6/AYfyK1lcCeul1OtSCTI6P1UtdVncIi744EeGjd4
KB6Vwc0dDVB5hss+Uuca8wfOv6R71l/Anb00NiVNSrG6s6reJrPsA/DKIWjomOltX9UHgcKiReWu
3skw24mMUNh8ILvCUz4l0FWDdpTdYKxiGlzFTd1oh3xTZ8+Trb+y3XyF4dnP8Jn6osTQ/7L6S8AO
iE1M6nOr30YmI3MIJy7vDL/YBbtD5hDFNn3lpnIagLp5utsctV/KAbPO+S7ekSfyD290AFH95xO4
5R/nAMSTBq7NLr5C96tKDlQE2r15UMGjBLcu66Bh5Jxd1uhKJReLluXPrv5t6T3och5I//vy1m76
1JUYztMlY1Wipxti0Nzd9D8AHREUp0IdwX4uDE+3ZQEV1ML8NlCBOCtK5mScwwCyGOgG0g6VToJG
m4+WGQ4Z0DRABgeJCrwrk18tiVxz6k+W0bhzrZ+kmPpSejuyROAPN2NmWNJ/PmrZh5VD1JssCHq5
wqUCUucOvAhS5ljTYQLZNnmdqz2VbzRRnm4xj2/+A1BQGno5sRh886pcW1Ohqbg5MyrfJRl5wHn+
h8AOI7r/EcGppYWJNE4VggI117w6dgZlJyeYqGGHSboKc5E/2nQQK3GctTad1UrhgmCkIeMy9Jjn
TpEIBLnaP1jrSgxnrQMplbELsHAkUfas8YtYdpEdcaTRLUWDjJsqIYkDL4NI0/qD57kyDIY4NO5L
GIbSAAq1Irbeev9CEAeWA2TmAQqmq4iLuYUjeZ22iEpRe1N+h5rbIBOn6X4UOBJwc7PYCQlQXfaX
V3HL/CxlKedgHk/51idpziOpqIHNKjNgMNbaTTrUAge55b3WIrhbWKoArltFUEuKkDINz2ls54B2
0sqny6psuZS1HO4uiCrgdYFhDgEUmhhoc84bbx5zOyy8VsTUKRLF+fxKLZSk0SEqUXMXqMBlrWKM
16nbYxp9XtZqsyK7VovzlHWeECAC4/kg7bvJblWbntqD7lmOei6vQY/opnbiKN68u6Ln8P4pdp6Y
K3qoLWeJd1Lrb+A8SFZ3Qye3i2V2uZfl3jAX/tBZtqFcSwwNkT8v67x13NbiuINQAXRjKijEAW39
UVqQd4AcCmSIQeSqNk0TwKDICyk4BHySRBmqWZM6xNx65c/asdRPlH3MImvZXL2VFM5TWVaUZmqH
fFCU7Qba7yUJBLnB9dhkXklvmRBzfHkpfNutlTzuJZFXGA8IemgF7D/620S24FVz5TvtBUykrLdL
5kjPkyvv1ZvKb/3gxB7+YfuQ9jKXtiJgDHEW22tgNQ8n6CuhapEApinSHSKi89t0XCshnEmyiYTS
n0UNisiV1ZcIOMWX1djM44HghpiYPl1a1ziHMifgJxmD5UUmnaviNmdon0af6mek/6z7MwE6Xnli
0i6RHy8L3jT/lVzOuwSqMifhcuKbmYFKBAVcExGR6FW2aSUrKdwuSXWf9TMSsk6V3+jFL306ql1m
gw+JlTmg0VKvIO+X9do8bSuJ3JaNRVlZebnYRXNlxW9Rf2LNmyG6qzekADUUfQlodQXiPV8H6eVS
nlsVUspAcmJT89OhsBN67pVI8BTaGHKFiJUobqNYAtIlM8dTaAR6+IPS2/M+Os076aTf1rWdHZgz
XVtviqBat+FOFsIVzPmhtr9gk32NUstG6jQ2ICkJ5CmKMhIYsucutHVlYeT1wNB7edc2rPGLOE7J
VhtSc0ggrlSPmXSvxHtFur8sQhGpxNkiut0GWi151tq4HzBpU7tZf+pSF0ilyA16Sv+71f2aXsv0
ru6vjfy2ic4Nczs4tlCwultPSuiLcTKUQzHcyKeWlUY2pHlA4bx02Y12Br3UQ/GhO/fRsT+2+/C+
8zMQZO+TY47qzFX41IiYtTaCiy8fwB2TPACZl5HgA8bAD0a/DN3QeuutmzIUVSqEunIXbV3JURoZ
EKUxF8NzwJNitv4z9H8lx8/Yj18KxY0O7BbU7cfOjh7L3YcoOSpSlrsbKS3QHmph57vMHXRXZ41d
Z17E3rX4+bKRiSRxt2JqFlObE+iqT04fXFfp1ZTeN9NDEIkujuVEcPfvegP5MU40Emh6XENSrYLk
/r1NBAH1VpZXAZuzjqeCQRG7c6o0eqkG+sKSAIIUIzhjmmFM/Urz5/x6Gl0ohx4TZ9YNwYWobxxT
YKjjUADJV0E7L1e0DFnTlCmqzECc1twa/g303Ci9xC2AcQcvpYEdJw6zyD4rr1l/ksJroEJNxjXR
bgbjlQx3UR7Z6gSEarZLAjcueg9190G+TmZ/KFxzxstHsyf9ENPguguAXExHr0fzIeraTjM+98B1
adsPtVuqaI4J9qAyuZ7qs9nK/hiiDo3WBTAJizzghuWowE5XgGyHUEDlbxQkZIpCmg3EAfCADOw7
ANxIHAvlO0M04b+1wmtRnLMtBnC5puoiKjqC+qYJHW2I7QicAMwlpcCzbwrD9ChRMEOqYkTs60XC
5gF4hBqEpb1lA3zSlwH82iqv0nAsupu4bP3LJ3DjZl4E/Uce59i6ZsojvEHxapKeZRPIvuoja4g/
d95lOSK9OK8GLk2tbMiil4F+UYACUvWzMHbaHO5Kkx6oEEJqQ6CmYOweEEt4tnxDn5TUkAaA4+4c
BYCrrDxE8/sEaoG8OkeKJ2Ih31hFdKdRiqKVAaRO/vrPcrOaLWYB1N4InKl8moIZmQF/yAXWsXHv
f5HDmWKpaKHeyGbn5NZ5TE6p8hiJKAM2HOUXEZwBarNmRVqFdWsD3VG1wSH/MHqgIQYE/BQypygW
c6agzhpheYjF0sPupc1nty/D+zwWxAybeqykLPaxSg/1CpVIJENKAv+mtSCNEY1XbW7GSgLn8WMp
tNRyhoQq+1VWngZcSQVp0svnRiCEJ9/RjUJjOCCdM6LxpTUOA9XheQXd+YK14hmpaFb1pl5AE7kz
zmGvuuAAcC/rsVVvWu+6pn7dj7rGyDEqeh1QMOZTRI7GlDgDACXbSXPLKD8urWZ5OOAxLtuYGUGh
O3cwRe+GPUAnB3kXDA9tIqoTLFvERQVfPooL2/M+zltLwupm3RMtHqrphrHrtLlGVUpJvL67u7wI
m27ir8X8oVNc2WQcyH0eq4tNRsOuj0BuFL2AVjRIBENfov3kznDXW7QpreUMJ/FtV1fXWf54WROR
BO7aKCpm0VGGBAzDBPlObRWB3W/l/b9sDeclSJTO4CrDWqWG/EjjOLbpPFC7s6bbsZc8K6H+GBV2
29xbGHO+rJ1QOOc8QjYrBh0CHAj5MQtqdAI7VXfO5lsws42x5QzSdS6pAqmbxoisF65+1By+VR2a
mhKmS2HvZPBYQe5FOsa50fQ8Yjjwg9zL/zBTp4G3E8DvaDBVv7Ej0lFvSvD39phA7X9ndfE4IhfW
KbkroxlTsKDqxkFby+IWdGipmlVJ1DvKscE0MbOTY/lhnoKHJ/W+/iwEs1MbSANo8VqpxrlmGgBe
Tskhrv+Ub6Jn8yG5mX5Vll1em5Ojea5xeDbumMjFyZeVNJa/r453aaop+FEgFa9Tb/jdZ7Zx0g9h
aoeAWBEI23IlKw2/gXIqZSHnI2Sh0OnmceXMaGmL76m+u7xzW/fPWs6ysSudQiNOkzaGnEyzDiTV
r0PAyw2TKEEkEsM54k4Jay1rFzGG7NDhKkZ2TZS13+rmWFuFsTi1lS4YITWnbhEi7VGM2NWv8WN+
VNz8unjVH2JiRwI3vHnnrReP88OYpJL7ZNmkJn9mH6D7fW/dxpa8CB2VrWFLv8pr9bFHV/5d+vx/
2zbOP8NvpnVUQ7KmfQ70WdUau5KfLssQqse56H5KFElebIOcNHQ3vSt2ex1dLbDNA1QqXuer8TZx
wcqi7qjouS1wKAbnUHBrk3CsIBt18SqzlbOOQrxNFnYM701GW4EpiJE22qmWvjRQ8GGgEASo/GR7
MGGSq2wVNDuXEd725yy9SmJwh7lq1rhR/DBVpzzYd92umlypuokTwUncyDAsHwDYRUwdoDDN91XM
I0Bv0hzd1hZ6yZM+dbMS3NnosQLlcgDG1MMUEnCieJkIcVIxl9X8Gid9Fc2dnIIytFuZmItOyDUz
UZPMAJO7T4YDuLMl65wVx7p6LbRdbT5bht1jfkYqPE3+pSgfBG8Uw5bH5A7tobbFZE8DPuZwolWw
n/vEMctHZElAPpAVtWuhgbIpe7ut34G/4LTtmc2gzCj3mhqiQHno9cYHBcvUHJs5QaHmnc6SJ7U6
0AZ8Rd3Hs1dmB6O6KqTcq4ZDLu2C+EDy2W6zw0yBFL+r+4dkPAUacPpym8XMzfKfLLpmQLAkiCqy
wrXm2zQ+5yrGgHywv5flfszPMfgVJ19uEa/mzwC9k4N9bO6p9VyUd4B3A6XBdTrdAb7GVBKX1nuz
eqCtnyWaXfZHg1zF7I4UR6l/Cs0XCwX/+ZjU1wVI76rkYBb3WbLLm49geETdJLcezH5fENucduCs
znF+5B5gatFnowOg4jzMPmZQvAiQJNmr3LwVZgSY6wAUC15CTiEo7JSnPH6Qig9tAmFOACwLUJAR
huWaUFPTrxrJtaJPtTAcnb3J0w3oD6QycjoUUtQ+3mfUh/k5cfEUVHvg287t77ZyYusoB2eksfrm
iSY/BiD4AEerr5YFuQbndW6NTtL7TPcauTlIGKpogXtoqOdUG2y5oDuavKJbyM8iD/i5ovv+e+i0
jKQu1C66jLIQP+6bGSyojbBbmnEc5WAear91Oy+y02Njt7It32onQNl6sLAHmWFAVuAIN8QT5KJ0
y1JAqwsm9K8XS5UaRVcvbYLxEaOxzuAkTn6uZTuwXx4ICDvzq08Ujl4arxIovkGhiarDSjJ3MEkx
EbPGpfanPQiDQleVPb+AujRD6Orcm555Kr3mOO3Dg+mWbrwDbS2geVzRTbDhH758BnfRhX1TtGzA
Z6gOkMYgOnDJDs548IvXJ2C/25ZrHhP71fp5eeW/R0Ff1eeuOZATARbCRL0MQFJh9l4CDaws7U4T
6bd8P+f/vujH3XRykgE5yUD9KrOzG93RrkM/gZ6V2+9aL7hu9p0jSiltFLK+6sbdcFmoqVZLsabZ
Mxi4DrlfgeLYQ/7R/WhPN+nOcESQAyItuag51YCz86d/17SuNGMXjDeatL+8YVu36GolLZmLkcOp
xIhSvRwVwn7Ixn6W80MJ7Ndm+EDFybXS8aMdVNtMQsAaU4zXYCRtiPq7ZR7z8qdscOCtF/gbkrdl
pWppLSV5BIN3Fkhi/PwQu8lN4P5IdqM73+NWs1FmsRuf2r0z+Oj2d6+M2H64/CHfjNjS0B2OZlwN
0wRofucOzyCFUyqrAcKoqfZVWjkVnGtjntTp/rKgb/sLQRgMRWsFAaQdBuC+uikrndOSgLAJiTfA
lZMcNEOepvqXhXzfYU4KdybVXpvTsYEUgKoC23tGfGYXMZB+0Xt70Jwc/LIoXmUCTyjSjTuheTlk
JqviAfOfd238WBr+IMK0XH7iixPgFOMOJDKWUiN3UEyKZfmQJlX2okoaiQG0OBUns4vT31IXj4I8
5pZ1YHTJxLg94LYp/9BLYrTJ9HM6oBy4kxsMganPQ32taq+CbRPJWQLu1eNo1lVACU9YQAtxnauM
PtmxK/UNkIDsSB/y+/LaOCUHw2lEnZDfn2XLuqrgSEMVx1ggT75KZuZsDVaUgFvigFN3MGX7pbZ7
T9thLsNb5pUcgarLdfxtI1cCuY3sWNVFdQeB5NQeI2SGd5Zj3Jnvgz/uwit6I0xHfEsMcBpyjlUy
pnwwQwisDH90C6e3VQV09Y7u5yDVEPi174X7r9L+JLdWO9nladEDLAmDM65yprv+s0jtZvJUZ3mf
zTtybhAYhU77AWua9qJ7a/Mg4i0AyFc0Tn6bApuUosjVORvQWIWW1n4/LFksg4iU3DRXDSyg+jIa
qvNFBNJSs7SwrAi2ut+gznCIJx2rq/JHcGt6NdIhN9kt81sRx+62sYIRCaWLJdTj6R86OneMUMhF
YelTv0NjvR+46Q/1cXYMpzp3PwS2uhy7b7a6krf8fbWZhqSmbRgWg2Oq6GRpQbZpa060w3yiO8h2
h9efYGW/9x8s5rOSyAWzZhekJJOgIX1nk10hT+0DibO3Y5+4ymQ358k1d9IBAyL736NjvpdX0jEW
TPgvYes3rYGVrQBwBivN9wDWadnQQlucUXrUld+0+3V5WbeVXAngXAA6ywaAkcKXtyNBl3dhV3rs
xDK9zzu0p3alhX4XlPJrzL1NOlLQISjTUOQewj0rYwfgA7ZKAtuaq/NQDoeEarYy1A/U6JHqkyLR
A+N7mL/syepzOQfSJzSpZHW53ciBvA8f4DsjfvhQ7u9Lu9nTz8yfBze+0q5GRyHu6Ezuw3/dAfP1
EywucNMkfaxTAyuWzYdKfpe6Oxo5Fn3JMWFzeXM2Nx8JFpBK4lx/42KOe6OK4gb+a0atK5/Lm3GU
d5dFfE8QL9oAOQIwbxjENShn5GNu4nm6eGRgeRsYJ7/pbnzjGjC001trs0fjqgWEvhP5tX9Z8Kbb
Wsnl3mtxUCca+Dtg2JF60Mv5iCo10D4nLww/L0vaXsW/GnLBHigljLllkEStlyh61iPv8u8vJ4Q/
ouhyQcsLmgcQtHJ9J2ZThoD0qmCSzNg1SHoEt9Z4P+Q7JU9vMlG7x5Y2a2mcG8xIOYdNCmmT9dIx
v2hFPU8iAZxBEPN/KDuz5biRJF2/yljdowf7cmx6LjKTyUVFUqJ23cCkkoQAAlsAiEAgnv58INUz
JVab6hxrs1YxscXq4f67++91YoP9A2n+eqeCMFe/Hq5/pzzuzFl4dxICdZ7TeQThBtufmVYoWb7M
yWlYLuf6TDZLUR1//aF/q3//6Uv5s406WNJqM8mX6sg3x14IEGfZ3HbVV0rFnKswIri0XU69Kd6v
dU8eXL+88w3ZDEk+3JXt/Dcr/q8Ru2w1SE5jqgsTZ/oXvhQqGKnI9LRHfg8OQXFaCCqaD8PvdwQp
AYgs/t9YAv9uixU5AUBUhiqIoHmmTsZ1BNuWmtdjVWrqffw+Rh3ZNRfDfHoc6P/8w/6f6tvw8mmt
z//9X/z9xzDiRqng+f75z/++H7/1//Gy/fzHt/m/9gf/58Zn911+G+4+d3+96adnePmPj2PBf/7p
j4t+qZftlf42bQ/fZt0uj++nmfud/68X/+Pb41vebOO3f/72x8AfPb/89uPn66///C14IuX+zz+/
/cflvfn//O1CT8PIWfv0pj898u3zvPzztzT9R7TPNBEw8FxBPsQ5tX7br3hh/A8INfwCCk88nKB0
7OB+gDv9n79lwT+CLMl39OyJzwdRMsOuwKUo/gfxXYTT8QAxdTCb/favtv00Qf87Yf8BsePLoe6X
me5ku9D7X6GVIKtIeI33uBP4WGIKZfysTbVVOYRDG2SnJRiyKbizkz9W432r1TRspyDR2g/OsJg1
HlAiKq6/wU9eOp/YrygwlLXQWSiL6DqrpsI8+G2vKBY0rzCsPvhb3rl3S7w27t2wrW3z3a9c7d4l
g5zGiIrxj88PzZCZh2Ce+vRuM2u7SjhwOBA+17UJFLhdOnG9bkTLW9rZ317MbedzYTI+L06mKdxe
bJ5T8nNWhkRRv1jmKLAv4HQaiMuzvZ3Su3LuDJ98+iPr0qbaLgLp9mY0cck79Vhvc32px8jxap7d
u6GHVDbfS2WD7QWVV0buXqXHh7pAu+0qUprkxs2tXUmVmU1vw3WwuGRGopQ13QibbeNlS7h1OKxr
P1pKCeychuahf+wUcZMtn3E6ZVTgXC+suaRzaXwVDF4rP291NzTf9ZzTAzd7kkb7TKV5KHUypnct
JT7m8NiqemCOlKfH5nvTVfughfnAbXMoGHRQ2Llg8hJdiv4irlLLQ02TCDtAKr33rdBJ13z3Rs3/
J2lFD5xe0vncqGhihuO25WVFaZiBBhYd+TkR0Kd/j4tGskaoJMa9fZ+1vHD0tHCkSI/lPrar1yle
ENbdGPqwxztKMh76JtqbjU/Hck2FBFV/ddESlfmFXzYM+NMq0XFW7WvhqZNNWS26uKgIexjD677y
vfa+8hcav6XSL94Mi25H4i1rWoeCg1OkjdOe/xZBs6/jIqXB0PftE5JI4xmmp5xHGjD7hdUnv0wK
ojczyV4mRRnnAIXlSN3waenT+wLVGWpH6KKqxXDqyPpM737c0K/R3ndieVqSPqXn+TMRPE+rNBbp
yrYKqmXglqcZbaw/SnsYYQoCC5psz8SJxwW+dI2g0xG8nM33DDCXIO52VE6+U6Ar1W3XlltpzuNI
ns6/JmaqtG6imyZSrTecBLUu2AMUL2iYhyHc9unoH3dfHLZ1BDNmWRVN8I5DyNdfO+3Rj1GOLJRV
+fuIP3XtadJ9v/QYiMg4ld79GD4v0P0YnlQbQ77aP+7eLK+4PmbeJIbD7FV1gnsmMePGunSzEMgO
ek4k52EM4lWN52UUjf93uNCzcx7/I74GUEPoEdlEGeWQf5ZlzeogCxBFcBTjWiYfGKm1POezXMJ7
6xKbwTdFY+xbVrLZAuwYmac3UbiOXPFiicgKpmIK77UqJ64//UTUtyHU5tcqyc+6z1NL432v7nx0
u9n8c0uHfpRlpyi499RGNSpvugjqiDIhByWIr4Fzh6Slq0HrfdR+/fGf1QE+zgehwKOWKqcShC3P
RH5v3ehc3wXHHpdqeuMoDkNvZxN7NeWgw8q+3ZIyln9jwD4/aPgqbmKOM8jdKVb9iNH8yWw3tSjL
JBpwhLAyoUH/MSO5UlQgowD5tvHjrzv6zKbhi1iIORRHaJlQcMCR8/MwS5nmbb+XjPVrEZGznK61
Ci+DKmDDFZDWlS+ge1n0fGFMnPXvI1PnywY0q9qt+x1GlK59WY1LjiQN6iK+nuaGNQKoujd1Wr2U
ggRhF4+5+LuGhzTsz6cy9hd5vDHJrjkqG1T1Pzfc1SmkPj6+1sJIL/kghy4l1FxUtDgfpzm8zzRo
HsSmXTPKcz6UFAU9VQkELtf5sI79mwQX7wA3nmvy5MOvR/UZUrCvnj1Hu2ANxeQZEyf1c+MMJdPX
tOkH7F7Vsjo7CW4gDhnMbkF9qiQek/sYbk/zAClJ3caHlYAZ73WddHl8HWAcxVddmrHMHGedeaiy
hhOvEKM/33k6paPjaLf5TmVuXydFNLBLyS8tqVw098m6XNZOWK5kgF3l+ded29f+TwOfQsUMC07G
7oRdrXi2N2ojgook6v5YN3aT7+cqaOpXPvL973jVn8Uu7KMIlJNTlCmAuQnOpmdT3HpL15GZxYli
ckahbYNGBWTq1hQyPxKPEKovVb4wSjazxfp2G9eUC3k8r/J9IaWoXynbTPb/K/ltbxVGCYRg7NHd
in2+Y+p5J5JK2vYYLUEfvIVb0Vu+C3xQ5fVYm2q8zVwVpX8XFbSDNT+N+i6OsALJBiUAqHguDpPB
rVU2ec0RTSdv70Kv8N3VOmxoInaNGvl69FOXXMq44/dINNX8svL7wace6zal0UWbbXl50dR5vH13
dU5FRSVTYutPxob7MQhvU+29LkW+tXcyqfP1A9WU+78rTvvXXux4PRwbDBxVk/N9U/9JwknZ8n1n
2yMuvda9mawYJkrOdd7orgoTG5Uec1PN/t3ahGvy0WRrBdailiCL/gaJ+MviSgm4D0l/oeYEpyHY
5c9N2Wu8ll3t2uPUkadBHFc8scZWm2rvdQrjKpuyqEtEA1RMnDybjkT6IRx81pMXdll8vY2xFKdf
763n587eqDTaFzxG71+FGphOrodMtUeb16lwh9KEjoMnKEWz4hKbNlb2FEYTsuTXH8Zoe7bAiEDY
A4VCqNjIR/rLeGgJuX+mVqqNqSGuknsSFpUvr4YolYN3lHqgdA5xKcYu6spbu7UoTuHUN+XNFOGK
JfC0DkYZH0wyoYR22WzGlgFsloY4aZlobyNZJNTuZdA2aBPHdDRR8CaIe6VJe88L4b9a62yN3tSe
CJ2BA2obtsuxEDL5KENXjN2pw0zMLxN/G9OrtR+78G2WlHkD20Hn+8QZZqHtvug23tL7TYVVTI26
ut/68hAlMqsp0aq6gKwi+PRkCzWkL5pmuBY2jhEalUyt/3upyjlwVAjxE3WhfVst+QlqQY9I3rz2
8qK7GQbyzKfLfGlIOD8Ua7ROtzkk2uU5S1UPfY7fpGX9ZnIwZ3wLx6FIilPnCx0XF80yyOzFxA1+
ekoh0zMv0NKk+r67z4PkqtJo4ydn7RT+kUqRFl8y20p3K/NJxQSPVdXo/pjibS/wxXGWN1dROTXe
IW+yXrqDHAK9fIpiU1cfxnLpo3uvWA2h0DXSaCWepzNlGR7DWZryay+7bckPmK5Lcgnn7iLaU1DO
TNqBmpCzfzkuRDXVl000i/RNrqcOj5ezs59/HWyYayitlv2sPUyT9rL3szcK77rbuil5UerWd/bo
iA7qvxRk1cYftZGqAe8LRUkBwUR4fjJRY2rG6DmkRKj5w8nbXGrfqCpJWIFen8YRBextPG6Aq+Ea
1gmcTEtSwg44x3nXHaEbj/4OZo2eFdiioAXEVlgvsJISs4fe+UwmMECi2qzCCi41OsXoxditVjSp
vJ1rCD8uG3jXEJaK8qnluSGrl9OcUPNUQYCZjeS6jS608r2UVTc+eGUzFldubXNCo7fFl9ErUpAn
WML9xZsycQ7GUlf2NE195K7Ctc+Ht3LAPv+DoMFu2SuJjNV8kSyN7WeIUaJtuy6DjXO/QI+xbyUl
/OacRBjM6xemoYrlZZa5lhd72hM2O5QFups5aBdhta4hVRvhQt9s1RzSrl17e9kMPppbEi7GPkQb
EzadG6CSfr7sWupWtMfBbwEVDglRAOmdjbcV5Tvct+OAS34JgpdIhYGo26HWIy6PTYR9/EKn5aa/
Ozc0JFTrmOTAW5gkUaPnrbLRtV3qaiNqrB2yrbxRs0Dx0U2H/Sy2jLyhrg/0boeoJp0v+0TiQzh0
va3q6qjioCwg4Ara0dwkluli8/t1PeZHwxYv341RA5h6UM0AoHeaxxk5PVZ6JeW3MGUxHqIyDdCL
uiTbdQjjZ/sIEoeVoCmW1lvsp84EjHDrosG+mDV2mT6i6vXMerPo2Dws+cSYlbUw+9S1rUg+6LTB
XL+sxYQGPG65sp+KR5PKs51gWMal2druNCTFQoW4uCpt3l6NUcGQDCKyKKFTWLUI+DKoSBW2bp4R
8G0genkuysow2pmaJW9KuwWkJwT4Ul9gQYV59BxVVnJW1cjGJUIKOOHFhz4d17F9g1ycsrf1ErPz
DoUJKSZ51VpAfvhZ86pIPrSbUM135/X7CYhAnu2nZsstf2giKu2nTKlJ1d8AYdr6VTj2A1iwGGkC
VR0wf2bK7bLcavR7M90/6aeVGziklkbOHtGt4YzXy9Z1SdVv4eL4yngQfZ9TaHjqV126odBWtUnh
kyka0FQcYUW2yPdKpFWeHXELs3KdV2YpzKcFS8SLJzfflabAYC2B/hJ1GNu5HK+ptsq0GSmY8VWI
SH1Jk4wmuEJtjJ/KUnRVOed2vktaVvWpFy5QX56MudC6un71pFmraUT7DmtkxJXteq/9KvzBeq8r
32ESVUA47Plu3dC4Tah95hXecq7IZQ7Sy7xYe0kFMpuVmBvJWPvsmKwfGesEpxX4Sd9ZbFfssV2X
XR5XqJsQpm/SYBnzm61GNhCQ64jhOKZJO0Y3kdBIlvVxi3RtZeT7PJoHxEjqz7uSEEQLoslrSRC5
rrBFzMMwtbJ/I0TdLS9sBhtodeBkU1sPlLdgYcB2vZvRT6bR0m80v58resQZhf00rwotZ+oHOqQ5
yai1Mm4hi7FLVrQjOXKCXaJE7m3oNgKf/RMWYkRTIhczqGM4sFA8pju+2kB91ZdyHoDpIr+evNft
0Mw86EGOgdjs44hXEv3DdatiJncYBN+t+4QFVpmQ7tZ7IeS7bWhdcNJbCzwh1jBh+bUbrZ10E9Td
cYuGqbl1EzjWzaQpyYS9VDr1Jc5SgzghBNpTw0WmetF97eaw714FVLpv1dGEQbNdPy2yeIu8Mbx0
jQzTy3D14+GOPOIlkGTWduF46lI991cZio68HR5PB8lJpD9FPmDwK2xMtgY5q0i01brWfKxDFcnX
bZIsEVxJ42S8h36TfeEf5FqHIaGPOqnY+FgUPqVQw37fmnMKxvU7IOMQPOAF6YJ3da42VXLY1pM4
1cZT+UtMz7mWoLFbE7yOfaPkZbStNrukRA4IGXUgg06e5yGRbNySwbxCg9yV2rCqGWQ3UU7qSvfU
sr6YqnJb7zIdCvU+VpJwk4GAu/i6Fg1Vyg94PQcNY24I++N0CCdJ8ZND1ft2+lBNbYEY/YGLLAS7
v2rmgOVtqOHkvS6iwtr4pDq7quqii/MxoojwvKXpzTivbNHIs976dtpEUQJGp1X6gcodnTiF1Tzp
zxJeh+6lSFVaTYcYgtfwPkS8pag39W7ZYzto+X5LBz6YiGgfOr1XyLuNeoPYKB044fuRqpk6v20y
2JMbqukOujwrMtKD/uB5CrP7sDThvi+XpEI9RoBqUZwFSscoLwLhyexlMrHfcpz+u9XU8N8MQ+dl
gsEcV5jayXuHlfb61wr5c3UcNYTie2i0/I96f88RhCRDg8jx+R6KwgOw/YEgiwjA9glB//Xn/mJ4
FBnKJuyHqP9USYiemdrg02M7VHAzOc+y+6ydS8ZkeDyc/cDtEEVa1+zCX3/2OcgH47OPi4av7t4d
8KefjbBqapyHBsnhtIoKM2PJ131mkzlgmoxN2MtxVZWc0XWwaQ7KX39+1+f+bFRTPPKRsxAgA8dT
/jxPVja28IposQSS7t6YJ58BSFIJ9v3rLz0fXxhesOfQLsnswWn13NqsLb6vDIWcFIcyoB+d8PZ9
D2qy91d1oRk+Luk4hi9//d0gfiw/96dOkjENBoVNWaDWFhEpiD+P8bCaIKjt+D2MWhSLI/iiS7D3
1TyiuAkb6c0766mfnaO6geciceu5ZaOeaJJLcu9PbeR3y3w794EbPkZN5OXvpzKdE0ERQmPC9sUc
rUQcn/y2XaiCk8flGJmbbE3w2MR2C01xNArySEXaZ9XaV6mf8/8Suw+dyltQl3Z6t6mJoSiphzk2
pzKLvNvWJSYrz0Vf7vCuzBNFcaqoD4a4OFN8JXD5UQBruuptZl0WUrRG1iqpSaooJtxUvo4TPWA2
UfEZlKMqO0ya270k55ScpjiydL4tG+BWKiZLjYVXlBSFXs/EM46oHjJw06xPWRHJcjtiutU6ufDT
Fh3xXqSCwTx2mei2z5nZluB1zvV5vXjamhMuFiGOngPSyj55EjztvdNW1PGF3+VI3he5SeGSvgHx
bcoCqmUrlumAw0ub7w21aqgSWCVlEA8vnG/7YTkMYksWd4XvdE5fL2G90qWtQrbdj4MMiWB3VQA4
dNrmrii645gXas0ODiQrpRYBR6ALLryk7grvGLs1IfHWhrGVNXEem+Br1HFL1u3MYiyLV9qvskEd
MUcVlB+OgWSJLnFec2Oqglw157FK2kVeNXpy8XQMZcIZX2z+lFIIuWmi3rsIIY2f3xRwAVTBqerV
RCh2NgCQ5Ye6K2XVnEsj4r452TpsVXNax7AdwRRn38eYrWIdb9QW3AJO4uOEYby8VK4R4o3to2L4
ACNDDClUbFJvRakxSS/8C5FOZdcfWp0tPaH2kKtSY4ojIiGnwBtH2S7njeLNm7rIy21ffELrDAgA
jH9D8nseddBTaEI5wGJ+3DihSCJv925HsWdZTFEl1fIQGKxZnHplnbKTg7Sds/kmUY3PYdnlTCjE
IrIrgi+IrNV+AOhoFM62Kp91fIGB1rt7g16ZbK/g/baLvRq2VbjyNJVz6KOrBn0y+OlVHk5V8Qk0
wLTikOuOg+yKlTm3waU16yab4yD6zdsuNzCJSF0JPTcNQb5DtOj6HHVa+A7MBfCgeeCAW3hOrmoJ
JUlODfS+daMyGFxKVLr0RuPjI7mwmL0urY5WRll/p8S2BvIL6rlluT1N8oZAXa6nqoFK5SBq7JBP
jLJYvq54iuuB4jock+Zoi5h1c9Ru0Luba7I1wz3PyCdxmCnSzQbNnOev10NTeO2XUvf4qVMxDlyI
Z12uHLS4o7zuIqYROBhNteENuJ4wKnlTSgiK+kIBaW8dP67xFIzRQ1KLjLfLKm4RP0lux7GbDki1
lfXKQTBYdwnlhzL+nejLnBpAKhtTnsjajsoup6Iy+/MO5ZZ9kQ1ZTiMM28uKExYPC5wCRbsomnLX
8YV6WfaGzShgyDS5m0MBde15k01Fzw1B4PYXPrXVcv7tHl2drhrbOen1+mFRJb1orb9vUscUcXdp
Tc4/SSIrhsIpb1dzIz2Yt/7gVcXLoEO1l1cJLl33zkwb0QN1L/YN6lot7ashcaa8XfwKNv4LbF09
Ly9tRiw4YFVY7I5KkXr4F8BUhc9nJ8wi++pp/AcrqJF7VbQF+uCh1kXngJtd6ib40B7f7kPIsrc1
5tcBEKHzlmvkT7z/8TgljZfvfS5Juvffe5NXXS19XzOC61BG8jbDo54Qsr36sO9c1jh+aTiVWmL1
ZerzXRBtnhk6d7KaMAMyr1FsWXpe04d8InM9Nz5pjk/6EAk2u9iSUQ4M7hmfScrytJ6WUzVX+w7v
82WfkWkEnVtOTUlAwzssCsmlp7GtTUT/TRvu/nYw630qJLIrZg4e3fxA/CNSUOdmv6QIkuLZLU4c
i+TH/Utsa/tqnshgeAUYRwiAeupMJlKWNe4cj6WE2qjoiyzJgOXRDjjJ59xrIxb59CRc5yIvl+tC
qP1FT4JZNe2+GZZx2p+KRLmPx1PnpSY5RBx+DFyQb3j0E5nsy8OiUMrbpx5uKSnM66GymE/vWq/e
x/ppF2Xw0vBuODT273nTfqgsT5sTKvRk7+5jn4bOt4xyjTIlb3PPg+j4kqNvP6XStugYPmizm+62
VaWK8wNpKav3DTZiij78rusooIN+lBMGe3o6HiFKePTgz7m/IOor3STmKo2qdBG3adxX6m3QdMHY
HVAlTLedWMaifQA/s07CHRrjKjsn26zAhVCmZj0chiKcdQhPj+bsv078eWnfRzKf0QqeVkVnGoCV
IkMDvmkgykWDL1sfY01nZbGY89yPuy9wST0O30u/U6g6K2jw+hYgoBAelfeIAvgYejZHLR7bDWt1
K0w+fe1c0FdfTTmyUWH682VzTVobCZTHeWERf/J94U3vq6LqWDdPMNgoA0wZpDNm97KqYpFU8d52
/Cx3xA/ZQ5UavyfDAISMryEr8tF/kF7VtuPRWDCyq3BoNOZOqNTueE9is+9s0y670JADAaMXtnW7
g/4HODlvtJXMiHkE1jQWw51KDs7UqNy9ivjthyPfJjwaamCr01CNk50+x1PSe8NlAMEUUSpFun+o
U8HuE/B7Kt1fjQsBzOAyC+ERo5vQ2NvC7K2a4yYaPyQbtXJeyzTU/MTxj59uJZVrX/vo5PRhlEaA
mBAxku8WV1R69Nkqa5gPGW7EFly0aFtw/z6Ky7XQ7HIvJkjnQ0zEYtjcOE6zvatrUBUfbaGz6Cql
+G3/qsxBZuRFLnoiFpQzG8jfE+yDRbKHFZUJ1GNEarul5p9goIpydWxZs6BrmJrcDvixt05lbVh/
x8/s+/dV7pah/h1nfIb0WnK5n0hjIH38Hr7ndniRDFcT3geiDvl8HKZM9ya6ljGL5jAdm89tbGMv
OJiiwz0RhPUea1E8Dr7OAuIy7FZF4o+lV20FptF5fvciJUyNV1cg5Yykk/OOT5XCVYZyAWTHjsfB
BmsenaKK8KGZ2sx2K/OjS9qtrY/NrIDd9BbtcjCHhVd9yb2liL9Kv+pH9GO9ORTHKWn8PZt6Qq96
u234qKZjRjxPlF8UW9bUL58MpaH2TXmul6KtUrKooQMVJGm7idS7gY3LQng04+28skCe0IEh8fjm
DCwpP6Gta98dVDpXiGoUXca718x8dhN2/b5Qpy7e6vVFp4ZWEHUZLcmwHcNULD2IkfKK7KZuXDmJ
hzIJ9zPZOU8X9eXS6bQ4t3KNRkD2vtN1cq3m0GxqOI5eUFXtlSciPzJnU+OYyC6IxGrTliCAbSOO
5PPgBdH+j8HKr1rCgOIyj9qLGllMyMAxUkUxQrNC3JSo1/ms+Hst/sBZJCOyEReTj0P+R0stQZeB
yKau3srvscmWfdM0UN9YSca1ynocLWc9B6RMTLdaFmMrvrgohw30yx5VlRKA5W1TtxuIxM87i/xZ
bYBMIIO/TUUwzkflB7GdwXs1sZWAE6gyDToiEf51EVak7a6BWDu4RG3cpQFJvKExrrpzi/az9Su0
TUuTXVdjlxcmwNeWj2PwuZ+XOLX1Iav7CrX+kHPgiowdWo+yCY/9PGXBtwA1uSyuCWQiw+w+AD+i
lYnUGf8YlzQTC2ayKFPXfjV0G9o+ZRcbZKYwKQVQfLV0YryqcfqnLwK54WM7Yb4t5XIRdB1pFN1R
ymkJoqM1Mo4NDGx5VLfX+W48x8cONTPz7kmLdPNyg59JzgLPI+HK4mKdcuL4zoOgrkV56W0GR/Rx
CTFVwuRIQEbkN/eVIhK1Gg+qHl2ZfvNdmA2wrhA4h/VbK7DO+FpZfHPY5FVcbFdz7aktPRLnXZXv
R5PINHgHwZRXvK/iJWyiSwL/qoWmmBRj8BY/XmaIpUnp0K329ZZ/aocQ4/OjhHnCJ4I/awvcGols
PI9t7LFIO871wRQgLJlWadzeroUZguYeFbTnCbHoIUaF6XISRm4ckDiD2uu+ktHlQhgWhUlUDxr3
pYozAUdOlbfDXqWsTEFhL/KZgwVALbERU6LSwC7Fg5IdC+FyacA3t6sm8jNR3A5aFVV+o2E/a9x5
ILrONb83ED/b+kWTD6Av50JztOTnUUu0WIqe5sbTvxMqpRNRHcpwsaK8KJzneEKsm9PFvXZz62+k
xDSmDq9MZvbGy5DhR10gvG2SFzhvzI4OumTfyMnmASCDp5epgp7VVJk6x7Pw0UvLxO167rCm89ad
YoBYFlJD8GPxPnbJkFXHyMmozI7Q4G/4Lu2oNBqI8urVe43vRTKPtvNDWR9Mv/beXhqjD2ofTo6i
A9g9DM4stKSXjUAszWPgd7CL+Vmls8uN+UsMkWcm1zpCDM8wceV/rOSyOWIs4pI6RuqmK4GGqw7j
2pRLQSYrUf3hdKFr8jGzq8Z4AWzC7RaW9sGCosoQRo6UMNVy6sL8U6JzucQvoDKHZvzdJAJSI8Ya
Xi5Di9MpmM1B9HWp1/s1IjKijo4zfP9uftft8XMfFaLXNp+VwS+Hipp3q0heKV2EMF0UTSbZoMRC
7KIow8IH4hh8O/DjXAzKiyCLJkctfD2GUWfqi9Qu1GU6Ld7Yed11x1LJ9AsA/WWkCp5f4R30oYSY
bAVo1IogEAeT+Ry0+CxVYYqrbjNB2F3kYe2oGpcS59/0l2kni1ZdiDwpuuYm1mU99adKIZn682zW
zgekSAffD09ri+VlQI6DfsnOyazneSPJwuVbQvzdGOvpPBot2+DgcItvwQW2GVxDJyjAB9876THr
t41IZLXweAnaE4uHappnskDm0OFfvFuRg5EPi7qYy/AabsGOtiylv9ucpk5Gri0ylR1FWiUxoYcs
mdfWO8nR5To9bEKj952Illui7EAMC5rfsQiAGj6NoVQ8rOp1X8KjbnYtoW6zkRePNUiohyGMlQTL
arxwY5Otlt8o71yizfsYGg35F9P+2zyE++0hRdT5p6hK07+Nu26A32saKM6EeBJlB+kqR9viH9sm
0RSJdo7DvD1XpXI8pYiG5b2zRrZ/2n1btMYIhCozlsiBBoRtiM/jEE9z1ecHUY1BkxwjvexDEFQo
OeF1l489wxMv6X7NeQOONYUrjjsIifY77wpVPU0/ld1S0OkiWvdP26dh7HPojIYrP17p9FPXqfCb
MhzEhSwz3B8tU04V16Qiv+40Ca/oxSklWNerj8PUobIcMSFrvA64s1tZHrXYraN/2Z/JwP4WOSdP
f0JHDvah0vgwvYMQ5ANSBuuxbf/TWyW48cdwL0O5zzsiYkcmamUdDamWrOVHZeMG6UOxgoRrMFoR
IXPuQ427qgCq4MVEcmOvTQgA7zX++qy9swBevKENIo7KIcJD645xWkK6DdsOoR/J0TPjtI9vTmDK
cmlnl0Y4fqJAFswc8RM8/WMP9LLFcQUdri9bxjl1eaaxPFXov2m3qKrcFarCblwt4aSn4kgE8hB0
UHot++RC9b0PgRrQ4upDlc0WB1Jm2r15P2bECyhIqA7w77M0mlHtQ0C47w5IdzZ01IMF8RdedBwS
W5PLWXe1dYqgnlWV4ohPyEveG+JwBCBeAnNqcdiipJbdbf0EYTZyHEr/usrQShuQhoTg1t8Dm07R
dAA33MBzKdQ9pB+triIfDSlVFVBBAKpMr+SahZ5/9JeS9JJXzcIhY8/5qsQ6nKlMiQ6yRW1n7uPJ
CkiS4TgqjDhNGwF8FvKfPsSg/7/UnVlz28jy5T8ROrAvj0OCpCRbkuXdfkHYbhv7WiiggE///xWp
nmtSvlL0xERMzMO97uiWha0qK/PkOSeNlDrgVh2xB8noEo6DdrZnDpNHPCNoy7nZpqJr0zeJygfG
xQ6ZKaZbc5YlnZ12jRYDI6B0HsZmO4FiTTczFIw1w27yGJHnZp7Vnk7m5Hy1LSJ9swHx9gNqY1hk
6ztRV24zQQuCHAP/vV298WNum6m8no5oeBaKnnq6zixdixsKl6QfS5dVwevEqMUMombKYcF+xsxT
z49NAZedOUaOhiH6WWjMKOxlx8MyykTvdJYXIAewwkyNdYJoqmnWcAXBp+Lf8VIK39vUNQbQP8AP
s1TeFytxYgZlTCwPOb3hL8H96nTh+Kl32syHAtF3Ta/u14L8eN0b9WwNb91C+nW/G4U/L7hBU6wx
1jI7oVFjRovf+ixab0AG0tkTNWq5mW1zJaWxS5VOTbwyCwQMoV3hxLUbEvpovO6nSONkTRhoCUZ2
fFGDS7kYbhF6QBrYkz5W+BWlQ6+8n1PqOsYH2Rk2o2CZ/T0l6W5dGnDE28mLeh+DMXeY1LxL2jot
h10gTF98nnNab2QlBjn4py7PUkcATSjPMfalCyXqIZgiUqSNb1sArtdFXVrdl2Shj/kgaYCMsJtC
11uyfx6WRkGfIRuzK9wY90Mm6Zjt8F+NzGmHokgDJWbNsCA+1VQHMtxjTNWyY6fRm7vsoWlatWT7
pPGX5Wsr5Gx/pfDwxuhhKOGTPkSIg/naad3ybh+DTga/jX0qyk4vhIy2BL9dx0re5JCNGr+SbWQB
L6a1bodMk6WJSzNzZjEfAy9pu5GOCVwfID7bblN16EWig7KR0zO+NYv5iLw1jqPRqtnWmOEjqFYb
FgnOdqazb3wIxtyXKexxtv7tnEUMGHg98GBRw5p3HUHBQ7fEt+M2qx24gCe0b+wUizRhRjOLPl0a
wFNQ5NpKML0Lze5jRT9lprguZWJPV93aL9Qy9pFccELYaPGyinbQy/pVbldOSgWlT9nCHx5xQll2
5EXMB05X5wFQmnGarxLVjgmz7UQZ1iquCqljHeIS/WoKUDqgM4s8hv3oLRIC9m516z6t6C53cjF3
1mK5Gt8lnBsGpZWp+nqb1UL/9UD0us9Etq/hR0g7GgdtfKlXuDq9TMcdujG4F641CuMulIbGHPu0
R2scFwb+mbdR4+utAOFQo32ydfTJM9hByi+RkGNXcSj4C7W/yxR03WwngsZv8p0RmMn6YBSYn9/Y
yDfquyjxunY9lMVSUBPAohllFwsxz8tXd5TW8qZEzIZbToeabP06d9D14NCovM+Ca39SJQL3AOKI
TRF8RHnTsiRx3ibCLdNyk42d3+PP5KusLGM6DPphT5u1T4sAoF42/czPc7Y06uERmleFqeO7twDn
vBsd+tDvpQEY9z07AcF1bmmYN8mylRdDvRTmZCBDTeW8zcwZ06ZtvmBq4r9rrCzBMP6Eui+yCYEn
V9fBQPtv1HyVPkRqtXTrO6jEedh89mZSTpwU7V4uPwOjZIblLvQQn5CijyX6ins/rzXFC9o+3Dow
1VZ/G2dachv5k/JDx9g1I95KwUZZbeJ5u87r2x7ZjxvVeREn9mKRtxXGkgqCJPn+tTHS5rgniWjz
9MPoQDjA7RnqS2JvYKIZrCPHEwHLvy2GgGuaY09S8bZSQ626L1ZWSL06TmuzPEJSj6hyUwcacWqC
1tadjSPG/AhmH8Ol3bpkJV0/sftPHy93xLH/ctx01ekttxaUr5aGTzJynWROF/3HKdLgcWTx8Ww6
bivgqnQ4qjYOIvSlYMr2EVH3hdPKw1JbeRDdr4/hIa91S6EbF8UfGSUx92dC/dSIdGh7K84lDgV7
u0UzxvZ3Z7OLCizDZwhir8emmoZsn5EmOZhBFkntJDeocPypi81urUtzC2+5GpaNkSo5VrEDQbD+
Yg8LcO0+7TvVN7etE0BA/ja6fYuXIJmBRKwiXJdM7bZ2c9n4pL21n49fBcw+uoRzVHqTx8TiQR+/
6NHcUWxnVQb1uJdjmtuSQcbMchv3aQV1E3ihqsP6SyX6HuxypuUlwdha10seqHQ8B4RjVW70dl4z
y1Fbr4I0/CWpCbHfh6qXobwPRz/r9dG2rOPH0nHm4I2Cijz4W7Iq3WM4oftt1OsDA1yJFgIMNCio
5LE60nSnhkufznoRJRwK8vqEchty1eFmSqm6CGhBoE+DxyYwSDrJx9WYheX0CcjfxTufaWRN4sZd
5C5iiMUqdAboFzOgCdh76gR/k8ei149XKiAniMsc1V1y3Ua1kyabdUAGkj7QdDf88o6qqjNC/JNQ
rai9aYusVzs6zrZCLB4meVkCU0uvaJgzxhhB8oWsc8EuBzsvqi+VS3hTO58ZTfaylYmHv9WmPXKE
TNegcREZbsb/V55+Q7T0S8ujujb0CArLZ2W+V2U75F9VPYAO5+nUD9kGGaqT63ntQArFvkkqnVam
nRJuF69ZOvIr6CgJW313PK8hCIOmgESqBpfxfFvn3hFUTxuZfFShsNphWyiQdlLTU5cLhYKu7Wag
GPXguoMOXtVgcp+qSiA/KGsJOpxafVcsr1MXn7ThVsnFKh8MP1i4c1WJpqV1ZhmiYfBGOiTmXe+a
jTBfSzy/LbRvfbR69qE0iNMN7YmqAqcyR9sG6gP6Rm656znNZM3y7JKmukJaVA7GvliaPqKohNaT
qU3RQZRdESGp2fpkGKJQ07uodRlKtUHLUlufOaCn8C1YCq2bTdRGqoV2vAxgG9uQOAo1bSmgWvyd
dxU9jo0R2J4od2seVNZny0lHflHT6uRfB3f9a2GC4Z6/b3ya18FhmrlV9K+5XDHaM1EwS4hGEnYq
A0iGTmZfxpCOZRnb9BKy6grlF4rlbbtMpnJ3DPLkmzLiSvcczaLUXdeyZTDauOPC4Thz/A1W87ON
6J/5Vy5H9Wru1Nqk2Xwzzc0xoFe1PnqGqdbf1NL6OiKoTc0Lu6DL+Vh+qPS/qxtv0N9iHRVwkS0n
VX3w+shMlzen5tXjdsK3UDffjIHetnkgTeQU2LQldf14s4ywmlgliaHBdqWaHAICLqzgAbu2w2lt
3AUS2Tv2luHc1PM+6CR7eUMHIV2DG0uAuS0gaB73Tso852twBbeYzP+9qN0iH95VZraE89VaF+Zo
1Jhp9vpuVTs5XbMj5zYccTPlii+bWHI2k62JwiD57nfJkmZ7zywsb9wYVbck35nv5nXvrSx1u/ch
OXVr8fEq/WxlhmSOojixaXB34He8/lOvEE8XGRmgM+ngYcpgtk7tbkjcdAN3ygbd1IUXLWkJPrbR
T+0AMfT6YH98dV4z6ZLj8bQPZyY1YQ1zSoDYgLpt+3hGMTdRxz3Ukfp+vCLUHVuT1jY1D0w/9TCg
l+KakC38MY+7ofMZtzLpDjLIy4m98NgBxr/V9tLX6KRTmbCylrq190ZRd/QxNJuAgTVjE9iSo4Oc
vt+ZeaIicYga0zBeYGYdZ+z8h5flY1FEJknH0QpQ2+BhdsF9C0QEMXnNvTgi5QzoTBkE+wquTKgb
T3PjwgMe17H03H3Q0pw1d4DGE3zj2Q3oxYGMaA4v8PFC0yohgiLk/YfXQmuX7iDyJv3HUa/qZZTy
FQeSpbtgYe7RIDZKpQNY6k0zDdGT7PDUDlxqJpW+pdRDZuDm9bF3x0gb3XHSgmF4E7Lf4UQzuz8T
YDL/Bnks5EhI8/qbjsFMQj8o/AxMSvE2t2kDLFDYr7rC0VMisJluMPqr50nkuP6a9ri+NALjnNrH
24U3SbXj26EPsTC41NIGpRuMPZDkrhez3e7NNQftQFg/CQqv5zl2f7qUG5qm1o5A73sy1Bl2Dyw3
O9w5fdBSd5Vq3NR2WX18/jLn2rnTE/1+mQseX/2/L0PjKPUDGEqujmn0NssoBBPrMFaLadKMfn0z
4C5gwNxzE5Vu8kmM1gt+KZa2tjlbvdRsYRhB4MQdnYk5F0o+S9IKoV8xkxazbz4sda/XEJkfZcys
mJFR4MQZ9PRdrYSlRmuFVuBprbRTO/CzawG4OPzT0Jxlp1lBz7+yc9YlgmaAZVvLNBn0qwm1Fzfp
BsOUOQEKBS+pta1BBlQkdqGDj0G17ZwSVwuU3VhHPH/Z49b9/eUEAJF2iAsVFiSWc7Qt+V3mCF98
9RdPdnsbpi2BTEQotX51peAgq2agO8hQaUbbfR1Az2OOXb3lXaIrTJljg/v5G9JL4+x+sCazI8vS
8yFsC0LoOQXU7Typ2b3JroN0j9QMTAuLjqnz6vJbBVq9vFods9FuFEcrkDKgRfr2+Vt4smBCFFUB
e8Tjf9jgXW7IHmGBD89G03pd3cGWdaC8r+jg16aP+3Gmnx8Sofp6fwofQbd6CAdOFQmsi/mNEEp7
lwhKCLr1p7b68zd5Trrmo2lxrX5TXJZFfTmLAfcPKHfGiFO3gw6tACg4Su5rVmqL1q0vWD//ihh8
vKRrYTDDQuH78A/nnwax2ZD1IsQ6LpyBed7jwdDUV1VviZbRa6Y/62jdF7Tbn3/UizXKvgW9ciK8
e5DiMjjk0tUGbsSSKzWa8RC1/HbgL6gbdZ7m6sPJa+F0BjBDVOpdqkyWK8hpgR4nc5zOfmGrXhgR
6PshOQIWD5m8xd1cyqrBZcrMxVQgpm+oGfYnrozGCMFTpFHqU+5E4AnBmLH+MGfNmlhSWbpmTLKO
im3PXzWiHH6dKGZ1UIBo5a1EksDm85aZ31BkAinO86/S1if1f7YXtx44JpJZnCrQzjIU7eIbJt1g
jEAGvErhSYw0FqnrL1Mu8KVyenn1p3ld4aDjt51qPVDnIalhIlOtjmSRwoZnFHQePsqHRgWathO4
GUwlxDyaBRO0rg6n+ZG8Y7Uw5DjvbSTxN+lKCgOX93goP/9QT76HxQdxXcYfktEHpncpOGfgUjBk
VS636JZOBB3oNrfMBYIoXxLIYcVkWkgxbyQSWZRsIqsHOtNGFTKjKHAL+Ckzbary9mSVYadH9iQK
N92CCm1aZsPWNUskdc/fuXO+i4kxaF8sTDYRTxDvwIzOtxQ+osCpc81EbbPUDQ5RGrCaepdS6EOo
aCd9R/ASYhmRRMTbwZc8/WZoU0psyUi26acosB74Tt/Gc6ETl/3Svsrr2ZvuTNqQ6nWFJVCJomiR
KQAjKKuNhLknBUjQ7tCnMB8ev1htJxyAhUX7i3q3td1M7cJIQMeGcNKs1peyg+P+yzOsmglwZV/1
RhMzWk+Hxwwia3kLnhlmPwQT3Jx859Dm8z8vAZqwT8+/sgsxvH5l0A1DIoIX4SbN0X7+yuA11+jC
Onz/ajCcDPb5MSUsgR7ZXKeEE45H0XqQAMqq+E5blmwwcsC78kM6TAU/VtbDWryQJV8cG9wZORo4
BVmhzVmOd+r5nVlO47gEwXVrHlWAWUtxRS1glYhlmxCBHWlk4iy4Z5JNoBZFQOhaxZt+plPyAYaB
kiKu0jJtbqwktXrJhD2hM+DnX+C5jkXfJSQJDnsHUwjtQXnx/iixEmAP5luGLjrAz0ANY2kCD1XC
QWXaTlb3jUmbQYZmr5nd/iXbgKffjzOd4ta2kXgEISNvz98SzUebL5CnMT3AkeBpB4n2DVgFpn35
u4UIhlHOUXjoax4WVWniJMTLQmaaCzkYHRS12q51WHr+zTy5NQcgEQ8/7gtUAL/0i+A44BfjZGXu
xmtTcMKA9UKNQ0tWEUAisyVeOrAyuJfFMxPz8+JBa6r32VxpZh76Z1FCIE+q4u8X7usyaONcgscC
Ic4hT7S8J1FibFvkVVLdoC9Z6UKbvoGmFRqLJswM29LFjmB95bXKre5AVkKR3uIYoTts4am9bYE5
0il4/rbOM1btW8qoFofOEKZ3SKIvdVjs9jCv8N6hKwv34ksVuXjrMDjmSObMmXxPoPWRg7+UKR+t
j387w2xkWDoCeIHvkIo8SRHnEBZwRdcTNMqEVL5aSretEBpU0Ft6ABNBy3CcR6tAOVsnIxyIhi6r
2JTIpYt77KJowG6gU1p4FTjU5hETOx2heyJoewCkKymU/NnME1zGtWElH8oaqwGIUQNRmIcW7Wcb
BaP3o2k1a3OEBs2c5sWcFmfjDhgi0EeI6L7vQF4Ijf/uvTPgnvYgZx3ph8leulilmJVEXHX6+6SV
H6eFRfqYfT3uERjkRN/nr3oZ3WxAHsabI3wLcCuMnrx1Wtbz2oIuYaiUK6J+n0ryL8Eq0Gdk2utI
xemkMzBBZwr6dW7p5MhI6cWt90OJqNfahENj8oOZUXPCIWjPwAqev9ELZwTKBwKw5/oRJbXOF4OL
MFz6o7JENCEYO7Uai65oxRd0aw3LYy4XzSeybRFFy6ZIKmT0SyTG5peL9J3RbYkZsKZChgAnNXi/
Tw9nm/c902k6K9H89tUcOn6RzxmAK3I4UoaEr4wFXYdm0nh2AVhdBV6/xqaCVXAPVq059TgR6Eyr
bS0NPdHTtetX6DgRMGIQYATBdhiyRf7sMJoImSnF+du85Fx+Efk5MXklpu/ZAWXDU51mv6xpBmwP
hRTOkvspmwsjj6ce9VIdo9zSH1UiG5M/xJIDwb9w7lykOvrqkc95HfFJOCgvzx30LCNtgjndrjki
vRD917FgkbkYdSF1xG+eXwmXAQr9IOHBhcCgKwfSw/OTBhAH/4KlpPddpRpfa91SJ6dt3utFeuIw
27ai0H3+uo4+Qn8PUDYmPeRyOHS4XoTy92IF4tkiE45f+h+pY9VMUswc6Hmn9pdbkmM9QPwknhjr
SrSRljmzdozKEfxBykLL4TDQsiYEwZ7R5MIh9SsvzjrLUSXgV9ZCCxkalQXNtq1HyEs7NZOU707l
KH4SKy7xsNwViNlSwwIKF5WabyFvM4E0nuHlAJDC5R37d21p4jC2kTlf3ryzVZ8OTBqrjdASb2Zz
IpRgRrwUdvXCpF8dpc7f0dEry6TUZ4Bx6F58nN5jGgvc5XETLUWEYZZBtvL5RIJ5/mtcrnoCF7Vj
RNfUgw+EZ+75Kkj6yV3MhHTmpLRfbShFb6He89lPyWJmODp2UcsQ3J+/9mVGoSdPA19SJtIYD9zg
8uSWs7P0Ac509FFLveGdSbcEaALx9U8nC7UIEnyridj8yXE9nJpqiWfyM04z6C7S83f15NWDN2IJ
5pOAacH2JcRSy2bEkwBSKUYszJXaYnZDo2nnI7CCz/j8tS5rd9xwQ7JesgRP58awSM9f/zh2RedZ
+bgNj4EVr9G+ve+EQMfTTKSgt/6xK2w7AipHGvg6SDfRypk7gre8NEXlslRE3xXYANgMVMCi+mn2
y6A3aGkWjskQiWfvLmQXz+/7ItSpQxmamiHuIBm2SS7yujK71w4sIQ4MDG9YMIvpIN3dBjipIAMg
zE5G3HU05ooD7D1NfZjt1INjWB4f7d++SsDhEKyORDDwHHx+z19lx7zD0ZqXBhEF642BwWrOFdZ2
mowUZVFf7sy11E+QpBTLB2GEvfeL9lNXO3GktOPuv74h8lIOWY0lMMv9ErOEpIoOS2ENMRgRca62
4B9f94PSFIvV91dOUPzlegMwvSThHuh/pg33R3mxEhBrrEx47c/f1Dl+GPCBSVBAxsB68W6jc3H+
ksrcnPEeTPrtAtDK1sk0Eea7dKmD6dngsKIj8aJYX2lWs/PQmWoO7PM3cXnysNOJ/xBgPNJkavyL
m0C2ETa4PtbbE30u8AeuVCtg2P4f5qbUktB3z1/2GE5+D6pAUSHgDAIBrs8i0C/nN8860QYqmC0X
kx6FNdCAaCBV6NZMyMHpJyfDCu4GRjddeudIvJAZvbomdoqC5dLkHvyXDAdp2Ee4YfKIu9A3TETf
7qz1Tt1krvJnlGbwIVASaz6IxFuxvX+UyuU+6/C0GmUBsafamBjQ8MdQINULkHmhm1e3p53+/IOf
9xv46Np2kehuBhZOWeR/58+Nj5KXF5HVbatMm61Q6+vz/pGFZlRoS39GzGiBXeq31SjQw6eAfMg0
jxLI4738K9v02/zH0Ir213hpmv7/0g+dsK7d1dO8bX43OGft/nc/9P9Vff/W5N8ufv5khm5bf5mY
RFgmvEANl+vxqSczdCv6S2c/uhLBScKxfCLVoxe6a/9FDkoBZ7NTzYg5o//xQo/+YggnpSR9CGAx
5jb/Gy/0J+kmzTRyL33EAa9zDp8viV72ed+MCfBjkTFdrRmrHk5xYezaqmMCym8v5c1ph/1uvM4R
wq/7fefhv8u2w2aUnhr3b1/E5h7LbTfVueY4tO5nInL+3Qz6DH41ok+UqC5ynzls8gGCmz1/BzfA
6KhK7eluKRbfuaqbKkHWA+vkXtH5rnZpJmQUR7iAP2Aw4DMnfvRz7HadqH4l3LHGr5WZYNeTNBus
CCIPzwIF9RSkMG3xkl4SqMWTD+WIMQFWi7GTXdQfvWyoO3hqhfNALdu+ieZ64l76Atp1mQfTFmkk
phYGGt/PQ9Kl12kuDcbTezKKtogkZ2we866jfhkam6GbZWJ/jRwDv4xlCbKP4NW+tTWtKqowZyfe
8Texz4aFPzp1TJw0gm1YdtMdZjztJ0GF9QqtWvE2bYKhQNyzuIy7RTMhN2hNJVSAybWNDbM2+zfT
FNjpzqJ3O/1EINL7u9Fax68proX3GVwjZ7+owfscCmksm2mobH8DNYzazaBn89GcLZVfGdjGIw/H
eP0hgDFN0bNge7gNO6P/QjWXfMojVbUxmUwVbDwSEYis5tovWxjf81cwK2FBBbLCT/YyKYcG4lh/
r2vEf/vWXcZ8I3sh0q0wQ+0qkEbWw2yktXPljh4DMQKkHA/F7PgQ3WdZj8gW8tCg/+xO5kFbecpt
gyzsFau2MymTl+h9iIMffnV16CE9bjqo2b4R+F8zBPo2AIftfoN2bWAZD9U53fklWNC+GZb+zTKP
0/dimKW7kRHyKe15p7xt7Yqp37jUZh9cE7LztlxVuJ/6fs0O0MbhLLaQLj+M3dzwzRu3YN6w608M
RdXGemKqGTuVZK0XkzsGEGZaSx2c0R1+5p3Z4kVvjzNl7hxUr0MttdvaUIz/TtFl0fqoFvN9k9oi
j81sGNbd0k3CvLLMQewyq5rkZ3emS7vB4NwuNg7DIuxdVQbz1zRTqsdqwHcEuPcACwddXK7JQIvt
bRJ3jpD8LMKtrpGjQXNmmRjfw8IPEJJBHxr1qks8sG5t825mSTHGjNREjagw5ms3MjP6dxDqCA4O
FLxmT4XlVju7xO1imwRNSvezn9X3cI5cBN19OYLaehhL7bAp6FGdG7mwN2a3wBmTVinqDfyO+Re6
NDThc8icXcVtvPccbKWu/DwTwY6T23U2rQFzfjubCzYnQV2N1t6OZvlejANeAoSugfHCTqhtCKDh
bErE3Hc1Yr9sl9Fq/Ht1JmyuLBgzPh23iPE6A66h3zr6VgwvR80YoFyaq6/zMuLNaEv8++Mkz4N0
55KQ/Zwdrx5vi24JcOTFgLo9QAHMvZvIWNP3WTV3M54oqGj2Xt6PP6pshZwup9p0bjGuK3vUu1M4
wx/LJFxLbCuwvPIr/+vqM1OKbAIF8whr7GOAQ8r7DrTtbYo3KlLDoZre4M/oWbu1D+0+9vDuqOP/
i8fvj98nmOjZJu/G4efP8fZb9//BQa2zyP9+Uu/E2F6c1PovPB7V4V+UwaaevumB/sOc/+eo5hBH
RspBzX+GiGK5pIyPR7XHeRxidgXOqLMrK+AIFa3UY0u84C+Pw5v/RNrPYe4G/+aoPhYuvx2eQPpw
C/T1gbYd0teL9G21O3sc8oJJ9dK0XwWr+AzJSRwMa/Vej+sS3eRW3byKcKE8hBYkPQczkXITBFUP
yLcGEVqVRN40TVp8+O0V/uFcv8jj9Y1RbFFFeBQ60CQubixICF5zRb+oR6H5qhllnW5sdOUxzMVk
6xlh9UIiodOE8zfhcFFL25ZDP8Bf/zxrcc15yKEO2HGA3yobJhxuBscYXyjcLmok3fqxaQV7ITW5
TRl8kRtBv6rTsBtwKnOk+VolzOvYMHfEhN/k2B8AvNMPqeztNx1mPy/1WM7JOLAxaObDdaEDjfUn
T3rxhIjU+4kyJd1hy1l+JUWvbrSjxYZhNhzOQ+U0h3r0533kF/XGEGEzbtZM2gcsY5mREgj/fnSa
8Mvz39m6SN+Od0XVRFscyJDjU9/1b4VTAL83cpI0iROFssbj01z1VitGesTNsumiNXtbqPke5FC8
ImwiK1is7MrH/OITLFYWoBU9GLJO6NES0oYXVsXFiKnTS9MdFogeeP1yQpzfXrgG4ZoOTRKTVoT7
kQk9MYqV4ZtqpboKltL65NYGjVuf2TEHyyo0V9XLGHDst686kY4vMKoutwXfEAiFmKFLTYggF2/L
X3261gI7RgiObMQiq+WuG7JwF3Sm8TnzouUlS/k/rBovoKTWlAtKi8t9YeMzXuRZn+8ibBb2q2JM
EfaHg/luwGccbVOebUEW5l89n2CTFWK8W3A52bWoom6MJDM+mJhcvvBVLoBFvWZYyvR5bY/IgDX7
+UdRQni9Xfn5DsvX4IHROmo3mPYUa9PcqwYmG+4CdfTCq78MEJRbDptWT3pi/xAwzy/KUe7IKMmL
HRyl9IDB43TANqN94X3/4SoYnmpyEXgC5CK9AH7bDg0HOQNrk3KHaQEv1B8LH68Rp377/LZ78gbp
txJhg4CJCREe+/q//36ZnDBRFoUfl/5S3bZ2hpeZn1QSqwhsEVacUQ8FJl9vnr+qf4EWgA8ANtHO
4twCLgCdPL/s6DaR15u0ebFvMhJsNjzjF8gE2V+79NkewSBpPIpNDzqBMSzDLmnaWmyHFYLzNsR9
CA9wzsZpY0XD+I4RUlkG/DdT2+C1wwBhD/+gzeAu3Vva/AFlp7uqt4xoYs4w5v73xVxYD70H4LlD
Y2WG8DES8Rrpl6W2WOXgJdfVZnLL4MRWHSQPcxBmYbd3vEYP0vIEMwPL9I4RUfakmDeEwQ6UbQHN
Hr+N8WPWKf/ORPbY7KfMbm9YJ0W6gT07CzrFmdNvy7xsZ7LCoHonaOFSbVh9ascNvMbpGnspv3lQ
U5NedYAl4QF3e6wKy3Wqvo6et2Kb4CzVR9TDeUIxZxhTbBVkjzTOKPK2jjEH3w27YFSCUZvIoGV/
LbooeTfnSf+xQqa8zZExP86qI1/78+SzP60kwhFQA7sDOPIC+KpQntigtpRZdm3EjClJDnT6/Z3f
yzrGsXe6y6qw2T2/kJ4cGnodAWOQr/O7QuciDM4QKaST4khTO4O/W3G22VG8dRQezUvjgP/wfOQE
XAypGejCEdb+badQV+Ly6+AnXrMrXgHtmXvY6OW2czr3hnW+7H0fnujzz/eni1pgMSbE5Ag6y+VL
TdMpwceKqbh4sNyWi7pPsqCKMTYfYjMgP/HH4aXu7R/eKaQ0l0SQTNCKjjjLbw/auk5mANHzoHnu
os634B8hi9s7fRpcPf94T04xi+gNi08zdkDULycsi8KtmUNAOSt8VcecWsO12eT5rjCj9RaHF/XC
9XSSfZbcsVVh0EN94Xrk1d7FetFN4Vbi+o0180iCg6HNrxDL/e95tubvZVnbn90Qs72D2Q7WGlNt
r2/NJFDdwSwx7d2uXdge/Lmc2pj9Zb7pU6vLYrcRy7VojHA8FVL/dUv94Uvozg2NM3T0nL36jPjt
SyQi6mYDpwBMjJrotZT4VvddwhzqTqj/g0uRjzJGyvKJys5FQJ4mhuX1DVZAVoYp5hwa+TWeM+G2
Iiq/8BH+9A0CCPdUQdBH4I+cPxXwggiLqQiQkHnJa7kmYrNy0iMiEzkiOXqmr/ConV646h/eJZ0I
lzakJl/yf+dXbaMIVwhjDWIZlM0O8miOmEwsG0YqvEROfbqqqSBgkMPRoMkP7f38UhkORdUiJj9u
nNCNGYc47pAdDwe3qMzYKsfqBTaKvvXfKxbCEUQp1AR67iv/fLGok8zBP9Sv/bj1ceMWxjK+jjhh
X1ghf3oq2jX0vHR0hwt1/lQ9TvOQ5YDRcn+Bf2zl8uDUmbyDMNVuGUwSvnA9fuXT5yIy+IQ/vpdN
tnt+xaqMAAOhjMSjPxlODOelYUim5U7RHv09kvGmxeIwFkvW3WBYgZBMzqMPPiqsZdqEIbBmkECN
2QmA6ipWvl+/b/OpgDVpOEyOnCsPIEUo0ghITMkVNrPTR7L2vmEKUlf9yOnDHLLcmX8JxiDep8hI
7X0fSE7uyslmucdcSEIYDb003QGI5ncKT46vCJdJW4zAZYhoN0SI3TxRfYENrnyQvxTApjAH+TNr
W6DoqUurHGNnAOmkJf3aRkzIGCmpi/4VRZr5AxW4Uls+ff1BSNl/KPnav0psaO4SW2EahB0Oc2TC
YTR1X8vQjlh9gPwdCaKL1x+mPd89HKGSG7ykPP0Sk+WNZ+BntgUwqpK9KPOFeSN1NtwhIVIMIzdk
YOFmwywx/Jbz4JUjS+wSIpWqnzYiGer91K+/+R2ckZ2Snf2eYmH6BEEPjWKpbfVey8pBSBIti/qe
IGisNgKDeJA6f9Ujf+Zm/JRNTDnYjysGmRvV2nW1x45ZgKdly1oechV4pE7KYUQFN0VAQkNW/1gX
YbztyqhAV9zjnbQBr+QVYnjhu/ukSvk3pITej3pIsl9oCWeeq8xTuR/yOX2LsV3SoVKeu3vsZLqP
pG6MujeSHGg3x1Mo3Ii6t/GZqw2R6rGkqHNziJJqSyt34r3gIWZsplHh5+Q7GD29rlYGv1xLPxw/
VMyTg+SCCTKziJiccDPaDS4m5RpGbyMHdeWhV/78ClweXBejgYwZCRFTP7BHYXoHbhZNwpRiZodu
yT5nVL0omBvY6kaAzcYw8oNBZ+XrtkgceSdDhnNuI4bCvC/MxsAkHylheDuHdXtt4G38N+ThqDwU
LerbdZz9BSlY31wzqrJhfgFN8ofJX+33XMhkdJQY2o9IcNa3rOtc6+m76WeP34TEGlJxtzYDULuN
FybI3gc0nLvnU4CnlQAJBP0mfM41hfwyWObKsyq0Doy/zEzv0ANpxxzB9q3EU3BH2lFvNPQfB8kM
8bRyr5+/+iWljkLEsTQHFsIwPBgS1/MY09gMd7WR9cUdyG6DBHbtGdNir3EInWxbj163l26XkqBA
tu5Qg91HbhvcM46mjkMMlF53Ft2O52/q6VHFdqa5q7MUMrEnfA2jRtxRW37ch1QXsO7LN/AIwKQZ
G/fw/KWe4H48P2mXfvgIEhBt3PPnj/B0km4wOjHw43yNJhSn6qJtXsPpcl8tTLb9Bk+qiadicmla
5caOAgSXmRA+Te/j6xPIhUAVus3++Rt7miTQN/SO5S8ES5qH5/eV45WFDqMJYhNB/WtTzhHuCQwZ
2uP7OW6S0m8+GuM0v7AYn6I8Fn08h5qbmAXD8/KQW4vOzL1s9mNM/dO7LifgAwN2142kuYRJntyv
DmeLrwc9APcH19Uq6TgkNKa+MpWu/vz8W4AWw3Oene0AxsyARlyE55sVXtbn1qDwapnoLaE0kDcu
XSBvX/qUhZveSTq8VhSmE4chkPIuTTEf3dodywdLZdO5SVnDf08LmOk2WpvgWpWWyZquspJNtdJJ
3fUD+SW+puXQXVMyE+uaKFE3aRdGMh6sHgdZ+HPex1Ka5hXTx2a8dixMdza1sIar/2HvPHYkx7It
+yuNnjNBLaZUpt1cmosJ4SKcWpOX4uvfssx6rzOi61WggB50Az3IRCIjPMKMvLw895y911Yz8F84
fiHPuqSq8BqNUGoP3rQY5nOCedb0ZJjsPUMGVYt4mMb0plBVwuKFSqoB9HOCWjzaZuZnU81sMgO2
wHmngW0wIah105NtdzVTPn1AcdPoU7wjtCx90RqtYHg3xeStd21pL/zmtC8/27hmcFQuo2zvi2Uu
eK8Rw6b0s2cxaqr1UEst9WxoTf9krtM6hAoDpPPIvqt5SJSVONSzRV79FOjUY2/RSghGQuKU7WSr
0uoPhnwqa+jyt4I9ZXBnRDYKVHW5uLQgqTyy4WwkUzMI6H3S9D1MMMm+zplSOIFwT5fyCkprIWzX
g/GV1bjUNrwXi/JHKRZ5eMS4LWtPq5MY6hYTSVK6MSREOdCqxhr3vLj73Qpl+GbuGxNQoZU5ugfB
cM39hbBkvMjT0HabJRnyNLQM0Sl3am6PoZToWuuPnS0TTpbaXephNWzhvxZ9ck5F64DsHLLpEdqK
YdO/YODA3YzN1l9GnEp8/EZpfRW1vRp2mtx/Ejs73fGijj8tFlHKNDc1Pih6TaDhDvNct9al5sVA
NX7l58oo6BJppHmVdVFGCkvaRjsQ0+ngmv0k6NWVOZ0CpvV4lvJe0gOgXcNj35vXrX9eis2w1HYf
YH23HmGoWIBpumIOsXLUMO0tCFOu3Ec5EnBpHuVwrVimuJ9yZnYJNNVztqQ2CAAjKxe3i4bk6uQf
+gtVQ4/iM4NiiTk6BRy98vQpYVekJQCWGkt+NE0ERvUw2H5MmK+TbQMtYGLoj4XHI1C2KEgP6Ipu
0yJGO2Zrx8wdV4WtHp3q+vdYC7KrCpjg6AKkVRe28t7ckLZHcNWwTmL0WYRzcyQ9RX5KQIfHTCAN
6cOcgHGgwCt7y+9WRHlbZLPJS2zM01YqHTsO0siZZd+CIP+yVov5Og7EcrjDGJk6uCyGCUh7O8pC
dKkIFji1Sld5gLxAq1uq+W2CHUtPZi7mF/ibauvFDivNJUC83ly1Y1Q2sf0i1RJ417HPncqXHb0d
KVZ7+Wns4UZ7KYtqP6969sOweuku7mVBk75IxYdiJp3sMYKWX3OoEo9ggqz0WlVKd+WgTZqb0qZ5
4FGPBn/C4/maZ7b5IlRnfDSAXH5PwhSnLm4yldlDs5DmBnriSXWa+KMYLEtCID2OpZcBv4SY0oG2
YgQMzDYgvLYuAryQKFrpwCEa4GBNUIZtznPtRdFioQ0kJNFxr4OmQNWhFPlqVCgQVcdCORcU1YXH
4LcuNxVl/5sokxwXHo6uvS1InHBJX8rUHUFAogrGocJqoqJS/+xnUpmCicH0fLAK1AThyskSQlw7
vZAJhk1ENSv7KR9jY9+3SB99tRAz8n1wzCdFRJnmKrmlwI0umFf7DfpU8NI5+ZrMZeBkQLQqOybV
wOiqHZkocrprsJ5JQS7K9KasupbgClCKtP7swlaCzoxXlBWKGd01TV1fkLvLJJY6eroGqir6L02S
2M9sdAE4MZY8pqVfjcIbuLCj13YZWhRpzuXLNEiO7QLhIcPSWWlwIqbTk4scXfNMHEzIDnPoZtkA
eK5bf5JzxlexXef52SLoyPRtBy7GZnWc+BsRbm6SQDtKz9zpDrQF5FDIuslEmW1ACBVeIpQ0d4Wt
OC8jZwS3AQ6VB5kNY9otysxMAicfzSdB1BAShLEuvlJllSv6nVb+TIZBe9fi+gLmNFbVsV3SVfOa
aNVRHoz6HHmDridIH/QBUMKkVSWTLrueP6CY1sJVqZuhX7TrR5dIkdgmdcVbdAD3D3hO7eHWwghi
xmSRBucOKAesAE+lj4n9TyjUtTob61F5Kbuh6bYEOpixL6tkaJIikEIilgopogNcMjz4q0P4f0br
9v/0sN2mFvrvh+3he1f/+B+7vnivvvq/i+OuP/bXyF0y/4BKRf/FpohybIYc/zlylywkcDinUKdd
vTTkqP/XyN1U/0CizkiJ0azKQf3qLP7HyN1U+CVOKdegbpN+s+H8WyP3n08++BIo7XGGX63/GhO8
X4dXVNmJoo+V7rE/9nc94smdDrQlsoc0EGKJdg6D6ECFNY3gRSJ41c7SG+wyKjTzHJlMN/l2YyZE
Deb6FpTTjT1ZlMrSkN/NivWbiY32zz4t18VCs41+Bg/JzwU58tMoq6UK0jYhChcsborlNXVnPzZa
bWKq0RuTxoazU9WG8+ukj+19IoCTIa/KlN2Qcs4N6JaVYZZo9lbDe+ASFoo0xkGpA6clXUfHzRbp
Rz5nw43clsNNhm7fJeggB+anZ+tdYqrAemFiPjR2FGMHdiRtxUBU0saR1Ojrmklou/bs/BgimMlJ
a5DhplKr3yoqXdMrVZf6tYuKN3iNjGr/tvxu/6rJ/y5A/HPA8b9K9ev95B8VgZ+NNhy42LWU/1u3
dpgKNhtaCB7aH5iyTn9M8lochRKn/TaZZPoDTWpRD9qTtktjtZQh5yfTfUPMXMnsNCWVhd8QgMBO
lIBMThVaFlWAKxlG6S+8cH/ziVmvfz9c/PmJcWnxYa+KFFrxv3xiZnO9Tai34nVaLD0MMK92cm2o
n8CcgccT05HsZbWJnlIjhgBkM53fFmP8rUf1oHnk/SgwroruZGVj3HomqjDI8+AhLhTUA7jGhvPJ
GEFgcoeoT+6pHmamWuM4M8e7+tAXsTSeYQEf5Mfm7I0cRXiMRVRwysQ7gHRxmJSO2baW4LQzc+Fx
CjWwuE0VBJNlWAq/n+fmbp2GIYhAC7eeJRFQw7acPFpE2b8wusu8K2v9nkZW8z7KfI3MWDPVJyJ6
pDZD2wbl25ZeE3Xstoti918EJ1FKzUVyRSqW3YJJ1nROmmFJt5NjNWcw9XTsnEFJ7/71ArpuVH87
6/11O2yE80S5MNXmC/68gAic7mB6SYo3aS32IytKK+TRXBKtAImGnrEz82BSmQYz3bID6kUn5OCn
36NpLGAFSyYltewJvRO3KbpqHXaJrDy2RM+uJLhy1qE25SVuagM2CXsiLMJZGhhe7TUcIZiUZjnh
zt82SdURXNSk3CSZUBV6RDA7J0UcmZKirzWKUeeHaA567ZIUAVMwdulKGi+FqDlW5XlNTQ2y5FR1
BexbrPLZw8AMyIY9sBDhI2fUpr2I65wvRUIx6nZpOVotxipK7IwwCo5emNg5+4D+8/Ie3w46zv5E
79UwQxDUzQ3JgzSGxZTsUUxSTKUgyMnDLvT2SHaG2nijmWq3qWqeUbDMyJqqMdm2+Z06tnLpoiYJ
kQzGYdVE1rPJ0awPzdpIHjqbVqNvpdKBcA/KTMVoztlsZa8mMTtHvdSKe/KMQUz+5t7/k1vvoAMi
5J4hjKn+srvScMpNmZwXbyQ6F/pRJx9zvHw3La2zzYpklWZT0X+QZyn/ZnjwSwfor1WH4ttmDo+Q
DEvxz6uujFc7KicSG3qUuIEhNfNrZmtEjxvqobdFsYMA2m4MQyCsRItEhCfj1XQk989p9cBpWCpT
L1e/EVmo/+RhwF+LDxzgFWruX5tgCiRMEjQXxXNA1weJbolNRv8N8TNc6xUZdEgbwPSUBkZ+hVHX
taB5PyG8HjiSIy41NUS9YxdRbMeavKfjbXoJyuwjTc+5dItK+6Q8aL22R6X9r2/mVZX364PMyILC
gloBf/Cvtuxl1EscyI7iRZJONGuVLXMQKepSbaNceaiiBGok4WvOC3nA1LJZ3p3zpvkmJAncZ24k
GGetCX4C4UgOWlyQIPIZ0yJYQnNu4iCDGnuzyC0JAnQuYQBNvGHcqJraoFOUMaD07W+0ihN8hAIi
MLiOz4VhLZ7iTLDvAT/zuDRyc6i7ZflSZdE5sI7W6dB30jmLpvNqdtLkYUROH1UiRrjxudOdS57r
14mcsgzDUzOfRlJ43akc54PGjOue0OeZw0jKypU56rJZca6OlQN06BUF+eTYBwfFS+ZRIaQhI8B1
2+XsVFB/lxdQfskDAYtU0ABHZ/KpEyE8KObavZ73BFp3xkyvbTGP8pA+tQRbv1tLAcF/6U0/+vO9
IYgmXH/zWP6zdzp0JrZj5nnX6ueXWeWY6VVOd1qh25RGj2Dx9C0dfHpj4EeRg1q9Z6x95gF8NA8t
WOxQkRPSeuO13aQjGRggQt8JfMzCpE10l5yalO6yAXa7WX43LP7FdP3ng0wHl9c1CjUDW8h1Vf6t
/uhjrO+k+PH6EGX+3LYanmhwfxrjixCGtxmymrQNnhuFIBssyF3bvrYin/aOPWUbvNEO603XvGuI
kVcBPtoNo2gPqwKmpSeBUbET/QkHM9N6C55fT3bRfZNg53A613hlJp7dDExBNjCry21Hou/vbsa1
F/1TgcXI/ir3oilOzUzs7M9fUCIX3KZDyBdUcpXZmmJ7db1OzyopJceuzK1AqduZV5avFa5wZnIp
TAIkKxgrbjyaXyTiTL971n+xl3LV+VDob3mR4mvFU3Nt5v/tqoNyjCrZLBVyGPXsVifkNCCNZ/QU
S+xypLLblGOyO9gvjCDR2ev7mV72b5rlPw8M/vwMFqNtJihoqpjR/lI4pGk2EIbtyF7TTJ9Gqptb
UkCUsCTs6Dfbsva/bcs6C4u+JkIYjlQcXH7+unO/ZBKB6IrXx3NxC5/cufDFqL8tizU0RtJbigY9
94bKaG57terfaNHFF+a8Mfp3iNuuwJByUDWdBqDlFMoHEcpbHBJx6rYYX0x3pRdKtkGxXgdYJlB9
DuEZxHtCZVViA91O6/XGxZyBZRr94XtVYLN2FTlt91bszHaga9lvtHh/iu1+WXk2c2w0fwgxsND+
svI4xAk5rVraWlQ9fjUv5RUoVh2nxF6fxkWnaUluwX2HWGsHqI78hn7Sz7UAvej3cBlKj6ijU6ny
N/iVXS0PLdF6sWsuivQRT2n/oEjNQSa54PEqzOpdeAQ16Yakv74Tcm5fqBuMUEgx2a5KkVNsG2J0
JyWi2ZNN9JecNh0RBTUOxKp0Omvl2nxNnSR9yfCmX+PatF+KKbcPmqRaH9OgU1WTMW8c8/aK6ZTq
0TxYo1HT7EzyHaYevBhlZeFdUe3XEijrSzMrVRE49ROnNKFsmgTDAuAc/iY5gnfeq+lfS/r/tzX+
51Va/9+3NTbpR/deDO/d31sa1x/5R0vD+APqGURbC+W2wWN4fQD/cvxJ/NJVR8VaQCxEHXfVgfzD
R6CZf6BlZ5NCv3xVt1+PHv9oalx/iSOreQVS/qknVv6tpgY/9fMubYIlQSF7/YQmzAeUaz/vEBGE
iwya/LeiuMlu3TWP5b3ycj3n4z+f3cY3g698X+4Tbz0q27F16820ybfWwTksP4yj+AJGftvfVI/F
TjoXX9mX4hvb4nFNAutzugyMHd/7QPaqHe3SwNmqXrOLt9Shh3Unvq5Nd9Wln70vfNqBe/M9udW/
0219Mo7qu4NbtgDZ76qX7nE49nsppCdxJrM6rHwq211+Ue+aI/EPd9lOC+t7iLFBcbsE7R186Hr0
7ccySLd4e52wOtd309PEUZa0nLv1aG/m43ghkeJeOmuf6l73oIVvhiPcmhsjbDeRP2wxh++tMPHM
7+y23vMpb7SDtY0u5T0gAOfT/pZq2qd+Irx4i6tIBxNmYl707X0Ldshj5NSdndDYyk/xfG73jXP7
MZ7SPXmZ+/gmuV32znm5cAmPfIdvNahCxv9uumcKFxiH6my5ltuExQN1zI6n10u83nssPSsgaego
77UjAbaeHNJHeoz2VYh029N92KSb6UcVhd0YJC/Gtt4roRNyQN+Op+iuy9g9DtGbtc03+sOKxuYu
KdwBV1hIC7n3moE5iZ/LYD+3nBjawqWJrxy0ypsOxg71oleFlI98rvmIiLz07NfhgTgyTfcm0wV4
eSy36V1zaKH/uNmu3Rq+6ZEFvcMswWXJdsnOCsttvYkP6r56ZAZ7U57sW/6GZzRCkUvK845i1Oay
oyrZmL51r23b3s2+YiRMz/lBnKeN/b2cOuItnp17WrTP2mF46M626SrJZhUodrYOH9Rwpa18k4ZK
IPvNhtd7OL7b+2VPzovvmEF5UM7SA+tTEE1ZndNya4WKW5/4eR80vhuH5gE9jRxa3JENPf7X3lXc
9o6DOpzRwdVuuGhl5Zn+TDKz26ETeySCFD20VIZy6jVHEU4e+uLyA0KS324Iec28+HRbeq7u1fdZ
yAk/tLbFVzg8xrxZLipZWRmaEC7TG8c6BEEBUUgeDcVAwqLHp2jfytN6qMLhzCyWIp8gbZ43lpHs
zbvZcnXlDMTIzavj9ZgOuyNUzJc/sS3DN+8Rd3G+i+hgoHk2vFnbzljT3NvPPrS8eQ6KAwF1HlIs
n6gp7UncLQ/GU8nRvkJajdTFg71WAO0uvP5z9BN3fioCW/HA5wfr7C0EOrAWi2PZ+hWvOhC5FX18
4U7O/tqAX7by56wzjmDtykG0IX5weW/363NFQpazZ1ruK5yw9tFn/TjeAmxJqsAUfI19u0P8Z70X
+/RsPLbf9Ae2i/UQ3VjsSwR+76ujvhlCTf5hPLWB2vv9eXxo/MryFC3sz+KEszV315Nx0UPFS73C
N2dI3CzjmiIb4VZGA4vyBGW7pGPLsFwtYWTjTQNf+GSuj3pj+WKjPXZ7HmHXfJJVT2GwVt8xCbUG
QQCJa1tudqpv9S9bdc1gDvveU/dtGibzzipOxXv6IO3MjaOGFcz6zfwt+Ysnt8FzXXtwJxAd3UkB
D/UuoavaB4P2zvWVX0D2q/qz6TsM4n803TPTI93PN9gm3YmA0K1uBqp9Ir6y+pgk0ii3luMVaeR2
B07L/SttMrcMpvvWs30i2s3koCmUbSCvXUA+A5dPwPZ6vs648/qNqBCl8vLJL6LPKC1CLdQexnVb
Jrcz0jKxV4P8YvJ7XvWDpZ6qpxYH6fP4DIAaXo9rb0ELyp2LDPeEf9V7s8wNI8T+kidorC9DHjry
MxqteovIHzuqnBIK5stMal7waxvrpja9fLc471zr5UFDHbedHqYH68Ka8ipW981wLwuvb4jJcrv9
cJf7D9ZOMTwaC9B87HCZvhL7GDt3seRPz/2zfCej+g9lNRiB5bvDZpS8rTb61ZN0a9/32y+HUEW3
hFSN0u0k6e/WSZZGb3xBXZDXLkHL0XRS4ns01Gc6abPhVm/W+DSWDKpba6OaDLIFMbafmbdsKrjp
rrVL/cIb/PR+ChaCDhbPOmU+DbLkkT/nheCku4RxZj2FPByKLyV7cgObk+qczA9cr27qZ4FgHJ3s
2DeIKOM896wBP9Q2rUnKEOO3xaXRhGis1HG4eyUWCUznl8J0y1dHx26C7uuUvsjVi3Luhjcl3lkY
UONj/02gkds2n0b35JyN/DDuS+eoyxu/DUaXh2r0xew9iSCYPss+MEF68yS6GIj153j9EqSeM9lr
VD9mowyak7A9NncA8Ngj2FhzfuFuDAeGv4vIGVqm8i1vLBR3n73trnZ10dGkw9J4lvxkOnESzx9Q
FUiN64ig2kiTm+3H3eQ3Xvth39s39FBSfzi1OUlBrvrBv4ZTsV+O0Rkvtg9+yDV2/FXc1MYzA1zT
9CXhpW2bHcnPO/0t2Y0fTetOh/FDu522+sHQ3QnCnunmt/XRBkX8Mhm3ytb0R18N+a6TpymhNW/4
Dw78Mi2Oq6KOEjuski1rlZZ4OtLd2RpYtfJN2+yydB+tjDW2g/GMvib+GneI++eVXnZQlftI9fM5
rK3NPtmzyFjN4qSXcO3dcZv67/aWxAalDk3CNMx9NNzK9b6YvHnwv+TOk/XNn8Xov1WWP9bIZMtf
3bo/jRo3P+qb9/JH/+tv+r+QvYFj5V/V4w9FLd7zn/Ebf/7IP1y96h+GiSwEV+/Vwwu0+j/LccX8
g1qbwSMdAktRcMb8VzWu4+pFF87/A+h9dVrwQ/+oxnXrDw7XtP7V63nzigf+t6pxUGs/VeMI+/hj
rrhmYEWMNPmMP1fjEGjzjiBw4UVdqSavsAPYritHFiS7CYWE9EYlmA7zkpkiiGcs92VnTKrXUfEt
waKc0pyO/eIw9GOIrdqbNdKyt0Wk1S6a1Pa1nmAbpCUz+7iM5kuZ9ZrXyeuj0RjsY+RiMaJpyseV
6IvNRE8GU5eV/yhAUh3EVdQyWWK9zzowkbaIj6W9Uma1RHXBYq8+VWKdfSDj4tIIgJI22TF3UTNI
xyaz0FXbpGiFhjWVW5WRGeknZrdHd/DRyReS3ejCvRWJFaaZ/jll1a2T3yb6pYmi8o7o1jYwSC7d
rUhZzHHSv5C5lQ96n87nSR45TIMiHm7Q3BofMXDH+9Gq1zsrS8yXapHRBOBILDcqspltyQH8LgOx
v3OEOeyRdhcgN+xh32jkLBvIFqsZ5oY8ZvY2QsfD3lmQ+gYtMiAgt92iMYpeHKHqNxFULE8gbyrn
aSNg+4dENsguXaf1plqzp5FQUKpqEsZEYMrJfNTahtBrlVZ4LXKo13qcHEejjzYgEz2zNz5JGB19
ZmjzbWUZ80loZXUEgkZfmpQcRrbpra01ij9oMhk8zHfvpty5YCpLvLmT7cNYXqOiC3DFJmDVfR11
s98o/Z6YKEKWOv1LsvnaaWcgtjerR8mQjJOTNCiyIRlusDRWx1ltGPFpWQzTuipcWFVEJZu9+ZSl
xmsrx8atxKzWk1pLO9Zx0mxAJMzYT+juUCr2+map2s8oo9UzLXA8cmOViCwro0DrtPp9LC8mEqH4
2l25M6VRPU3aMHnCGb4bR0URVTSjci6XKPfRFQ9EOw5zIGEg9s1qlQ/rbIiVyzAU9za5PWRIC+p2
4L8bgV3DRc/O/Rjm4aJM1nSZES16ggzqZ3gLT4ZciAM4tfggqp6zGPqZEKDb5McF4eENChomwbJH
AqUOraIbyCOf1WkfTSSIEJeivzXa1G5A0zt+AszytF4DkIBurBtRt2qgL2Z0RiLYnhrHpp00tFlJ
8Gg2v1bqvGzRTI/nurI4IoqF978YlmeZH/EIU47jXUmajttDId9Gy8ChIFViT7SGde4c7MgwY5z6
Uunr4uXdtLiVXS6BujJIwApj7clqAdnSrE3Q0XB9IuyEFZ31y0EVahvmktN9Yi6p3aHBIdXS4X8i
+6nbRVEqKwgx7WrfFY2ygyuihQh4XhElyG41kBxYFq0cEFF/PzsGp3C5mZwvVs+7k0m8dnEU70nr
rH2NqRNKgApaxaTXlGlrtUl0JFw9I7kQneHbaifZGMiL5ATLJCk8IhmeUSgqh5IW4A5bgOwaFhIC
0m1NhoK04R7XXGLMnKz9uZqa7gFvm9jL18F7UudZAJZRHBBslIcIqQEvfMV5JNqqPWhxJ7lXbS6X
SULbaEaqtBtJMIPQ3ahbDJv6e1KtBJxq1Xo1SRBmo/RNSDBRe7ChKjxIqaoGcaEf1ZU2hG2mr4hP
7vs6fwVcgmm7ztUbC8XkMSGYdCfl8cO6rEvQmOY5qUj7ti3IiKQBFa46gbyZJ3SDRc952GgxnHVX
J7wkTUjR6po7WE/5MSJpgtRl3frQMWU8zf1MMl6pWw+0FjnkdXJ8iKLICLJxYozLi4jmuaPzTAyc
AicG6OQOCXm3mPJtrGQfqbrVdakPFovwm1F/iyVc9yWZu7VqUo9Y8EvaD+TUek3a5nQk7DjfJm2Z
Z24lpdK9ipXkrNkLdo1G2+Wo+hn5N4EjOoSbQwwMJhVNkHQKWQ/N1O1Q3/cEzU3PEprNQJYhuBlk
HMvE6LnFantdnN1iXHQRmEq+pubiECvo4kaTMy6iPJVTSf8APem8KCaJwIZQgx6D1M2YS+J2GtP4
WY6GBmWv9Na3KzLe2LBvxzLTQqS9QSqil4pEwladhm23qM5+0p2tqdt7gA7Dg7UyB0nykUrToiJu
wyGW5IPl8F8goxi2ybGZElHZ1mE8SftZc75Bu90Sn5MHXStFEIvid9mJm0BSJuUmS9tmr5tp61ul
wbG/s9fPQbSZzzyp9jI8Nq6aINo0jfwo5fKAECaiFQEpmbu/NN+Eubzi14ApI5Xqo1R1cSgXmpcP
8/QjJe/FZbyabIUeFdsVidtraqb2sW8Si+RsiyFdqx8wINlBHQl6MyN71ZwKY1/zKt9lNgHG8Zq3
R7sZT/PSLXurdKgRlDseMnoByYTanBgGEjRvFDvPzmOBn4UQKwVxn9B2yzpVVL+x0oe2sIvNLIgP
C4kYU9y0qJNv4lfFk6FozbbQp2ljESpyU0PMqXtV24D/J1qyRymDnPRbJEUR2gnpX+7s1PZD3kQ6
PEhD9vo2jQ+S3Uub6zSOituKcz+SIuOePGv9JobedQv51OIMVC2bxUYKQsoDuCccc/txHaJTSXM0
bNux2a1LUR8SJVp2JDxzTJt6ul9dBrkAF7dnoDMIlyXjbTes6Tgg9dXXJydO6YHhNet/6PayIgxZ
WtVHkcmJjffERx4Z9N2kQd87Vc2JGu3iJVvH8TYTHMfSgaMmSSr4q1ZJjw+ZXMSnMsvtwLxqHAkg
ttRCC/XS3BpI8EOY2+1OHpYmJHXKJyr2gU6r/pVPOheWV/aukLXyKLRBBGOvM3SWK8XtuPgWjQXT
DGRNis5zthhbOEqzn0iqvRWFHb/10kqpZ+/wRBxmdTmYFm0NXQrNVg4ZjXpag8Yql6N9noKXzKpt
52SHETSN165s3hN5smGSFSeDk3saL9q+Fo3O8XrumcVpfpqPxbG2Sz1s+2qTg1Ffnai5W4Rp3SFa
LsO5JKfZjJdPSZZ2UTO7sOhdvA23y3BIh5gTTrrRmsy3svgVIILGULs+MZK5sdG2eFgeDwMpGYwD
I7EZje6ZSJ0TFjNXr4Eom3LXuwsBsWuH2YHRsZPTYCLXU9qomDcYGnqWXGxLSd8Vy1r5tgVtxnE+
EyatfpKxiHlGwhRHli91o7NJUGCP+fTRSm9Dg1KYZxSoos2rDJ97R9Ses9wvi3FvRx0De67k3NM9
Ar14zMb8ScRgv8yifgTbje3GouqK64O9FM0mrc4klUNJXo1NHy9g3REgeRnkLFpeMpLeWHx1ijr5
2jQ0RBxUDdIgIrk1ejIWNbiLrHWHEu6zFs7FMAFNjif4ChT86KACSS7v4aryHcQB3hxWNq4z9G2N
h4aN5tpPmAoldhstURkPRau36OlGj5XHXLK2RLmTg8h5Agf6QKN9PszJIPx8IV4WvdVl0LUgl8c3
raof6qH4El38HeVtMMkZeti8dRvRbbqUimXJF80n/e8OHwFhvE1ZHiXZbEJNUPyOYjwuy8BkXy73
eqyGeOp0ZMIjPZ6J+rrg5rtmbtgPDvebE4HwGkKkwlg8JxrCrUZR2suKsEck6U1sxLwwVWixNW2k
Wiueqrot3aVpL7Gl7rOZXgV76mKUw90ck8tKm2MYdXrcuDXPkLiYLV+3Tkl4TvMBQe8RnyAjdVgL
R4mn2abYaXpu00zuZ9c+NkaqAsijx0kcpDdnRXZTGVW3l5SKFCVC8zKPlee8NC3yur6U1G+4ccZb
MePMqCUvWco9FT83tcYxHPc1jifQcnNzk7MUOV9c43ALHBcVDkyae2Qx/BCas4bx2BZe3bLSVR2X
S2sBd5MzQQFXSTfgjBofd8sH325fSNKpFAONcLMXZ1nk9tNg07rjzCHfILKIKIxWUtAkk0wD/lgf
/JHh5uXYPytZP3mWI86lMiphgvhjI4ZWOkgGcn9rdcpT68TmE56e0qV4aTZqbdXB0Nwv2szHdtjs
bCA9sI5p7hCUm7jZ8C4GPBSO7U/cwlU2l6M9NW6/DB6AoJs6SvcNcnwb9F66h5OxWUT2unRDfc4G
A59JLvZ5dd2d6BWF+RQHw2TfEHsgg2cUbZh0rXKiLmGSME0KD8Ec8tydFmt8y4mbDfV5PZG1xUsP
2cNOZMWw7dcp242tfctrAP/BiitzGuqgQFfwrEc0dUTLNGTMZk48MWl1+Grxs1LsI5hxp1gIyv5u
3tSJdkrS/n6AmRNykoQEHDcMia30paD3Pqwl7cvS7KKzkAfzpV+gnURsqb4l6dD4iJMp0tT0bJJW
wrzQrNAx47Cf60fcQpdKztnOHfNbKM4DSeb3vBF9qAk6jDprZ5uE8HaqKT8VrHN3LHWe42JZCO0t
efHCWHSxngge8I4Ar2G9Kyd8slZVvKtx3rCVLZKfZyZFxFWHLGPW+IS9syG+xseiQye7MjbkwO6r
vC58SRFkpNpokmKjKZ/xVQSMB5V9b0AozMmQjjAuekgRLyoqWLRjxh5tID4H55hcCS2jo/0HdWe2
WzeybdkvYoFdsAEK9bDJ3amXLFmSXwhLttkGewabr7+Dzjy41lZeCVlPVS8HeZBOc5MMRrPWnGNO
x9qAAujSWAaBp90pQqC3ixCXhedumcDwd2sJ8RGFSLd95D4D3DNYb5zisq1wthI0+dqbw1c2R9cD
zegbd1luTZGeA098NrPGDgsKb6D0zdDzooidSWbsE0N/tHMEpoVdsjf3zGh1wlGwxgpb+QslVRwT
l5ZDi55Nb7Fn21n/9PAInQHqpLgK+ZBDXUHvTIjhB9Y3IGR8pjRJOh8FwFxq2VPlef0l3phhDziJ
joxaUDlngKu+l3LBsefYquRElBdnUEGjJ21R1iMG53kjHMSHaZaNQZyIMcxwOmwqK15wdkn/CLix
fjAHvrFIdtawmluwoegum8xZGQnL1YxS1JfiUWrFaBNxlT4lWU9hYGGW3lAwcqgu6/N85TTWvKv0
wrmv5fA6TJ08xlklz5rKpIZfe2aoyBxmD6/WbAkzDszErS601IYQNFDwdwFT3GILI2U1r/Qjs156
Xwon23HK0678hVbAxu1h74jI7q56yyzp/uja9zHK+9uh9wmotXvxS5Oc+3L0wJd+5k/3TReXBz0u
xMaEdFNuGj5SJCNZ85iqST/04LWPfIzqmg/KxOyERmLj1AaV9M6W0RdDRJq1qQEDb526bO6IlMq+
DZ2jc/pqxUGAtmSUYSMnMHk59zgOBGbHub6tS7G1pD2xtkTeLsbttveyTgt7QDY7NIoZSvR6SW59
s2Dz2Dp54BPtfV5ouAs7q3Ne2hrNpDF0dJ+yKsXo5q4W+05x0aXjQ1QWvZWhWVjGp9KW6bb25sja
aF498Y7NaTf6VrtrhtE7z/PJ0wOpxo6djZsuiPPcIejhy157Sd1slesRKF9GnTovUuE8I1+lURL3
fTArgXi1yZuznGS6sJVGdzQJCWM9ysn7tM3swbHj7w31u9vJnb8LjQpgZbvavvGT9iii2AoL30Ls
mzBd5U1JEw886hY+A7u/KnTiIWwsiQ0SFViqU6aLlmNVlZRJloA8oEA6yy6XWIlEco/XG9F4noT1
NBg/xODiygQWChlBLIdUa7yDqOt6n0AcPPqQ4Z5L8pYwwheBXsqO0BKLnSX1NO2m7JIeBPYkkzNN
79JDq9n+K0GyNa3ZVnuphznd9ZU57J02qZNtD27vwZt78aV0l5+Z5jNbuTipoRNad4tOMUlRoQnG
qY1vtIgSA6u9Rga81x4ad1L0qMbm1jZr95HZpXj0lUjv4yRyr3R9AjNldtZdNMTMAYWhUbw0fftI
XmjxtWycK1xlEEIxgY7gY8Zo/JIXNjs6z7Dp8Y8FTM8ATra8MqbaerREYlxOXgOuIY1tTmBVlOlH
u2yM68myR3e78owvEEi1bpDZWrZ33bm6iWE63NlUbSgLIMV+HvFb5kGKSP9pZNkCzMqU8AWkv8gD
4Wm6QZnJis0tnqT+vLCyv8FI/6on8CHI801r4P8nLrePduUDqc7wEzHWz/mNUof/4m+ljonkhjoW
vnryrIAcuWi6/1bqrADulbaJ5sZA8oqI98/eAA0AB5oL1X/xxn5E2wAwsE5LAV00IKN/xeZ+p1sk
CoPMNVwfMMA9B/zC28YA/oMeTg0lAqNN/HNHi/KvVEazK7fSkvOB5HaWe+EGUVz3l75O+bcVGLwr
kbqfiBeNt1Z/uiP8Esa/i5aJJ+H9jnL5Q0HZR7LMPGYpOvd5RRpO+i1yrPTCmnX1i1MRpUYgzN+8
WSSIoAli3wwopPatGOPnvtMEmhI+9Vt76exDTwUXHaFjpHdaPS+fyAD/4Yd6JOiAziTLljn/pJei
nM6KsCvS/lRDRg60Zu1bRIdIc0aZNIH0ovoTueWpmGp9Nh6wdto4lou+1DjxBWAJ8RQVSfxVuFHk
khxcvUq+aIZOUdKZKTI5nKW0aHhKcxyHFVJ3yM1UCdks5xsKEjVInDzdj7low3/fCfwfv+U3X/yH
c8P/gx1Bn0/hg68eWvHrzzffPH/+727gis/nk4cKbvKyAED955MHx88LBHkFqHIFy/qo5v6D4wf/
axPCh/fCgr/7W7b3H22e/b9goaL2W30hSNDBVfyf/82z/W8gX3fy/98Y1Fax+n+rWNFNY3+j9QS7
kpalhWz57SdP4hTnQRL9NnCNqjPIpMu1rzfJQZv8ngZAO1zZ7qhuaYVp+x7a2CFFhXr442Hd/HW1
P3/EW3XgX78B+PE6M0Ieeafhnpx0tMCqAXccbONQLXpz5Rpae47Nz/trhL65/z8vtX6Op7fLc+Vu
mUmJvzkxtkxwfITSfQ3tN7AWJ4ftvimbjrr0x7dkv3uuPtOyzaS9gmux0ZxMpXkfeaOnc08VEbLb
YammA6AbLFxFr5yr0SWXgE1wg827Kck3DHRqJtoRkNT8KsScXcJPFfdRXDZzaDltjcQGx9l9PhuT
cRhViT+vGXucjjHBZauXTnUYvVxFSVnXVnzDPK7SDvzV9fOUmoLqvVumZH0YVreNm3784ZaOu+2m
MWbnk612igRIub4x50nM28UbIjiasVOft2VvL7tWw4cSDGPiJltaudANsUN1n1GI370dbKQsjvTO
+V8dSfnbwThZZhG5mh4HSTy9Os0U7yKl5Z8kXJ3Mny6ZE6vx16OK7OiCfO31V/yxtlDWHc2Unkrg
xp1x0GJ7PJ+jyUZgZngPvrLaraGJmW2qVmUHPzaMayhKSFNoliNn6ge4kpg/eq/mzKkYTJ8MHedk
iBIQg3JgRcVhLXEh3rz9eZTvyVGs+XlLZ3rghRwaV7WmK+rRYB2TItPuPx6r5ulY5Yq2w1BdHwj7
i9NsnklOIrUiWqO43tMHQ+YeRxV9kYe4KprXOLfhQJe2ko+umXAstzw1vBAXAmLXoGWrAnfEFGr2
fiR3Kpco/4qWjSk20Hr+7kU0Efe1maMpY8eQ+LT46sb7988MZTHsQNCBq3X65LMeCAalo1QycHT5
sLRFv6fTkYZDb1/Wpv/j4+d1Ol3xuHyWYHZkqKfx5p2MHw3zRgGkTNvYkFYuI3ux98SEzNelFlkX
H1/KfmutWMcq2m0OC5jSLRPvGZvCP8dqUka55gz0iEoFT2Eri9pPdyufZcvJT5sPjedEwybyjbXi
KOz45yJa/wYDJdlYBJEYRIIUsd7sJkfLvCPQh/yh8yf3xsncRCA/bCxiEnqVCyAI8OtC3Z+Lq1jq
3nq2TH2SR1xJmNVIK/SmEnULqs0ismqrTLPXAqyf+sxGRzXapopL86Yn8di/5l86t+Myi5eJzI6K
iphWn1Ul9p+NRDTgbHqnwjAWp4l+hbN2phaDFWrcf/zsTtyCfz07zE9sZnEys488eU+554Nuw7W2
sZOK4CnDrCXgD5M6Dn5wJaj7Fi0KFZjEdBYoxy0KcOe2wZFJT3zOfkxFh7E4Haz2pa386KkD23Hj
NJlz4zqKWGeRjTn4G46hX9sqzftN03j5949v4mQj/NdNMAKgkXk+K9Ypl70v2lxxomMdKatM7sRc
UqjXoiqEvAHpqYT8SnWIYlwvyOTtIHNyAIRm0ToNnX9VEnvZxMrBs+0ND8CyLNjJLDuh7HMj+eQr
XB/on4vrOlhxOMKkheEJnWr9cP6YWCOvZZ5ZJ9Yst8bQAEsQiM7Nth8/knXlfHsVsrvIyVw326yr
p5b6GhJTHDUEmBvYdOkBu9OF0aSJtZGgB9DPjZSarZgKcOk57c3H1zbeT5VrrBr7NeYZPklxMtF0
7azoO9Zx0Mtkfmk4k4QiqecrWyTxA+bgomRLbhGsMhYTBigLWg6YJDF88jverxH8AkL7mLE5efi/
vUl/PGm3iQRdd7YxWrIMu6TLmgucOqAO5xJEIA0+J/j4xv/pgs5q3nBXEiy70revdlpKpSydijRJ
MJid5so59E5DahJtLJTYaCk+vt77oUTWJbMeQgMcv3ig3l6vZ9gkuPk5RRWNCmuDumjHdu5fD1iu
wjZQCEKpcKWcvM1iIkC+GLmrpPXtQzfqbQiV8DOg8T/ei7PiQTihM3LXOf6Pl0W8FNgwn3tZY+5I
p8ibUNO51L9/Yng8Bd8dfjRw22+vIiOmaGWn4DYbOD429v2t6Ams+r+4iufazOCQLfTfrLw/7kXE
5D2QYMPeqR4KBYzBKg6o/aa7jy/z/hvHO8l5xFyhKxb5J29vRjfJTnXohwRjToO9siZrV/NH9zmu
XroZ7fzVz2wMF3R6PrnB33fwdnqxOIRYrO3swgSCzLeXrqfRasBkcRhp+Mv1fqnu6WgNuyKZy221
+PgTcgqbxDeVu8F+7Qr/nk1QBEsqrT756Nb58uSnWHjwmb45NlKVWf/9nw8bZ2Sa2JSjedj197ip
8FdYNgVOe54+KSr8Hupvr8VhhZMozxriJRvBt9eirdFOOtVyigqL/5Wv3SfvMxuUG3BysO3AKdMR
3eSo62eiJZNsQ4hSdCGtinq1EQ/J17of3eha8rfcTfYA44WkU6Ht5AAIAtLcsDApLmkvA9/qMprw
5GMjqjZySM8djQba+a2ukJPbFc+xIOd936EWO9hQtuJPPvv3z9VmUNHkww/HtuC0ZjO1dTLOkelv
YsW2mgKwEWhxPxwWy/k79uh/PG++nzfZPlgOY/M3J946mTc5LRSTbeBQ02St/xwrMMxajxqlN/1f
FUF4n+x53t8ZwXo23CDODuTueCcjxhdSWpBPkBTNiwdfbY3U6/vMwHdl6O4nj/GkXLjuTbgpzuus
wbicvd+L5R/jUyo3wohPF6Qw22VT6y6IW6+rz5YahnC0lPpupE/5VRYeYtlu5bhbuR7mhsiP/3a6
cKDBcnREhc2jPj03WspLlU3GCH6FuX4047EDFwzJa9O0Df2wASDiEZmM2BqpFJ9s0d8/8nVeJ2mR
uf0fzqz5bMOkJxcD7WNuB9nCub5L2yZINFosH9/m6UKCh9KzYbGvFkooGO9OORHsuU7LcGZkwyvW
ci2MSN/7ZAj9Xsr/nAk4aCANZ3LnEAq+6Pfx+Y+3muUC9nKlQ/lcpAIrA4tnT1eKEhGy0mkEogH2
HoXQDHJOc0papINVanM4qckQ+Ms8PyWvMHE6DGCIP4K6LZuLBn0pkOhxUoh72gEJcikI8sASrqWP
qvBL5OXtMtLIGJocQ2Il689YTKcvivviiEvxFLcrQJ13n6JLS7ABXhBk7pJfxUumdjP0d5RRovrk
Gb5/UZahU87n8G4gAVydtX9O3JkNHRiNTR0QbdgfJk3zw0oZn4VSvTvgMNjXVC5/DTRfzwgnX/tM
zrgzFOiXRKmaZ+hEpKhTdtIyjntivFaZkGg+fTV86buyYj5Xa+ZfAtPwSXb9QAHZ6hdKPk5qogVV
ldYGWpL28A7tUYoQbniJa2aIVlGAZUHfI3ivT4JhyaLP9pfvNtbcC4UHigagboik/x2h+8eoA+jS
Lw38kwDU/73hy/Z7N65+1zl1z+zOZumdhHk31TK9jxLVXDhmbX1Syn//1vjAWGYJg+D0wsHx7Vsb
ZOGqIrLqYIxUsUujqGa+WOJ/uU+zGRXWeoe8tvVCJ/u0WPW08Sug9UbDmaU2TXFE8/hZXsfvItbb
rxgoA7g68hvYQtMbenszCT3qdChB4kp3ilosxCMygt7N2y+2sqdnd0TqA9eou6vddLoqs3x6qCfH
Gvdt7df5ho2ZhxWMDtDKs9THQ6c8+rKqqPVfjVray2iJsCzkxaLHuzZT8lvUKpzPSWGm88bXCBAK
Vrb0A/Vr1YczvOQrPdahXqi2iS5TEnEeq6IE8DBGc9EFMdCuyyVvbS9IpxkQSTdCAc3wXvRHMemT
DKKyUS+ytpbXoppgkhuDjd6pVX75UMSo8IxYup8lsr9b4XhZ5Fbj4VkbY6s15+1TJF2Hg48xtQFb
sfGxQev6awB3foBX690PqZWHrdlV09ZP/eQlkhRQSk4ZDaS3Zag/mf1PseSEY6x7CGxALLm81FMT
fWJIf8lKAfjfvMujTUCCtIoD9uLzZ1c6PeWymrGcsQjwHXDMPCXcIEhRMtYKKnt+JYYLEHYLjt5S
UJmFTueSkpCouAxa1y4RpZuDk4XOIF3zRh9i8/7jRe/9bTOPIk7nNABmQ3dOdxlTB1sYxU0ZmCM4
I8DUdCwYL6PvY0FJh1+dK7ppzwJVAL3XU/Oc9oVBxQuAuMcSpKdf6X+AXO5rbfhk7X8/Pvht1lqi
Yx8EhMZft39/zFrSgDzTaHkVxJM94YWe02g7Zd7wS9RIoY5pQ9gtkjS98nfLynreIHruhy1RPdo5
TgeCrz9+WH/t8N5+9wQHMq+sw1aYLA9vf9EgB6OPY1kQRp91dHAi8lTwdhWLsZuKEb0UJwjv1ioj
TMk2i8Vz1peEp+a5qz3LdNYf+qEyH+3Syb5IXF5bIjWKh2Iw8fH72jA+Gno33VOniu4jYcs8tFpU
OmaRWKQE8HzSzWRb2r0ddVp8U3U5qVkjLG/kFBBYvDMxTuLSpPD/LU8N7RcBTWBilCkGOCIosb6C
dcaYbdaAyTuj91/ZPXs1S5M9gfvyFhvVn6wsK/D8xLU3Cfsluh6+zF7Y0nhnEc2ReTObwKw2BFto
P1OzGb8sWW9HW1uPF3MzNqJCSsms8gQ8Pl6wZyflt0Yw21CXNkBFDHpBtdt0WlftjGYWrw1AGiYw
z8MAllFOdHalmPU15s4vQCFU3oTgHLHoeDEpvUiPGGfEN3Dx41qXS/Cm0sFgnoodXZ35MeDgjTLH
Efix6iP0kCrxiFhufJ08C5W3fiBN6gUhCnH/oSvLWdsj+6rvBqtqHxCY4PZd6M9hKIe0uGpDhvwq
n9L+q8UiUofK6/KfNTaFb14yZxcViEUkY/rg4cyQS/mqT9gZTDnL+QiMCykbdjMHYHrWtOR4lljx
mqrSfja91kCxSMvlKx1thrClYs08drgdMNeCuYo2Zld4CGxg+xGcjCzlpRLLdDuPkX8rXDwkW29m
5qdCPAzfe4Pxs6mMbIkDq2+L71KU9bzJsmW5LHPZ4W8a9P6KglL5BGc/e2wwwAwBpHOUofVAz26H
YgK+tuFoVbJqNoV3XiVNFvSuFcnLCqvKFE6T6QwUsIH0b+ZByitfNp23XUqL3YNeIJi5GtAwzCH6
Ohw52hwR+iJcKEmbzGuaPmijjlvVncU3tmZF9ERYWT4ri+wG9yfiJhS/dmWOklJs3qKSdgbHwTVH
8f3atWaXFh1Sa3evvNJxNtOs5Sly3DZHgUV3AJ92hqeyRzeEI0rvbZSZRW5hECuAasnJb9eHVy7b
qjd6PcyEvrgbnRDrfI2S6s6RFtsN4IfcnRDGR/19nWqKjo3MkqeqJbAuGJdFfZNR0XqB404E5g1E
LF+OESemiwih4YMy+6T9Oig8Utjv6jHb+rk9dAG2HLSIVkLI1RYcaoY7UXD+hoxnUO1Qk+O359S6
6wfkRGi+DGVafJOkw94WbsLxnT3a/JPoYfc8rzuUkVA21X0uyxZ3aM1Wn58jy+ceJWIMQ9MlUw9r
BNsDJbUj8cbucxEnw9NUexY4AfZgOp2MrOfDNnpAEqiI8/sBI5t9ns9OjwodVeEF6G0/2Rc5e1HA
c8y9BALYM02LTgfQYEzD9Ay5cSYFoFbzTTrZKKh1tx3ss7ouTP3MhLLXn+txLOi5ZgNgl8lbs1lU
Xt6lJhF/x7HWJifkC/atc7/0XQLJdU+xwW45f4dN1/v7HrvAspFTUY+7zpmKIUgaS7UhbQQUxcVE
h2QaM3/m9D1II0wzBIS+ERvwXrIaM4jnzcmPKSakaFt6UbfTnMY9c0pfuzAtCobBrEX1C2crDOsR
uoKbIla1H9LxYZuce9J8jRPUPPgwCOUKy5adyYac7ORyLCCBzjlZOQHTROZvLeidE53OMot2g+cm
9VFP+gjqgqdkfcBOlT70vWknoSglLR43snLSDzoNEbCFjek3OG2hpyxTeCUzDE4ztPu8bHa238KK
iszGordcD92P1CflGprfaK1idqfXD1OTA6JoLFHeuYS2/yxKd1VP9r31RIQDEhliElg8xi71s6Cb
TF9ucyfvwqJqFxVKOVc6M6NbEj6/pCoPYc/by01JlPkLSYneeCF8Fr1D7+mdCkQ/0uNJfY6um4xT
MqjtAYkiym4PM8OQLr8WwMRfJlPjIGtiBfCx7dOhMuYljDVvr7Kh+bLomYDNZ1xSiQK4Falzt0V3
30idrO90q7nxi1a7L1Jo+zKmY5RFUyj53Fdry7a2tY3Mh/sydW+mvrz3FGOG/iQUCWJq6+fCzo+c
GiHD5z/1NNuZun0UClMobWY4pleRo9O29CHZGDKUjGVPVMPGmfy9mzhfskY+dizudt2dzyAbv1Tg
n8cZm6JTvGSusRFtdbkYz9Vwn8cS1Our0eNXMtyjzd/QIYks+mSbSmvHyuru3NTLw9RuDZ4q4v7F
Qtef9NwG4vrIIuSdlausqVwTMHc9wHhbbQ7JcBeVLntvShTTgV7DOZVU/qzVMK8JvCJFp8ubmIS8
EBzlPnW7+0EBrIH1ZgyyuozGgmkXdaPvurf2VBx7zV64Q/j/bfvIfuO+I0ll45GW8E0v3fagz+6+
mpdvTiK2TedfxibkIq+9s0z5ILTqIFJiBvLevENzfps57lHkD14MnVe24YD8HCE+fjBGWb+tx195
EyPPAmckka7JuH8w6vjSTsx6Q5LwsreW5NhN2LTjdPxCosl+VJhJa9s9trr1EHXZd6Mtg6YH2lao
el+O5i5aIxE4zCAJtp4mzbwxEmpvCd0ZvdK/mGkf+n5EVoknqF9raKTb1sFGYO57ZFsWZJ8Etmqo
qTjbyGTBZ1HE/IwbR4onZYyPWvNkwTeMtew1w0PTodnHPFRekkJ1scLwfQCsni+vo2IagkIzjlls
WN+8lBc/EZFiaeN0ZiSQf6L5fISjQ4xYOJr6j4oBtG2K5QepBiM9+lHM12MsHgu+pw2g3HBx9EM8
CATTKAVB8bONi/nWx63uVT8IIDrMk7qiJLAXDTYTK84oFvTts6l1VUg/9KZI20MlGBVZrAf6Mrzw
4V9XmJqO1VwSo4JDku3GdDe0Y7OJrP41H3K4PqlGjAOhSy2bpMltA1WVl2Nf6xctqYs7FmbvMWHo
2Ed9FJfIKA7e3B10AqIPXt1e5Ioms+tdNMLGjlzhkios7crJ8LiiIKSNmk6HiH3MPunyHxx7QY7J
9mdmyvvRM57dFvZz131XijQwuC21qx/HeOK0JXpbj4ISM9lFLsX01Skt7ZuJOuSHNIsYJ7fhznhX
2YNg4ugy1AHYpvxb36uBtQqOiuwh2WD5Yd/NDWbnpPGPXU8QbKAjvHcDcHnQFJy2Ivkr6YoUr4XZ
L0/ZIo0omJM5JW8pqgE1t4nKr1wPPeN2biieFda6tnQmlNsA87fz0x8jxwutrBpxKLWVvu+zGL/H
UmtGaHdGeh354CADyVdBJjN6GzcYSKwgm5rZ4GWip/2iE91gb3q8iuCiCaKhUF9lOL7Ba47TZoZR
rwWjaTWKk4VszmYdOPNWX9reIGSoHJkjvZyMHu7a+C51u7xtzGS6s51RZbs8Tij8Y/1uxwBuYQSQ
C4ONh2vc834kYN+/9baKGLtW1dy6io8rbIrcA0Th5SPTV6+JANPw7G0UdSFYWxPsrsiCJBDWc8a2
MU96cktSd8GFUEU5Rr6OTDtOO23TyGBicbnzsGcurIMJfjm/2y55ulqBcguK8dA4CunPOBCua9gT
2xAxGe1rjXOSPyI9584nC1BuUDrAw2lZTuDXzVVeUHuujXmXjPVoY+PxjF9zZJOoMpqtEpu4KRSm
f813B4x6FiZmzYVjzlPMiaBJKHqpcyxayMFmQ1l3VoHa46phgs3htQydu6UtFZ/7WZsaoaWPOBSV
NohfWdnw+iqihh5thU4Vh3uRvBi+ZtRbJ+9b8rAgdFdYiVZ1woDjR0RDw20vnQ6P0uyyS9eTLO1O
1mMJzGN3da1n8VIFI1raJqhxzDN2/Lq7WWhiNtt0MpaHIkMQFaK7iL66mDdfyA40cUaJ0viOh8vn
Hwe9vrYpixNPaxmAnBTuptCwCsRBabM29lD4+9mOzaaKz6pG+nPoDRhzGaENugQKuPoFtZDeO1Dy
yNsgdvz0Lh8NmN9NUT26ea2uwK9w8zMWPAmuotDWavI4EtlX6XhvPLzNiOQWWlMCKgL7jDwyvzF5
m34QGQsruzeQk7ixxeDjI4CmjrEkquNjJlX6FE+lBfsoS10VeBIOymYyreFFt+PqRm8ziw/bLmq8
dZn8OuYFUc9ZsXZ30dqAji4ivsZNEZfeU+Yj1NksM8p8jL71eOwsYqfYIekSE6tDEo9FIQueIZkg
t1rcAauiIkbfNnWG7DpyRn+BbD07FpaRVl21lvQIImzL8YVzBkGHnrX0/a5WeXVpuE3SbCypJS81
/8GTk5N5zxrsmSCJaLVTipf4pLOmgyno8rT7GyMqyu+LX9DsU4Nmfq+cqLpEhjSA2FYa9TSNjfer
xsb5NiUGj5MBllJvLztiSzkvwUUP2HbWA7hl8zc+nqMYCY4DaITWxnW+06oKjJ6PtKbb1guY10Nc
I1+8sey6rUN3XIZXijN6H3rS8r848Vje8Neq58KoOMrnyJG+JD7b3LDnIAm0q2v6X0ZTRndNlXXP
fesY8Xbu1rkJHojLIai2MYZRKfLVZTb2CRbMMinw7szY69vKZkfrRDltDaJfKXvAmZ/rcExtDaW5
ufTZ1vON9NGIk+Ix8pG/bmx34t/Ndd7Sx3LkdasVxcjXX7Ch1OoYE09JqQBYoVzaeWP1crxIWy3J
t2omVRwPDEf2AH0434tiG3D0Yg41HCVWCTtNev3H6Oop+Deht49VbVc9NbfCJc7XGZKzJY+IApm0
EZekS0YBdVxtAu2Rm9LZS1ecZ8RTBqpVwJlHdLznOqdU+hvCuyxWYg0frjG8pqSGk7qFrAVHWsnO
sdM1UFHFoBE72kQZHzjgFI3JvM2mV0i0zP0eSQnsbPNp+MqOFtCDAfN/3sSLmFhVEgFZci7je4g1
3UO1wgOQbMrR3lKxYEw0Wc/C7U/UO8KeXJx+lxC9YsFonvwjYy7HUiWnWmzaMZ87DAR4Xvai8vQz
o0diFE6di62SdB+vIw7Lj28SPC4Q74gCWdM289mH+4fXDmtdBcx5sbX+HNmDZW8LyWEkrIkSvdTt
TIu3WH/dZxIky2iDEhrwNvOZuVN1qz8PTrv8NGdVv0QxdrTjMjXuZT86CYC+MY5u5yT1zX2Bt/QL
gct9ExRdyhCLWqcuSPB142bPIXqtcBFe8BP6isFgSJp0DseO6tPGQvfzUjBxkepUVFCL7KnxU9i/
AyFjoh/6vVUofLJjtwzd1nMGCB+UUWt49hoxiixeZXZLOcDWz2aWLsK9m3jp9o2bL2He2fF1T827
2pLhxuYmiZWlbStK/oJxxfoVVkMc34i2ZjA4HTXRTe6nVhpk8zKQWqUtWEKT1iieiOATPwydRYb1
aTDZM1s1K7hGGXsCAL7s7cWpvmW5L60tTiiJc1RbmsMg5/yV+qNzaU15f1V1DmMqZ0/sUGhsx+/e
mDeXKvYpMiEn/K0HAEjxiXL8XcuGuB6meR0mlr32oE8abWa2GNijUox3XZkBJRynSw7Hn2gj/uki
wHNxwtGscOm+vi2pGsqni1xyOuXomW7bggdFVEzySQ/7nSzZ5guwgT3TaMATgD3o7WVMcAktpZ46
aLO4vgRU4rISdPZjOVGJMhMQqXXmW9dWSVmbWnu51Qp5bw4TdQJ2x2ewvgUJbx1HPZtN1cd15Xe9
09+/zdEN9NkgyE6rylNJMKFkOxzMa/nKLNtkJ6rorvSyafvxlU7o+qtaE1kdakRoZ/gmIIq/fQwo
JDKzxWHE9EHs92buWveXX9nsXCTZfr5FzLpYN3hV5vQ7x7X8oB/y+BkiPUB3FNNAGd1ev+hia94O
U16eeb1OvSuj6FC1ZvTwyc9d6+lv6u38XI61KMnhuq1N2Lc/d6IXXhhEnASancClzRq6pK7f7aa2
M49DmrS7BKx3mDHhnDn8+C2bieEs1aNHX8Y+qAStv6NERcpfZemXXhebFqBzO0Gw7+FFnozmE1HR
P4xmVOWMHgcNI32Ck6Yxu8JSM2Z0OJgPm59dWfgvSW30//4qJnY2i66ubyJgPhnMutVKeFcduMo+
Si8o7PYhFgW1+/jpv++A08an3LYaV+iKYVp7+/Q5ePiVm+I19XITiKxn+jv0xO0PIaGQIDz3L8sJ
TuvSJkyqdeVcNtNae5emBLqGVhaYyaRiYIpGtQcx73rBEmnLOUW/5Kwo3G7fTZ74YjvzuI3ZvIYf
//z3XxW/XmC8QaqD++d0qBMk3Xml3gA+Ttk78L40ypWoAzsB1/LjS53qkNavisMfGS06oifQBW8f
VA3EY+xHXB71Urm7CiAY+Y4V37PpvFYDsNSPL/cPjTEsjGiscBahFgUb//Z6g65xmDfgczkiUlcZ
i/O2sm3IH1K0R6Q54K+HRb8bXUJ5KJUB+HJBgdCjlv9SKcuNI4/AUeKSooRe/+T71I1ZTi616kAY
Q/9Ty7oIc8tY7hxqbJTdS+cT6cf7d4p3cs1rothD8/RUnTxFukjamfMTLuTy2rG78kk6yr0Y7Tz7
ZF36p0uxWqxT8/pqT1UmnpZQVxgpTFPGrmzwGaBE84g6+KZM/c/iJN5PGxxoeYw6edyOy829faGc
kiYLZF+NDQazlEdqSZgQQPnJB/1bXXkyneJsY4SyBPjI5k7mjSofyXa0UpQzUx8JkodF9EiuNA08
U5ULRqrcMoaARWTqboxlgAtoCIQhm4IuLC73fCIrFrJlc2Uu1Mo3LXaUa3P2nHvV4dxn7y8hOdB9
iL8uSnfGT2a9f3gj2L5M5AK8e6SUJw9JI3+W4kVSI33AC28S03z1X5ydV2/bWrqGfxEB9nIripLl
3mLHuSGS2Fnsvf/6eZhzE1GCiH1mMJkB9iBLXPUrbwkzBX1FpTXfLp+w0wPNXw9DViNigBuw9Ogu
O79SRntK3aKPsaas4ukgKWlxKDX6kfEsi/TfxyOhB+EGm8LBcuV4/SM/94uWHBDzthHVTqjuG1T3
Kg8zCfshnCANrdxYpw+rwbNBd52gC2CQvrhBukbpLaXmnUrAZpMFqP5LpNrlnVUp1j6uY8pqrUAY
XrEn6qZZnKz19k+BcCZAHXB9xhyPwPBdBJc6GTjai07qmk2WfgaR4tzgz+hQGi4lQ0fQLe4lYLBD
pW7qLJY/K0fo9W1aID+10TiGmKIJMYxeKhX2u4lx+UBnpcILu0wtWiK2nPtoE6WjQlU90mkR+FUS
/LbCAJxAHWZ64eU25sAH2p0yvneYpeKanEiIsKO/OtzFoU+Zmm69Tok1LCocrf0GNwXLiWRr28YI
g4IFH5q7AMEN3evi3npRUDcLXFBwCH5oY6bKNyz5nKCCWDI2jSpTIwTsIN7a1lH/4CxNQT0K9Pc6
LEOcvNuo/lNnU/0Li5eovQIWMuCiFsNrdNMqNb9gbirRxtHsodzqJMHOe4cwD6hItYE27sw+gghd
tD76H2YffjRqVn5Q/WiQFPQTecsr37wFbUNRdsyjAqgwJT91l9eAw24nbbYjVoUOb4mAC1kTPzNQ
gEgSPflehTEw1LwyrIjaFin3VU91WYKuFyDLHU5dc6gL2/nUrSp/FiMQMK9QsuljiMD7b6RmypSd
jP80Wnrox/rwIjsU+3yyyc1o0/rejFAw32VF778haYgst55H9BzLzsQG2wLKgAo9SBkE8QcJpScU
QBKWIwuVez3JwISM2TSILZDxBOvBNsheYuph1P0oUt7yddGfsOioAzZj2kle3erhH6lNywPAepzM
GjEEr5HQJmUT97a4Cbuk3sRFRTu18nUaLg2mawisZlbyS6mtyQ0bo3u9fPxPr39konhAFc6/DO94
cRpLBLOcNAwg9BgDqo8gpTyzhzt2eZS/1/vx9U+sSBgHSIqBTHu+9f7B0winS0Fz0NNNx7La1pIZ
/xyZnwqtEkc+kI6j9zMlhTdIPrb0ZVhtO4C/ICyL3KVMaN1Edj3cNYRabkEjNdwotZBvocABjagc
JK/w4r0mUS+2pZSX27SjXHL5E87cy2RxXFkEPjYORouJKvys0DllqZuGmXGv9ZHYZmpZXQsNLXqh
sXUuj3fCV4CUA9+KEdmpDDtLSv87ZejEyYGtE8qh+P48XRnfk12696+mP8l139CyXVmiMy8047EB
YOegpcj/Oh4vj/BeUNuscLc/Ds9fz4fDfuO5V/1m+9RvVgKc0013PNTiOaV7lspIPhd4Tb4PeLNS
CVz7mjPLdfQ1i9kbBbeoPH/Nze51x6fs9/s/LzdPKx9yZl/PXwK2FTK/zau2QGXlvSwA3DJM6dXf
hluM1x+7K+Mm2Q34myBiux32oE0ONPrFdnqUds7H5V1yGpgwNvxycjF+wglnjtJMBbkbnXn0cvAz
8Tv7wFkqdlUz2Svferpo/zeExgYhO1sS3wu/1aSqxAYUzUvxXgPGJuh3/ivRgWBU5j+k8zgv2yTg
x7tQLVN6tGMVEieGyWspMuN51CP6mTFeM5fn7hSazFjYJLHf4b1RUVgkmZPZD/polEhojWZ7PYCW
cauOdkYJBCWh9SSjKZ6i8hzBBNlFmRq021AtzBVPznNLCDVe5+QRf+t/6yb/XI207+gZsJAU3JXG
o9nYH/Qoe3OqQF5JYc6tIO0AdglFNYO86XhuIY1FuRnykkZInh6AKWPYNGCcvjKtc+a1uOsV9iR1
CORwYJAsLhKAPrbaWbOV65R2KKJNAguDMXDQjh81qfVyyVFe8yZGcNuOU/kDd0r7BZXx4AXRRPWW
fs9EecGwapBKyQxMMeir4SPhY6Un8hLlq8s/+My0KEC2SSQNxHacpWxAHdE+A4c0lwFr6sozv9PK
i3Jl8s/NCshUS4FOw2ovqSyt7NTKSFuJNn2X3vpmZj0FWoe7lWJG3yr2pwbUYahXNte5bzPhLPBm
UUch7D1ecru0JCfRKHEaQWscnNIqtqPlpyvfdu4kzcUaByYp7BX08I+HQQ+LBh36hSh66RG2FkMc
DS4iVxE5WWrWDuWIIlA9XxMprLJ8AmNsR2iqO8Uo1yvH+sx5UiERg1VyHKLbZUIjhXGNyhFYZpJl
tJURLXaBqI57W62C7eWdc2YoioNQCYkrKWr+LZb8c3Q1QKaDgj4osnKWtcsqEIcgo3AvJgS8PNK5
GQaPzA6lxgeDUlkEUFB0O4N4n7tKm0jWpw5gFjTp4kGi5vMUdbo4qFNQPcXVZB7AmdNnlDLn/vKv
+Jt8Lo72XPgjCeauoh6y+BWFOYC4sck/hiY2kdkFUntn5KMOfNyvi61kB3+qIdA8IVBdltQ+fOJo
6Z+DPSDMThWaP0pnW+cp1N880Q/VBPcT8U3U8X0MCxBOzDGAgJpEaznCHNnr5Bnfl5bR2zAq2cqk
njmSmg2DwqZvxttmLb7GV0o4wcrI/si18Y0+h/1Cz7JDWNeOPEXunW8IIAQrc3hmz8BKVmzQ2Dxw
JwzYJG+AHPc8OghvgNtolei2bkuAdHYgr2S6JNWnVzFNFFoPNtojvKrzj/lng9J6joMU11YsecDX
oKLeoVwaBOQzCKACN5O7nI56rcuA2wB9x69hPDnImmvlUxbUDgABbTs6rXRbtVlI8B4iurnNMAV+
ncwZlWg0CajOdkb1emXUJzX2RtQ2XIQiNeNaIKn8U41z5WdhTtqvHJZO6knNqN53oNwlMkbDhGrs
03GETFan6HoouQxSbRjSb2OYooevF9iCbuATS49NoPSRq7ROcg+f1fwuxZl1k8cF3mKTLw/3cTmB
1+/sUrkHHo7UvN6pUuCi2158tWab55shVXMA1qNVV7MpRpFsijYyX9vGUN6xTS++a8DFy5kXW4zP
kmVjhIc/ANrbVlpK101f0JKkYxBdO04wkq3T8H1O0IDXNzD2NR8ET191G+qfkvGQx4iIeEJvVDx8
DAHQBObONd05YJglkvF3ATWlcgsSp/C342jXnCa77x2I/zK/ei682FBhNAnLO1SsA89JQU65PLtA
90wno2VjqOKvYwiWF0iCWOGDLQwDVdKxRrXYqfvxvjXHWNuNUgc4PYnNEsFyHBneKj8V45amdPXT
zFNUMyqu7sizEkhiGzPJ+FudbJjULbT06hbAlC1tk6mSgw32t2hRt1KDBaiU6GS27K4Coq9edAOO
j83U7CfEKRHVAQSebxW6Bde9k/rjtijs7hv6K4CtJPpk5RYf9+KQGL6V3qZDh0RVSl94E1NZ/aRG
ME2Ydcthso0bM7jr2tDE1w7m2F1SOqO6r4FmAYEbZEDRQFLtr4BKC2vLp91ahawWnp60DnsV/XCc
BGqk4jyKFzLOU72UA2XQi0FHNzm2P6kUDfF1pY4Vsu+4Z2yNtphlcRMxGJ4t9dMHWq/t4DZy14fb
kLYQ4AFcYU185kIgtOowW2xTwqKK0RuOeJCbUWMT676WQYysRsA2Kl1ML5fN5Dc3ChW2Mo8zCWne
eapzU+maPQ6xTephdTwUuwk6JQZbRV2WV3iIZDZI7Ho2ni7RMd2lZq+j9JblnXk1wcqiXFMrhcbO
DwCvsxFTmmtBrt1MnaQ321KOxx8VhgvdtaEWTetKsZlYmELPvSH0N4tiM2lOAJEZAVCKTBW6vW4Z
iBgN2m6ocBcGslHc220GZtIBVx1dxanfA28pJAu7qiq0ssNUdMB7Bcd39KLK7l+ElQv9ildKx3yw
CvtbXGfN944H62cArabyYh5JgFipU8pbAKGF4knCbLUHp43R0goHVUCeCMVn2MjZa5/jJLG1asXI
b/W656Ks5JbNEpmUeTy701tA3JXv/9JRE3+rrVi1QXr11ldJ3AHbravj3sPoIbjtlTCXPzqb1isu
wrT2YBT4zgdARh9ET4d5AwCbb5I2qM9B2pNxy6jpzWjSLHMlO5kAWhiNch21aTUroJvic4RM/w1c
RP52+a09E7kRqkOPgq9L3Xxp82zAtDVw9g1dUPq2mxA+3aeSHH9eHkU7HYa/G0YR5UCyIehnxy+E
aQsY5Q3DIPfjTdsGM7XkTjsgBbLVttmuvHPulb30HF9hVblDGGjn7DE693B92BkeBJNNdjde2R4Y
hpV38kzb/PiXzb/8n7erKqwWvxl+GYLVGIB+IYnmfYFl2bzEO4yiNu1KNHCmtXU84OKxzGk49OE8
YLr59bw5fLje09Pl2T59+49HWAQc4SjADA6MIFl4fZS3AmGrMtpdHuTcitLKQS2etg7vweIzlEZr
6BXxWhe0ID2r7LhQNGeNIXfmU8iViLOpUDl0OxefEtXA5AI0gdxYStASbgw8KaIhfawLTH0uf9Bp
wwAlQXnuaMsGKgjLtDU2MnD16LkAnM2BFomKunbRmfmv3p/M67QbIJMgjlC/llIl8NqLhLS2NdST
OAoOIBxN0hsDra6/p+ifvQjOkD5Z3Sdu11WR/AwbMS3culUUnI7pZM1i7CJ47AGafEiBZl5LHRT8
vaOLEssfsOVwIaZw7YCcWWi6g3/lVJkdeJTHByQP7LYakJQDT1Xr30YwJsCsmMMbM8+wcq1THS+0
Nik0EGEdYZopFIT51RApZLeVtfSnEcjjdwxptNEdxyD7eXnZzrRZ0L6cC4oI5MxVh0V5BX7yaCkd
oHqcyaIMRxAdbGZdK7DHshGcNAja0AC9bftWtSnHuvk0Bt/Gk7SQjAawdh3/LFM7fOy6epqx3ype
wQPxBzxxZZr2iRprKZRZA9KaVZa4o0oOhuam7du47BYllJKyLYt6ZTeeCHfRJQW/QifQoE5qQsE+
nvZsmkQLVxLaahzTzo+bWLub5bk/q7HqHwmrC9/tUhWfTV0bi99Zze2KsmChv0jBYOKAVGuYf/WO
LR0MJW6fA5OKMnZ36AG6GQQJ3bu8DmdSR4tfSUMRVR+bTby4EKicle3g0OFLZtQMcn7Ti62lrVta
WfxSd0hbI0eq/J7iKfwRkCrvYBip6cqtdO5XzMI7Dlks8rYIpx5PW1sgvyPQj6FE0DvSDcE7cKe+
m8K3RCP2cmMnGX8MTT77gBbT0HspNZif9ZTFv1bmY953x0ks6RCZF/mrwsO31FLpsOXxYxp+Lk5t
6HEWTY7R0mDeCFUfriOtwB3WxrsszsLxsYmC4RsbAmaOEksPVub7254KiEf7drwik8KeVvHNPU1t
/a6hU7+y2+ZrdPlb0SMEm8VFi4bC4ozLiIFRM+MMgQgQu7b0UyR3JG2HBAAmEmNVr0zOmTvFQXKF
QpFDY5BlP16lru0jCz8oHAVpC90D2C2uymYcrlaW4ISHboLxnktuqJAAzlw2uadSpE4kwgQh84SG
jz/USBMowpDArQ5YsYB0rM1sY5kNPLJE7jKcEmjBfwhsQ1au0dMZtuW53AzGEIkIui3HXzxZyTA6
NnW5pnVQVlZyG3/hZnwzJgNjo0YJv13+9jPQJjJgQGWYggKC4yY5HtBpsYgE3I3LWWXX/o7Ulu5k
E0vyn8jucb5PK8f8bWpFppI4NtWjAWXhjxmnFYwus6VLbGm5fofgAx5HEPqQ/5hAinKz5jP5CuBO
+VMklUAje7R+Vb2JcH8Ly3e1en4aAfAdyKDMAmvo1iwPdOlXuYZkeuxanSN9JTU6CjzTylMZUSMo
g0S/I+gsYTnoHfblRnTwbQszowR+60YapfRxUpLxCpEmSkOTb60UPs/cNzw9VMxYVjYyalvH0zxG
laOKgMZmHefAUzU/kDD0zsXQ8OJY2p9wlOrnuu3FW0U5EgB8Jal3zljlw0rwcGaeVIqvMyoPBSOC
mOMfUqtyHQ2jSkkbJ8SrBrYVJKxGv6HyvobmPPM2gcwDNYsOMuCsE3SWqoUj5BPkGespMnfygDNp
NpnJi2HF4YuCqEy74fiLPa9Bu4ltpX5INEPc1IpZXFlZ1R3A42b3sdM4mxgvnoMkRdOVQt4Vr9Tc
T+9gCmDUpGm/yAQJy35wE4BOaJC/xCG2lz+0oW7gEcrNTR4hpGVhAgOptisOIFb1NZXg06ofQ8+o
D5vYgO7PIixpZV+rJg0vyALb2ZGLHGWcXQzeEw7ckOR0kG2MYRtZhDd+NDX0363S+dVFXf/Nkbta
9jrQ1DZstqy+zcIgw4m8Ti1zk2Bmg5iGqBRt5RE4vZSBt1mUXWkEGahzLa4oq+6mKeCmdLXYTm6p
YoitqVTj/2NJbBPUItVhRBWWnTenJEVvO3hJtsi7lzi14N7yMH0ORC2PTV0OJMN+jUcM4fiKQM8Z
KRBsi6lPogIC3I122vEZMQG8J1Jvx65Pl+jKQAjopjYjnEXgYf0BWhh5OAH6ww468viQOIDhNpGv
ld+gMJj7MK39pzKecM68fFWf+1n03TWd7eJwgpeZh1DxIJTUPHGplUT6NoX+85JP1Fes2NGAbqvR
L70yIP2kKpdYlSmvbSzjqIk8k3Xwy7SAjSfqNWz8mQuF+j9ykOj6AUxexv3SALYyxn/PnaJ2ekmp
v3jUCY1DbNNnuzwDZ4YiiaS7gVIO4urLppU5KhrSLH7t5g4iFBWSDVs1DOO7vDfX8A7WfCEfhzoz
xM5ELGq+EIAYH++BwG9rvwz0xh2KRB/xRMlTz6GVGB0CRRT3sMFbNDCDAuKWlDdgPirTh0BaO9p7
HFXUZ3IsE15LAIQ4X8lt8KjZuQBeZfEPt7olzey/aMLCwYrG90nVELx2iHUMeDmpbN3bXaOZuwZo
yg/wrMo7Kiv1ewI9802RlN+qU8hvUO7kH5VZX9PhS3bYSsedNzldOFuWTYiF4IDXb6S+rsQ+j6xa
3vlhoz3VTi0bwLlksERNyadvGi2EegT/CJkVKQGt7UpFR2euk9IAu3nc+L6UHoLkPk7wHdoFYHTa
DSL7aN3kWerggdEjuUFdLRF01qzY+HKAv76FfqWW8JrE8Ks3mb1N1A8NRjhhN70b44AKAs5JXbbJ
5VAiXGjMEqhfrw1/EpXrZK8DaRkhlprJqyZMcy2LP7126ZKhOzTLmM73y6JgANsdepZOMZTp9A/k
zvpWr5x+V8SGeoVuiYDSONQrd9rftthiU5G40+CZVdvm1uTxpor7oZ3qijDEGWHTGcC/bg1Y8o9T
JJvUZQfL3NYQOQHhSR2emMLe0sts94mWqk+VjNseoDH9IOBokc7JpXObIZ+6EoH+hSovfuTs1EBj
eMYAEBoufmTRy2oYzFg7I8qVLbW+Dl9KtvpX2xcFuXGpG40XDLL2PEKFeR3tHOtBuu8S0iTyYFQb
1HcGFP04Bc4GsyuoxrozzdFgLffZpsWlgEAMqt6dpnSRBWK+kvBAMpCyQE/aJqaEmR8Onl62oXMF
OU08W1GcfcIBxWDMDh3tM8RHDsJijPNrhff077rJ2naHk/z4gIJLec1LGOjkUZr01eD37qy92vPp
X8zRXKKclf7msGEZzmmGn0otrQbXQq7As2Qn3lKujbwMYMePUFjdPWhhG0gmjRmN0P0hJ8a8TTpz
2E+pGrixMrtrXr4dz2xpumvAz2eNKJDBixATQKOwfbOsXX2SsMpCdO+TMpCCE5fwNxHNNrpawRpe
9+RKtoBuAK6g8gNqW1/e/n4dwkVBh8StEik9+FaEV3sNpBJK+1rkehpOMpatotkng1qg1LHYmLyw
tFUMhWZ9ho6U5w9S+UnjQnnFNT76Iekt8aQhEIanx4r5VS/hM0G52rgL1En5rFTlj1m1KBCO2vRq
lNb4hXhk8xRhfPx+eSX+guGOtge4CoBQGPagnU1sNy/VPwU6koDGwnitcDVcbq39JJqyx9UCr42d
rpRjeKdEEEq2uA9mKBpUk98jeDD0tDntNqBUipTj5OZU+MdNG4Vt/pB2hbaSkvyVOlz+SLr39O8d
k2LMktSScTBYPQ3S86jHPwfKVX9GIwWf66Sq/45RGqK81mCOv0URRW/dJCN4BJWbYCcDPa+7QoG2
5yZWUgKJVfpUHOSugAHRtwgnHtChJJJ3/qaQDWyQPd+HdonQC1DDKMzE3RYdJLvwVD2hgWRLoBf3
jpZP+kq4elpIt3DFoVY7S8zB8V2SynSryaw+BkZTd6mO1aZC30UrdTydrY56S2JvEQTEtJhCkRu0
1C4daLTw72g2r2yLk5hi/iWzmibWI8SWSxJXwyOqJfBeGSb9sGmGYjRY7wNVuhahUPZqN+zAqhys
ET3MckppqyVrN9ff23ux6vwGE3SRoev89yL/87k+89qaf4Na9/c9XtezMLKKk5/QbX9Ti1RxgY8Q
ROBLvIM7lmx7WcEhBdTD4wwv2dZ4zh/6zLeuahHId45OH9Jv5eC26o12F2Z+iajOMOyTUsPsxKe0
R0NNhsYfJ56Z69WO0y08vEoh1deYl9sZegi53CBXntvqjV1VzdvliT+9pFQgkUgXkfQC8ZcXGUsU
IVBZO7hIS1iuvk7y0HlN3lo7tGXL5/8+FBM78woBJYKQOT75KNnEVRPCpmv1noZzYg67ooEHDoQ9
Xylb/UVLHS8lCRjwR44wRgis5vFYjSWNoiwj3tJsQhe37EdiNigsCXWIrRIHqMHmTka9HbmlTUee
s4XAPWDOQ1mnV2bBMGkYN7JVyrgZy+YPuUjaw5QnUMj7vHxXNbD+oc1y2kLRH9MglR4ofiuPwrHw
XonC4kovO7EbsOhNkGLI5INmjuUhw03kthzzYg0/clKmo/GCcqrG1IJGpvFx/L3KWIwWSv6pG1uj
+SUHWZJtUV+SHmMfPMmOtxpX7WSoMS0NKKKFVyTIyFYK+sNISA1CfBKYlLrLnCpXQ9OKYIM5MtbS
Q6/LV4ViwzIocSpNESBJjDe1KbTfl3fHyRPNF+AHxBvG8aMisniiCQmrKZhihH2wYL9XWn94KFqr
PziTGoO1dCiSTOHatXN2UGqnHICZX7IUJMaHowl1jJXAlfbNI2lchpwgImJo/5nfp3iYXvXGXnWP
mxdjsTkpdclA3uBYISO6qGuEObqH1PkgHWpxfoX9gXJVVMT0GxArzrUfY3058QcJhoQO4Tjr2fRy
gMBFq1SQFyJpreR/UrZg7tkdFJQA/RMkLS4BTUeAEhPM2QOTsUpa/fsZNLpyKM8EKSqC7/Nn89Kc
eksZIiwyR0eFY0DY/wVJ0TTayH5km9uIftf1GPRAFtKhHrtdkE8BOrRd0IPeacvhGwFFnXno3bSB
J7UFAJlJ4NS6oZwIgJBsFERFEBQUXC5vy1NwP2UcQn7TgQxh8vsX+5JaQ4xzKuq3+VjZt3WYim+j
iq83ZM7g0Di1sfXjVL/PEVZ7HHVAk+jIDLdm1dU7pKbGj8s/58x1TdmHsj9Fyr/2R8fnvJ3CvkfI
LXWVsI0+TCyK96Mw/R+ycAipLo91Wpjl03kNWSn6Z3QB5kj/n1BtREqAs8GlIhx/8ILQvIZbt6Na
3aNZUWfUhsMPtiXSTjYKEmmyXxn/zDlRTaDyOtfa7MO3mHotiYGHIj7jlmOUvkRGGeC8ajpAv3kV
iynq30ea2w84wLSeUhf6fgqzCpGsVH2te2NcCQrPHBJyBxAY/MExWVZYpKorlUwLsKNWQOUIUzKu
DNTV1w7JPKmLy4G4d9b+pWWMn9biJrf0KVCDzqFXTMqL4ZFdP6ujWn1XHEHzUZGa1NrJjYS8C6UD
C3VDuQ42tRYn/N90HrM4k0VEQTlNSu/yepyZAN5tTHdsesTE8IvlCFpbBkfLcgiD4mKD+OqNGZfG
4fIoZ3Y4YzC/CBCADl6yheHnjJYeYuIz2ig/TV2IFV4SAcZGFGHlbJ/7IEA7ZGY6vgGgg4/3t42n
+CQcrj18EpwbMnBgrTbkupfLX3RuGBsmhkNpAzLlct7wn0C1DW95N5/Aydq17tygTLPmtXVm3ih+
Uihn08xQ2UVelQe5ijM8Jc5IERkKcHLtaZKelkB0J2XlKJwifsATkuHzVjAQQI9FpFwZCP4E9M9B
O/WkBxJqq2mlZA9ZioxpkisoA07atLWz3LpTNbwU4zyTMK3VnQc6itK2lTvC4cppngaAX2sViDNT
AcKdH0gXm9bd8jlTCjAL8LQytEArv93Qs5K/1EmYv2aEhn03+sSMhwjq8n0RaXruNUnWPfM30d+0
2HA+Ak4yTte2NaCcoqm8WJsKAPIaVuXMvoCoPCPSwV7MouLH2y8XITVDYIcuNYvq0Kpw8Sdt7Wk/
rYzTYKJGy/2tU7LnrzoeBS8XB4hoW2HTVSHt3w0I4xZTu1VxCARVG4ZbCymv+yivg/scrdxki8Z5
8IFU7vukSNrWpIa9dsfNB2txx2Euqc3CBFgqm0uDn6zLK9CsOrpJudU/FXozS9CV8R80nKed3o/t
FSAiT4rSL8wROk8fnGLfUxZaudBOiXRwD8h+510CdvQkzZcbXwITKlNe7GF20kz64/RlvkeuKvFo
b0WP2NRbz5mYGlR50SaNunEEE99/xrb6pPZo9NhVp/+p5BKNEbAxnlnm02FoAqRSCstaeQ/nlTqe
NWjfSA1R5uffHPHjlUTq1jGKjEWUJGCwTZ3bd+ipOniHD/ggwS3bS0lvrzR8zgyK8D4nHdoEHiv6
YpNORdbVRovyUu1PXPrIYN2hxtPsyyEf3dKXsm1Oh9C9fGOeFoMx5WWDYG/D8YXyuoiQu8CMVb2t
S3eo0vojYBO95IDkvttFr9+j9ogsGgpwzk/TDBCYpdqiKm5mIHwFO9lP3sygCX7VKLzcgyJQZ8yZ
NX60ama+r/zOM7Mzo1NA3YDXIUia//k/EVIJDKKMjKJ09Q7sMxc9tn6Jok/fbbUSKW+Wmv4q9Gh8
VCQxvI8I0c3Ucz21t37RGF4IVF+9yvM0jbyK6PW68qP4C0XGFH2jaEDY+fLvnadtsYPY7SB6CB1x
EFv+XCsfy6LP+LlholXbSIYQnUDn2klBqn3rs1r7YTUhatIBSLTLI59eyehxmIoCkocoQbYWE5VA
IZtJkXNPQe4JIUVwLxqqHC2o2pVX/dxQSLnMjTASYch6x2uCujd1QY0qTgfN3UNI0dkUdtRtRvRt
V77qzPLzyCCxQpQ6I0UWPYsAo0MhyfQsrBx5UMDruf1r0lRxLTnyiBIwSthgwbVKXnPFOPONHIuZ
AUfgQg11MZ1IeiUIHsoItyhV6Ym6c7aZnsUbR+/ESjx2Cg60AIEBRgFGB7CTUOl4Pu0sAuGDeDcQ
9Diz3QJE9ldWYe48e56icBsPGgm0Cj/R2Q2Wb/Sexd00XRWJiaK+JCGEuSGiw3YWRpGEvm1Kl9JM
7UC4qOJV6kFgbYjctmhLzxFq6W8l9FN/FGaUVZsOaL2DSwLR98odc2btaBXPvO3Za439cvxZRemA
okj9wo0HI3gjIm1vZgLqrYEZ4TPoEnmbTlH0dPkYnD75hEtgfUn6yWnAyh4Pagsqe/i1IOFS5r5X
UI3caFEv//fwjGHoCAAphgSG5NDxMIOCu3ytOLC2w1GFwjCaT+YwwU6HrEI3kibtAXFNWIZ6UV4X
slGyYSOshOciMIqSSBQRWm3GsPb3Sq9Sgr48C/OxOL6GdCBVFKqAvcx6BosTaic66UshQ+3B3+CH
mQQQEpAm2o4muq6bJjGD/eUBz8Sr0GjlWUGOnIgVXxQ4JBw4RlwOKlcNbLlDGdp0tng6GA6SPcrk
uFHQQzAIcJeVN7rQrF2rtOWEll6ZJCiM+pbYZHVi/QjkNH4I/bpFsLJNVkqxZ0I1ttkMBEfmYdYR
WMwL177oGglb1TQvNQ+VOXOnymArIhRHfhAtBxHU2srG8lkvr41k6HdVjQUjIvPiGaCreUNreg0E
dyoGR7+MlWKViPRIfxdXTSplCvrDKsI9mPsU8Cdt63dcBNFHYBTTVx7TEN45lGh8Ly4goXhd3rYv
FK7SfOf7Ng4KCa0U1CPQrXyXqkb7BPJe61u7nhTZHSawxAoNiN8rC34aYRJXUjdgn+HXBlTh+AT0
JSA3uZIlBFM63Ea6OqHJNBrDQS3H2APuq0NrDIadUpn9felYjbHt5EL7RBLZ3F3+Lad39Xxvgif7
GyHQoDv+KQWSvMTgiFHWovgJyVe5cVrtdz+UzX+l/XPaGQRUDohQ2Onz5fNPMCIFVphiG8pAVe+7
ihJHdH3pW1z+nNMrjJQPQDW8aFwViQmPR6lVPwrKhmQorgM2RZfZ3pCj/3x5lNNJw2WIZgG8Q/Ye
L/nxKGqXowlhKrEbBnnlzoDJHUqY4rpWjc/LI51+D/0BU+NymG3LiYqORyrJm2fpeaxh4yy7cXSD
mj5OCN7lUc7cQACqdeqIcxREWLu4+RvsqDSl9OHj9rFzFxZD/yUAimyrGtmmnq35LpIm2sDJxTW5
nTo3Udpui/pq6YqsouOJus5NIkJ04ePWWnnjT2cbUJdCJIuGCYovyyYQfQXF95ME8qlefvpxoiKA
WWvPkR03P1bm4fRgooExq9/R6AO7vDyYGuo/XCGxtEGasOH4TUq8iRS1vgb8GXl9NOBOL/GmuaBh
1a1vBvVrC0znjdBZ/c8qC3T6IJ8DOlHQyQM3drz0UUZi2NMo4rkL8bmTp+FgqiJey3ZPezNEhw5p
OND+2U95sZeF1I7gjRBizNQq/uYQBGxCm/4M0suAWHQ5okKBZH7cdO2nRna5RQaj+3V53k9XGGQ0
5Bs6YfS1Ufg5/lRozPAdebLgO5jhLhhJFilutGj0l2uzeuYZ4xvJiHjJoF0w6PFYOPhx56Z4GNpB
jh2QkSdztT5MGuWmy40Msd7AMP4k+WSFmzmIuRtHnmfXl3XAUzrOtPh1yR3tkKm2I2sl7Dv365iG
OWr+i9RfLno2an6v1GlK1aUl/OpQZNyrcH9fG9CWr8i6V9eR3MmhKzTYS3YSij063c92ZkMhGUkk
DkJDtGDlZ53eQmCAwdjTYCAk4mQczxnGE0kgNXGK/UqbgG3T04OJHPd/fYrAWANrBsnOn/OGOB5F
GaJGpr2VufSlpF9FEuY3tNIn2v2GvFKEO/kghpo5kfMlTsl8+UHoX+lFZgNIcXos+bpIE3uy9v9c
waU5AQ7WnGUkUHxcSj1lvoRVYY+YOwyF4grEFdrdlW1tLx+e+XAcxavE67OyC5uGE3xS+A4Taxp8
tG/dxM6Gb2Ucat80NMneLK2WD+CgzY0w5epqQJ4djcsp/++rpmsmODzujr/Z5vGqhX7n5JlJjgVY
ZS62Otm+sFsMYnKMnC5/6UlSBBiETJZlm60xiZyOh6JikAZSjQ6HquYIV6WbTFWwqLoOiJS1Zk0R
FWDS6cySfEFM5F+ESEswkN1zydslniDk5vhG9C2iey7VNBkISqb2jmvEAx4SQ6qJB7NNMbEbQXf/
TCoqZBs71/TPUAAK3AeG6H9OjTbe0ENu9yVyqKqbKqYKdj7NeGJEYYyQ/+l/T0B0nAlCtZoA6pyE
0j4DfTAbGCSlbLxgKdHqG8gHALWoi+K+FShj9Rr4amO4uugRnfCbHqU7q+rH9Fq3VHCaGReeCxsb
NTZZSBgxN32nwGNu9DjcBmau3teS40dogXT1TYteEhL4WWB/pcHYXZnFkEiYHUUTYvjgSiFLd2Z1
P+s6Raga9hguOlWrBS6dfOlnZIX9jRPgiAMRPtTYD0Jgmd32lvQjRyXxXVi+ShO7Gr+3Vq19iiiX
fhRyaGRI+hhBvmn/R9l5LUmuW2v6VRS6HurQgebEkS6YtkyXd71vGG3pvQHBp5+PLc1MZ2ZF5bRu
pK3aVSRBEFj412/MzPVZdwfthoRcjXx1W9Y4BlKRNNfj4nazrsceh0/qGSz5Mn3GxgeuS6pdzHqc
7CYbA55dETnxHDRmjQekV9WI/cmQ09daZ/p/FeQN8ICIxd5qQm/tQB90wqw0hYrrto9tFgUDn0TI
eMVELNKQK8fZDKIhaypPZ3ycca7lNU0kpadbuqn157GoChPT827GpqtPp6c+b0x77WIq8EwOQ1Gu
B78nsAT2besGFVz0Zo3ohZaDMBTmRR2y7TqQqh5eZuINn3BDp7uc1k1fbnNmSQQRsJ6qjU+GYnU5
11gX4dJbFvQDBvxlySgAXF+POG+PAbPMEWt8lelOta1DytVU1hjLcXg0p7WzyNXWmTvn39O5m/iI
8LU3g2jyjM+WAeUkiHxByhAUquFl8ItZx1twpKoD+s08gsxk9R16xDA9+vrQvGS2sOH0QYNihnDq
uwag141Vb3SwqhMKlhhGlDXe6T2Wi6sydttFLO9hxFGouF4izzNMJPie4iAKpfuMw0darazY927q
uR2vLUaTP+dGS6icNdrzZkbjSCZuM0uo5PkSUsBEdBeuXUagWVURrQEuy5L38cJzusSyMRnGUoUv
0N3xzmRDApiHnGLXaBDErOjjxlsfmuB1kyT2/TwJ9SzzGqMS0gaDAmTlTAV8SktcfJcWeRlokLEc
bw5Xvg6rJ78egesKHC2Qs/nlmu+2uGgc6cHDmJ21maXjDrNfa2V5pIYhXga88aBmGVBUAur4ZMMS
NT58PDDv7KNAoBb6x3/7hR8VBhCZZrr0Nrbreu3dVmU+PXad7p8Z/tOqiMfnDABstAhLIGYePj5A
jFnocVqsNEnrQ87b0PYJRdafRCS2bile4BJdp96MKyShr8qGltFE+m1bjGewq5NCFW410nGo4DDP
DYrmwxsxzNrrpYmKKbRU+NUnFGJdVnN31TjkG/3p0PIp0F8gVYACHVzo8FLSbmRO/bkkF9Turrby
8GfduX8cXUB7b2kugaEiUGF2HV7F9pVwOzpKJGf22Vbakf2UJF105uz/zrBBrVk83FwgLrqJR1dx
Js64NfhMG44ZWR3tvCXebHE9dc+c4E4nJCStpXMHk+cdPkxr0SF3CeZeCY+PIktctQ1rKLkfv5tT
2g1vhFhMmoO4Cy50+8MHGkQXd2lCfruPBwlpSSW4zWrWs9nbDGEZ1kHVTEODMQu5BIGWKvnaWI6s
VpOQ6WI03wwXgzXk45kP5Z2n5yuBDwiiwzp13EHp4ia321FiMdKWzgZRorfJDJx/zjz9aV3ErkNV
BDoKSHoyaUyah4lZLeFPMiHSYIqzR3xlkNr3dbOlkStuAAv9e2OyiOEuBRI5U+tjsidqcecaefrM
2JCeBl7vP1m57wQA7fLPhwJjd/qC/uJHQrl/+IbCeUrbNKOZ5EdEneh6TxXuo5b5eCjeGXD++i/o
lrqUQ9LhVTKz6QjnBLl1c4NIOX+QN3qeG2em2zufDxQjUpX4zwK+Hn2kYsicUaZGvQTetLjjwLUT
RdLs89Auz73bEwRk0egvLxfiBETHkxyAsKrYzxtOE+6o38Ukx7yks6+eh0TEe5NM97thMLL7KIwS
IixM59UeM/HUjJyWPx7aX0fdw3MNdwLqBS9gSW85foNxjet3mMDHc/AWSy5VOOtvcTb0XzmLJLC+
0Mx3gWxk6V3hCma9GLJJ48vRSVS+Krzefgzp1DwbWUUAYJkNepCb1XCheneKNzlund8wZIVTagLy
XuW+qrvtPEv9e9ZLYlGpW0HV07oofnqhbM11FVUAiok9O88fP+fpy6XRArmRToOxyLiPplCfOlNt
QDZcYTWbrtnabXyLU/PNQDFy5lKn5yd06XihcniCvYQDyeFsFUDISFp6LmVZiXnZ6ubsBXVa2Tee
ReNs7/JfcMOlaM5lirxzZZQmNFZBecAPjgnATtso7IEIF5pM2b+UKebXhGt0W8ttrL/MOJu2dthk
Lx+P7OkyBXxGogPvkfVK/9U6/A1xxg67YwZhiOrNHcTRUArxiqOX+NSFyUwpkZ0TI5/a5C1Ws/h/
AmDQ9eS1Hg5wxplHz22UFFlmNI+FNxOSbKDztLZN5A3WhYqsqCWnzdIeYtNHMuhldf7o+uVAJFmf
x3eJDDntVLWGq5cBj/Qxw9Z7bREm2kE2wEn2gs5P863qyvYhZnehDSji5DOJTT62n6Rx3XXIn8l5
LGkkEYelDYE1aGm+qaMqy66nMHO0gDjIBu3WULdIwjytMNaODZlmzTHM/qm5qiv3KXnQdkC1i4ds
0xJUmsyZemu11o0XamM47KeIMiEoOawPf7rawangs1+AkyUd6rjYawWhpAQYkk02d901QP+AXIEA
ZRulwvrjGXLCOACy8Ba2Ki8N/wF/Wd5/myERUitPT8YBTNvNP2UmwrDFo6vdk03S7DlxR0goXPMm
rDLcAT++9snWwbVZzakewPvoWx/NFfReWoSiEvsUFGGXMBDQ4Jm+9e+Tw399m/47+lHd/Xu97P71
P/zzt4rgmiSK+6N//Nen5BupoNXP/n+WX/u//9rhL/3rtv5RPvbtjx/9py/18b958Iv8/f9cf/2l
/3LwD4AGSa/uhx+tevjRDXn/6yLc6fJv/v/+8G8/fv2VJ1X/+OffCZcp++WvRaT0/P0/P7r4/s+/
Ux3/NuDL3//PD2++FPzeqq2+9MmXk9/48aXr+WX/HwB/0HdxswFoZar9/W/yx6+fWP9gI1+qBggF
vJkFZCqBBOJ//t12/iFg0zgwDnBQ4X+yfnbV8OtH5j8W6jhQEQsANuvwYv/Pkx+8o//3zv5WDsVd
lZR9xx9m2v2287FSAU7yhxxawosn7FG5rGNNSIsyiVdxXUJG6FS6jsxuPDP5f/E/ji9Dw89iCHBh
5WR1OPtzaRI3FeK5Sj7B8OCYnf7SOLqms8s17UM4VcOzCZ51NYiq1oOyL8cpGHWfGNDUI70eb0lX
f4079i0SX0ePs71awr4dM9euROkUT3Gm8uIqE0ipyXzQxY0vR7rEgOwaecjDlFYbyxw9GWDoqX0u
QsN4lHmCYi0jVnCnpAtfKS56/zGpkEPR+hb6mjzK9KrJMNFZ2V3m3bKs4pD020z5z/v4ffyPNo5l
/Dlowuim6OBcdOwqQz+kFNBEQcRCkg9xv3Vn79EunyPBfPuvoxf/+4WWDffoDRxc6OgNzDH7hOy4
EF6Or6om0DX3AsfCdVNaG6q0AGHLZY9j2ceXPd6NmdZL5Q4P16ORf0LtjJJkGK1SRzOmKK9GBB8b
EH4Cl0M33NokvqNu690z692Jmm+5Kv2DxVNkAVWPLe4barzQl1OITeTgL0YAySbLXWQmqjDvGvgP
ZdC5DofQzJzXNHGr3aTsep3zsZw5jtrHPS98iSDGYq3E8QCtxzHhoitKsmuLSQt6p0JFhGpDfAIe
NacgsabGCvB2BDdVcKFvvCiS09ru8uJTk6Qi2Udj7hNW3g/6NYqhHjpu2KrXpJLhg91kw702VL66
rFuDgMoxW2JebRTEamdjD15vm9aBrZjOyvrU8f9/EvhKXrlx6NxNmjXKoLBIrWPjdcXXZbXRt3ph
GDgJt7ajiCdN1UMdjUCUqMcLNMzI8begXh2Q6Zhj0OOLLv2Ls6jenFkslpn420xF/GQtNAEShfA4
XsIHD9cK0HEif9VAdD3gPqJPp3lRoaa+1pN5zj/k1wZ/fC28dqjaOO8IBK6H1ypQtzoRp2vsbQws
M/zec1ZeN/TXFvlJd2lPihXiA23VuaZ+o2VavUFN0N6jeZ/3LcbPObWdNlwLK65Inm4xTLXSdD1l
Nh3sjz+ko4Xi16iA0YBNMY1M4IDDO/WIk8rIHY1WqtTkrkj9bMQxhzQ/Fsz6AXWsrDYfX/G9wQF/
RAm54IE0QY7KhiEmZ6ZXI36PfGMPIne9H6FZlONfqm6jMgAIwzy80eN8j1ra17GPJT9oZWG6+tYv
Hj2rUQvVRTMnWRFI1NgCr9lifE7oN8JIT8bO3H18x0eb2TJGSxAI5k6EPbDsHFELZjX2aWjzNvk4
HhoLd7rAEiUf+8eXOVnTFq4W9ADak9hIAdYevgo1YviWz/BJZhvTD3Jx+g3+vo+NNvd3uUmpWtdT
f2b5PpEg8Wx8EzSSyVtY3CiO3r8A79XModACHUIlcpBQzelO+M2ic6iG+rNdq3kOZOdGFiTDKR93
HSGC7CmOlT59/PzvDDPS5EUkvUDVtFAPn99W4xJwWWmBhevOaiIldhsnc7L9+ConQPTyxAvRCrWI
aWH4enSELEQOF1PU8GvmUb/InazaZBm68VVshW4WJJFt/zXKKb8ITZjFWEMhTRuzIv4G+pfcVLlH
NtyAlAGRMka0H9/cu0NA5QZvAqye7u7hEKiK7LfYItSpyeN+LYgYvKDEif78KgviBw6NpHXZzA6v
UkctwUB+qwVRavR3biWLgD6T9frxsxyfTBjnhYnDV4OLDd3Vo8/cRV1kzBPjbFhxsdWcLttBayr2
YWPNN5OTRXvLHkiwLNzw3yeGgwPDBzXJ8r1Sd3KCBURdVHxH36tJGLTAhRgfd7xZsaeq4iwJmG/a
fWorf425SvUJkxTtzVVLUqaso3M01BM20nILSJHozi/YD/dxOMRd1OiD7S2bjUysFQZZ+bpNYUAm
mZM+aIPMEaT20a4bLIzG3Lq9Qg4y7DPDmdZz7vaXRi7ZWSPszHuIfOdA1uVLOtqe+MK4R9oeNIWP
c+fwpsY0MfEizHdb4zZznOE+ggK2tFjn8drLjbo989W9NxnYB5eFjSLqZJuZyimxSsuABOZhUdvQ
y7yycR//WqLxh0lndeuElLpPyA3V28fT8J1VFb8bKg0wqgWdOpoMPg6lhajogFs4oK7zlgBSA03V
miC7NoFj50ATxtnmzFr2zlWZgIA2AEasqsdNCTy72zGfcGlq9CIJdNlEn+VYNMamtSTMAoG6FCRp
nM/Fj5zgN7xUWAWARWQ4k6pgHa0gLXoOOTgNrvNqtr11SoOx3ztO2VxGZRUKZJV6rW1oiRqXOP5b
46VVDNpP1S+p47JAN7BvRl3/mcBCjPbEAHnGKsrIkl0NdFVpifpq/opr0Gzu/aHpQjxPoCKBHdtN
DjM1nOXWyD3vyYvsYgy6iaJnb9iDUBedWUAQmIq5K1ed5bTVVUcuutiqCgCeFd9X64ZsimfTmyzS
LzUTH6o4H3wyMSp64EOZOkPQuwP+l5Ofx1Dep8xvAzUNAlfHQp6LizmRyCwj6S7icb7jRYBwtB1Z
vpYPQp/5hH2zvwojKTeoqEeLSraKoSyVwyotMn1NVJ28JiyxuvLVpN/4fmrvVYZjoKeG+iJFvHPT
9Lp5O1qSA+bHk/ud/WJRnEHxoH0Jt/loJVemiLpyhOhv6qXznSaNxFehGc90pI7OeMt6Cm2TnWLR
0kOzPSpMbL+dFG+fwiuuOWqgLMD7TDrQ7MidTtZeWKlrFHiWs/YIZ1wlmaufOe69+5ywc+DdYhRK
otLhctrLbEiUAvhzUs14M0zVrVI8Lc+Qc96rTDlKoQmGqspadSxZ4ABX6JybgRNq4WztXFY0+wdM
aUK72Cox4KWhitq/qGzd3AmzTbZeMyV3Zjf7F3WSkW9RqLZ8QVsPBV7HB803YjsKVHq2n3K6nvKR
Ew4Gtoh6nqrpcECUr2dJn7G5knbBHoFsGq9oPX2tKxndzMo3AGrT16nXnTN760nfEL4gZepSuHNl
oMejbZ3emO9XMTmzyFbEPjcjcVvCn7rQVST2/oxtrZuMzk9Hw/wDsWoH2S+VN201kGlexs05hdDp
zOB26JKxiy3l+a/b/Q3/VIYKTUJxKBo10a6LClZFoWAlffydnZD0l6fGZ3BZXMF0WV4PxzvuzFq6
kizUKTb7jZVJotFahdGY0YzmriBn805y4CeiXadz26aSlDtiT9do5Cp7m6Pr3uDmRc5ql4pCrqY0
/mq6s7sj39EGzba9M5/s6WGX+/119KTrBhn6aNeTWVJUfQ88IGX11UZ7Wge5rvWrRExZf2ZwTvc6
4F2aE8wJE573cWckKuyKtHXGZsZq4naY2zxBUWE9N0p3npNqETETJfH1zBtZRvywhqHZvywGsBjw
lD2psApgt3ZCgECO+bNL72VLo4TV2cz0cpWrDJ8ZuF7GSuNIteSv2WVgdd6I/dmUoEoRTn2GkPne
kHOCBuwEXuDrONp5S6uaIIlRXkwVfodRMwFCabVsq0AmU3imnnpvQhIKD7MCqx88JJyjz9CKHXAB
n0E3S816GOSEPM5Kp4Zqw9djP9tXpoad8GJIJPdREiLWLgq6VuTIeX27ous05SSC2cnOdeZ4eiMN
B0c5lEF9eus3xIpuEdSTOqSEExv7j9/dO4sX/r9AMIAjNBCObScKLcJSZODe3dGQ91jXpfvKU9j1
YYexq1o7/2SGQ4oLgmmfkz2cbmWsFcAcvyBzBu5oK0uNuQWVoBs0eHBLVyYl2EufFj2RutqYaPck
pnfXbRoJ8UO35Pw0jUbarj9+/HdOoNwEBH1amJyP2GsOFxMlsnCqRxQeg10mT/R8BWhL5KJNEM9e
13b7cfY4KuhWvyFAaXyr4XeThmuo9LmR3bRKBY7h+7DGAOvjO3tndAS5Q0BkuMfA0jqaVImq9dyJ
IiLMImP+PEg6u9uuMo1Pyah1807WfhttpqQZL0JfWclFzeGifv74Ht5Z0BedBMg1TfBTYYrSQlxC
3SQCubabgAlC0oGKzp1H3vlYHXPpIcM/cpdpePgKSo90HA8f0kC6flQHgr77ijLTLQKtcqYz1cu7
F6OKAnFAnEgw4NHFCsfv6TLSgqzGCq/S1PtC2vabRBr/8seDB8DJqCG7Z4/2j15ghre1MKLly8IJ
7SKGNksyT56cAZ9PZP3shpjtIqADNqTtd3y6cfNkVDZGu1TiThK09SyJtB476yJJqu4vB5NJ84Lk
IX+tciNfKMBpHURa9N2Uw4DktM+/eIMBnobe+2eRRCRH6U4yrPhj1pJ7ZyZ4AeEA9/jngwPeAYud
O4Zjtcz+30oFUEXhKdKJgxyy6CbpfRUg07DPLG7Lyzzal0AJwQvhSEIUE0eVWV40wB4RV9Foia+6
RWuZmJ3xbFWxe00d253ZCcxlKz++IKAZr2EJIoQ+f/hYTZxpHcWwFnAOKIN6arRX0yRSxJq7YRe1
UxQkxBhc0w/MVlGO9WGP7VYaJERbr+ssmS8GCXdZZF6xdzov2jZeawY+x+OLSrOubb/H3Dvtu/ZM
sf3Od+5AFYEKyVyFHnw0Vc25mozaDbWg4rDEsbRN9prS/5SCuMxUuqTsMYsaBV384eDEfasNIuds
C8VRXLaziGFmt/3m45n13gcuEOthqwp2e7KhzSQs2xJLUIIHQn/dTg7y/tq3FquCgkjMP78Ylk2L
5QIdPiLLDx9pmoVetLnSgpo8w+uE5PCLqgNLsqvIP1Psv/eO+MRxvWNBYWM4ekeYHsFNghQfzMLD
7dxou4u8L+z7jx/onfoRfgtcVJQfv5ozhw+UESDYIrFlAiduv6LUb7fV3MersnuYOlz2xuRPjZZQ
xcH5wzcW4sQvI/nDKwr0sjXcRez5ONAGmT3Vt6LXpjMz/HRWQBPCGAaq7a9D69F6YxjoIlTHTjYO
uFnqmhuSGjgb7sZw42j38RievqklD4qmysLwZoc5WgSGFCMvDWrFaqE6r6HENEEE0fvM2vZO1QmC
R1Ad+CqTHX3A4cBlCheGKlzyVsZO+9biMBkgyokuyTKV+yG1k6BL8/ZBz6L0RhZxcyVSvGaAm5GG
RAQxZakDnbsdvmWy9B8n+BKfbHNOXzq9DM9Rrt8ZfiieNOWRny4NjqNSLx8rKyl8plVH0ETQ4O+J
pqSXPu3Y0Pz88fCfTmHQArzcsBSjIofsdzgutgjBRAwQkk53UUOXdPqU5hSr0mqnZetro8fEk70I
Pr7sO5Xk4XWPnhFNxjBVmGauSAwMN6K1vqR1jXMqnuhr1yvEU05PdJdiyoyMoXdu/TH7UmT+jGwC
Cch27NHGqkxWXz6+L/Y5HvhwU+LGltYSJxSoD8dq3MJRtJR9LHodPW7q+07Nmvas13OeX+LbItLH
uRzJATGjyPhJ4GfSrtokdCAPkkNU34t6LHGhazX9pnTqXGzTeMClAhTXe6TN59h7Xnzu7pIoMl9S
0SpMDdyppVs9YhtHZeyLjQ8rUK0qfTbMgLIktgKvDlNt5eEmTgnd+W12OeJPJta0szCLhzmImkTM
s5Gu+ymzOBxIR//RiUo8DD7nqtUs5XAPSJWaQRm15bexMpLuqh/EkqsoajsjNMOaxIq7VORGSqb3
de6CeLLXLo3bvjIJV4ERol4tBznixm8NUoyjcEaBTSBhfQV22KgVZHpcf7I5k98mkzAv9D/D1PKL
vriG3NI7JMf0ipoJKcE9LBX5o9VzeCXd1DcKT3d96DZRm4VuoMYwHTb6MFBW6VWnXgXFwkNoDGUg
J9dqdlZs9xGLUmXXq76zTAVZbPTvpYHcbxM3VWWtupGa3/AktqtezWE60PsRd+KqNK3PLjmZ37uu
zs31JEb7MgrHCnsyMY67si5JtTX02g3ACFtKD7Iooex1/fytsYb61UHek6StRRx3HZpoXiaOgiYV
a9BKi5hso7DcYivKFEtUM217G2JBa/uBYYTeAwJXsFS03LXcJV5sk4OA6bq1i9skfygQOb91EDXe
JlXcW82QXrSJ0xobLyzaH01nGt+ysaleQ1+b77C+qzJEb7347skJ2izu3mlzU9NRKNaliVB1ZWtj
1V2GFkfHVWE6BQ3yKOqfjHFw+yB3O+OlJGSIfb90mTtuWvvTCof/2iAFS2ZXoTMKmD6YW+ZBayCn
IzRUqnvHCLUveusouBqGp732ifK+pXVro5/zovjRKpeut5o6tOl6KG1nZWfS/UuVntti4FLNd65T
7rCCh7Yve2cuN3qSFG9Nk2PimoVpOa5cL+qNgJkewU8XTviIktM0SWeJjGtJrEEepJPe34wqyb9m
aSFvctvtv2atqtILVxrpRYMOMJjLyWF+Gkb3WKVpbARNmyQiAI9VLOjWZFyhWmrdjXAGkxhhq6rj
rWNMurOJfR1begcmSIW3TQh1nQDluCQtOIEHKZs6/GJPs4ZBMVEnahXNhKKvmH8FRiF1vJtw4XIC
353Foxi1qMdF0G1BU12JS7A9eW2+S4d0/F52KYyRpjNQG9Y6RmyVUQKDAHTVL3mRltU6bzr03xqN
yq+DSz4heZBJO6xqXKfnVVdgX7AjHJfImlpiWrOZIGAXV4nekIvR+LBf99oosuU7VARstF2VBIWh
rCsV0llfyGLjz8xwyydj4LyJ/k/IYYVFj7yED++669mMJZpDWSQ/Kt+QRKboWvjmlFF1XaJ3llCl
Qv8vvSrHNxueOEvEDOAdgG4hAgJbQyWdcNwTK90filstLyp7pQFDPulwod+GBaYYsAvqIEqUFSkY
vZnH65j84Re9kQTvjrHobmdDKJSVszA/u2Mc3iWs2phjd8nwACAw3/sqytFZQhNRQdLMltpBUWDH
RiVkj5eNZyc1r7w1yBM0Sv+27Kr8W98Z8biW6Sw3ok4R8EWJJu/nNhFfmzHvbnWJsiSo7VH/Kpsh
dxffoUwHGV9Mnzt2KpJqk+zn0Ar9VaW6SeSx3UX3sLmI7NQS0TmE4EjBENeePgdVNTv22qQv8yBx
Yq5XxjRO6QqfA/cSx72+XduNjVBy6ENnLeyxkVehNhTTWk+T/CmyZOPtQLnsJ8PsWfWcJksfdK+J
v3JkA0QPQ9v7Apcpe03U0D/a5jjNe1xKTYSNLtDmopnvX3F+Dn8tPwWrOgtF65L+HeBFTi6jZ2nh
zwop3SuCPyt7dKw5f2Px9r1rHYs9cpHquvrWO2EW78luaOAiSoXNfu/kz16O6fo25DOd7pwoIfVR
wXAzb42xLLst+fG4GDS6hYEmSm/s79KJLkgAm6S4JuS0vSZQ0LuW0aThXhc1kOJbw0bqO5eLNbZW
pPh9QtFCZ5hUg/kFPLgkRzKV0VXYZl1xOaQmXvwhPpPr1E+Mmz5H9hn0wuqMvUnIBUuFFWa33QBV
bA2TCE4YKUl2H8RgkynkIZbONQIL99NAfIYTQDye6K5qCpkzlv44qE50kB6Lpgkf6IOGFg+Nv8k2
9nqj2ritFT9Lb27NXQh7p00xZst5zMtI8q0praWfyZKGZeTgJTWR1wOmV+uK2af2kTdrN53jx/Eq
GkrnaxO7Rc/PzObWqLn9jTHE8V70MZCax4whUG8ymj6Y43aWOx2vlYcMB55kyzKQUEG4JRZJRWON
eTDmbvgtYoF9mTm4f7c1FzfaChE7bUdHmne9Y1bpyiZy2dywLTVOUNJdIs7ezyHVdb3QoLHMYvZ2
hbS9N9NdnkZz2DgC+hbu3WQY9GInPcz5v8smxpYhdAl0RimrrWtdq24jZfvJKplEr+9IhpTRfjBG
/200vSG5SJt2+uQxBUgejvPKv8lLo1gXZl/45DMthKFOlPYtildFbjPiSxlE8N/IaKr12QmybB6w
yTOEV6CZ7Ztw29hakgZuDOiJ5ZmXD9dh4vrfRevKz6CYNmHaaeg++t6cjuSLpzn6zKYhPNUSuQnT
we+Y0aON/5MhpPVFTTl7ZUydp+GDPukEqruTMIJU81hqw8E367Xjp+aN0w3+rZb2/UMdxvGNg4Pp
bRwbrrosMR1+MpWFp0VhGdNDW7Z+FExjauMcMcJjXKWqU39R8Hl1UONgkq5DXbJJ6EaSjahsJ4UH
khi7+0jl5ueMBHBWqVll9jobHPcmJ09g5duDpJsd62vkCv7PtHO0L4NJT1OfVSzgPhK1tTLYNPHQ
LKNyayYUSVvLUgYBu60kjsbUILegnDC3Lr3p5sHp9Cldi94cowe+jxifsD4Kq1UlWImCLNK8z1Jl
cX5JuEWZX+XkAo64Yw4qvcIfoIWnkut5S9hBnmYXGX4TnwbsnoxV7TaDWGkUEU1gwi5oPwl8oYg8
aIqs2DQiJ4qrGZqy35maGryda5ZJfTl5aWaCA6ZttNVCXaQ7f2xtSE+D6glJH6bnvNXSR4J0fDJw
6CeQ7N1ptghcjHGe9QoPZmJdxEiWlJHhKN70fpRtJpFmaj2MfvYKIwoJduhX+oso3OhJVFNhXpqo
lC6ryTXmtchqcuYzHxZ4z1S5a90sbmGdeumeADSZXnqkbX4qgcloU2GRkwcwNoZyLTGL7YNxcvNh
0zmdu1DQGh/GTDJP+zLzKNEsf2JeK6G519mkG8XGzYmgu84rcngDiqmBeiXW/Gglicd6MApXetuK
uvj7OPaRu52nPMrJjxFmuTcHAY+5rLz45+imIfdGdfKJzAz9RoTmvFwcIsM6lp75je1yeuFjEhNJ
dCq/rywpwEbq4q424ji8qM2w/azXfnkLNzsLN4Uum10lxwzeAhFpQ9DVxjitIqr5TTtEdNHpByAV
sYd+XIlaV8V1Ow9atJn10Gg3dT+RSuhUabe2JVVAoCthztu8U263bZ0iQ90FJ03whQ0ZSxJajIF4
AkX1X4fltGpB4RwRZEPOsm/LeH6BK9/cCJjr1j6eFVJGnNaz4j6TcVZvPD0PR1w/x6YJQqPBpgIa
g62w41b8/v+K5jbDTRA2TyWopgKqQkyU+pEMJjounXkG4Xyn5QykgXPUoiiA1nKsI85ytG2jKdkD
lKhhIfffh9jmbKdiiFKeETIOngBwlvrXrh3ay1gfu8u8nsIfjjPFf47qYNKouzZNx4USujS3fkOR
Sb3Qy7ZoI5qaZryrtaz74WZliKLeJtPhzDn6vVP0otemEYJI/ZjeIayQctrqeXCOYgGm5d1admn3
s9RMEdD2Ns+c29+hrZG6tXDCIEotFN0juBRDHjOrbWAk26FNzEmvZKPUZp+8uHz6HsYkbjmiZAk0
iuY507z6tlG+vRmEOeJYPyNvj0O/boJcI4Mlw3/IPjMi7wEtWKItcC50FPxYDkcfiqZeOR1mYorU
GghUMQdSf0prnD887Y6sH301lJU6MwNPG5YwRjGhxbXl3zYxh1d1I3ZHviiualXDlTYZWBZkfYrF
IQ7n285Fmpd41jCvmmo65251em0m/8JTdXUinWhfHF7bJBog80qu3c6puqwy6e3JEuo+d2b5hTI4
vJsKwIFO0/5YYiGwJYbfQYeMpjZ9wcMLT4lGIpIUFDKaHC457xSXlh42mxnQMw5Klb/RDE/PjPTy
/g5xI6ivMHBozUJMRQZ+eFGtNfx8nn9xgFPrEhELJ4OZ4qcSSXzND85GIJyihCwsRDTRjoYpAcpy
dEE9GaamhgrZaVW1rXqEhpFNauw8UWOypzmhsXYnm53S4/xtcyBpONNA5YwffL0ptzMk3UtjGuAm
2Ykfr6RpUxX/6TIAJRrUFSgeuBrN+uE9ynT06ticIoqQ2glkBkCuV9dxam31xvj+8bWWt3r0Aphk
y0RfeIQncdRS0/NiKl0oUGNVXRMU1mr71NZ8Yr5j/LtWvW9Hr8M8aRHgEZYqAQ4QOBR+fBOnQhvg
G/QfNDBJMeI4cdTjgFsnnGihlJih6ovLypwdb9XGif1YGK180JrG+GsKxzlfl2w7GJtaJoUV2grv
u6bp/jk34HdwVg+RJK0C0mchM/+KM/tt0U8sT6t/SRbGtDU3TT7bSIAoMOo58+6LuALULuJ6F1WN
F6QNgUj5YDXbZgjHfZum4+cR/G8z1F24/nigTj+X5b5oOUGCQtFyzLFuzcm3VM/MSPMiX08zlAaX
3ONNFHnaPp+bc3zD08UISit9hsXVY2FbHb2XXhv1holIr7yU3quiPRUkfd9lVA/LkSBSVNdpBrxo
Eab3p34InERg+qAMYEYsrcNlMH57Cc6QplYdKqitUrW7Fqdt3PZJCvnjIWXm8cEhikEqecKsc5x0
NhaqYWzP9lMGhfquJcJvS2xFd+HljjqnwDldgZY2HoYftMD+N3vnsSQ3km3bf3lzlEGLKUQAIVLr
nMCSSRJaKwe+/i1Ut/VrZrUVb8/u4Fn3qIxkBBCA+/Fz9l6bLs7X2UFBX0KSDLa0qeuTGwN0kl/n
teXpIyKzv7+2//BRmIQ1HJ67hw3L/q93cK7UXhkhWCMCmjZ/G4c9TJiO4NbF4jcDqf+gEeATeFio
b/9Euu3f5d9+rcTCazanMpu0SKuzOdXtC0aesmWWWMPVnxOxuDEJsZfKkeRo2dSf6pw1PqJK2WtH
GsaTBSpK7xFVdpO0BbRo4oM56ZjLadEuJyIlfkcx/o+3R9Xg1bDRYo74UtrNjkD7mfA20azKfzAx
ms9KsygHOFDb8e9/ib+uKAyj+a1JK2Ops6gkf709M/64Atpd6jGclqubHhKEDVWsE9/zlCh57Glz
+UbCag4tUejQ0mBvpfNHB2lgDPqt7yrPrlCB+RojC/WuTZ3Eif7+O/4piPhlL0AmAWASrBoFKHat
L99RG+UhLuUt9TbGgetLkglQXwv2DccraVcLP5HmtQxNpU6XcBQqjA0ERAMS4cKKfUFCl8CWbvaM
KljiD13bNbj8IMcslJMN4nEmP9I1WFa1P8xFN5J6pMeZ6qoYklpXgKFZTpWh9VdTlQ0FKSKJCIZE
TsVRmmKZmYNUiPV6EOqk/uZF+XOI/uXSMQftM2/uAHTFL2tNHFccV5uYqouyLlykThJ+KdvFO70H
rfE3eyJRgIahVfjFqpftgT11z9zDzniFsUescLUaUo5Jh7YehsnKtfeS+cKDluXrJ7HLdAtzR98a
zxz56V2qr+k9rxqVFgPJwBCiRJYOTBOz9OHvf9R9hf56YayjO2aR/4Ge/vW560hvKKg3U0+SOegR
UGp5bb8uv9FC/vUgsSflAaUEgWBTRe4+839/+7lTdqaQ/eblU9xe8mpyRDjU65CSh6D3YbbZ0va0
9nFNbzurq6i3c3AJ2dQ2/twy0fRSotUlPxEjTmw6HbEazLbIt98omf56NzC9IZBlTglMhFTKX7+m
SW9bEYzxPCY3IkymgfEWB7zgv73nvOgsgzaurv1N+vIw0RMxcl5WmkipldAERzDgzRsZhr95aveb
+utviypk57vtiPP9wPLr1Uj8d3UAP+stbZv6RM0pLpgQEazVWDdhnggA5r1C3Ngg9OHUG1lhHP7+
Sv9SH2AT4H5iyUb8RMLUl6drketZ6za+ga420mHQyWWwcJpdmM4mMy28kWBlSXFClbng7d9/9H4T
v168s1Mw+FR8zl8tAuD2+4k0b+apS7d5C86Tqz0D4J5FR7mDGlJ5f/95/+HR2U+hMFKADHE8/3Kz
Y95y5LQ0W8a2kI+i1L+veOx/84v+qaT79ap20zYnod2buVfkv/6kMSfhsVxngH1mZbwUdo+7PHX2
zn5P1ZAG+VAkhT+QLzIjGJ1qUtixjq4tSrCF3hICjEabb5psmD4lXSlHV2eAeLYmvZkiJgvlC2oS
8S2W0ol1oBnoqg/qst2jX1OvS8sarYO6ZBbh6FujDS59Z+sd1o8jBVNBhLm/8U6ZvDwSPPROHiq6
bYbVTDfN2sJYANgpM+OvJemBiNk8/mGXWjdHuGbM5FAtQnMC5rAxLl5UwqVfSIgC/FEnoyig8Vzp
vlMkiX5goxegJ9mpXtQYX7Xft616x5lkaR4b2j/rWajFhspczGMXILsWHFMGUSpu3Y5ESxVzMrxu
yLEUPwVTKvw8TTGYZiZ9+3AsNoeKYtOaG0mKrREIJTkE/sDLcpcgtNIIqB3bTwf7SxylKlaYt5ZR
89Gw2pFo8TTd+n+sFv+fd/J/0EP+2zv2F97J1Ue525f/gU75k4+y//l/0k70P0gEtTX2LXLrsCLx
Ov6TdqL/wblHxxfErsbheEeN/JN2opl/8NrgSODoRvwcRd2/aCea8QcnzB3YjQQRWI9m/ze0Ez7q
y+qDZtxGSsMZnWIBvuKXxpkMi0FKCml0DS2jF2QF6qL7kwHGCG9l3fK0rR+jpt0q5ceW3trT09SE
I7Y2c03v5CkPNVpYIr9QdQTD8LDEhdsMUS8/I22K6L8j4WQkA9KMoYsfb5Gt3G3q6JnG69ZemUxL
949e2kdVhCNM//kstZ9N6vOeKkzInkxxJ5eh1T82zIdI1k5FfRyZIWhQ/uhFx01MWm+0ddRybWhS
9ZRpf2r4T1Yp+2Z2tKvK71WmKh260f4HQ3W/hyYkD7ct5JRR/6E3t2aFZL3rH+Y694v257YYdE9e
17Zy6RV+4y29GeX1SAa1q5M9zSSrN7SrQq4OGSuFqF7t4tveX8hI57AYIEqT6pqZ6Sux1yxO0K+a
JxefatteGuNBjtWQYlhozbNho0iPl4OxboOrLU1Uxc/OXB+UliWmSc8JmZaWlhwUoRwp6LmJ42FR
5kOTaMEI5qCw2ogBma+In2KpQhxerXW3Zu86KeKpYPz+NiXnFL66YeGRL3pv7a8B13makwRxPHpL
/Fkx+yIYy1CjUv6hbJ/29ig5H4o5eWMPA2XPoF6/GZsKiDa7deL0cbLToLAiA2FNXxShPKzQIF5l
pLiY97ypXQJJxxxgjFfI7MgpCOMmDYhmH4TiO7Ahkq0I52S6ETW3nJA3dRCHQlO8CQXMOsM0NKeg
b+fAEu21RkTQoPqK2gRyuQRpCnBOUj3F7tD3fNS7dCzn0cl0Tz4vc3qi7AwB63rDlLMUZudWxqLd
PGidK/LvsLJID4aDa8HQH48CvHvfvzPp9VVKttpYyWZl/lzTpEq0UAw830YZ7N0kc28Z8k9pyXA0
h1AC+yXAbIM5vSCoOe90gTrWd11GuNk3RHd5GhGg2QIfuzwl5vM8v7UbZKvyqhxiLpTvwJuwf2Ji
vCvTREMCsmz9VqCZGZA8y9oxzz4tsQRUt/6sEa68g5RbzWM47s9yz/wX6VusIpikUOm0AzOlqE5H
BqUL3x77gSL8bBR+rX1WRRbV1cLgsaazg/qR/LlDJxTX3Lkqlgpo8NbcY+Pky6w8tIW4qX7X6Pmz
1f/vhcCfCwzEAvw+fzISvhynObSqTjrC71fLn9niW0P1hAnNXeLqYC5ITG4TTWOYp/iolC56lx9X
qwqUOQ3aTTD1W8KmjA8Ikw+zphxQybkJqdoxSh1H4a+x+SvfanG/lS41zPgjhdOb8XcgeikglTmR
+HJzWHIUTIXjqvO5Se+37tBYEoqo1FtthalS4VraOzYkVROuLT87UhOA2PRMPFczM2qgHvZ2MfXv
aZ65eS2dTaCzFeKcAZPsh+a4w5q6cxFKyyOWLZ84AI8t3zXNmyG9r0YS/37bo9jL0b+7qV8K88la
K9iK3NStfJLH4lZvoDW1hbsJnJw1PBJC7+RX0+KmhJChgrWrflPg/SVHff9dMRjTkdkn6OxSvxZ4
9SxJpKEUYNQRBiMLdNfdoeYnwy0intz8xtgRSs6Woq/qA9n2DPVeN4+19NpZR0EkUHPDUiGrz3J2
4a2X1qMwzgk6F8cvsGbIZoQiisX0N6GFX4ttvjUOITxC+ymDVt6X4pcCEOCWU05u73ybxtKfZNPb
rAuuu9/cn68Hin98ENZLPNhYBb7Oe6ZkKid5qSampp6KYQ0dQOLZAtFflPwOEMTB9OvzgHp6D65A
rk2Dkc7Vrz8G/mwhqXE6uZ10sWvz3oqVYzbgn6uaaDZnIuA2H7uhq+Ta69KW7L9aqBhHCCK07dxi
uaJkdsd6o+bEq2UP8MSK8pDkgJjK6gVyPd3RlvxkADJyFZV185Anlb9ozykv75KN34He0iaGR192
xwzpobyv5sCK2uR6GT5R9ISjsd4SNDbYyxWyvJO40eW7zp6gkPWoO+76VMHgYPiO+XM1NLoXDueh
goha9GQ51pu1dWXaN07cvs+VdmxkcRH7qQD12LIIhDhlpCbPJd32Ke2O8Hh8KZWihIbE9rOSbpOC
c2Ma2oMFnVh181j443wN3UltBjepVD9TUAmwIdodUajxo1weM5QZxhhZNTPylVW9PSyY2RRrcDnL
uNbbjLdraV8k43nfhq2+CNFPpbqJtITIkmqLnLT3Zv2htVZaBUgI5atFcCBZvyvypbA739wWN5Ue
1zzzuvL7alcnuQrM3DghoHIL56etfLe4BZocSB1H4/pjKjIvtW4s5T6vbuYxmuRjMd7P7BzmDHJf
ekkwycjdnztA1byMk4OgHvWdkvkTvORBvSyKr+UFwP3BrZhVlfZE5Moaoprzd7GHyduqU7SNNlBE
QZ4pErQGiLK5ePpw6XSUq6bjjptwEdod8Vk+2uUYpsiG3TIzfH1e/NLSI6Fn/oAzMW+ilYvX0A44
bG3bNPFIfap4nuVSOW9K0Cia52RR2ocJyUJ5rITW+slMnvHkHGi8J43Kes/ehzbSSC4lWtVGJ+qb
2oyPq1OTPpB+zGc0Xf0zaP3TYp7UIay1cED/UjcIm81nJU6CeepQIdzuAQ4Ej0X7lop6A6h+jpOI
lbvuI1nCfVuaeLmujex7PMV3ogji0uCdGUMevYNcHCr11SYmTzX4axMYGKGHiWF7s3GebYrHNT0Z
uXOkbeIuNjolEPnphs0sRp843G+q8YC5eDbmK00nzsYyT0obxsmTjbK0szmvJYiWORnbnChVlJox
+i4tZDqcxoqnTHfd9MnRk+oLsReiOl0+zSslQQwIxjosNkFJTkwNk/tq9XNaTOoRM7Ab9b7W+4A0
5qNSxSiofjZyZI73bY/TX0MDCRJbU9xFV+hO266TvGa7LEXGAoTZtGnUY+rcUv4t9g8CAAgcoK5z
CENmi1SeO1zThuIbW6RRcSF08rfKYaOWHo3sZRLoPJHw4V5wlvSB7CgyuxkF1qPXqzexLAXgY6Jp
+JQafi/9dZl0L3VAVS/LKY2Th72kXPIhmJw6qIaZI+t8SNvPenhpizZSqTXX4gZDyWGc3mg3PukC
GS1zJBgiAfWdNkRSfDU4QWI/zzQCNljhWfJTbSk1jdWTMws9EqL6BgL2YaUgXUfZbQzOFpVJF8bi
Ub0lZt7XBM/Ker9RjtrTi6VeAT92h/klVgiGQv4PC9wbiUdgAurVtvBX9bWRT4MUcGBHxz75aXOs
axSs0njQ1FslKtLJ1/VATZ87CaEgNK61KZ7BMwYL41s7I/yV4mNSyhvLShAhrwet3sJdy2LUOPix
DMyT7ldp6UvI7wQyTDkebjrF9hJTRDki5NI8avBlBWI1dCT+0L8nPVF8VXfk13LF8jzlT0r9s6ZW
kghTMszSd2TyHVdqJywtlhxs5PHkDygnDI49HS0XmhN89L0kmeG4bqe0Ml0DXoCc9nfScN8VG9Ap
al4rdc1e98wsyrbFZx7pJhMdENAnmyYCu35ga0B765Zj+Sgv57TnKS2Ps33upA8Ms39+lbEZfUW6
LZbStzivJMkamD3fFK+BbRBBa3wuC5J+hddW7v0d3DfKyM3bQOXjyN098CAdUqraBFbfxD5UcLJF
cx3gjXZV68VYHyq99m1it7aiOeX2d2Ukl8U+TbFy5kAeJhmBjwawH8/6Zm+n2YkW3fAKA8ePeo7H
J7SUcJBcLN/FHM3y28LYsBjpm/ccweqjod9IRkgrp1juegnKSpTIYRufdCB64mFlKhRHJVWBrVys
vvVRPZLg4ERDhxFC+jGI15izF7WPY5T+gD6qUM8tqLjcDJfufauf2/1zqvK66vN3KcZpbHTvpu14
MRC5/LlrBt8uNpYX9TCIx95KLgje/ZmH1pGFK+e7BwStibgpkIRhDAEZgjykta4lzt/j0h3IyXFB
+b3bWVTMqo/79DwueVCSv80ZtggSWTwqzbExr+fibbbeFbV8UnpU/spPCIruuh0wsPgrvhUUcUSl
HpCVuRvztC1V/Y05RA/U4BDXXsyBKM2OzClcKQ5sG5Fs7wMs8VfZQCzPAl6wErW169wBQfDz3ZSj
WL4gaEflURXT4ELzKVEW5DOODTYZlXe0Hw8dikVrTvyUJBwWU6RX1ahFs/K0Ofqd2hiBsNHcmkVY
9PNB2KQAO9JLx1K/NPNh5XiVtg9iuEwT5hqH6TCDAKVkGDK7o8QEaMEAY71yuL8mGB5g+FMsfkgS
8xytOkr64hHKAb+y+AnTGckhc8P0WDsBXQl+mDdJAwbkOEGd8eKB4h7l+sqpYhw4LMQFmWgxx/nH
RSNZpzJoL6AfZCDf8Fi3Jg4TXDr79dsr56M0cRXgECZMxqZLQkBDj1nTsZrsm1xxAmfhO4ymqpms
YyEFpoxWV/VBU3gCpgL3R97ioOdhz3fTAXdX4wqNGEHUVl+pahuYKbR2tphyNlyJVm7elm7j4C6R
o7TKT6Osu0W7+kWaBStCR605zzWbL/z6Qqc4AemTGV4li2v8PqgPDXeMf0KXoFNbRqjRfQMlsXNq
USXbGvy6gmvRPFBOYaJLvkXLp1CNsOoV/AuGu1XbRePEL8X5j1k2cEwhZarasNfaCETogfHzdbpX
Kdpwk2fiSWshHOmRsgLAgd9LpBlWpfZKTxof8C6H9gYl7bOIAUQxTTbjPdTXnfdY+1xclwVlZ1Fd
teNNRUDRVOGt2E+tov5Q0c5PfXIksY+8GWB3xUwhMX0fWDJnszxNs3JMaBPb+sJxtfdEd7utWTBU
+SE3t6NDIUrgsd0mgWVW3zUrPcws+11N2E7/PghxUAXIBH7HpjT82GJ3qBSvUKk+uUcwyIBIHliM
R5lQ4o1JIjg/KTvo5ltlP0yj7s0J21/9ytOsE/W5yqGO+jwnAqKQCOVImGPF72BvqTyrSF85Kjeb
vzTPSAUOO4ynbJ62+olDgQqUX94MYEIba9ihbz8SjGv1fFVt0isurdOkK+cuf03s1wqau7TMIeQ3
rGhwPIbyRlr6a+xQx23ssJEvIU04Qy9P8O38qs7u/2y3/ledZ1qA/P8rPPsX6Pb/DMYd/mh2jPXw
9Z/6X8nhZpL2L+jxX/rS0VQnH/36S2d6x838ozOtqn8ghiHJgDfepj3zbxxu8w9lj8fdYyn3xrT5
/zrTuv0HKjfI/mARiSxF6PavzrRu/GGhuUNyB+BJZWSn/DedaXLZvxxqOaTDXyR0YYe8wsi2v7Sm
G0TDU+04nTfY0js6D6UrH9J4GyMsPEakqThD0FjJB3vgmKLG17ORypFVkfCVW6l2sBqcRwWqaD8v
qqcYM8iBXE00n1YOLGNZZDeuG+3AbHYJkARrV62mjhH8rI89xenWyq32ZG5EZY1NY7NWm2/rYnyf
rbCa4o+eNSxoWns6QxneblHodWjBY81T+zo9q5lE/ZcNCgYbmyWOdkRyK5IGzfVoqCEQ/+PYwmAC
vXFrSM57vtefbbthihcXSaGJI6mjFKYmfN14UqQDzRaNY/OeySZ1PVamemv82I6tQ1nGVZjKQ3Ev
THZmb3Jy+zFB2BXIyJuCjmXxWcx2HGlGrlPNDnt538OrUOmPT/JjK6k0KWBOPrY2tmNP9F3NEDSZ
X4oB7UaZkWnnZigtInvqbS7HSko6YpO8HVvLkR4n/sR+O9txQVmfasEkj4Yc1GLj1FMBFzhnUqr4
hDQpqafIjJ4sVkd/XbOlollk6MKV0rp5JbgurK1GClJGcO9bIZD8k9A2YLXUpcE1Z6t40JNZJ7ms
2fCJTjZKfY4piRNIXChJqXEmXcBbDG48l9XKESXLgnjkp9MzkzMtDjzW2UnZKJpbWyGIY7LUlxkM
H128lTivolsj0Zaf2qr9aMoND+Rmshzq609k3EjQU2nqPIyE3dWybWelvVOSCAxpBd2YnIumK7GM
FGONP2SiqLbSaX1dlXQ4C8QWH9Ikn8FGuxskXCIpBy3cOoyh9qo/rElTH4fZ+Oy6NpQk6U1Y21G1
4m9NkdwU/RbWQo4qpbrvHYsLKJm0dOjVbieSZH4MqUkru9n6fSpeeWaS6uTgUejBwvRJrGUT7+az
ypkynJTKuWVG6du44wRNuTWOHEakFw7YVWgrUkdbuv9GSyvaak3+EI6kI4NI+wSlsgpXib5OfWSQ
72B0wTbllpO6PoMs45/T5EI6UH6VF5z1tPuK7m7oSmxyS2s/rt1Q3YkVqEg944lT5kWKyD+cr50e
bA1Dag3lqgU2wUzXc1FjthVJCExBPeIASoJczeSgJLbkCTcVkcDGmF2mFvlc38kxPfmSvTgu7deZ
c+TVMjfYMvOJwZU8tk953b9ZJAC6omX+6o3MQt1pNi1KGCDWXTF6uZ6/tkvVAEfslNDJNduvdMzN
oDefZtRK1zhnkuOkYlYpdsdFg+bHFZqRXaxu/qTsYcK79nyvOKcBOq0yS8Ugz7bX6FATEBi5Y9br
rlPKHD8bRfbVsjGvkMYn99vQiosxICKD11hfitQx3wBbPWCRtAi2zh+ytD5JrSa7CZo/Bje1zfox
p/fLbpoGYMRZwzBJfnNC8nHwII4rJaSKCO1q09KMk6tlnu1p6a6qnaXiPDR95QTYHQeywLAR6sVP
Y+M8oEqgiij15QMzqeYm7uQLxZsZorEVR22zrPtMozu2L9OnlrWfZ1BPAqOorKtuHEo3M1lnEwkv
XREsC0lJsx2RkHflKFnY2XVImCwrhDkf7Vq7ikfet2H5pKWsgcwAo4kZkfoJDy3gJDqVVnox2rtU
okXiDH2wTQ5HDuLLPWEX5iXuDR//0o/ORmPL5dAC6Tk/1UvCEadsyXxkOigP5n3VVtmdU1PAlLQy
Ty2B80wRNDIUBcCqsi2WW3Kc8gjYfPtoyH2Q1YxNaD17KdZu3JfPq17vByH6IoZxqucy2GrlbVVk
lgrbOiPvYfLUcBaD9eXQvFZktKNm9phWoozdupbHY2dUeJg41da5zVxV5ryM4YIgWltffXW2nkRd
88/bmRSAlOI3KHIM2NOQcv+pwIclw9RdxpFubKanrd8p2zD+TW0V8tKJKNO2l3meVHYHg7CUtZte
DKrzWWuo1+dlWHiInfk27zG6JVMCsHRsg3wes2DcDK+fF0GfBVuMVVb4m+mpjZt6vWIOG7VEulXw
p93GHYmvrVLfVKQw2HF6LpSGLyYXzHGyWylu3xZNZLh8Ug7pape9GgnmbD2ruEhWH8/C7KpaeD/V
iYdHG8b5xpQGzJdr5yMiC3BTadeolunJLNp25eSKeJ6ZdEZluR3tJaenmjK7qSaZPoraTiek24FS
0rKeLqs9cPIjr6l3U7tl1rg6qpt2Q+O2bMGkm0a77pvDTfs6D6vqSmP7UA29farRu2AGZt9MehEf
lz4bwmaiOdZ0PQ3MvL4DkR4wgB9PiVaHVTOU0dwO8onOh/44KteEQS7+tM2YdcsNF52ey0ED+/My
5G+bDT5glWP66Xkz3oPENqIYl6nfjxKBHUXq8xAqkdXJzu1UMHQi1KU9skfoRIrleIMSlVZjjVTD
4xLM0FyWuCNTjsGfISU5f5vTn2ZXKFimKwIK6pupt560PAs1cww6nShqIoYqt0lvnKT63quWT8A4
+0Yaf5bcC4yo4xtmYv5sLhZwesROmFsWv3bSvNwnNhtfnHO8MjHxh5uTissotzhqZrN7T5ueVmu1
9XFAbMKWBTnLDZLCLKo2epfp0mIJb3iaRDIdWNZfFmbW66iEayadtza/iOI1YSIv8ldnLK8ZseLC
GQJdNKGR57xsqXaPJhPK7oto1oc6N+6S4ptT0cxzmEY4BMjSUFGKKyfOfEtjfDG9qhOb6zz488hA
adKiruKsV5BrknbCDgikZV3UxnsgR/Kpq1F5Kxy0M6s/mnnyosPOIyzVvO/mdIzSBf293Wu3DUra
em4Caab3PpLMG2RtqC3OoeF8p2eva2ccJtnpQ/JlPwpR3sgMqstWfUDZ89rKdIH16XoY9Zu+6W5H
HphtYSA89k7jD9o2BFDi+iBemsXFQXWUKFu9WlkzP55hyYC/Tq7LNIm2FpspFhZPtvcMYcZ6dgGq
I83sd6lYVOQWPC72yPYwN8DCO9414RYy7Al2MrqaxRAHcAkM7LamGi1FHRa1/LZ1LcZRQ9m8WMS3
nSVlkW7WCgOCmBGC0B+gC8GSkNcJ9UHW0Sfm3zK7NvlE7vCepnMeqGrJjt0XxtmYmjp0JuKfrXpl
etDHh6xPr6pV+pE61lVvLDxcIEG0rv++ps7VCq7EEcg7xvRQ7FlonaYHWtYPnrZ/LavrXynY+Ddk
L2k7P9uR25JI19dSGfkd87l65UGjwSm1L2WxXE+2+VlPMv08VbnGAPKD6qw9NShnXrVeu6tkhq8m
feclpS8pPeiVcmfP9AoSdY5vlGG571LlHrVu2LMYDEw6uInaYTJEHa58UCTLSfOxzvi/oUyKY5b/
mEAYqJV9wN1RX20lVQ8sIW/S8fLKelpd2XNB4mvbOjfV3kOotqq75526tavyO2CKoNGhJzZSJR/n
tRABhj1Mq7Oq6X6PyeeixcMCXFE3gk5Ozs0w0MmDbfEwSnYqgzpb1yd85NY35oC2lzZLcYkBAPq7
9tvtVmZlZmePfjrXLOZNN/kKAwMEIDRxqadopBUZhDoG0/K6rUFcAPdJk/QIuI7OXlOo15yUpmBs
ircpju9Rx2ZvcZ9eLHb6sZ2dIG2pws207M6VMrS0zpCV6NixXaVBmNvQeP2AoqFG1YINgbRp6djY
OOldBSiJm+9sOStfujNhkI8SybWdCx26OqtOOZ+zpsjhS+15lb0xnZql7R9Eug03zDdMF0Fw9Sit
gDJMq6tGJnbcDuQZzpHdsjsDFE0OGYpHYpAkJ9DKJJsIJ3fe7TZLDmOiNt7Amh5ui954c5UTMD3Y
s5ss9ORQS08nukP0uXX1A8K6833l/WACl+T3dYmmNu9yuo0W44FFTt9Su9AIBUiUI/Pl+lQ106aQ
qDD1x75PlCehmJsPHrPhIXX6TzWeu0MxrOea8IKSjqbiPPXo8oLZkWiZyqN10sBs+I1drbRAt9W1
qnn1Jr7VM05m+CNLZ1g3ImVJUhfFigproLdmLpU7E10oRbaK0GgZ15dlRWSTWC1md1Mpp5vcaVFQ
FeItJQSv9jvwP5DQurW7gmkb36DfUYO+tNZwZaUMxlbaroppcHxla7twHTbtHZmiepjMcTkpu1nd
s3VWYuK1oUP3Ccb/AkP+jIZjRP14mOqhYwDlSCdn5lQMWfrJUgr5ZZlVxTOIQ33eKLefxR66vWzA
FFndq1CxkVDj1kYGkwLAkYXBIHN3qp7jbhp8pa4xdlvxcFUSDOWLKVduOkcFIWfl/c9ZGxevcwr1
qtfGMFPqe+G8lHUqIViqni2raT6UtEJqYHUSO3msRqoEKmSru0+nHnTaVYnTuvEaL4ypMUFZstAu
+Yr2zRwU/RZWzFvnSMZTMyu08Tas/CPv2cuKlmsXeNSXGDhAGKctA2xTMq6KtHvMe2PnAOnGEald
xdNavY0Vz1fcMxnq8+FkllPpqgOl/NrL9lnd30h48M+F0hZ3kyYLrHFMnfCy3iI5+lnjv2fOXtWX
xjLEFadzcdvNihOMU/06G0Mczrh3L+1cjEB/SGfuy2Q5W1gNLvkS53NQFQYDwmbL8cOv23UJroR9
llp/APEbsoNsKdQfe1b160Xp41d7arpoNnB3Z3NsHJyGLUdeLCuyOBh6lsWYfmEGbMLVO0kK1xLP
5niasXkdyRc277TEWaPOmquwWal2/brbjFe1c9Y7Qr3Uewo145tGk/5ayFPGIGzTlpuONZ2VKNW/
M4hFcVXNx0Rru6DDzXBXmZ9pBwi4ve1G5TNZQER0R7W7T5vRs81IG+tvK3v6qdpIQnGatooca+gO
DvJtys6FcGqHodAdAaSGm6D9RZnIVit1Sf3JEwmB38YoWMFkuEhT5utSvt3nlZa8cuPzs9Cs4oce
68KD5WGEduGUjzChWVhz+CCdvD2qIMxBNcfiOa0U57VeRs4ti9q9iTmrj2us5e+9DtFgc2KFZWcm
54DwCmQZ66T4RUPQKbPp8nvj5DwII8Yb5AiLshVeP60Tk/8UI6Mb29qWvu35VK5uJuN5TLVEDUxb
kpVw7AeYErrQpXtBUcu5bu6TV11PpIL6v5zeEtjKtZvKormvzbq5LbjGsGwoG5mpr8Vl1RCzBUbd
KTdwxuRjplVwDFa7QxepG6lypYpWe0GrWV2LUmV0gA1Tctzy/7J3JjuSI2e2fpVGry8TnM0I3L4L
pzt9jnnK3BARmZGcJ+PMp78fQyW1SkALrV0vGtBGqgrF4KTZP5zzndxG31CO4fjYT+W4bC2+Zbyr
GvdGT4z8RasN+1gY2vJQtC2dqSHy+qgsWXnbKSa2Ih5xqG3GphJ39pI5n2Ef41ShJOYSk9BJ0Ba5
CLedVJyF7SR79J5z7TdNLLc0ouYH8UvmRp9CLcjIGz9wLtU7p2F+PxuLoFmoaJlST7Ebr7qTXveE
5DLRaLKzCzZO82nhvY/IW9CSNeZzldFbFGXTnk0VMrKhtdpwzXmCfZQZuX4sXbVNmpmu2siXdm+G
8t1hsTv0XuXrfUXArVYWvs0g4BT3xH9aeVVfozqdjsD3T1NKw5Rq5zK2npQyfLsBgUPUStDRjvRR
G94T/8YaYyU7NmXVspJQdO7oLCZPqe0sl72yr3UBCDXJuSFD857f4mg63ZuNyCuZ7V2KNnPbu81R
KtaAwMzc4a0ZBz8Vxh5loN+HBHklctONNxGl68MsRbt1QPs6RAyjpoA0zrVeNVbqO0nOFTMmLIuA
BhU7xepHn16y3L0nUwl1wRiA/HqyUaskTTiwLD+M+WfWcqEN9riKXx+cpa2e6AyHvT7J37CIkOLp
NLeDdOCh9RZLJxgNy9mNXffkkbHM4jkNpB79HKP40zLm+WIn2cGZndHHFVj5swkEKrHzF6YXGetP
vg/JVvHGk/PemZJy70jvDMSGXjF2ztJyfsp2remGJEb8JD0qeB3HGq2nzZ1wn8WL5ael/jmbFN+C
JI8HbmAECfPkGymDQIFRHm8j8w6UGCK2AaRY+W2xHngObBPc1Om8laVhs2GnztMd+W7V2TZJzYDp
3q7w8FqzhNtMKmdnZjb+VIfbPqPRjpwHB7dAygilGGM/TNpf5iRuF2lcPdr4vvaeS4AEbObt+EHR
AgY8oO/Axa3N+jxW4Mz4dvNNxV68GyRUIB19EcmMfmJ9tmTgmXNgkwxE/aJT9cppl1vVDh7Eo+1U
O0kGpNk658mLfgh5aIAXLw0rTuE9Ldo6G5NnY0SwgTGN8JSNEvV5kQNImFg+h7Xz0GhGhHQWOVKn
3Vqmte+r6V2Ps2uU8ht35kQr4O7sefpBTjTSmTmYcsHlXtyk4UXFCJPbJDyNuXqgUr3JbIbEVe6m
uzKU35vEQRA6r2d69DCUbF9lQrQukL3jPFfxBg7mNhkBTJmo2fJG25cp1o4M5/3Go4XZVKqxj9z6
LynKhJDJ43Zgi5uSBjctWwRGR4O+nx5xW+kO2ejQurBSUDM6E0IssGI8jcUuGsSJUQ3YT4XSa1Dk
wGplduii7uR6FfcZsH6qpcq3NBw0zoCEtDqMogRwWBxm647JI2X/OAV1xW0Swk+bxxL9D38aZmDd
Kc/obwFBbDroC34+ltNBoW0DYM4EC+ehz/APsU0etFnHu4bLrRvYQTOD2DAoOw4RsRza+LBY+p4U
223kvo+jpNFTIZe590sAGkDhBd4v+6xVyMDeXrqrDg/wXrXzsBVxzdHaDBmifRm9QLiykVSZyaFG
PsCzbNcb+qD33Ox5bWKe7kq7ugUHXo4MRg7DFul3uDBi68tT3DRbIBrflXoxJLBYz7vFTeY3iReI
Bi7j0GcBRvcVvWaRCJ5cvERuq4HwotEOt8QYeMjRxua1Nj7x3L1TnI+b1mjUTmvlHdKn8Bg507nK
G174pl/OE74dEep3RddcU4eRK4f8R6mjZEB+Uozjazupiz6/emb7UDY4vJkwid3YUhIABH5Nk3Qf
06a4NR9KveqYQnVK+o4Ld9KeNfOaaDU7DZgzen8memkjC6zGBA+YOolmBRrR8qgh3yzVEp0V/97Y
H0E7IWa4K6I5qIa9pi42cyqKIPskEYmH+TNzh00WPjfjzeByoojl0TB7Jv1dkHj7gblo3cGWnF16
RobUukA4KK+sVDZxf06bV44ilIB0iANrjRiUpnpIqEgne9zOLsDNxbpznWfZt75hfnfmj6x9Zt1C
s0c7yH3Qcu5Wy3RWHcr3OmjlW6trfoc62GDeoa/FQlfedBozN7ycWcmZRj/5OmktyqgqPy96LzZ1
4k1PrT2DSSPIGt1SyYLflE8Ddq6gnJD1in6+Nq2iDzFRXizdpz2JEwLlnW32tzktXuAB0jzZNbsG
6heUmdI4V+H4VNftTZNqR9WghmAKzUcWewVNY9cidKyWiw20bbGI4U57cYh12lCMVDCE5H262O7O
1eax5negv5vd6Gwa/Y/SseCraKoXV6voEBnZ0UGiPb0wzrLzewCkn1xBTD8ElYwd9xcs7pD9svUk
72Z5G6bdtIe4BJglY/DB8ctG4y2MogER/9Lej/qz0MobQnA3OYxCBHuWe5sQNn4kIZoRbv9oZ0yH
XdqaBvOFmNC8LmH01nX2fBGjE1Bbs68jG6Gekfi4gpyC6mKad4vipjX3WZLNh3acvAC34rgzJvEE
5gjVhnXWU/22rl9GlHs41p4yTaBD6xAQEVxb6sZpTO1gLNiwlcvX0NSco1MyRuPByWUYMApPD8DU
4Eb3eG9sfXJRj9bXRHcY5tbbWI8faga5jFlwPHqld1+AGKWXcSa+llJMY+KuI7YQYcFMyYNqVNEi
YS1hz9HC6mSGnObXKDynptMf8mGO6EPCBkBZpe4NFDNpEiXHtiVY2FAJJEZ88adEZH7MX8HHliau
0GqPRVLBUAsaq2BbasiPii/DopLre23IQh9dECp9/sbGoWS2uje8Ec9N6alD5SJzdXkIRVJtlgjw
ieVq3x1qw8zT4gPFQ7dbE9ZR8xFtOnnDFDSS4ggOmk5hIfvuJqJofprdUnBVp9ShoniYUu8dCN7e
MAfQoxKXh12+zrl2wyjhmWTyAyStg1HL+yWN7G2n90ysvIHpvnNaYnmPbBiJI7tauBqbuLOSXdF0
z0VDPjWWRN9aOpvhb4LaB2L51Wg7c+fYSAFhOP6OKaE3SyrVYamyj3gOqRAd7qsho67CMvpOHINY
mnuBH5aRA6+TPl9JgXyWdIoa4/d9YlE1RSQhBPTyQFEb51jgdkfIY8e+qpvHkCg7PMRyyU9tlxV7
r41/5pJVHn6S0uAmjPRHIj2O5cIaviqohPWZpy2tEFqBSRSIaPQou2gCmAe9ADuEQivjkzukJ0Zs
YYCgat4PDVhL4knw/9jWvloWP0YA7g4zJnK3H4+IljR/yRf9OSrkqk9EWaYD1O/cGhE4HQrYT2iw
JZTjgV2rn8h15dbcc9MmSLUIXSDRzd035fhZk0i06d208kN8RcHSRqmvMgNM/+yomyy3bpN07I78
aPFGdbI4dqouThGaIfK+p34b9qpHOWqJg2t0P8J4qQMGFuZ2VGG81doimDTjkZfvTiWMaphjIZjB
6bprlo7d7sIkLNSz6c3NKR/VOI90aqo5j7me/kIXSbJagz9tqSIKe0ScTPBmM0gIlAA0p6P7XPoE
KFo8HpvJaY+aK1NexCLzqwwBZIIPFKBw2vsr12prTVML8w21g54wfO2TstmpSP9FStCrVlDTwW/Z
GwOaA9MaUfwrPGOdrN8iVkZ3Ju0GajTDe5CTXe4YG6W+2eTadiT68WotNvuKatC3BcKxTeulj3Ov
nmYRfsfUoAW2WrwLpSHA8I7VdwLwzffa1RGvu9eKBjiRSp21SFNH6G3pM6li8tL2tXNUPfNsvMlM
mGf9zlx3yUud31auWe4Tr6t+daDqDpOp9IvZRN7HPLbaa5WV01uiI4LF/Dsz94yY/hfNDwO/Fq3O
clO78e0cmw8aGGaGsvwAssL6NTXWyPCTjQXkg005NQBADe9XVlvbGKfdTpgKcWhXUPwkGVJ5boJN
QS0OsDW186OdS1QD5ug+RIltbgtRP7se9UxqStQFdjjs2kkuh6j05qduIgUCwVj7DFHxWhh68oMl
ijpMgAg3BrTLwuVvSBbyfkiS+iiINfJTlUJHRMkSkju2sQANMoSC/l1YO2zvxTHuZmOrrDE5VnEa
4DbGdJCqaxXm6hbd5nvotPkO6QMnWruYrT/GlA2getqtV6uTp1/mSH/vmB7EmhFoAAw6CxmyGnl7
IMRMkKt7zBusYB9bve2xWeXVAYqs9RdSwb+kzbqtP8vHTn1+dtf3+h91Vf89idb/RPWV+U9dwadP
1X7+WXy1fsFfxFea+U03SSTQgREB+yc0+G++YP7Rl2MeIDtHB1GnkL3+8AXb3jc4hF/R3OR0GVJg
pmurvov/49/5R7iUbaaKAuC7CSvnX1FfrT/Y3xnMAIeQA8O38HB44eAnPfHPhqI0xGsyK5SmaoUW
gNKrWvjbWlXvZnuEk5pXZfadl6w/ADRggMCWj+eqIUmAaeE4/WqzkRGYQj3C45c9hSMSyg25neWr
0nFcplXufbczT+AoDs231hjd39CE3u0YcO2/rg387wn//ulT+j/w+eN4/Gfqv8e8Gj7L5E/G9K8v
+cOY7q5KPofCC+OYDS7mbw+gYX0DFsZQhLUT9A/mK//5ALrfpHAR4xEmSBTZnx5A5xtbNoekKP6z
mt7Mf+UBhNKzGkP/zuO4yv/I/7P5/rALAWf9g3F0avPBJSOVhZWmZS9QuMOfvV4hvE8XB9Jx/kU9
bhsHZZKxwpDxIsBFdr4YyZ4xwUuOtRFDgr1ilGMGTysbOFa36ouzHK/I5TYqoS/TlWk30E9hMoMP
jUxmMG1j7nnLUM7ORgIy0+7oWpkKx6d2RTz3DD7s2oP4XJLQ/Bx9saBru2KtOX4xop0hkQ/CbdNH
s07x3Q2KgeCm/2JLF1DauWjQhFxXGZW1ZQgBiTr8olK3uaXCTTYRC7vNVnA100E2hK1jwbOOXcBC
9INgrqtaE+7WhFHkh1KHNGfGTnQebSDQlK2SRRYqHCoUzMYlniAIt8fmi6sdYiOWGyBW8LZnuq2L
vUK4CZMtwNAajCUBpELpTsyyhKHOJCRFGt5WbTB9Ub2dL8J3ruWa5CcWWRdMquzeUuIwGCWa7kAM
r1eLYdssZBmYi908WCUfJSgs4EKbec6Gt7C37GLXSk+9FZFjfxdG5LwIsFo/ssZrbkM3oasxJnZc
vgNfG+V7VUE7bqb0xqIiTAaE/2aFo8ZbDuu6q6s9Wfksjl+8qMXgi19HY0lcGkkAoWvT1NqtCN+K
6Y6AvnNYmz4oNioA+8BPUTau39i0JalKdh48PlDIST6948m6141LBX1/kMsrnmv3YBLucwP9hgRm
KMZEI3RmIXa6VXwsmvksAUD5Dp752mhunbnwm7m/oiHZu8VyO/X9kx56J67il7z9TOvxrlndismn
3aBBi/Q3cq0vxbD2bniquo5ZJSrQJDwag6b7I3VzGLdvTZYPLM5umnFmINzcg7PZuDi/0EeU+wbR
4+qWHwXwYqD/UU+V6ZpBoUxmkWEMMaS+LLJQe5N8RaPzGvQbHlO6qDOf6EStRzdfqp+p3h6tiWdu
TZXYxiLXAMhbxlM4CHzrtrEbRl08Zk6CxI52UWHeAES1G9i8vrko5zZ20/82M3Wler1zpKzPpdOm
/oAe6amlegOhHPRhf4qjQd0I8NE2eqxoaI4dNaWJcXBUD4Tc7hjBbxfbe/WMd32+mTHwU6MZjJVG
/RVU0Q4wAxoAe1coPkjMImZ4NxPjsCAOIiVw2SVm98jkapVy4XypgfdXCJx+uPZwj4b40RJjoKWu
z1qWJ8TaauD2x/Qmd51A0uvoIrptPc3nnNzaHpSCrgkSiZwu1oNpBMKvpWeWzCwTtYAYxIts0y3N
k5/rJbDhrGf0gQ4Kf1vVVY+99hznP80+PFuCdMj5zQTVB4b+pyC8T0/OSZgHA7eih6bLiH7GtMMs
JHcE32jlJmmH77GNkysKfRE/jp7x1ExQkWLb+9DANfConYcCon4V495ozGKrZfcjaHDq8uZJrLJU
faTaIy2CRq++L7C2hS66xMYd0QaUb27XXQa2fBIqIg7uNCi62jzSfG2HteQmdH47JVhIWue2TzQo
G+On089xxcFqmvcJIo+tac20h1FGOINE2IIKdIivi26F+9DJ8i2PYxEY7BjOE3pJhMo1Y7/hu9Aq
VIXpcJ1T98ZaslfTdfbVQIi2MLU91vIjBPrHYpn9oR0DdOd0WLdkhZwgrQYVbHYc8KzB2/xGz5MP
L5ZMD5d+QzScQ6RokzN25Uz3gganZTYoN1hCXtf2zRqMH00x4ewt0scSvLU9e1u7sO5rkdzqxRpE
c4kyua+H/GmqxI0oFUzxbBbIcGpAISIdHtBMHm3Z7Yz2DjPtgrPwYXSHi2qyU9m9Dyt+2Gt79ZiL
5RrRKWtR9DJb6sEcmXoCjUOzBX5pWxcTPk+/NLv9NGYEqtTjdI6Wi6iYvGjo5ow0uV3S5rKk+oXF
48G2eRvHNpibexrWTeVqF6dYdl5+kyO7sNRljBkrZBWpPy0iEJCJgs0Ti7K0E7tK6Kwk5tFDJA1J
3QxQy8itVTMkKHMkewtgVpSuv9uJAY/MDskownPJbOW9cNxsq6PrFHVzKwb8z8CVWRkNw7M9Fh5i
K1Yum4Wh7K7KsIm2435K1X7p6kuX23sHOj/36tLdJp1zaUMCuPSLMWLoK6ugGwqQ7pz1Kbv+vvCT
GIV81n+wDmCa694ZFRpLC/cZQ3UHB5LpfCzm0VvKWzHdSijeS3sHUXo76mcbUYdroRuo44NXFcBo
XM0G0bB0eGdwpFQIK9pbQkw3fa58Mevje1IDLxf229Iq5sX9W5EY537OcHGzZJgRV89dEjQdQiKW
zIFA/DnidI/cp9HOzVc5whI3xUUDbpJk9W3Rr4dtZRXPvXK+r7kQvGY/UVltU737WFQf0NBWHwr9
ZyteBkrlPRnRG0QcmzaUctfOdmDlLK5DVb3FGnLENtHv0CK523m5IxwbHt2m1SH4wezTqhj7WLuT
ghx6/OYcvu+Jq95NdpZMCFkpmVezmw4Nh7lhYPPpXJgrGAKZWzDLHb1DhNVTGzzf0ZM3pQk+r+wS
jY1xr+X8388vOh4CVqVkg94sCp2l3jgpcvvAUR5WXRuUvXR4UyHqQLRl+0F4USTPapmO7uhcJ6F+
O1xrGevs7dSgykBP7swjkzru0uyuyuWtoV5tnK3cjy+ekKeIifhCou59F97JSLyyOD02nhcU5HhM
04cktwqyzXRudJSsDpOQKN4TcnBKvegJ0Te7rWnwMXIFPVE9aB5j7HDluFOp/krg2k9V1azo6oNS
7U1PwlCi8SZV3TGbJU+05QSW1/+KXCACjpNcW9mfxjq7AwHjNpsy6dDYGk+OC0tIheN8tDobS1/r
XNCWHC3BfYAAf1EHyq34hkBpw9WJrPQQ3g/6XcQMPsX7lxi7Jf1FE+9yWSNHZLdppwVn7vReuC4R
R/yC82OeEmfJqKvJflip5LuU3+vI3Aze/CBdGD7zD4s5L4i8jbsM9wkGthRlEy0Zq0XqNVSvU3KD
9prg+wvzEPZcpa+jynaMX70b0eabx2wwCBugoC0i/iYpNx2mWlP6orUCJykDB3CTsXortenO69l5
aSFOfnZ80uVerl5cZoBp8n2Bjpq2c7NRSXGb4KgWMXo71w6ieUa9jAwqZ0BB/0isXi/wytudyUfm
niTKsw3etOiQmM0xNfXtPPCLzmcgVG+qcR5HUw9fnZr7OE4PVCUHhXk5RE2Uu7hE0K9FNAQI7/CT
DUEd/ULCwvYQsgfVIzBPf71cJ2sORn4QKHCsGJmbuy6PJ0jsWV+e6X93LBfsQKr7kbr7PknBAA8M
Y5qlxgxaOxFxMPiCMvNlaD41O9rP1e2gnwvUs15YrjNNlnKkpNcfckLMh1IOtlO1mz3iSVqSpjTG
y/Cny08Cvo9ZcdvWaEO76tzqefQ2lDH7aTQPc7PLWGUXMzZQpZm7zrYfc28lREdHt2v3Rj72nzZi
s13f1duGMTZxHBYfMx6/CIMEkhum9vQz7DQTdgL5m9UY1MDlHcNOJF9m95KMTXN00Ax6BI0ofgQU
2Lq9LY0ezmFnPZb4uRltlVnDLpNh9KT5ccPPV6XOu2j3eJTw4fjlNPveKH61iCFmTX9y8HZ7yxrI
08QdtziGD1N0NSB7GqdFtB+J4fmTaf3q+mG8Z5DJrbyyi2yGqvihxact5x+NOlkzNTkWHXhKqYyv
s+EcSDJy7sup9/UFA5H5WSD2aAmXmRTu5JBSqPRoIXRmvz1vUAhZjKWwL3REQyrdrfWO6bKWcJeg
j81gbLDGTnxQDmO16WPMp0OeWlemE3tRe/s2d/aD+oz0cueQQeaGP8N4vO2sMYisEUK1DQyU4XVV
niORB67ySJUA1DU8tOJQFA/8rMhhWAcjPXghI4nLRdybKPHN3iCbubymbNJ7KQ52xEJ0+I2sFsnn
/KRa9zpE+kVyWN7YRb+HqLjtR3VnML9OC+SR0sJ3DWJl2xra/ezG70ZPIKQ+WltHGQhNLVJGQKUY
rF5gkS2h9mgtzqYWzkVMzo9pHopDlIrDRGDZMUM4RLSuduuJntKH0aaRvuXiIZfDNkcEYWTsgTRC
+3QnV+9WWSOGlXdlhBUmQwCo7sJQF7thAQ+8yYuoPJEdt5VRebXQv1UxnH/DnenE1W9ikzfaTPid
tS0cqNNxpt+ElD8lIRAJdT0oZZZA12jRfGsi/QXR+h7gMoQ2k+1G2o8/Ysl5bgLlWCgVC7D0TDIx
R3AMWLnOlsxdyUCUP1b5ZPKmF/QfMzKA7cgsC4H0cMpNukC6m4upeAe7BB6B07cHz4EjoZz8sSAP
qGF9yAssaVKRT63oCpVDw+Xe0L35l8jQmVTo9k7GuHRnU/SWn0eV9ql5ErOIoV2yrPnZIMCzTM3h
45/23oh/1pXxvG2a6EzsFCICW2NYXGccNLLB2ge8DFJNuR/6wHDHYdNP1tlZ9KMNqgWO8rW31Ws5
z4cCLzTCggTANcQwJulkK7bvRTTsRWPiLzAayHJLTvyf71QEv6FVy+7Q7rggiKnWSWITGONxagNY
mOWlC5nkCbhuJnWqjffpmNT3dbvv49rdDSFJV9XRnfvfS3JcP7s+WBDOorCxEwoYU6XzsqHkQeLm
eWHrs29svydNg5Ew6cPud2jaaCvBdqRASTwdETjzTrKZ0q+cJjOsdTZ0pBJQfS0eXzSPa64TqfD2
bV8V9FK5uSY/EWYF5O8rD0rvO/aJnGLTlWQ6EqOIaPLewtCYokPkTCHah8oFftthmbsdiqnWttWS
GxfcLNw+HW8rGgPDWDOq1rgqJq30BWYd8Qc1m8J7G7+yrVTnkHOl2DaH/Kor/DWudbVWfj25WO1X
RhZyM/OuZILGj/OVojWvgVr/O6Hs5i8OpsnQ7r/2J5/ey3+7vs+f5Z8cyuvX/DEkF9+wJjumJyzP
IuuC8uOv8EzN+wZ83MCgbICvtNnRY0T+Y0ouDEbhzA7JFQb2D1X3P+mZQv8mTcHI/S/D8//3f1k+
RJ9oePLVZdn+w3//t7JnD5uUXfsf//4PgFuEmMQJkzJCkeDo0Lf+MXEmsaO6hWS7bAvckOSlV3ME
iciwg9YV2SHOQ4H4BjD8sFOoEW6ayOmTs76wU2P6lkb5QdOShAldiKeaMsMh6TTuRjJX6VgYAQrh
Ja+Do7lYDhMx/siNOBFB3IXTAtBQR64+GVQRm9SM+tV5NnSbvlr0DaYRNCF6Mv3GnY+WejI44yzy
IL0e28l+AX9MLWvX5Xu6dIvwdYJWH9FHbDsxwyDOklZ/Rr4cQZRMvOI8avoCZCXW5qBdGuwbiKFG
FlSqjU+j60BzGjFqOW5b+Kk5Rad6sqnAZ7fuX2B18ELHUdPsW3zNGIJ0I9+XXvfklUmRBxy822Zq
4oMdwgYuNaPCUGRgR1qYkr2bnOczxi8Kc/yj5vtUp92PEifMoRrtZuN0RXH439fwj9fQBs73X7+G
l/du+POawFi/4A9KgPxmWp7rsiYgbIYn/m+voKl/8yCyQWT/A2zLAuGPN9CR8GsN1/BA7qwU/nVR
8ceeynG+ucJ2CaEikdNgueT9K2uCvwQ7/f2WgP0AHTIoQvyiSD++All+vj8kZcRLa/yfbBJzKWQq
iBNwyt+F13nfywIk5raK+n1uadFnVg6sC/pokt9DHDv9Ts79dNWbtrEDUID2i6sWCGWaoSmkWKkb
pbvZqhdgojWOXiUF6m8UFrTKRmUivqzsHD8FcTrVdxhQTg+wi2yqkzf1wkC1PZjNrhAZFmKU97Qj
WIKrwGANbZ6tLoOktiaVPfFX67KNypfp52RXSttTw3REVtWyxe6LT3iEqDHO8KBQ0TLHcpIG81CT
GEEW2zprbS7BBLFYnr5ZuUQTaLurTJBGTAFqsmKmMRYwk/c8mUjrJAjXRhNT2UoHnJVpp9CwZnzK
43I30Mj8bnnlThk2XSxozfQg8kXdM7mD+a6zWZ6CAtgC8dsVAKyZDGbqeOxvaLGK+cYxmemvXRBW
8BkAwG7q6/jo4TQCkKskjtnSgfjjEqbKJA5l65uCZQ2NxCvr9ylruW+7DLEKewcd6xJHN+7ZeNDW
1GNmVr/UqKHnWrrYxjJSJ85V9O6Cuq3Bg7xNStX/ZvGRvEQ23wYthnQzv2wFXFAiQmPyAPVRuxqY
0ZZTik37ea5tyNheMS6vQ4JGe1P2scM4SLZLsU2IymLy3rXRS4damQyFovKavRqkjks2hZS6qd1q
7E7497Hx2gu3xK7M41XWm5EY7YcE/R7HuaTjjoaUXrv3rJNVa4WkHEEbDrQmwxmYE4q0b0x+HT5e
Cy0qmITJCepl6E8zGXs1/uwecV4WJgQ3GSYEny1yUdTBpeqYKQ9Vb+CglCSLM2OBbqWZw7avtFnQ
sfewW2abwAqYGG1/YWuDC4O8en6GQTSowXpXzB+WxuTXRl7MMyOr6cMm/4L0S7vT1A7/GTp3WHlT
6Hd9yKOk5gS9tNmX5UXpGlKYOGmb+zVW9DU1IKP5ADmyX2NYah1EJ+E+F0XqggqWiG/5qChO2Row
Eh0hYb91yHYypv65y0Uh1o++Im8TLYnXKyjoVa+92nPDvmXI++g3gQwsO0r2xy4+mDbJbic9I5Gz
gjYAsGCq533cMIL0jdC0kLmYKn4Jl8hrV2d/CFhQsR2Cf2MtLzWKGIYmmBCpHOfWqJEJKiTYcWFC
4dEy5PfQhwyLmxSREGbefIRPHY1Kw1bndT+mvrFeQ6Qt4dYyFhRUNQrb9mrJlQBkWJkoSI4jjvpU
FaK0j1GEx+JI2gTknzZPWWAgLmEflKddkt6SEdWTHkPIJNzfduEzN/D94xBRYcOSJPewaM+JiMYt
qmbp7jVJReHXnodsscFdNZ0mIw6fBKISAHBLNcbbpE6Ge6lkZZwSzUZYMimEoo9TrWfGj6Rcl264
DREEQZifGCSopX1TPAj2BifhwCBaWQPmgjlFFkPlM6cSIHOK9GhTt3xAt0kWO+F9NJoseeJQA6pk
4mkdL/0MH2BfDAiGbzLLS353hBcOtH3e4HH0YDbeWElm0eS5i/5iUcpJzHl1+hPCiABqzbzNxM5b
WdGHrQ32D1UtTHP6zvql4kInzr1E3HZJ+mHx/MHV9RfE1KiW4V/VO+UaiAChJmSveBBdMOY4VL2N
km70KojvbS49YhyxK2uney0ZI5L8aTN+3STThEA1mkoDf77DtNu3KxO0BjYxN7o352InXateyYPN
8uGRcTkhncGF40/u2PfbWq5cbKtMrKfFtSMcGzqzFJJWBB10lQ7QQM1cD08dkd7Whm/bvjZ23n5Y
Y9YB3aqaFt5qWGn4zwy7QkbaadVMa4pNfosxtzdwWLtVEvQLgeOqz8k013RN/KbmnFazxMpspNq0
5mPoxp61c0Z6Iz8JsQvxOGWDvpF2I3bSG0jvkHVdEKEbTx408Ngdu4PCE/GWcAEYew0FyIfS6XQ5
PFJGlsrET32Kl7BbDnGSKQ9/aN39bFXTI87rGiDhRhg+tRB7WoxT8rsmCFXGG5gue3zL7mkJ1fiB
NTg69y4agw0YH0Zvjjn4mAWqJ8Xe5Dq2LZBKMhjlHo/JfOi0mMERpj/jZ5069W+4VjihckMXXCZj
PgD+Jl132ox42KGP4sb9wfEtXFJ53PQNRa8xPmmpIR+AXnavsjFajJ7J1N8J21bjLlvC8TVLNHxF
od1jo+EDcvaiWGeTcTLnx2UOESHOejxX2Kddlyx7kU4Q5rOZjpp2wy03RjfsbRJXH6s+nyJ49FkV
7mInZ7HYlBTqG1PXve9DXawUVXDp71nbs2uv6lRnL4mjsw1kKOFnDPVk2RuOo+U3v8+gSPuWnref
Wdnb9LB6iq6eZCJILaWabmMVzytuw5hWGKLHBkRXJEv4lRHCek3Q3WGw1OKY9nVESe7/b1X8R1Xs
/FP5zLXCdTf8ST1DtNZfy2JLX+VWYo3V1IGbe+in/pLqYLrfXIP/0bN0OkMh19L3r+ot+Y2SF5zV
/2fvzHYjR7Js+0UscB5e6SR9lrtrll4ISRHiPJPG4evvojKrOyuBW416bKCBTEARoYHuIs2OnbP3
2gQhwsxW1lL6z6oYdhZGLSguPDRkxeE9+0+qYopwau9/Ec+Q12NpmsWFEKxjkULyr/otwpy1tonh
8MqmOALcKUafVnl/SzM4D+4oFOwzWh1dsWHbDActxU+yQWys0ewvGc6udFclpkxE75CgrcjsuFdx
Y4UTFsL5QI2WBpItfmksWG7fp00gd3G22g5smE6T8SwzLNtUbX1Ua2QBEe2b7eyE6f3CJuGxOZ4N
U3K2eRZ1B5kxCyQX6Vtl9nmmh/iAO+YXPSWhkV82gZTgyDiCSoC/SP+/aRb9ECcRbUVdHZ4WRMl3
uhF2HiT+Ub4a+MhLT+HgnTFyC1U7sBvyZL4qkcjxY7YoORIdWuU7aE/ZBil58bgU47ta1faEfamk
M75waik8pwlnix6vI+9Y2CFhlbNE/ywyKp65ZXY2rVnNZ4r9534uJDQV6kxkT9VFiy8mIyQ6QbKg
DCZTslekAWyVmZodTzEJ4WnXP6lFzPQwGvTTZHY48xnr84/RHLmRRgo7rxYM16ANhA+sG/AoPnIy
hGEJV7LwCcq2LrkocgwhU2gyPZ1CWPMFY4isBfio02+ealPf0eAKLxFYP3FoI8d4Mgq22p1kNQUT
FCucHh1JMW4dynhUNGjFvmRQNZ5JiKCzpod3h7DXtU3ZEk/u57IjLDSjKE8BHOenuJMMfL8RFHej
MdbMHD31G7sWX7HRZvt0IDItadvyPQsNeIcR5BjXaPE8FXilj6IHHxGnrXRBlWIO+9EJCVMYC6Ol
EtCfwvXiB9Pc9FGHIrubM8TNqmrez861YuYxw3gRtAyRH7+r9CIwUqWbvMMKnomJ5iJj6oQCDrY0
uNFsk67nLuAt/MYlMh/0ddwR2RElJo8jyzaDlGZF2Ycd3qW+BcBIC5CORzEcp8p+icyerX2OBrjI
FSVGiXRkTECctLoXNfPZzGZG9w6GlMpKPSgoxtaRwtDLwpJdnnl8aZE/YKaBPnOitDsV27pk3sLV
xgmN6MTt5WktO2WeWSl7VaLgdWOQR+8FSGa5YOFdIJRX3A3MveZtzZnYa3QRLCbOToM5IgxJzi8L
BxKPci/Z11F6Gvvw4CAFyUsDHzJIGLmnC6p1BuTssO8PdoMF0dQG6dBzJgS/6TwYMfmUxBc3bj/k
IE2cqd8ZU/7MzocETiVjzFFW7B344lHC75cU0uyKvqsjbzIxBtY51hHOvoxCzPko2dWlm5PLPIUn
klrYCUU/BqS7cTiCmwym1JHyJ0cuk6exypP9qMPQhtJqMX4/iYYdt7QxskatuhoU8f3FWvK9pEvB
oXz8XGoLb45on+gUYVRsCD+x4tfIEfm5anrukGKpW6gaK/JmmlBLEF8D/mDeR0UGjn+Wg8Q0zc9e
ULbgP2fmDsMeNJzUMzC35WdIIDyBZWk8cYolpCqqrQ3sT3QVPG7fBtt05Ba4BOhRiQntRYQ20TOz
tNyMRs5AsuM0PYbJ3bLwqCN3NxgMxSQixvQfRP40g3fJXHXomDQCDekvpa15ROAwkxXhyZxHSqau
MCCj5dtJwwOgDeptEdJykxa0d8kY/R7GujrksTHuJCUxtzlIM45+qlnv6sia75QkHz80WhTHBkt/
Xucx07na9ge1GqpzMmIhBEueOM9Gba6ydinPHnqLfgE9vikn1gQlYJAWVkMjHtmXamTpjRtFBWjb
q2+4Tu19xc3tT2Oj3/B4MyBEOWQf+rytn2ss8SyUscxQHZgGFX9BA49hS450DpgJKFWL6s4f2xa7
1YJJtubZCBD6KfucYItNT8A9t/vMkajKK87IfWd+RFFMe7DOV3p2aeysisEnYC+EQZSgWIwlMj38
zlAGvL4F8+k+dIqtLGr452IK2fwG7PaZpd7ViBRPSL6wfZCjdQ+ZRD9xVg99R2aRq8UYQTpWWy9q
dU5mlS5p90lsgZaaCJwxvF5Yybs5L9almQZwTUaBAdbAnYTHHXfVYpy7rH1FIiByrtww252mlJAN
zeRcm+a1GprKb2U+N8zFcqT9kV/ssdS5A0O41Rp6KS+nZN00JjRkezBVT41Ssw9K7tUeCVzbAJMq
w0giMb6rrnmkGEze5vC6dKxniVYyhtIYP+K11szqlDRMsosCipeYcr/VOcsNNVgSIa34bIblgIJp
ZXtwcyJ/joVGXkg2nUK1SYNyGFb1UAeDSsEC2+XRfcgwhGDQh2SKPhObfKNECGnXWQCRjIlzjbIY
oqBnkDq5T6fj6mjcenNc36EnvhJ6VR+0nBCeYZL0hzRvvrtM+RYIVE61JKqveRlK4HbEhA7pnWVP
CDyQFO0M7jzcx7xoOFjLA3F9iO+mPj5FJRI8q1PVnWOmxYlzpHwtTfDEuKCGfZ7zxqtF1FzSsqiv
Ui5z7V2hfCp2Y7oVmgASqanfnVQ/J5ignXKu3lSFrrTZ6dyPg/rcSgu24apm/0IgwBhaN3gk4nCH
loi52FQ3kPnb6CHHAfY8T933kLDRqOPYb6ZqDO+SOmuC2EEP2BTD6PameS+mev2WQ7xTLTnZmj2e
D1Iu8k+h0YWp0eYemn6UN0xGu3NpxCetGPG9yDVhCnH8gTCofpBlkT5k2VgfTU6+PPflspdrCqUS
StxZM4Y1S6IwghGqYE4rf8svKdxgFVJYsifVPoV6TT6HPB0q2UpPssxGnkCE3ZsZ/A1YIflXRya4
W+HU4ZA6PtWV9ZxGZZDjSTmARFF40pzyaolw8pPeqvw+Lq2ncXTGS0lhfInz8kmxGVRYGjwGfcFB
yLZ+L81h4suRqHYVeddH4rjSB9uOphUQBmgLbxRYGbsxkFYsVvIGIYpsoJ6nw9gmc1IfJRqWD30P
YNWYMwOQNf6KY60kBPIQvjseeZDy2jPNKv/IDJlGVtU6HwvsrVdllJMzUwd73Pd5LHwivZaPkf4Y
/aG5G97Rohj35oRYKe+n6hn+tn5ltG+7Zmx0B8OwnhBkAp5lNz/izUDyMsXyzWkUrIZ1FxOPNcfR
22jG4ht8aQkVr2M61IJjcwGMZ3fLUDS7xZ7Gb4h64l4opXXMGshtoeTMKFqG4ldhDc2BgVbMEN38
TfooQofRHHbo4kwUNVDm5Wg073vN6GkQAEfQrZrwEQGIjMaNDmQ9ryRmsbrAbrgYtnTuaSNInpkb
1iP6DH7h6cgiKK9ydACHhidg9gRlp2oofAyODOQUpOk+NOzpOPWGdrC6+G5KhnZn2qyMkkNKhlb1
MN5FpiEKa9SvzIQL0Gvgmct+6b55Ruj06fQtgqRBg0Nh6egHs51gutGVbdPsd8/MGtu/Zj73Dadf
7r8ay3v/mQJt308R5UJqAcGQVLPyCDNmopsZw1MNWi7Q7eSNuL2J9AlnCFZDegSZIBL4r3V5z4jp
YJjAN+3KCre00+ptPeJkX7JTMagN76DcPZZD9ND0eA+r+Mx+x7g4vcod/udUWphQd3d2TigEBmlr
G6mWg6wiNrdT2V1LWx5A2ywfQK3ukhzBIMcFZ1OrBGwZLclZOjUl8mQa8w2eQEnvqK9Vy+902DxF
u6UESfZlJ84tceDbtBMdzi49O3AfF5dy1MZdIxjBKXz+Uep56iBG4dyaldIbZMu+xVFeAm114H8v
aXwGqhC6c+IgYVtKZ5dguvSgr9HimRQWuXh6NlbyAKUOuNdMID6gpIsX5SubwOWGQr3NqUGDC526
v9oQcjP3NXLHGugSgUy1UcoMS2jAZAdQct9KWh8QIzj7kEMECTIge2Lit/fzqNhgSqLWKzKRH/pV
N9GPaN2HeoyCLMXcWMWQd5elJClQDUM/t8ZkZyjSAVHAqinD1yqMpTyhrmCOYRgC/Fz7qcSzjvyV
eDpah367MjPUBeBZM2gCVDoM55nnuaNusE040OOHrCjpuQCUfGElfil7lLowpsKt2qtUWjMQUGvW
d8tCqA2fxIae9w1PTl6eyGa33NbBRRFFREWsY9XWmq4DFoV12viYx+gzcTnt2hXAgT55tIHBhU3s
hW2Kixh8U8964miSeVLolXMCE6ZrzLzxbRQNfg0XGfTN1AXjIrGAVkTUGbGEe8EpP6UGbiNtQzyN
U2mfFMQUF9ue32xoFADopoMVjl5MHh9bPl0e6F1tt2MAQeO0gA4B4K3ahjopVsgUfUNSQEDpcrOb
KPlp5eGLzuf6SdewaBaNNO6crkfgHsdPuZTl7050xk3L7VJjI+AnCXEssxmkl9khyUpjpiFOeM8e
Ty6C3iDZ5Rt3tWC3gR0c8SvBYMpYQfKboeJXWj4ZDZIz4gJJcGqaXWVRqsnjgEnEoc/L53G0ZiqX
zUGbac95iqO1T8dsHzXjcJQGUGNhb8ChyFQ2RSoMC9JIpnSHyUoDNbPQxC9piU8SCV8BiqmMJF+S
KfPDIty1gmBuPexTrysJSlGiGvd72nkSNA1mIW3mNRgEAkkaYgjchE5MOhfPmr9XSYLTyr5kRGRC
TpUTAwJytwYH4vpRlfI653W7Q80Cg6DoQTelXYiW0ulZuZmXqHNFvWlRKy+kfJfzPp1+gDZosxIp
/TXF2rXTg6Iz02tkyOluhKy0y7r+ta0VJFCF9t7w2jw4tYw4WBpOTnEZxO+Rs6oraQaCGVXZO6ns
NUrI7lu/ZqaYNmbxnqU14Zcq/JF8pJODPF0uzV9VX7xLlir4Ek7CajE8ZVWjbirOEFmHw8U4j4Nz
h5nhRZvszzBySG/outzLDfPYr7Z3kU7nkV7PxokVBKaM9yQ1RVYG+GKPWJwytSYskR3d8eJYno6p
MvWByBuNODe73swEzaAhQhu4RMiOoM7Mm1m0ABXwC9DSFMUxlmX68EZ/68GhbdI1iWvp3yx1xsrd
MLEIS91n8yLVA0ix66AeL+UG5xNxwBtD4LUvuy7gXYgQvin+EGeRn9vLfjENlJQYeyyl7+kfMMfo
aIJRTsSYp6oKoBWeCk6xsJF4Iu4SUObVNOx61aKzrDoLFWWtMfSwLdo1RPKGooSgVHTHvH+2nSzz
BE6Eq0rfihUPXYSuVMc8JEi4iZ3Uk5uZIMyqQKKnFtVRKSZnDSGjnOlaDiomkcdeGRFBQiwyHJnu
oDSN7c9MWLxJaq4i7i5FPV4iojQi9KDM9xhz2cWIvNEaD6w3kWeN00+77ihAMxTOAKUtYvk1He0R
ovs5pl/jmgYBQ8BcJXeZSSLrY8UmTLXSd3ZhINAUxT0DcpfnBCjiKE56PWY7xQgvjlPTDO/s+rNW
0Xprok7uUF3ECFXS7wRZL/2out43Cwxbx1joUUi8tglVqavNLJmlgc6rmMp3EY8cNVLeuqTXpYMi
yeah0DqdHov0pcgKa5VeLa61GlbK1cCVVCq4OAUVaGIsYBJMpfNB+3ACIMfyEi6y4zkg1dZDR3am
jF9PpNoDd+7NtodgzsL+bC0L4tA6En4ooc8m2KuGHqE+WnV4HnPTDyvjK2xQsqbSfcGJfNf0yb0x
drQe5fy+hcxwVPN5PxfRza4QRypFcZj7NoiM6Bkf7y+ZgNtAySvNaxeCiPSiHPCKtw7pnCyHKjKV
vRneWlDKVKmQ/cOiuCFg5GpYJQynQZUnyds4JmFL61MOVPaZcaNPRDXC87q8T9XiMWpNaEc2lzKS
7A5QdkHVq28BVbwIp0HaM0C4mCDrb9pohLMEfgd71sWJSZtF4lDDMBpMTg/6RYvTg9VHTxahHEiv
MUWU0RUhab/XF1Mmecj5Lsl3EzFzWaiFlBfijW7tDln7ZZHFPYF/FvaC31kxfnTWMNOdSni6Ixn2
sEjv7SR+SBf7U+8seVtUM+ILW5t3ia05wSCij1zLgzFe8w305tC22rZOVUYuulDp32UcZGIYwYUc
3RjnrhAO6U3Y+TsalCvNaUioVp54EGmCQkHqaEcESMXFmvZ6k3rxTFsC+QOjV8JYsP/Ak+GpNtFa
IkRgu1qycJvN5aUXJOVYL3NVfTNRZS1aIahhXFxBRRG1rlr5VXVMKdCUvMFLRbdlUSEwEUUOXgYe
dI1+wewiJzCJ18P5yeCsRa0ltUc56c9DziRZyZrfE+LqqMUdmaofZHJiTMSO6WLAoE2YWDukqrT2
aIQBxy0ajzHqshFQZpBlvDME+IyrqXCJSWZ206dfwqotbt0Fe1SEnkuCf07ji/5l2MxiNQkFkQl9
g8HsnoAywZY/3PIInXMsk3lWadz4DJcfmNWmINGxAs7zqpTtU+5QuRk2k0JjGCIhMpVQAm6TN0/S
KL9nGBDIH2KUmWv1M8c2x+NWs7gunIaV9FAt+nvfl18WFOtIwRwHg3pyARavjNQ43NSAFFyhWb8Q
4xGP1EMBUSAWtGNxMWcyNqeI+5aWdbKB0XmT+MINXDcZqIa6D2WExIagRWpC9yNUXdqUYIggRE0R
9OZZ8TUmddTqmQwsRYpQ+NuJ20kh900j/dLDynLVhFQcotfwjWlwV01yQzZExDPWVvuXTNUpBTQO
5qRDqzXdBpOfJiXsanlOFicPnSutcVzRON/y1lG5UuK6coBVZUvMH7aRIE5Re0BbJtxqdhpvrKVv
PGB7YIK/bVTIsqlcwynbt9bwQRTiuGKZnhMLKJGuAaYgRLOFPzNM/VFR8aUuo70gMuF9pLk9XLKq
CneGTXSHXKZyUIih8KyCnN5YBlvn0MHCDoehJ1VWDe+U3f/4GMhVziVlh6bFfE7j/Ag/7JPT9bjF
uyYmsY2d9rqiYKZs1o9CYL5KqvAwUWB3+W88zV/Meg+xIV6HiN9W85GozotdDO8EbJjPRd9WnmUt
1oEcMj8iyWDfN8Q46x1Sj3geCM6SYZY1ho4y3Sp3CnzCqTefDVX/BHf9nKVdvGPGBB2ssXcLE3HW
Eps6q0aRE2l55qnt/A64kv0iVV85Sha8MtWAysm8lCZX5vWAMzbc+t5oaofOrL9qtkZPtrLhkMPk
3GZYX/d6M+I1CR1jZyrjZaTRh6iRarAp2ts8SPTn80d71G52Lb0aGnrMOlujfeWeQUVNOWQYy69Y
hiYWConfw/BuV5WAhYqgUrbXDLE4zPw4MWDFSKTHTGi4XVvS2yPtdayMzlHXnBOTdGWTWAs0BMLB
cGE6bmWxOxbWKuIupOa3tYwTyQxtHLSmcSGYLcXsld2moWc2o8MsHqJHIqmuxaBfp5SFWgFLKkgy
NOyRaOfCuPQVPMoSDRjer1rfYIxHwDD2xc6m5MCK2pG5lFCroQK4iSFZ+OGxq41x6g0JlEcYg9xc
yCnT2sm8uLMwj5gwYWS7c+5j+hX0ucfqkjfd5/8Nj/8pqURU/G8klUkfDx9/gy8oOl/zp6oSjgK6
RQtls6mpDInRPP85P0ZVaVjkqcD5UGVTNviXf6oqzX+gctSRzSp/5CsxWv5zfmxoZDnh63dW/sLP
t/ublPnfSZtVLutfhsdkMSGrNJECo6YxZYU5df0XTaUeGjmiHaNmDQhrNgMwl5Url+CxJXbjzKtA
VL8gYhOP7TS95zI5fvJCJRMsCSp8n9Qb2KIZEt2j6Igc8JcOeI6rVZLNAVBEPUampBEO5hL6bsdp
UqTZYzGYnv/ylv8p2f6rRFuz/j4F13VeAhJyk0m4aqjrwP2vL8TubM1apFZ45gjmeLdETTxs7YWj
y6EZWzZ1K8uTXwl13NEq5OZ3glbM3HAY7dDSgA5namclq1TDwIfhCRwET33RJlfKDdzU0E/y46Qq
Wur1U9RTNfUJcbGI1RPyQLAUrhAzjpaSbecRU1dzanad2uOVo0fESoxCkdplbqocJMIoH8ZiZSPa
3UjTTGvTkc55NBbP4IonCzexjGWVjkuLs7/q86/ajgsiQyNrIlsPPDbgM7miFmiTXjT4/1SbDmBE
nLBfjtDn0b1R6m0KSaMdKUyA7JDbJcoK8Bb1ldKQ9cCpM3BFnSXsOuiicGyI94vFCZGWfTPtPGEW
Z2nAyVIlYe4owNMzNmYG1u1MJ5LGYLDH9gS3c7bplpZhvVU6leGMyVTkl51YzaFZHOOYMpPbYOYp
232ONPQttdJWp7UeabxJUtOQBhjTGt04GnyHph2iN2MZe45HvTYE+aQmwkN1JO4I8h2UFUSJ9E1l
KGYSDGIxlKuLVSMvMa4Fbxgq6aVIhIb4kTCYX2HftrQO4lH7blA2USdU+fgILl1Im1yL1d8RMw8U
gRk0iH6W0jvagKl6qaZSPTWjORLZlFc8ASNXTFFITkFtpTLJrPK4PDIv08Z7C5/Vgmu/mMkWo42N
oxyylYuLiDW50gSuKG21NmMcVZRNHFarvbMYiihQWt14LuHCfSU/Qh7zR9ST/gh80G8i9lF+hD80
4RABmT+CIBp+iIOcVSe0/EiGpB/50PIjJSKhHVnR9CMxwhaH2uhHeOT8iJDkH0ESdyLipPxHqKSL
Mf6A4YZ8SVuVTLPJ8dzNdVpmOAtXsVOk0NOjR2HoDypiKA5GDGmlH4mUNcGkcjV8rZyif2RUMh0o
ieRr1FXcfwitxlVzJemr/Cr/kWLlqyoLZTcCrbawhyutdGRbkuj7l3DVcikaZNZHTe3S1/RH7JXQ
PH/XG5FPsF0kSi96EgPUjZLoqP38IxmDAF5/Sw06suFHUras6rKiJiFjGy12/l0ac39Gn109mgjS
UGhR+YsfmRpN/+gor9q1YlWxGT+CtshG21Yicut/5G4LFL7HedXArXFgoNBXZVxey7WzdwY4ADzf
q3gO6AtCOvZqRHWWVSqf85AKpHZdY786wyDIGvkR40FjRJjn/Ij0umiy/P5Hupf+yPg4k8NYJJfD
0nzG4kj95rZG9odwHQkgvBXru/sRBopVI2j/IReULDA33Y+MUG5bJIXSj7wwlrFhYaBcZYcLlBQk
iKsakZlu92KUKERcjHXhIRJlk22LHxEjkBZUDyKPEDeyI6mPvZTxMM/mKn8slwgpZDzGtKjUET1x
FqpV6YeMF1OQQtENYgjpcwo/b42GXEWWyTSmlS9+xJcpRJ+Z4JiW+pyl1dmQd43LLw4hiW/IQwEh
3CdiBHlpFdg8EyL0Iv6MMBx75UuCdnYOzCkX1DHAzWlNAc6+jx0OOhtlYCxJD90uy6NDlUpWntGH
GNMaQmNcQBaQ1yqNYTqCjKmjK4OPTLlGqDCjIC4SnAL0kYsqMBGoLl45CN0K+kwpYMkYfXQH6450
IqnVCd4drNGyTwVSd+I1WobtKuLjR5tOB8eRPDN/qQMeeV8WuRAnIozH4peZxNAPecZN6NBhz2RV
AZvu5jRqlwOGIEbeXWoWuleTmXxEakvQz8jZ4CMD1ndOpr5GWR6O+pehq+raHVpRiLCoUQMmJs6B
wenVBycx++PY5PNTPGtE/2RdR4Z9V9kXevnqTQ2ZUaISVj9HUcI0yDLN0FyeXtLQwq5DqtKRqQDT
QULnxQi9Nxmfs3APbFgx6qXCYquoRoMDlsnd5WZNGCknm2nXBzJxrI7l4DAppyOwdoHrGnQC48H+
KdEtlLlTt4B06oQFzILu6SLzrZKhCRBF9O8NLlBENsjScfJDVprgHBgZgiLDmLySXImUMOouTD0b
+f9jQmD1gBe1F4gOhlkD08TzgV2/mMhKiSQoFc04478kTJFxGBWNiN2IW4w22tjRK6A4Xlxh6EaG
T7RyrmPb949TIRPqWjLCuAKZJCg102LC6ZWmbG3//8rjf2orKbX+/+XxuSo/viqK4ZJ0qz+cggZf
8EdtbP2DYxNuIwvbDEYkRSP384/amH+RicKmPrbtHwXlf3v+dO0floF+EkcSkmKbkvq/auP1n1Qd
C6Fs4VT6sQP+B8Ux9fa/VseqbIPnowBXNdWRecywSv21qLRi5mOhmKEEqDdkESDbjzfDI0gjiDep
J3Zn+mHkt7nRg72hqPNLj57gFsL7HCx0JsbZPT5HCJqLarPVtr0vIOe+Tq17GFiAvDQYX+edcRB+
fxijnWEeiD6j6dvdPRMc5RY7wMK+HSztibvTrbHimTu1eJbZ5DZa3bssCpuFc+dZGPd14gouDPxB
IDxb8aeAqJPo3fCGzW3gKm7DBsWLl2/jvenH28TD8XyMb3jezfk0HJPYHdznwY1P8p16y/cyL4fx
SKAe6pO5Vbe1Z7wdJS/nm0ie/KLv2kPuq59JEPrD7hkD0wPbirv+BOYy1oVcR+0UBiBwgRTI9+JN
PQ+bwb2Fm85XLjyshvt8uD0/O+75uP5h3rSnfN/57/oGSIHbntoTM+tDlnNVR/qH7mvw+Bi5n5MH
ZMYbfBD+/GX23IABsVDUW+5RRoRPkriXLBvHcYfnOCgZs/G9Lfc9cR95r9x033s9fzd51pfj4vQA
kuR+tm+al933HoXPCUDWHWjjTfKkqOV9gvp+m2LVAqCCkpVK/dZ8LVt5X+/64ypgQzGhBQo/hK87
GbfkGm3qbbcbXOXSL8jIOh/KvHpB4jR0B/4z7ctoXdvXJcg920tOhE0G8fPk48/yzPec0DLsm7Se
PSSutMkAh3l5TjiNK3Wb7FZ/6iP6JHf4XV/Ib9d/G0FzG7ZY37z+i95jm7nHMuHXRj7L+4TVQWIl
82Z+17Twlt/iTLJ3tl01+lsGLS8l+yWUjCcwz2ws1llsQtVv35nK58R87yeM/vtrGe/f2mkffw8T
bn1yJN00iPz+KO8pbU/t2/w+Iu9CKMPxCd9psyMgD88rPR3yqLbE3FunTvaFeFmijZHfObfUlbx6
a7/U5/iknrUHKEbb4cm0rtKn81ktsifbyQYvCS1APpAP2R0w3gtH0k0qncfRl2H8oteCXBDAmIBy
wccY1zEKmPV2PFl7GpfYaZQYWT7KeoaQZ5Kp6ZXD4Ru+Ef3Rv1QcFzh3/Th8QA4wTv2FMXZbYeY6
UO5U8U7zwkN8TffpiY1w+A5vfEvvk+3DvV5PB64fZthD40ksARVKYnqyr7RY60dknBoKKSZR3+a7
eWb2tWWEbgc5gipfO2SBxA3GsY8MSOML0xL3gLL1GHRyVtuEVUAptbg9HfzRkwZ3euWuayCLvCjX
jFnYG5QeN3yQv9LAhdjswoXe6WehbTjyArH54oVhwQniYAiu845NfRNlRwp+3h38dIgn7rRL+ESE
irc+wbL2NL/EGYWr231yXbR2y039CgAc6xHcvhsDzOP0y7R9aCifKCbokTGWARhDGqWxLaOXhh7r
/MgRR9nN5zLQN8Hszz5Yu36/eJc6MI6f8ITPPDbJMf2V3ZkHKXHNDxTbbvY7pPZjWryx3/JPhmjt
Tn27RmfnAwfLGhd1Ve+1a+KQdbgX6tsy7/uNctPO6pt9qjnURZXLAeRL3ivL2b74wEC29itpwefi
hHjVrT/V616731ob5S7+1u7sKyEt/vygHe6gz+ywaDYMOO6tbI8qT3/WW15Qe7dOxHaZx7Lsf3zE
O8aezl52H+JddT2kvrZ58Ws3du9mzzduSA+/EOp50YZEjxMfubKnv5YfbxqLOSIWiA5B7w/eGMQf
VNAunU5X2Uw+AR07Y7P44+lODZTNHe3iZ2i9+mU58BLcBKDRvjoNXu/bl2ov8yk1X1u7YmMiencd
PgcpPeigO+MwelwQ/72cwOQAad3RMnS0vV5usrP5lu11HEnfhuHyYf79Rpz7ehV3/TMzDoacW/Ke
ny2aMyh1gbG43ak5caqHO0QYjiu+U/XQecRgoRdYNlTgLjOF9TUVez48kWeQs8ywVZEMZbjhJS88
6kdlO8wBgUmtiyRimxuBlFP5byZuT/msf0Uy4gPAS350NbZveDV5DXAY6Yvgh99yV3rWVvEr70P7
eALpcXjY7L6lfTl46hEaX/B0R0grBSXqYuODGNo9LIyDdVbuMgTf14S3aAgar/G07fo/APibhe3v
nT2WyyfKW3WjRzIcIZaBgTlxUfYraNG78YQ2FiQOMZJA6d/ncCP9WtMnMKiSpKtfQv/meMivKD8J
t7yIaKeDbmY/zLlkTF0aLV47qKWdJnZQC3sZdxn5IZL7nxeQj/9z7v3/okR7LFL/rnC8r4q/d1V/
vuLPrqpDpQc12QE/69A9sWiQ/ldXFSu6gnvd1lULB8F/e9VJtFdNHRgB1hwHU85fmcoaXh7blrF4
m5hpMO78J64cjmB/qxx1rsFSTcNUkXXSmvxb5WhXEpkumOk3dRgtzZGEciyDdY3ldGdKkokZW2kR
iiNQXaKC6o3m1F0+6anKYZU0Nwxhy1Blyq8Y9Azo+pyD365XBJClpmJg7TsRae3MDtM49HKMurpf
0WVyPqY5T9YgzAgyqUU0tHKa5WkhhBsvHTqCIWojvDF5CPq9YgjhkOdNm6s6GZkeEfGVkLUg0joi
A0JUlWLt1THu7uWmmo84wsubtp6j9smQ6S9V20u1NxW1QdwwzUvAq/Q8gM1ZE0kmTalUxafRL3jI
XWjkI74AC8eK7MUEqchPMsfVEGwZx/ZtXDil6c/J3IHQA9fPtmB12Bsc7IJvJG2GZqByrl4RdNwM
qIicPPTpWNVgDAeM9t4yYXBdNX32gCS2xBdu03+OgsIcIymIIgsWHDKSMTozi3POBVagB9CRi8D/
1/H856QfuiQtxNhPGjthArr093Q/iBOdk25S6FOVWsBZle2wwA2hB3qakTaFHR+FraxFDGJcmuv4
EXS1Gl9pCdWwZRI6yn4etXg8jEEivygaBv13Mvfzc0a0WRQ6c+G1SafzYyPzlk9tdVrM/8fdeSzJ
jWzZ9otwDQ53wIFpyIxIwZRUExgltHbIr38LrHrWmcm6zL496y5OaMwiAwHA1Tl7r13gJWrNigAF
ARB9R8CRpUcrRMuQcxrZ5eiEv4Q5KrugiojDZhRcxaScfJhXhH0D9M/VyKHQ1rlsRIamvUQ6B9M+
cZbwyZRheqprP79eNZV3uGangzfYjwikbQirafE1kiSQBMmUb4dC5qtJCK8HoXIkdEBlCt7pzKX5
FILGgdsrepekkin9jECStwcXJUqiGjMGXwv1yk9Z1n2zHQhpe+yxm2R4pFwcnfgpuN3I7hySB/Lq
oRgqop7bYKiRT6iRg38mS+4Wb+71Yk1YwahAUe2NiRFbC/Q2/b4mclzyuZyM4OyoIx9radCfb2xc
7Q0Juxm+VxdPFek1hbmfTMWGSmBv+9BT0ENdlGTLkyKaikQzMhncrVFDhuNVe+VNBYOMpuBEJhs4
uqF9LJsk+e7TeTbbTKbDB+D76ChMLefHHgBMvoHh4lEfJOnHupihXhb0/Nroe7BK71q+PDXrcHKQ
7k0xasBpnOufTRflpM+jKbwrLWQiVCw6664picDbYxwJNb0BD7xtiH/k0whKAIpnWvEoHECql4Wh
67pBEZd8D3Eyz1cmJiWYvqD07kSaRU8A31W7Hbw0PFJiI79uyIOAvkvnv0/MKndDuRjf235kDXsb
Ec27PNIhm0Q8XFRErahF1MXP2NbriTuuh/Eq0grhUZ5W922vEXwpdPinrAxCXEmD6j5QHhLmSjf9
DLMAFtZGlGFwDfyFXNO8I4B6Z0PMtPeqyUikUoVnA/Ssw+CQGpIaUXSMxPI5jQKFrHur+16P1vij
kpCvTiVkRbYMdcOOfxHUmveBYX77uoSu02471yk/R1wDbVOvl8uVtRSo3ydSHKm5Y6f55keFmg6t
qGviexNLP5lpIGTecUpNoWuoSOMhZzN7EmQMQV+gQP9hCuSAdIJElm9tOZe3/ogte5O7TYRUgV54
dShI2WYTi7mSDw8V9PAgrx+1GcgftqnjoT4MnfgncjPCOjKq0h+9KDLd2fgDaciNRPlcRtXEzoGA
5gUhWtjhZ5lD2z8YL8M003USOoCfIs+jcjn5T8DHONlG+Vx0q8+muIllBmiDzr5zESJKUZtITOlt
U2swATLJw7swtwoETLJsbhvTRB89x8ARtVUQRBd8KMrC2VZheOpi6cyrSwv18iCDOdk3jqzYlzYh
LBB7lHrbjsx7O1rpENTq2E/zA4U1bD+eXVOvk1HT3XnLGgkAYgxk4BQDk4F2SZjvRtS5dYaYXhPy
U3bLNw049KnCsfJjKfzlGkEG9O8uiLLPXTootDaVV9HhygXX7o3WEu3aIsoeukD4PTJXRdd/CQQK
dZnV8wO1TDc9IqCkWJDO8HvxghYUSWkF0qFzgjIsDhJpHcf1OCjf89RWQ1pUhd+RNzEb5e4yQP+g
TwPPkqt8qqj+XWKFpYuBPge2nRn9ND7WXWbfRwvak70PfJfDUqp6FNFoP3YeiYX3S9CNCJXClELj
3A7Rh9zuo3d6bimh1rNDPbL1u5Y60VQt71Q3BvbOlxAnmK3G5Tu1d3R/BEdiKoJXQTThNIMWmZcC
KZTlOZAWM6U/NuUkPwnPkNvtmqCbN/Howyj0l0B96PNZ3Ft2ST600yW8rkCM9cUowJ5gBXAl6TFO
FXmHGP96sx0DC0SrXUr7C8W0FiitGhG6EdLr3ZazZhFaejwpJIvkNbWdUs23FPJXQ57wSYwju757
36sYoxp/YJESaSB1zDIRTyxdFUr3oXdY99oBPHecSGsftKi/N+AikVx0rMj1oYraOd6JQNBdWclg
H4kfxMqCm9W6CYpgKTZjgegGMXM9zghlPP/nEOVEqccNAowNOmdobq7V9d/4N8IcPLvtfEJOmdzW
RCbJfT7WmIJrdPDnYkL7BhwBJ+wu9N3kIQAzE/LK80T25ASaFsV52V2GuOopH5MJplG/MGluYEpk
XxcXIH0zOQBMVNUow3rBU9zVaWnuRKmqmQg0MRzTvPOb7Tx5DZUhGNssyKGTUh9PnXYiyybMPgqJ
+mqHFbe5ykl9DTahXsAQFsZiAp+J/PjgkjKN2grZN1GlgViOUjuLi//AWvpDN5IyyezdxWqvloQC
40S/a95mcYpbtVdzuVxUZa2h0zJouh2bKffRSxZcQ03M/ScKMA5u00Amw17XuJeuJhgY096lqd7v
3RaE4Wb0UCJswmVwvvYW0Az2GESgdlkUfTZTL5pz5uoOPkmRE4SU+Z11n8NtRmxCX4pOt5mxy4oM
CMrGaYb+LsbCFJ0XfMj6VKBahJy9+OtQmkWN+Ky10yvwgAowTzK4tAj8dqZuMA/iHpqrvEfvmn0e
iSVHGlh16dHteyArdeEDg0zqircVv2jGhsMm9ftQJH7MNhdqu3Gv2bH6MJY9JNpXSzKU8zupsnHZ
W2nu6K96ihMWm0VYfv+wBOyPMH0BWtNXtMGG+D0b5jQ/hjY5DFfOvMjgrNBXVvddW4MoT3p7FACi
/bBDMyZE+M0l9y4+YETz/Uc5l0Fz5cpwVveSYGBnawR4pXfPzkP/IHp4JXlwkDw464OBFaqEcL1X
xv8wdSwPeTZ4Cn58rdqMuIJKF3+Fqryg4T2XVoj1qPIMu7V+jO8KbeOoYbr2VjDf8yJ40NZlZ5kG
grmaZoLlyUx4ENowd7LlTHEyCyLlvboCLDxLtoh2OzY7go7ax//8BPx/Nd2FR/fvWygPv9iJbVK+
aKM4Kwjir8OwcP5FQ4SWiGKGI79DkOLy12GYnyhbuXT2bZ4cMor/khjRKwmgJnLopbuhOA3zXP8/
omKVGPFP0f0I/j5C/wdtFLW+IM9fIEG+DKESwlPIoIA70uR5/gIZrEcOegoOuxoJW+lNyZEsXyRs
ZUdI6Ew5xonlHvnG8M4aiPlrkpNKTX2wnewxT509so8HMNVwZUiTvmor970sWNtlgZvJ8knGigP0
8u0g2xNEsREZQ0gJvRmqQ5wBNtJW+CN30HM4A4nHtSfqDembPzUtk2QIENYF5QfNKkeZHDCE14sH
yENoeCJkjxZV1QH8oO92ULn7U9l8BnYDocJ4hC+o8LEY/h7V/1GI1n+j0PPfGwn/m8pBa3ftD4MA
7MXXL+33553EXw25v4aAlAwBtHI+FDXe9V8slr+HgP0v5dIQtB3bpSikNK/f3yo736aTyLnFx8Dj
rSFHNBn/HgJa/YsykETWAnDQVvzF/6QexL/zbAQgKeHV580XSP0c7NjyVTXIwv22ZJ2NXk534zvB
io0nwkJOhielCHCCAU7zD30XUeKvEjs3V9ZQCP3h2Q37h/VCrAPtvwbiX5dBZUurFaGo/LVm9nwg
ljDhO2oOXEabxEjNp0kFJLAGS7gZ0CF9TpaFGn+q6/wjKYukGPdtkMz71Mvo4GMjD9+BStXqFEbc
OhJVQbp4WcuW1Z4buGipVngP3rhmJrUX18zc5ErQq7R5Nc9x7RA/v+aUyHIqOhWm6XjAziNLGlqh
NjcVJ49LxM54WUklve9A0+ytPvVOBRi5TdoocRkNlLFa6M8aiyQwt78qsv9+YXzZHWbjwaVxbWwr
mWCZ5NZLf6ad7G1unbDELyJXcalnb9oEM0hJXGDDoTMLwbWJxAXqdLvFEuIiWUCe5KJv8jeu5OUE
+/eFeC5tb/rhLjuBlxeSUXoAE/1rS4j5GD5XWP6YWyu/dbEBkim+OrPDBWv7DPvqL2jUv70Lr9+p
XzdBux4lBRSkKA1ffnYbJovwV90SykyYtNMwRSj8euTt2eBPBEnXxMJsqobW2htvxj/cfg9QjSuQ
UZNPtlaTn9/+rm9DDtq0xcsoojduTQHic+QCFx2M0JRjW9Ge7NIfN+3Yq/uxn2Gn91Nxp7MwqN64
C682SesjcPVa6vWR09oM8levqYfACUqc7ewdqCLwRrSVchIVsgF5aFeaVpEpq/Tcps5MDDuCpi81
OEC59eom+vLGjfn9kXikJjmMGWQLTGGvhvmovHIJsy7Yg32ZCV4YuuagoZRdR32GBWBkkfyUKI/A
1bHObxIVzk+YkZtHtt8kIGO/Y6Wc60+tmqyrKU0QPKyhuuSehh/+fKW/v7e/5kVy6Vxbwnd+9QRh
I8LztMdgb80xqh1WZWIwvIkefxtdO9Q4b1Sv1MM819HFnz9Z/PbysL0BSOJxnyDUwvd6+fJUzUId
oOmSg7/Y9Nmclf9a9QEBWKNV25+SonM+iD5ffmZBPF1ABoovJzUlh8zX5o1tvLN+1vNpGbi08gmq
4h3yoaX/utbn80gapfY0R9hckgQmRIbmj6FaMa1dGbgFePhAVZwdZmiEJcp3TsHQdMC4kskPdsYX
y12HIzO5LBtLDB9EGO2qMnKtQ0f9CismaMrhIO1ZXFmQp2f6k8Vkjl2JY5cqXp4jyZsnpAdv3OH1
4b38VlqxxjA6OZugMX41KaV4/t1EZMNBuTg0B2BSF6IkO2eMRxQJDcoJmckZ1YWTfpsAVlz4BPm9
NUevH/L6IhALaX6xMvGbl4+ZKTlKPHyfB8xZKIU7gwIb128qrgOjn8qCwKI/f+1/eJgsrhIOG50n
aJb+q0+UfTvVYgZYMKl5/GTLqiJQDAUb5KnS3zXk/m7rrp6umqXC/Usx+zy7S3x2HaPvyqr43jlA
mIbFI81mdtL3deVFez0A0MLXmcMv7YoLF9c6bVq3qBSuY2ogHrz6b3/+HuL1lkWumwSPnRFrr2Cj
9WpxI1ZPIWuHmWI6Thi7Vtlm71V991FZUXNZiYEw24DKUmJFQIjI4N51RaUfxq6+m1VbH4I4omMK
YfMedm5L2AbmZur6pK5nckDz6Ok31gNnvbMvn7UPV89Br2U7nuc665B/PowC4ML4OEcwcG3yE4wx
2vpq7Anoy+e7OIydC4cBc+pdp7jX1vgtKCtCI6gp7Lqo8RKyembrygeu9Vj5oPEc3P87Y0nkCVO4
zB+ACRDyQIzju3QyT5r48NPQhteWTFO9IYgcVqM1DDcTCUhv7IF+f4nXYQQqkIYlp/3X84Nj/MZP
SzEcwt6er7rM6veDHKp37ORggkqVvvEO//55wXpeZCELJLI8+Wr9oG8i3TRECuJMU/lRGus7mw7M
RU07frWjxGRvLJ7/8HnKX4+IrAMcRn/1Up89uLYeCuNmPUUVun5PfuxmP6xl0pd0sPBIjI37xoS7
HpRfvSkcR6Xr4nmh4+vYr94UDbnLj+xoPtQcJrE668hGbFo8jEnW2BjY9Y0Vs+40Pe0RNWoaXn1f
knxFtKa47XHbPkoD2syYyXtjXfp91HFlHJX9X9JGBtbLd3g00GO6BMcjUMfsGGJ5fx+FMUWX3Otv
JoNLkOQo8cMYqEvSKbu/VKr/djP3Tx/vK5edHKOfsf9q8qqagoou8QaHhWjzJ5tQ+s9ugJhdFeTf
mc5IrM3mO43m+hynln7jywuKEb89l4CGfYAHUnnsXl5+exTOJaISdzx0FXuWjd8HLgjZutnmeN/6
Xbp0j4R561sT6VNCKNmptfXwTs4uSN/Ul6Qf9HWIri/NzZGQzejpz3Pib3fH5QRJirlUgo0u/728
PPgFyYg1Qx48tgIXLc36dwAKSd1ymubj6MpvPomw9zGj6lDmnf3w50//fcuC34tfrKk4MjyG6MuP
B8NdUYVEgZUS1WLdW6DdnkZbBuNNCtNHIQMgKGUbEblo9l3WYQxOoqq9EAJ1NXyLzvzHW38uiKgO
GKdoJvhWry4oCpfexviomCfg+QEHtPAWQ028nqxs/ASY4aq3gGP/+Tb8w0Mgg4589rU4taYav7wL
9J9CmnNkbwAUJekvDQbx0+DuPM6Fp4/4WopvOijFhfEBqM0Qkuq3NjbrW/hinXH5ruiO6UioNVL5
1WswxaPnxIPnHUwoUS6h81hghydjUp5mvNdnuJ1pcaIKjo8s43+5imGdjbcS+QaSqhR3NC9vWFRv
jN1fYuTX10XeAr5AsT4W99XjSLzZMcLpifxEpk+cUN7giycBqhy3xh4WYIS+CxF85saUu7LyCnlM
hq5zgScb7zSVNh1PMzj+fBGQIAgpKgPTBxvCsvUOoiKIFhgraFGTfgmP8MLoxpaYQsa37u9vswCt
QZ/aB6EuwqeZ+ur+tlWRi1oY6iEZCcwXa7WEhNq0oeQQD9gcNmEZAcGJZWdAPAf+tKuqUttbnaHu
xwdvZnMck6h7J0r+5ra2tcSYP89N+saV/v4qUoNFv+6wclF/fX3+15Vn8oSku4NF8WeX5bN7Mr39
oXHy4NrBC4VlV8xf3bo6zp6THP48Dn5bNNngsEFDVYL4iLP1enHPFk3VxjiWE3JiiKKy7rMyGm6h
g9skMHJ4IJipufnz5/3aPr18vYj89vGIKtdBZqNfvV4UGDpPxJJgGl32X2tLTsecM+/OSpV9FUpL
VftQAahkTaVtHQX2HvhUdXJyJiJtmeKmWnS2c6O4u5TQSY7FnDQWkQpUQwrsWh9juq+bce7YXyGi
eGOLIeRvg5aAcWJIbId9hsuXeHm7gNeklt0n9qHkDb+RbRA8QmsnQjoS0XtMJM0mnyzQEyGNzKsA
gudWRLPZ1VOtqR4h+zg0XhaVb+xZf9lrX97UNdGI/zTleYk27eVltZRMqnoh8RTBSE5mGuse2ikM
XE+JB/DgAwxRe1Umk3K6Vc7gVXtEFN6VWaQ+G5eowY1lWYCsuj5tr4PZiUJQUdY84gkKAMPD8hjc
qxoR1//kwsl0YaJdFW7ae3XhvAlO6Q14s4Q/YXZsiNko91kP16OE0PEJJBdeoFDkJeVD2WNIoEc2
fu67koQPlmrZ07gdRLwyzUWxodiuL/pwqthr2+uOu0NadBdrZdlvXfjvszerleOt7pF177dKAJ+P
m7E2Op4F6KyksRXODSnMFzcjwTOX0V254o2KyLc+qxY9TuTE3aNf5Sl+26m8SQ0D+8+jakWEv1pM
KAvb4B18qaTkVr68HCMHTh3s+Q+eHucDCVEExTlTcq48t7sOOw8pVRfrs1+Nwbkin/kmF0txzW9O
IJSiyzeu5vepVzLjevhubO6Q+3pFn/MKOE03scNJKthdIdxsGxjDPTlV4VqGcC5llLUHYxpik722
hzmBW6BX3bBfkC0AzmiX20oRzhF0Q/7Gtv0fZiBOQD65fnjWAyahVzPQGlOvW7uBegbEQV1XlK83
gRcmsD6nNkZmJAG3frBmCwyPA+3k4IOuIzwAaUmCd6ywaAhNuhLXlOupJQNzqr0dvW0b21i2xMV5
cUqJSlM3a/amizPzkC+wnk8Jp5a3bvU/PHjMTetukuIIE8CrL+ODYpIpXs8DocvEIcYQaBEB+tBl
IotsULdbrqXDPmIcokeLe3KLTdy7kITyHUmGd9+YH1cIwev3kCldsIlzUb86r8vsHk8v7jkZHGIy
7E+pXZY3JcRfHAquDb/USIFJWnZkcQJZCdGmUFHq7FsfCNQhbgb7whhYZ5uVUM/JBPLVvoplayPz
c+EBJgXcxFz21qN2B9wiRZx+boA0VlFqvibVlH7KC+29f+Nt/n3O5wjr8G2Ey/ASr48T4CdnK2u9
4OAwwN7FIpPXHjrFQ4Bj88ugO4Kqs6YGEpLMNDbC4EcSjV95EPVu6eb43tjEbv4PLokDlssMt1bG
Xtco0qo3Tka/hbTRHpcT+PurhPd1Q1l52TmDmI9envcfA1alG+aFmSzlAdtOK7z9wleB2IQV88/X
9FvZhIq179M05nRDhez1DDQgM5vINwgPJDV6H+a0SHY0iqpr9vTDHqSZ9aQ6Uqf//KH/8L5R8uVd
oy+2ihHddXg8276g2ULq43N2iJtIHSl8OhemzDWozGI6irgoLgMu4mNCjs9l3dnez1FmX5C6LSmA
K7c6Zr5pr608gLviyPLSdTrvxgpgm8P9B6hWknt+hF0BmhPY9QkeZfhYDU76yEJz1VlLq9+4i7DL
Xo0gxWNdB7Kms0af/XXVPcPYuy6JNh7mhsxs/OweMdy0DR6xSc+AKIcakbKhIxHtmIRJhMeZHJym
wnRyo2aOnDDhUadulkKO9fsSrVa0cwAkLfupG2znZrYl1BnbHqb2M1F/cGNoRxyXEkjkdkD+FxGr
6T26WTx/JDLGo/VSZu+riciSqIf70tR458HuCFPv+yBn957KlSQWMkzAeLI/7tm7qfE260VG/TkG
3QnKSk2f3dLvIIFniaCqmYX5WXZdNO6HimgJ2IQ4KgiqJh1RickKyK1yKzYEHtFpp1DZ4412cqsF
AyXDO24dRuE0bbMfpE1IkiWyqefkOkQR0RXscsILB+wefFHHdB1f0OqzEzuE7I5CTvszcZwx2Mx8
uV0xQi3e0R4AltyIHJFZ1TU3Kh5SImvrrpLbarK6aduPwRryrN1GbNMJP0pFiJJ1SZZpQ8ioQhFq
073ltGSNGJGr0A4gwfcVi30xI6wLkZS2F53bDKcuX4DESR9q4hKihsXs3cp3aPAs+ywqemzQ/PPY
IwXRx/cWN4UdHkdjanGUWZffc/OYDttsvVFhFmGwdPWqoa48/b1oyoJA1T8Psd9aUryQTOerOog+
pc0J5eUQqxuvLWOm9H2B7f2c2ll5sDT5EyCvk2u5IPsnMjLHb8giflaVzE6cH8Ubx/Xfam18gLMW
29bGN8dm9Wq/ZSuip5BSI9hPa3PKszA6g2q1gTgmN1E/licZeQ+IyBKqqVF7WUytezHrwDrSFAn2
kZmxz2M6+PHnm/P69PTXVbHH8b2Vf2K/Oj3VDbN/s0SwEeZi/JFnE8q4Xre3Qx/lH11Ehoc/f95v
exdmOE5qLLBO4BB69VqrVWdDXHrtsMY0TcEVDo/s3Npx/gms8YpCbBgb5Nqt3OjoRD4dOYB2PKzH
LJGgSckEYvchjZf33twW96h20ge3QIcGk8S7RljNHNFkC+iYYaSpY3fCfuttQqvzeoJjYyhw1qym
aMRgv6b0Z1M2fAO3dnqsF7XoF29fKd36pyZviC2F7tCDCJjj+Bxi0u+Odi6Xh4b3D+4OuVYQYV0x
Xk8RxJtjNhLRvhMDh1qMKkn1iUz7EZmwxucSg/zbirKzv0RZxr57KJMMGY7fltUusWvznjSrSytc
M0sBZbrxuek6tLhJVsXkPhRrjDLKYo9kl1qXH2NvGZn4CK0ojxTvfIwEtZ2kFzhBTLevsCvk+6Ef
quUU+XlpbgPkny0QUN89r+frYOfYrQCq00YVme7LUHyt6zSpD+gHs2UfcpL4qgloyQHlpjLbeUHL
xjFXbd9tvEQQXpMuIQIigaTxClihXe2yiOdF0a79zgSRm0eKMO3XuC3JLKn7CBIcS58ozuVSlkg7
V9AqwBjp3uS+xFHi2wmijHRYxi9kMhTOQU1pWjClwUQ79t7aYELpUkYnqXQENpa2rdrn+PKxDzdB
3pMYa6PS5f67eArzxB8vRJ3k5VmT6DJfp23Ry105Ljhp7TG8hqVcoBAnH5N77dyHFayIzdxB6UPl
natvTED+resGfb01aVLs5ISXgX5j6hwKu5Dwl9PmQUlTWhdhtXCWkKmbuRuXQu07YopWPThQEpzn
eO/THdHh+DsTK7jt0ohYkVgAAtyzFBEPHaIbfyytEXrMkrv5rVUZVNxWNgzXUzmadptIvmM1emV3
kU+pC/O60uB6sTl5075DFO0c+ClyXjemMEzon1ryB90WyQ37fB2fJ3/N2xZtVD5g/2iKPZEUXfNI
SHnf3WpdlcMRMfTY7ucqtr5nKWfXUwT1udnPS0cYjEcc9ZMVmWA4BA0pBdsKYiioSMus/JpBUSUj
mRz+eV3P1T6fSYjiPJ/FCCSqLkhs7MnB2NxKgirFViZz+RSkVJdwKXITdjqEko2HMu2PBQd9nP8t
wWqgNlOgrphDBD/Msr6lqoew/ZBaiZ8eKsIz7mHmwFAiu27euYSYlbedwF2wSf3eggk34XLf8TYC
6Rt7HV2XSpH+Ey5Tck9ccoLZu/fD6crp5FI/WAvg6E3O2BxPOJuk2DjLOFvg0l0f9K/fIxnHvVGk
V8usQ6DMAzxbrF/1lBNFnOXxUXgw3MEp1cWPzK3J7bZHO1bnokZvh0B28JsLIl0CtO+JRQS7kzSC
KG8qnQqZX53B4qYgu7zj1cP2X4zAsjYqzgG3Wg35TR5xiFeiE359gf+jYVLn1MIhbww+j47qCCMS
4USapW6veJCEw3PHplOfWauB1U+Ch7akjXzLhDLMMEEEsW/DsrZiRrqgj/nowLBC7dztwHxDuhkE
6+Z1LdAeb1TEVvaA5SZcgFZiy9jOkUJwCIW2zrEg5cLdJmoOHhC/K3Eui9l9MAQlf3fbvmJ6qwZC
LQPAqt3BGXOItUWo6LJhqZHdBmtb+0k5de5u6yHHTDJ0ZAoA+8kr5NcEg7RsKgMxnmwn7fv9OLbJ
+2zs/R+jtuV7lbVlQxQShDY888gCLpt8ZQL3pEyQODOXJLySBtaVW5WQyrmRuki/hpU9mv0iq+49
WvyoPSLeQDedTcRjQGu1lH+E0VTEULhgxN3GvDFm26uyNnc65oseELuwY5wcVOz7VE/TZRNk+Tc4
T1axN0Hlpkgd3EXd2Xj4zqMK2fHBnhIEl/FkvGsgAvFnqyBcaOP0CfNE5ZIVj9RdtGbfuF5+0XaR
xiGW9wx1KtljsIsGYxsYA765s5vePC1du5I8idtJsfWmXb031Aucp0B26id31y0vCw5YhL+zSXpv
zQrfGFqn5QpeTPdDyraj3LwAq91LbYx9gl9DiMuSxK13H7lkPu1w2I3OcYJg3RwndsTA0sgKfOrb
uiDnh66dPGGFmE6ELOT9KSMIBg9LYAtyWkwxX08JzgVeSpdEbPieI7wILA+Qy7Vhk+bb3ZoiMrPO
uNTSzLYdYq/dUEMycGNbf8J96FbuLsusJrpIjO0AIo56Hx86ydkz5MdInQmaKsozadu8AQHpFHtT
LrU5zk6hRngJtvOYEb6QPIQW8b2nPh+D9lzF/WIuSvam7NhM/1hja7qk/RzdEUkhBnyXKTyCuPA+
DgSBTOBB7bm/nqtuetCSZIx9VzhyIeprGb0t5jcImKDImWIh8XnWlu8yEd/VJKPemayN2fulVYsk
qrFRZqSCIKvY08XIGp04H+K+x5YmUefLS94DWFaVm5v7cdDhsvW0Hv0NKrwc8D1kQRJxJ1n7d/QO
puowiTr4Eac+98V3GkqU1Iex+FsjtoltGgv+FddU9WkaXPJIhoHsCH+dvTbtErEKGnYE2AnnVsa4
UBKKb0FP7XsekdTtsrGZyUvKAIceDH8kL3KIxwFkqFScW6ck8gdSXf5+rmWeXkKDy+YT4dI5Pg2n
GME80Zk+JyZnr+PnJHMQ7Lmg/rB6sH9BX4LH0tzWmwxxIfJlEpnZ/LDFupx1xVFtSHUf75Z8wS3R
guS7rDyLxJU+6qbpCnMnvdklb/tDjYeJAtlEgfkcZhMLYUknhF1BQsFLdot3j+yItC+PWMvgscjj
0b4paJvFl33Ue1/RrgU1LW9nBVxgDMS52EQtuCunMV9io7IYV6vk0zjlL5+0BfdxPwwBlkq/Wjp3
p5YR8JKUS76G0DTzPcT9xYCXsqbv/aTtL1rkdxGjheuC4Qa5xlooMPXE4hxxE2TAmStb3oXz4vTb
tcqNpI8OlLi2Upt0PC/KrGuntKiX62AaLD4jsIsLzIXFcCBnGxJt4ud6VzQDBrpw9gFHYSy0LtIy
597YooieEqqvG+qbWX8xqi6OrkH6IzmAxDUVW1FXZKimBlUL0UIsFRWeJ3O/TGVtbfTSqB8gYSZx
YM9n2XegJzXk5yj0wkMhY3OnAhpRILc73lS2FOyOyiVmO9zBtCLNDqpatY0bE5xZV7HdIVMtyt2E
Ena4KO1SDwdmDVIE2xUAuwWhlDhbPVCSuwjhXEXbEGbbXdNILGdcP/5ud4TQ0DCRr7zXkfJ6Xqt6
F7q1r066DAWUS6u1aAj6uFT71l/MFwqf9nXldZaFYa0CFRL5CxFTUeH14dGuPTDAGVnH2LVcASJC
1gQLb9n/BIeksqblCCbSUIDoutg9hrXyir1FW5REmZSq7D3JF84JAVq4XIPmGuN3yh/cFlkfkHiw
3Y74SdFJjuepzm1rq+za2g85cYZ7bSYalEWHW08lttEXZSK8gjGayC8Zp45+21loCHZmIrv8Bj4c
O8uqVlFzoYjiIlO3EbraMdgrva+CaFtE/VbOBdnZ8G/zL5Eo9FMe+OW4c7wej5aj8gb+JiYXYvzI
mgclaU36Ew6myL+t6zJtD3WYMQ/5EPIHMBu9F320aZWBbBrL+J3pC6e5ZAanDgM6f7qBwRlkZzmq
GnUbLUL4JFMzpodsIbxrE0RLP16lioF6JRfKHO/GWiX5KSmw9O8dOg23cdOww4jr1nc2Pa5w+tr4
msarOMBxd9kk8Zgih0bfdKy63mOD0ZG8gkefOTWRsrjnlUfRQmIf206iiCGH6KRRcE+qmTgjh4Pm
bnBnT++VrjE3iZBDBGswJqJotAkgZwb3vxhSFNx9SAzi9zTMQa6kflGfwlLgtcCV4SkSSzL3vpEN
qRSxQjC258ASkr5QxgUMwMaOFpJ/ppXVZkauZNLeSuoo0uWrnWTAYMYkjs7oTQPSs+qUW2g1LNlj
0ftma6NwajaLLAl/SmgB70cxg4DPTNT8IGqCxteUW6O8SS1PXoTOUnwlz4ZT6TTWPkIpU2EBLa0C
anvL/u1UJXlfHV1SqzjoNxNpEmNVJfXessKoOAT4+6kZqrmvDr7W7kZ1TUd2bxZibiuIOurP2bLq
YgFFto/raCDVsXAJkIfrWr+nX9k8EGkAyN8l2Yp8u3Qa4eEV/kRYSMRRDFBRknabTCi85imBLkdT
TQnc0Rhl4ChE9HMEQ5pdNn2D05u0V0m0ni68va3qOjlbaTCOh0bnQBGUjwLEY+Yis1FztLpiPPe3
0Qi48mAKu/wiyJ5IjnWi7PSSudfcjRwlgCwSEPa9KUcBWN0mD/AhGFRxmQDfvqDODTSmb0RFA1La
+kvgLvYNJMb/R9l57biNtFv0iQhUMRV5Kyqrs+0OviEcmcliLJJPf5bmatz+MY1zMcDAEyRRVPEL
e68deDBQu3mfNLkJPocDWr9tsGr2Fb2gVdgx0e+b3/689PWu7yUR7Jmlk3KH7W79DNVfTyc2SvFN
pf3Oj3JbEqKZIoPt91K29LNdkpUB0WWjmsgjWwl+yRLuBxyaNdwcpVuP/IKO5AWclz1yUZsPXakg
RWYCCeJnNloZHtRqgi2e6PkTc7v0qWsbEEkAAcF5UyERt+rFej1Ryg/pXaJbqGCdN5U/e5n2R3dR
pB+SgUp9oJaUeC1XmX5+jKktxNa2mwGRdJWCb/NkK+0DloexgRLoD+omXWs7uFF1y9vBxDSFUWaH
zAw6xU6EcHqTXNUplKn3TuWHZKUMhD5TeSzS286M7Z5cNF2QpaY14JzIWgiqkH/tuHqgCiqurHFr
vEmV5R9D6jhYWQu+e6rnKsweMIsO9raZLMhedmabp1aQ9raBL9kvByLVG/WFLQ+ZFPhHCYBipRQO
OyeZW+deF4t3mPMRU6+w4mtqqtHhm4MOdIdPMeQhQNGynkK78JigYzkn8SROu+RLmrSUAza06Guo
qjqn4dItW9AgiRthSBXxjvJaNmc37TIF2GENOZ5Y5B0DBU2dsTBTIMijk3vXN2vTRHmGMilqcmc1
e7cP04tYUvHNDCqwopFK54zySJjzMjelGzF0yG6uY6kEum4ml11LvKT/FGIT3ZXSN6hVtM2p7ynd
DxdPxFNzWLXj31NjddbOTaW5xMpfux1RfLLcp3V5nfqiovQV3pfJqIgEGwgayP0yIH1dERBWUzJ6
xgWeE5F40ksRlhdPhwSDkeU0MnAGMPrY9QR6768221NnVDds8zievqYr84V9y8Kf7Bs2Ae192oRl
8zlsRyu8c0oVkgJBHcesHf01T8nAvHVhzcOKGouqoWbnu63TMaGvSUryIUatYigEBLH6py6vY/tE
wBUOWGupeaS0sk9Ja1qvR6ZVtk1N9UG/fAqK0evgnla9eAaHOi+7wVD57CZQCMS65YU0m14X8bc8
h5GwnyvaKVYOCO+3VhCT1ZeWvk8sVmiPR+4q6IQ4ffP5YnmZI+65yOp7atV+HPlxnMPwa/Wc38sZ
w8e2WkkfqyRD+agUyzo9xjrO0l3t1XN9zMuMRPaiAe+1krJJj9gP5Tl3iTffSPYmPeQFOb9m5At2
BCvOcGGgvqIcCFNu1kjLNIxMzfBgOwbIX7aZcruX1Sfd/bpkJKB47luOhsbT9K4jwlpw/GjkeDRh
zx3uhnFF9I6uBoCO3VjZ7QzgQlIupkF7Uh3d8H1diuJ5bor8mzMVAD2uqOjkaAOAmSLI0357mvoM
N3jam/SV1RSOcMefeHmMjZ/XmqQO5vuWN59pdEYWeM0Y7+oZGO2WQVV6zkJNIGc2wsKJ6rbV8UYl
EnBEIvL8FqdOfMlVp/SNqDr69ridtHv2eG68DSxMCa5Njfs9ZOCX7Ko8rvWtC4wZGR4Y84XoSDr8
jVj/IfgynZwvYTi766MuQlTpqsamEsGAjl9NBY37wo1pOI8tojLenL6rXuWSspCs+Ym695mVA9OL
h2U0J5k0zS0o5Cp47gY7R+jhp1Ag60JLisIWqEU49YwCfT+ZoNehES0PPQQC4nD6pvw1KZ/A49kN
8t/09U190JrY0ztvXljB1o1xvkOoFR2ydhncQWpg7Mtbs4ODzDreT5ZgX9/YpWc9ogB0uwOTo2zH
gvqavTyXRtzKVQQLmBtoP5GjLOexZtYjqY6T8BdauNHeASnKxTHXObvBaSIVJtUelIeZgXFJY2hG
6t11DGmf6unSVavNuEsRYLMbCTQf9qFcCKay+ERLBJsJZGbcog7bsPmGgVtmqvqF0GY9BeUovzMb
RMZSxgEWNLHKrUW/RShD09evy1oUNl3TkhHimmr7Le9mP4U21qNTm8feKqIxrgaoGnhFVmotq+/P
qehJeNd+/5tRt1GPOPjh+XqBsbonh4eTv+uQh9T7biVHlTMydrDAkmnjwhRd7fJa6gakfFlBld46
NRSBLfSbBIBZRoez4bs2Jy/m+bVVTaDRlw9QnzczzfqnfmGecQ6Gdq7OOm3FLfmP2SdDovwVfLbk
tDtNSPbUatmHzu6CYquygApz8UqL2aEmjZe0xIIukq4mfUiAE9gb3Qdrt2GMoW4xD2ftmfW0j5Pe
EbW502GnujuhFs/bAEmYaGlkWwzfRqtIWUxCnj80KUpxYNzW18onNgzBpUkOVIj1wERE61u0qQvs
RWSpORWDtXj7cIIrTipPSVKY9IbJvc4sVBAx3Fu9Q4vcWt2LusCFM6wNWIpKzYv/wgxTQ4dxmopR
S1aRc8cnzjWwl8DudzE+q+nclpZnfcpjR6znwQZKfcwgQocncmNysIuBiBlBZH1g3WT91BV7zxi4
DTEn2nqZakpUR3sTlTZO1ZZKgvTKg7U0dsywIqxK+16DSj5RVw5MU1e7uzdUTfJoKlshYJchNXjI
6LP/2vYoZ+5M6ZjyPHuNfgUcpb6jBiaXIK2HVBzgfsjPsdMlj1OMHyMSnehpGboiXy6YPIf60CeO
F3Udz/RNKzTiLSILUhFJMrAWaJh987IKn2eTSZzc3vYeRPtN4hObueFYc4uty9zsLVzb4IUEoatE
PmYCta1oCK948n7ZFVTD35uiSr+LZky+xlPeL8fAAoIfWX6V/WTEN55cM0q170QMfaUJSSHbkLk2
fsIulEggF5WfRYZvhpFvagdoJ5Kqu05CRR+5rded7Fyql7YQ688i64buRO420JCkqES+5/es/UOS
MSHfymlw5mNLsK66NOF1+slg2KS3cranhpDWOA0O9dSJXwxZ3fhVtXnjf2V3u8Q3dI9uBZJJjnJf
1EUdPGk0SQ6NnpqnX/BgQiIssySEjmlchKs5d6LzsLYrTJsC+Ma0pZgjKTCHH0WA9MT+j/Vw8Y2U
a+RG3pLWW2hw6lBmJiCHZ3U6Z3O1hhy4GLwM6YC0+LbXMUrodIhBIY+XHnImX055lyrfNPuVnfTX
acZZ8YBTKIOIo8jDvlBKjlufZw5Y+DoDpMWczWCmB7xG8nI6VT+13XtAV11dDz+XZhgR+JiKQKS1
SyYBfVHQ1y9wXMiRh3IX3qYMrh7jmmxYdmToPaKQNciL27bZchMbTHVHGCPZlkcUTwRYVjy7Km7Y
5z6Wo94JJy+PRDKH9jkbB9b7TpbYIFhKd7S3RU5k2+/ZW/MiMsgzoYp6tb9e8gy21hoxHyevKAc4
ccwalmVbg+z9J910vmwXaVu/eRrTT2lrJPMwQ60oPtUrd8/diskv50cc6mMGq9y/qTsHydLcMrAn
2Lsg6rUqK6G3gz/0n8mY5Adb1Rlz1CzVQbBrhtwOt3kG3SUaU7LoNjN0GwSPgVONByvjAmxkPBlc
sail1U5UrXO2qoQgqIwcBeBYLOe33pI7ziEHQl5FAtWk2uYN6+8oxs+av5puBWjmVYkTf2H/1tyj
Fhm8TTp2Q3EZJ+2IqELPnR1K8Fj32Mb8+BoCYlsR9JNu3PEH/SbHNfwjwMoE432d3WMBr+rFQGBb
yc5YC7PljI5j2i6bQ43ZssCfh6LjKUnZOW+YBTgnqzQgvDCOOtCzegcuPrko+X5a+sEcXFYicEBi
WYc8DPDa8QMDr8OIG6DZKZ7mCQSbuzDo7P0CnYsZsxHpr7v4/pbZoZWzJkISv23YA4/b1e+YzU1y
JhG887KMTqOrmkfcjhKIk7VO6tss/f5zy9H32slizHY4CAm8lNng3KY2OJ+oDOb1eUnbQJ7RA5N6
5xqwDyhhHQGEV6u0PwWjhr496CKQRw82zg/GDFwrTf4HP6ehmICZ2pk2h6oqg0OfspmLSGQpw8OA
jpl2qskSBSQonp/7SjU/4t4z7FNZWqrIiVV8NOiL4TrR5MHOCxTZYo4JyOZq9com1mJetklwZlPI
EbnsH/i1j+6FahWfXT95/i86oXaOhmBpPDqO0gQEnEskJHGTs29TE6hlSpkEKcwsx3zHVim4jkVt
eV+SagP+kWht6lmfON/u2gDdCrTbYqeNTFJKVE3gWBkDpJr5Vx6rCm5hpJoS6LNpSgjgChLijZeF
3a+5cAn4nKbSKs9UbiVjC+z41xiBZdzXFRywYzUxv2GyxhqVxGFDHGSqBDqlhs/pH2BC+u4+KNkB
skPIiIxBy1Xt6iW2f+cJKSr03eXsfSJoPAYm7g/IFxy3Wo8yG9mmk4nK/DoikisWW5+e1SHbJmAQ
I/3SoaeCWrBrx5krXs1efO5nLZJdD8zwK7gQ7SEnN/P0kXTtL6EXpB0097g/AsSO0CP+1NUkhaBn
k2O4a2JmSj0zle0weeNZWNmEf7BJfiYiJlx5larfM/iQ+7kBKkUd5pwXPyDZwqz2eVxX/1g0XRnV
05B+0fxmKeCT5E2K0tu5fRPCPY/L/st/C1Gub+7fgnMeNpjseOOe7SBJ8d/JccpqKX0yVeZ9g/1z
U5IscUqVClnrTM6p7EuWKLWamZuyvPtAQqLe6zFd5V6Vlp4r2Q7z9+9emyXVGrhFs+4nz+7vRw+J
GiGmElxyGcLL83likeeRs/3OD30cmHjb+f7iH0ihcEjmCwUIh8yu/P4IkggAuKkCRvt02UjkTF+A
jnMosrMLD7rksTeV+Zwr26x3MsuDfEO9agqKeI2AeZbxGLPP8CvgSYoR3c4t9dTt0ykOwFax/GHB
wpLG23XxXOk7oHvpS+a5V492S7L3bE3Iw5d2MF8yzNlOVK/DTwc5U8RAt35BBDs+sOjodiLI5wRZ
y+ShPekHRYYO0tJB06VxqfmS/OyREmVtQZHHfrAVA1u4DS6G/Ns6E/e7bCi2rfqVoTPO8N71LLhk
XlP8rNYafbpcHPEwgtxjE46cbnpKE4BrB+kiu+KEjpuv3hzgOO4bY31FuYK6XCQpvNFAu6ZhyFpa
DLSJ5ZaEEbbtG1E2TfCR4v4v3dD1aydH174CIq6JDX/+XlxmvUzfFfbO0hr2nLHBpsCOdLK5/Dtn
KOXWqHX63oXF2+S32S83rtS+TtZb31WsmwnYvjfEnX5wN/7lCLnejfCIgAC4oEXQ4P/5tlJmJjaj
w3mPCEXf8TATz2GaDwcXOMun5hog23I3bJgwdFANx9h59nxDhjmiXdCR6VRsbFM5H8jl3otxeVP8
NLhGwIOFAC3y55saSK0c4ckukLN1cu7CZrx2Cm1+SjkUN4am8+ShuPnIhXD95f15KnhY+XzUabhh
A2hhf76srwYKJ5dlVq8ZamddT+VZuN0dWnrkJPid2aDRPX+y2jI7t+70wv+mvi8DaHOJr8S+s2T4
4BWi361dQa3032fW/3p34D04awl34wt7dwNJxNAFW1C554S9NwUk301WVO2ttgnz+kAI/5fLkmoP
QjSsLCie3B7viQEpS+bUGRMObWtwv499S2ZPSKTVbiAs/Ke9UKu1hBjvMleDvW8EE/FSK7bT8br7
/35sBbYIuyeqSUGsyTuLzQACy7gihchP/uNTQevOuCkLwyho1/znf7/W34+FwEYIKQUyTczH749m
hpMj6op03TtK05gr5KHkgDnsBBuy9jh4ivR1DOj4R4qBD177Ly0mCv3wesURRuLcV+++3n4OYrZO
3PPgCNMnU7EACIiudjagvYgL8ZSVfnBD2fb7+x0vPRNtG8sVrgfx/mcmx3QNbC0JLxnzkm8QwFHK
oSSa3UCMX44Ca5xOY+KLCfFf0TbRAM76wACLFp+WSJzqwKUiqcV4TWwQ9eA9CKsgpUFaK2PKgnKA
u4ZNAFgzasVtXMKv3pJ71fVnZGSl9ZGb5P01hIss2UkE3hVBw03zTs86FDN3UZvSwCN1/k6/Qy5M
jWvxM8d/fWkTz7y1QYvKslo404gMrVGMEdcRdFeDLI9fbzM6E9PgNhG342g5X2eV5Df/fZP9rzd5
LTzwK/IXWu8/Txke9XNVseY+jE2j5B5S+bh8EY1FWrAYZtmfMb+Nw7f/ftG/ftBcGm5R+HbouO0A
X/ufr4p8SRDhFTYH3YztickPIZUYEp6o0eLdysL81vHj6dgtLE82pr42jEaRT8gy+iO73z/m5H+f
s75wAFlxvvwTe4Td4s/3klh21gjWT4dYAuXekO04X5q+t2+9IlnVjfbtKrus9HzFHb+IWB5w4OXq
1NE74SVWbDE2Ia54h6xXEU43CF5ZYqAh6+Rl0pLRzVL2/Inoeo5xq+i9O/Yr5br3naBvT8bmONs0
SSrSo93r+CbMEHBs/BV+dqRJW+xuK0QO6ly4nHPnXBZ2fOOtDNi2vWG+s1ldAx8hYzJns2dwyLWk
AQWbmRp6rBvE9/2rB0pmeUvWXOT3TVcz0J37Zb3oKQv9i+N2rnNnkzK2ybxc+DcJt1oZuWOKHw9E
N40xclz/i8LjHW9NWHnmAWlbOkeML3FGdBhhDx/cHu+PAp/HrbgaNrD0UxK/P2WXcqiZN87igPFA
xDAGQriAzD2xmSVCQbRyWrx/UeuJgMB50F4WgsAyMBEZc2SCwgk3aH5a0U0flALvn3qcw7ajwDBd
URDI59/VJ9g8BfC1ZDms5ZBuhyHRGFMLfq3J1an6wQHCg/TdkQh8Ay8KgBFaG+oPdf3n/1J3N0tu
VT1g4QPKNdVeBWCyuY+btvhdOZZedg6mCKRcOeqwR0LfzHM4BllwHhkQJvfLhCHlUIyJJ74mwUi/
PXuIjR6Zv6WgfJHVRUmYTO6lQJMk3xqrLufPbZq15a6lTJ53Wvewwb2AHcfWM4Jyv19gId3GDfN2
jCz/XPAGCNjdKuKEEGOufr5Ts0lAtBbGIs/dIz5OPo9ZMi/HvnfL9YuSyL83poWauXEBmshjWIT1
wbWwtG2v69FXsMHBr6EByXtIpAJklzCVo7CrCQTdwWmrvtpVIg9C+rF/LuWCCheTViyiFpxwgtEe
ogm1v9PfI+HuPNbn1FYHNmJVuu1Jzyapha6g342ONcVfepb2B5+5exl5S9X8mB0x1Xs0SB2JJqlu
P4edjSGlba3xN2RbtdFraMofPDWY+FShM1avrGlswsTTTH5e5iwHk13UTveiCy85JbRP1ckdvenJ
abTPYy2Om/jkqHj+6XCycsQ3WOQjpxjHz4FTh+ZEWqPnbNlS96/Xh1W4aVGYppGXGzJcGjcNyB4N
Sue3LG2ST5tsWH7VqCg/kevdqZ9FESBHt9LWr0lIjOMix9lN0O0m62XOEoKb5WZhIFlEdW9mMlgC
vKU75DZliwArHveuquD8V93MXJHlD10M0p/RiuwgE9DTiqowuH2alqB3cAfEMpVccfwrQZ4cfBrW
NRLES7wFM3PgjQLFyTzL1/FXHpBrcy3bUis/NLPydnaO9OaYzPliP2OexXFsr8N0dmWXndREcMQO
Xd81bZ51HefZmOvgWEI7qrbg8/tfcz6xd6xkQh/ZQnOwNgjg2DsgXBvMpeUBlO7nBOrWxqL/bY7M
JVR9SUedXAzsxPbMjF1hyMpUSq6Wk2bfh7zONVZjAwNOyqwiJreTDduLaVVrxJnN15DWnouUeFpq
e8v6MnmwM8TvzHU8YtUtx+T9zqq8RUeO31efBFJnIonrObsEU+FiH2h979ea2wz6caYEOjJNvJCQ
67PkbThWg3tm5AhhktV6mBvVfaP79wHMtxYs+Lzqv7vF6tl7yih6HbJEQD6DaS6jxa20YkGckgEE
MyKMbHLLUUmmsZ3s8s7Jzr4sZLGrhwm5nVXVn0M/X041MoKfaErak18EhGThoSjcvXbgpZxqh28Q
gEmJ5hKfTKC34Nuh4uegtck/0oVzk9leyFN6qhECD16vUergj6X4hq1wnqwWYHMWj91tMuj5SRAP
DNOy0vIGSSfg+mVQbX3D4BJepFrJun4yNjHRl5zUam+LsoWbNOhW+62Wgolan2Eg3DBQ43LXyBbx
lMlEzNuOMnbe+cVMhl8Hqa5j5x0XD1ZZpstxmRltIWTL7QGRF5MOLDz4FCDMxwNXw1vJFbXChFMo
vMp5VAxdvdYknO6gXmYOk2iL7M5Vt68uQzK1aVbPe8qm2e8iJ0iay3p1z28EJYKzVQXakU07F+bF
IAdozqQku8RmFvK1oiato2WxajJNdZ7MpykPyldmWoIMj2Z1k2hlKVNF2LZymE5huuNXwUgAWjps
GVlnb2WB4eUYVm32hokRC01MOnVLwN6qn5McXSDQNjVz8rFNBISPwozQVW6xLybLMpKj/Th/aTow
Q/DOPHJiV5Q/BCLOVbtTVdHisCNuMd7XaU5+PY/lfHkc3KoLd0QKuw+1Tlhx1G4Kazv2PUJCCLRH
HrKilY6uuxxSnYHSQJtnPPdDkx5Bwly1Kn2S7rC+Gj+lDHF67tQMmpf/UiLIR26CZCnfMsLHlWgP
5LWlk2GB3yx6SQiRc+z9EjMKhbsfejuLP2iIA1DXHG7htT/81KNGmpsM0AeiefVoipnjp06H+GtV
sauPRhBFHD9BiNBxIDEVjH++flkhe1Wb2e3sT9RtdR75E5OIE6Swq549xK8UrV7XkJfAFpHxlW3Z
m1m4Vr1JbaHKC7um+Tmf2ZZyjs9z+uQlffGzM6t8LEXTpke/hsDJgWWNZBDOsfReJHsVUsM6KEFn
+AsWvko/4XHEdu1FFjUu/Qk9X7Nj1elvxcKqJynlrF86ndrTtgtqVOkcU2ybXZiE8D2W0F0f2lok
eytEuBStq8iy4zJQKm0Qckuxt7RT0ZyyBbAP5YTNzzhzQNCAO6T+ntgSoPhpbze/cLz1CGJKzXWG
4T+SFWlKP0CSqHZYmM5LB38Bd+WIM2y1gbFz1jXtj4AlrGDka/+TVjl76jj5Tux+1mS+z+itx0k+
zPYa+F9in1uP/EeqiByUE7OtcCK9V3kIMLZ5HidPdo6ZBwf4NB86qgcy3wasWpsQURtXZGD0CRZ/
TR5K9n53IWm6rO7HavzqLIUVl5uCVBS1zzgl+G+MDGHgJVa569SMN1TMtuh5mrZdfJoyq8wuKWT2
L9IsYXVibI//i3H98KNAp1XjvWhj8RiIyt2pMQSHhxgpJcOPZydhcbp9GbyscHdpjZhtL1WK22MJ
AGGhby2uDo+wYnlGbMRTwan8A+13nnERHdc/mB4PB/LdOtuTJz8+E2MKnl6u4XyM+Up3KXEk3woa
xXXfZlXzSyUBIr+OX2YV6QT9FZYFwqG2Ld7imsOpYBZmTKYEag+eXfgwyHWKJoyd48aYdr4oWh62
wXKdDLHuHViegeaXbhig151dguv5Aq43ZndrzS0Zy2PjfxpIG0r2vptzjpW+0/Pfi7D8otbFEHaY
h+vN1BTwOYEB1Sd4/W7MD2/kWxtq+Ntt4/k3OoYlGYkAw8M+Xl08k3MWYPULZhvps5UPOWhePSzr
I2Y+DXSw79xyO2WzS1xAUS3s2f0Qaj0Z0O7PuUvagLgnbbuHfC5Ux33eM9RfhULbOQTcB2GiP8kq
t0n9Q/j4ZdJLuVIxem5U2dcJEfEHKWlEi2YdXuXDjO6M0VlNCnc7t3vuFH5BiUPLVxXrMt2wzmm/
AbjCeUAi1uTdWyyVyb7KFnm3Iqjj6FmlJgy5lll6Uw/1SK4eOepfvSnxfrUcJyS0EtDeXOplsh8w
w7Hgwfw8FP7Fqh2CMHPdzvk5ACyvtkXFYX0DF0PrK+I01zueB5m7s4104zt+9GuAbm6aydbh0Lq1
2MHfSr3U3mXUFPOPbpNYGH5SYJ7noOZL2l5baWQkaTARRytQlu3tvPMIcxArEVKFcNHh5E3waiVz
KjickEBsasAwwTFNCgKfSiKkLcoNYEC7xULdW28U65rwLo3pI7bSltfsQFO0633h+fM1Zjoegx1V
9bAeKdDjftymzYjvH/SD3OY26oYdekltbae5pFBMBGaVV42ExNuXU9NKHluW5Wx72x1uQUpb1bli
oPltFSM5WM7YZj9in+86wl0zDjeNRCZ7aYnB8u9BHvnT796Lp2lXIOOfTnW+uo9WnrnegYqq59RH
4TaTaI32o9pR2oRvMnXrIykTItjwf3HxOPVAbx6yPg1YQUx2LXaKoUW1y8lIHyPXy4fkJnOTMH8q
fZOKvc/pNZ1MUJLZpjBjXu2Q2kl2WZGL6j5b0ZPcVtBiyz3ukMS8yinRtOP9EqQ1GmjQP6ok7+bA
Eq9Jnkrw2NgD2smRI0sfvycX0a9I2E6SuQxYzaYS2yVSTEnV36JSQchvmQf4rB0jLZKfHpOhR8au
4N2ZyDHsrm4Sw7z0xU3d5hH1I173NUUaQHmZVa9iSbKw/2B09/cMiUofHQvhfT7hf+85JXWSecgD
kvGAVK25AwLxVWPgA8g/Y7rXpKZ/AJ25Ds7+PbGBHMKeAI5IALAD4ta7yXhI812SQzIe8qWYnnsn
yyKeBPmTSYdxz7YiHqOwNq9wZsZb6t2PfOP/6+UZAAAXY3TEpPJdVz4GPhPmjq2EyAzypbGxQFz0
rtt9MW7aP4eyT36XQ4Nyqsn6G8uxfv/3eOT96183NsxHEHNzIZjPXqcn/5oKMD5dug6z1IFxTRNs
cHAxhaEeOyF/GnZQPNrdGjTTVY2Hpp7ast3+9xt4P5a4TkHYz1DsSKbStvvuAmiqCQHkfQEXhpoc
yXVCjKwWLyEf/Sbwx+nN41n8weT9L3TC9VUZBYEL81lXUub/+bETrHl2F6eg5q3imY1Ndp5MPUQ2
WtVsK3JMDkkeBJdcAtcokX0/gZaoPpj//HXpoeB5/8ATyDK3nfD6z/916YPAYBbmmzmklKHN2fOB
ul2EGScTAUBs10sLOap+Slu3+1mFibgHqTL0+/++/P8Mjv99/1NUATUBXcAe1mdI9u5KwGWpGymR
ieeLt7j0UTHlt+g0kVWd15rpCdmKTTwY4xTv6pEbfttU4tm+BNY03JJTJ8vb0jW29UBWXNP/NoMu
MQFnvkouiauK9UgJQMD6FA4QYCa9lrs41mrm8E7RI7mpz4FrdSR9FGSvOZE1yFJcVtL50Ju3aWP2
2hV+fCTfSlRfsF+4zSs68cC+C/IR44WXxmNyZAasAV/44KmOpRqNGxU+U5D92IRuiYUcx+Fmttxa
GAzDXvPC4n2Ru3G0q59YR8WwMR3yQWK8pPzM+J1sLRdqSnkpqjn2PpiS/7WYVJLFMgAZz4GN4ynn
3SUXiGgXVRicZWCdtzPKmH3cBOvWa+3sOUcIcuOVzXwem6rZNFTX99DkvUOhr7vzccmiRujm+N+3
gfzrPmARxgIugHypmLJBfvvzbhxWTdwgHLp92AdwngxOM+s81Lm0noelggsQxBPOSHSUbZQ44Vrv
RkVldNcxL+M3UsMKfZ5JqOhOyNoWcUC9I9uNOzH0+Im3un8OsM0nx4X8rXRnaqt9U8Q8oPacZ+9V
j17gU7uq9sXquzI/zzkK4BJQbrtPKrHGR9fGWrAZWxsS7GzXiDPgZKB4qeKF2jBh7Lcrs1ijGxyL
SV2wa5j6zPTDcx+Nk896X7rQZT8F5G62J8rOQbC+aVJ3j9HdWJvByoObAv4hucD8Rl7sdu1KhL7t
3DEsH+P6TUtFPMYyuCOdLgCPbt/kjE82IVY4WuSJ0VMkh8FDcyHtIX9YKFTVmfaHhTfg6TXfLXPe
jfe+3dVMEOu2e3JzLXigIs9ZTj4gIP95lHCzEit3EE+hz/C/JHxRz2ZqnG+95Y360s+MX3Ykbrkp
Elg7Tvf1ynoFhXSPLje1m5XoeeRl2Z0ZOnLpCHMNPruTuxCnrJP1qeeHVUcNEBF/m1MbpPsqtpiq
Ka8yGf3cGOIhzvEpIGZgGcaeMJzuvCkPGyL5Oibm8CG7Hd/CGm/xGC7FvveC8ZsuE5ecDpAr51km
iGLHNO/347zkfkQVx0dIx9RHwWTgdSIQIE0xjCtp7Xqw8tn9lIO4OTeCLMmDh6BoisjmacwPeKeo
9zfcALCZoa0OoHlYhFnOTdKF1/5V9havlfjlAf1qsDzoohd6QwJk/0pLRiGM9AUlXF/Y6XxP6Fvr
P8mxKc+ImSTK8cAvU2w72XhA9NTIfSyLJD3U1iy9C05APnQGJC67A2gQv2J1h4EeFoHbgWSARlV1
Mv7lpgN+qHIxCMYM1MZzX86qP5NNiZTJ8mvzXBX9SJShmMT4wVPsfakE4JC617uG31zDU5x3WgKI
51qk2ZpA1wKOl8xh97h2pLxQzqynmhvt/7nHvb4edcIV6sX3Qcjyn0cExeg4Tjav51SW8wl+8Q84
PuhOUZx8T73OfP/vM+mvJS6vByo7CAmOQLcAg/XP11NWqEsgMbjhlIdxRnXzfZqE+w4f5FteQZYB
ajWVlzGcGkLLjCs3Q2jPB3btwZvtJ98KJWoaZN/dmlWBmIUdTVpUHZss3oYo5SLqoeam0FNNwC5y
4YF26eW/P8P7tfv1I/AJbDtg9SID8e5UpT+L05FE3X0yg33BbSD3Cl/U1lcrM9fEBogmGAPejNgS
Dv/90vZ17/nvJzt6nGtoHPg1Huyw2N5tY5tmRBc5kq1cZ1hukC8WAHJ7U+Mgi4U3hne1PeEnQm6M
1LX3E7QelsnX13loPSLZByjgEUUjZKeeHvv/uDuzHrmNNIv+lUG/UyCDOzA9D2Tute9VeiGqSiXu
ZJAMrr9+DiV325LH9vhtMI1Gw25ZSlcmM+Jb7j0Xo57ZiwNNJt4G8FvLu1M4PGvOwmACpydNTIi/
x092nt0jZo4bQ7uQqeuDzWH+NAR//tP97tlnCcB7i2qEI8gwfy5btGqI4qomUBiSX7ZxmPd8jTN4
roaB0RQlupb9RZ1qruu4H99OSINA7FGhUTFSM//4NMawBsEPxc1+nHWm3lFM3IzXl1DqcF5yEVjt
mJ65jCPKvYhbRwQZhZW5pmGb/VZXaT6TG69jMIHO4bPXIb/xseoKS6FASDEN0I/hQ3YTsl2xPc8g
K8p+eohFk8ZHpEQM61OyXQu6Yv2Am6+kZyVE7Zij4XiXdIfbcd0ec/p2j9/e6r+VV3YlP6o71X58
qItX+Z/rb32vJSFScaK+Bcf9+nd/GFv2w2/q/uvbHxJ/1JtX9frD37A2YM1003+08+1H1xffX+CX
f/J/+4v/8fHtT7mf5cc///Fe95Va/7Q4rasf4sXWbu+PE8ke8vY1rT5+9zu+B5JZ+idorpRK9BA6
bvD1eBo/OvXPfwjxyVirKE4sWMoWYL9/B5LZ4hO/ggwHuTe/iMb034FkFoFkPNCcZWtFTgKD/3cC
yX788rsrvot+yvdN1FTcoT+f1WWCpkz07ciSTfgnlMvWCZ76X6Wv/I+vgoaKHxEAHUumH78Tbiq9
MpWMxTWwyhouHWK5J9gnf3ET/HiKrj/M+h13vTXgDN6999NFoOwSYbCTDBybBJfilqnDqIy1AzPI
9AT/vHvQ4Eed1bmR/aWKcC3Gf/3af39tThp29OhudPxmP/6IJTrBQi/qgUBcjGtvmC+9hYun8Rjl
4iovly15qHLas4YrJpbOfvyojNZ4qUTZRBviXLDzATsqpjDWXPZnZasDH2QrSwrGX5yJv/80kH3S
wvEidPO/OxPBLwxsjfRhYySmuhVrWvPR0efC/As14dqS//iW2LSl9C984i4v89PHwabSG9dzfwPg
RDFgN8VkXwlVNuOFB4SrBUPWw/F8TnyyRJy/+0N6NuJJcmDW/yIpWy+G33TNPTFwRmNm3sbtNGfD
NMo9Mxtm87/5ol9//2F+m4n6u0/dY3tABMQ6meGL7P/0Ko05s0vAEb4haKxDteohkrdN+Yib4PnP
X2n9k354M9fKwMHHIijgxO+Eefbsy5LLxtgAw5qw0DkRdt8Brb03TdpZkdtIhP/8FX/3mHBU8Syb
68gFofLPGSBp3+O8cTJ0GLPFqNZZ5w1Orf1Fl/u7h+Tbq6BFp/5B5PINjP6bz8lmtU2ABq9i6jK6
zaC57Ao31TfZRGSe0JtHE1bF9Z//ZH/1mj89mEAVrdlaeE3hNXhJS2hdRt68y9JxnpSXIziMXff0
d1+TI4mfFSUntmDqrB+fR9xuLX0P3ALhadFpyBZ1bZjLdMq12ioChBa5Wkl8Y/S3in/OJQaGlgNw
klg+uJs/n4lxNWpEJgAJYPVQ3A7YwF9ZHTgBx6/bBwMen78YlP7uK8EJyH8Mk3xLCtqfgb41MKSu
aGx7Q3KDvDJ82cgN8SAZO2Av045//q6uAOcfvxiMZJkK8kKkxiHhtn/ubmBaMSVp8oHSNIIYhOIx
q04y09TylKkW2lzMDwlnGRtvtReqwOIrYAkViB0d/2AbbWO8TsVEtCPOwHxoT6DavJgVpDtrO0i9
jRtCipXMhSYJHISpAwEHRmtHzrYaVh4gxxoFFYGek3noe7DibMSQfbDP7tM2LAGLyqu2I6/kjEAh
ozqNS2KaTx7BRg10qSLsFvOIQsU3tiZkOu4tJO/ikCX+pN6stJkK1n3zWJ+PtdM4B9pDH4irE2nv
RluO+ga1gHyu2cPbRwciJJIDm242sBHQVTi2icQIY722jc08EAcSDK0/7NOiJXg0KlkRBWYh+/wi
031glZDnYrGPNTu7JjcAzdTiCm8g731MzB1mK/kM/UDTdtmS2XJHA2B555aLmDEo2lVYYrDYvfJ0
yzAPTqx3j1B0PZeOIAbwFbgVG/Z3TkdrsrZSxEgLwyjqGt5aOYp8JKJzca0HpU/g+GU9QzEVDJZg
x2AeFVud/GIUC5Rwj/NUVvHeL3JhBFAhoGbEgg392UL/exATWsKtlbvoWxdsgTe+RNK/J/bO/xx5
ruolu/6hcRihjq0LSa2YPONu5LowbqwGcz0TZpCae8BO6K4DDf97vNX8XI2AFfxFgI4fBu18TCZs
K5qG2OjerSF9INOIofRxTYBErpVycJkZAN8CVAZOfi2MroI+0qBvCHH28NdRy8Rz0zMRmLZrrNdT
lmkMZyKEQmddx+dO5sqiye48wuV4TwhFjXUkg/fEam9oHr2oFToiGZX64cQWPL+0WebNO8SEEbxl
LsDAx7MO6FhJ565lij0FESvc+oxznWKjlD5ziqrtxJoRX9mvLZasOmxYsjM9kQDUnhulrI8I+/wc
lqAbVt19UaahIPuIfIZsah4xzmr3QqA/2Zkma0s4P6vogBWJgYQzzlhCoWEdCQTnsfnKk4/Owalh
HgRmF0WPAAcb8IAOVkaGshM+vwV6R7NJo5jkg8Uek3AalLypeoNFOVi0qAGf7SKVQiTSm3sXzuVT
XVQtf0iuIUeJCUAChoEY8c2MkSRdplm9or2EM7vh5OXk2GQ9TpJgWRJ3DMcxMr74Wg/NDAzTPPF4
gdwJeR31bpdi0UNgbVxGnYWwlaV1O9cAp80UOBxi2PmQJoZv7TrgRHI3Y2P0Q1rCpb+SFFYMyxLQ
W1t95ntzX2ro4W65BLN0xwYx6UPut+Zyjnzsd7gWy5ce5NKzNjTZFcGQtrXv0wnREW1anhJvVYxk
yvqa8B6Eaeonvrr6ixrBO21bqYm7qosX/3MuIILtyH+1tSTE1Nj6nzHWlcm1iaIVQOJgVAt/Tqnn
HRgvGdlNgrfFKqE86GP7ZCC96a5Nt2+7M5zl/d1gxnZy1OtW4EXqFXsQYiByLuUdeToiPhKtt0qJ
KqZ455L9WL5rxdyJ6yZO3e52dGthNSGrObxF5UIwJUHfad5+yfLcmO61Js2qA9/NqtgCXbO8D/zj
abRjbQp/QfQRu+J+1ib8yuO4AFKtZFfdAoR21pGuVewmp1ITCwcQwAuahM+px+A+nA0H/6Jud/kN
bnLCFIxI5rcU0fpjslgKD78nEXq5WFc3OlPXk+cY+ktdGtOH0xfz14oqwNzbbZNcyclL5TUE2+Yt
0yr52a7N8Ubk0sdejkbgQe+V/ai3CkuXS3IcO1zORZT/rnebFb72Rfr18tyN6BY3My1itpXo1dwT
KtNmj76lGTZ4XPBTt7qNxjM2Y0yUM/zcgykLeamhm91UyPaW0IOLPOxg69TTBlYsqAnJQpW3cBII
M6UXyXMGKu29m8ecWAOEXyLqpsXasjsZHaSIdvk46iPHKqQoMpsUyIBu49U2hBS7GPqP0UepGQq/
1R7jJhfXGLk1M8Agjieia02B/5Ps9p0grFOdEIkNBy8GSgNqsObbHimvOMDBiHDY98p5HXMPpwaj
1P6ZrQ/2wdJCg7GR2Txd9pZcbhjYA4LvEyQmQWw7iYYnD2jCFlI6EhwDJE/Nx53VHwx6Aa9AJSCh
3e8ykgfZgXWbwraKMRxgIOj7Qu/NGM145t2YRtG096OuwOcYuBhe14/2HV2RSYGlRghvcPNB+RkO
GV37maTBi9FFtx2ivrf25VCZChZ0F1/reKxc5jJz8jzb/PwbDz1yteUW1hkGTm0jgBS3iJBi3O7X
i7Y07UZ1avYOAyhRPYh8q+EGdyUjJ7Wk2lvLMBHZpVb7xmZIxsTZ5rNZfVbCjfxL2Os5GhuLO+Re
nwdLC0rotxfV2BsGqh8PKoqemdHBRfX3AYiHGKWKyXUcmpUt35014WCX95nm41CO3a9YHFttEwHD
g7TmVBafqNkOWxtJd7SfCqgeXL7zFbZKe9o3rs/Izyffyw5qRqVPAvVQt6si3x42Nqb9PPDyCnBd
piiZg2wx7GRn4HIugdKOUQZysU6vpxb1Jl6Z2njtYgzSAaYGnZVbngMKFovmvRYsfp5rXXkiyMda
yDCyJvNhGQ1yzlPfwNS3IAZ61YAIFRsU+mgmJzZGM6THCXGe03bTZ0BPUbwjiLy9jTN3STb0LrIP
vdyvx301ep0eSsnGEB6rIBSBATyCtE4ocla9qDk5nVnO29ZYAbIWJc9byqF463E5w6WwIiIZBm8E
PdJWedIxIZ4USYeLx7FpAMDDqOCxAtp11qKr46Aptwx7L7deCm9AZJbD0ZmCDvd8v+1IayQwAEcJ
F7jsSU1xc9Edply19wgyMh12XtGjaGFgMG38dJH65Rg3FRwgmfOp5koltyCo2aJBh5frHqudES0B
wN2aLZPcHejr4S1D3EvJigUdh4eTIdh1lG8ThJY6GhDfZPFhdpf9QFnV5vFlZrJIPih0Z/BgsLyZ
LOmlcUzBZVFDyhzBUhJV00uRWFDTk7KEcDjiB7yNoASqE8IImxsIscGjZFy8BN5kQSvSRGJeNRJU
6V4fndg5uCaCp62ZrRaj1OjSpxEyymsrxszbIl/y3I01pO7XqMykE3RmlCThwDH9dbAr/45gRf+k
jxI56tTJ9hHfWf6oRGxKThPU/aALSmOv/A7gae27EUrH2nEkvpG5fRybqueOd3v5NtVJfVcB13jo
Wol2aGilPLi14oduZWo7YW57sMtdiEDZZrZ8b7OUFsKbKXeqm2oCRRI2JhQA1DpG8wSVQ8JfmPTq
VGvOQrBDb2BnIcbDfdQS1gIBOBKvBT+GSn+7WkklS5aW2tRmvKGHTieAbFgtkym+aSyQNi6Y9z4A
M+aeiZIGCde8YV4A9LARBrI4c4OF1dIcDi6tcIAwN4mAC+lQ/j0b/fmJ5SjyIwOR4x0ebSvfQ5+u
LmxErs8tFV62NSF4YTTvfAo6kZLLFppLMx5dsPpP0RwRbl3WZXnJx9kIMLKeskMBsfLGUd0Ms6xq
yQUcivJOkaJxJ8RcPXADlUBcRxV9oJtrVBCncw8nf8If2Hh5q/Gszd6lFymyNrDRxI/+0iDujpsC
hgYl9vQ+JGV1aZnT2nPwwQ4BQug12wMTCwVwPNk9tWLicWphpDtKLwVwDMkBbrB0NJMYZHcSTxq2
BjwGSGVjquOMN3+AIXW0M0LZwoiC9WbhhGx5JIY620FLje5mq+cSgTwQk6RsiQaMZC+/GvzfrMhB
4b2hWRyGwEnM9mrMIlqCyfVLpFrdMoKaVT5iPwFxxK1JMQmKfqECSafObEn4UHoappMzvsSxLZfA
rxr7gu24CVezG+s7lAcahzMMRvoM1uZt0EQwwk8A9shBmjiKEA9myZvnV3I6FNC+r6qB8JAzjsjy
pZvNst6DzPTuILE5XqBNdf9ZtY7NX8ajib5zssuNVdfRo8eDkB8tUZdPvg5vJFBRZiDQUJZ2Lhvy
4BAijv5tUdK9biwnxUpBYWvTD1JPUzUhJOMLO8EbCUYnTcl3IsuQ0qSIjWeng5VhI6TPAlCkNQjq
gon/dqZZ/MhaOi206DSu2ynW/Yl8t9WYvxg1fh2A7KAicqnqzRosPwWDm5bEWExWQRfkTqUeLq4O
1RTmBNj+zpvWxbztJnuQVEOETM8w7w2r5nC2wZS/ULdYYmPYmbyqI7x7QTsoxQ7JBSkRCCqBMwhp
OrcVbF3IoyMS6JserGzJGqUfXwbTr+7Ra4O14+6qLntk/M0lY0H4xtQS1B6tFCUVFZwGsnFoUdF3
xB2GMwX6c2IsVDefU4GAkZ/MB9uRlKqH0pexRA/t3ivvjVha93qvg5L3lGfeJXmce4GRDbRQjUfR
SHfe+U4AYTR9TRDvI33wi+W1BJLIn196HOm9zZMepJGP2boHLPPVmeyETw5K3C5iO/e5sdPhgwQO
ErcQFXI18XlosBw7cDeMHy0+1Zr0n5xFM3lJTqbP9VU1mzhBmgEaFn6eHh5yRNMKaAbyeblbf9IP
PDIDXpMsKfZYV2oSPCqKWkjIIEwL+ot8RddnHykBOSsEhxI4KA2xACWOrdwJ3Y7aPhBs7s8JRa6f
+75g/97prhYC0KHhTDxHvAqj1M6HdlIvQ6yn8JNbjhOcMJm6bRQLNYAEegJURhiZvsltu+CNnDHU
7BwlozfKg56QD1ef6WU1h3+PrI4hYest34cAh5936bq5e6fZlfbQu0XzGkXFws0OS+ieRBW6mSyq
oTNobeTcsYBnueuXIDcvStAT5t4f8Dcwlc6ZWsw0JV9EZyXPZLNLyDsiZZ6PeEQd4hyGOKArVLlr
/wSHFT/ioo40qZSXsM9yfo6cqmMvR1Xe53zQJWkitn3AT2E1p8HyWcTrKlZnK2R8k2AsPGMpgf5V
zAj8DpyoC2RZdIBaGAtp3o5OjqYVUvhgBUhxm1tYVchkC8vEpN3YZUYhvUBq27i9RXzR3MQUoBiR
2xsENzjFadrmmkKdc3irYTaQQakNdrzvMdBcWZomXnylxBgKqVE8ci47MUvLnvGSZIZy3pdzrRH+
QYTLpoehSfIRtHJmCC3ARaTvUeq9Vuy5xKZfylkPJvxvT9BpyDQgMACC5mjoiRGMpp1dTb1nNwRP
GSi8Gl/Br2/K0j8St+k7mxYFc7+BBDM8Khc2aWCpwXjtqU81uqB5ISME30d9IgnKwJnrp3UXiEHL
0ZCskhEtncGUIpBV8oxgqJZ/YjW7eGwnnkfoTCyq4cGYR7t1+XeoTC15haPFy1SwfvyztvNr7dDW
00py9R0eLGvoeYVxlt7qwkoc+2BGC28tIMCKeLsWw9COjrC7SHUCW44jhgNkJGx7CdLCtu8HSiaz
FnZNM5JWmKra31ox2ecbXHzxJubjg+9tNcRROR3PylaHMiOfIekb4PQqAlaBoU/KCya00U6I2gLo
tQvlcw/c13FQ5+Jl4NCKhLcR5Tg98A1e7B2BuPIGRbSdHVpaKDb7ZUSGVWtLfQxbJNQfeDpNdLnD
PHNUqOXdUo59EoaD06IhffDZBoj71GaifY/ZQhNyYSUQYfVptD+YHheUI1acthsmMbDn3FH0X0Z3
AnJEod68+JVjXHlKkjwD+sx74Naq3cDKeU73wzDUN+w4dPfCay35gM0+UkGnN/514Vb5M3ONCHCg
hqp22zUdyu5uZZoGjbve+9rkgTwyG6PVAhsKOfEIdBfvC4IuaEwJa0zSrlO0RBMZdkgT9FjuBi+2
3sxMj+6In2qTsHRRNVwsHizKHQLO+bNrztCuDOS9jBrawRwPeZsX6TXir15ugG9hyzHdzhWkKzRY
Q52VKqZGU1b2ZomqjP0W399rsQi+ET30s68VNO6B5btJFcGVWqQhjg4EMFADhvJBy7P6YW7Y5QTp
oqZ7lvJWAu7epWpQNk3oYXBxqfElsm1kf1MmzyGfcpxb4+BzKgxsGJj7SWBjjt0IKiCmn+e9BZuJ
sUki8UdoBCzR66cwZRwm54HVx8sQKCMiOq+IBGgtvoSwRVK7HsJJOt6TXvrIBmEAwHDq63jghets
piToEBDMC5nHB9JWUHG3dhI/+RrDHeC8tSBgKakZuXWgV7+wa2iNTcFpQIJDKxG6V2SmvqQYfCkw
uwyYjjEZBJzVYskB2BfL8OyVlRPvsB9V1N86o6cgLlFdkcJbYQuyo0Y+4fusgcHoxl1WeSraOn0y
8mEyvsI/1jUPnJjDpRhcG/gqjSaKCg7or2bR5W8C1yiFAEbpmFxw2p6tBSn4mdwoZHg9yjRMUGPa
X9gNFHfSo1B+bXF0MTrRapvwYcXSEruXbkXR0WYEzLSrrDVyNuacIN5ZM+Nn06yaa7/QAPoxEohI
x6iQZiTGlF37E2l8jO0qcYjNfPB3ljGUl1o+lx3ZPEYEt8uKvAc3G8EXtZ3ZeCF0NLpPXRXC29VO
1CUEXRirAdLtZw9GnxudJzqZPKEdI8I/ZaWsnyPGrA1qWZF81X20QjvcDTBkJwI77i12rnxoma19
jpSNAnHhTah3ktFfvHXHAgWrWfvVNSQR7330TaK/ExDAT7oDamsjByN/SIeaxBASgtgXddNQuiH8
b/dhmPKGW5/zYdoVppG/s2xmiERsZKxBjizs5bzOcxuZuC2qz9U8m9RIqW42b4O0EAupBgtgwEnp
x9f1YOvFETbR+GHavfpiNAQIAXhM2p54DLYyQaeNxA3USWFcWSb8QgIJxg6jOE7madM0PmQ6wdTi
ouWc0DgX+/ngWr2pzhE1dk86DMAxtChXjibCacXh0VrvWLIxpDVNxNxWc7zqKdMxCm4iffauMkfa
tzOTnnedURjzJOSEb0lX0ylBNky9PRppxYjDcOVX0G01AFWwfpcTF4YZ2J0pDiy1C3mCbeRh3usb
7M1SUqUqRrcfvr9onE+9Vp5r+NqjsOwKG3OzWvK3eGyzie9TXTHdx8KpghrzJMpAP6XSHjOTYxYJ
tjuEo1LYNejbwGG1HqbhQ2067kmD7vkls5H8cY6yO+DUBJu0LfFvGzsQfHYVVozMG0reyEjPZuZn
goQjN33Bn8fDQscGEooinm8x2DZ1hat5/jwhkqfVM/FJBZSi+DWZ4nfNHlWpDsZQn9v7BMvUh6gW
gqYy2ZFQ3JjouXSyHXDLpyt6sMk149ZMyE0IImvpMC/PycDII+axwOscpcN2YJ05BzONdnZky2Zf
jaYaOlpVkxjreGSyuHVajwmBychGbKkdJO4nwb3Jv0oyxiF4Nf9+LMs4CkGnrvk21IzOmXTa1N70
PtELR9V59iWqev3aWJ9tSiwu3E2jpMFItsCIzD6pjEZWQ9I+H6dCsTLCtqtd4RQSyRaNSQROPp/5
RhdtLXDjYIJme9ZqkbcnYdyEMosNnuOpwpi7lcBmAY5ho2eX5dVtto8yZhrnwLIZFirB9XiRMxfV
NgTgpsumdIbqBaKHpoXSzwkTiGg2b6hHtHpLuUn15aJnfEB0bK+WXTtaG2rHTTEF5eDOu2UBaTwi
CBu3XonyKCQXBefyHEkGIMTylckO0Qe5Br0n4VNn+EoirE4OgKP1iwI9TUN8FFbV0rP0GBl5hfwu
/6vvQ63bKxJeWIPWrXuM4ERWRyLgnAujToWA1w/qLtBRhHVY4Qaz2FesQNrN4EfDWZ9LpweBJrQr
ZieQWlOwgXHY6mZUhz7a1A9ractuk7ISXI1M9NU7Ok/HC2EftRhy6yzD8t228z3f21Lb4vLlUu4X
TgUEcXp0lRamdanXZv02sAxYwomZDfFqGWTqAH5bzs53oRQKjSJzQMTznYswrrKT2vmR1GbOuDm6
tYvIb/d+k+TrKZ7VJkhuk9ZVH3z9QDU8uTtKGbpovdAW7UQZ7KLTHlI9udcZaKv3VKccw88+Jzzf
ZeRpzHd41fyqlrAh9hT7DOlrpp7lGd4utp+4XTwQAqKorUDOtGU7OXbtmQct7ok7UwkWAg33bZU6
erdjm19kB7Mu+ivDsfv+kjYham71nNQCbAAOc7U4dodnJAFMkRfWYD29ceEZIOQyuGGbglva2qXs
HLztUvfmjnJ/MkJHL1Yec6WpW1RL6eeuTlPGsgXj2gAc6shpnlKt9gRI3ZXK9y+QvMzxhRVbUq7l
bKLtAH8mKMWNyiGzrKng6AKBoXc37aXPNxMtHEFcmU9yZInZxw8MYEjTwUxKxKe4qMsXzXU7fVP3
QmOJvgzOSyuHvmBzkBLpNYia9AQIz5B8eeXixR80HZZmx35W5nr21Z/r/HlK0dUBzCj6d9/uZfuF
LgYx1i7Rwfa91JxWZROMuH+XJqwVYM9tga64e1oKAs42TjEZMvRJoppPzMbqfttiLQJP6FYFWY4+
ioLAnSQnhFmwTQxQ2XvD16ZMEg63rmXwapIcE92zikgUPdXYvo6Wy/mhwVKJAwHbz9qPCXuZgF6T
gIPGjwCrF4gKDrEGbYxJsp96W71FvLQFNmHdVQQxMfFatP44+S6YDOL/isclAQKwQQ9Xd2ceC39z
6y9Gk4bEyxC4OaeGicA58fjaR5GREcm7aGu6ueHI5FS37CI3iiIoYXYLl2PTao2e7/ICPMlRjrZ/
7VHslXgoOwJ3mIzBTDkwlxmaOBQxJdar78POf5QxTPZj7SQSMjNNPW9U4wpJ+x552BKbDC+67vLd
WMfUcPsDv42YuA5LySSs7Sq89tLt8RElpsO1Yle1tuwMyBvJOmJyxtM49oRCDWXu7/ACEYcuY0uB
Us0dmoZJJd0qdPXrWrAjXPoj/1OxT4Yyusbb2gxFeONmdLUBTOp6PaZhSZx4u2D+wnFQdDTAVhmZ
VywLAglU/YvimiLhcIzoCTVzHkKgQ9IKCWq0j8TTKXerqaZnvljBgwQczayRQa4uACd3hprJEmSQ
H5bge7szu2q98UyzwTKGo6+Iz4QJnvkngyX3xTIrUCWZWxD83oBSCB1Idv6epHec9VbTx4LzkdQW
+siM8XvfinSP2ofkNEbV9fIgybLPDglAUcIPjMZvGTrzXE7HJi+c99qt/XejUSOsQDQL0JQHV6ud
C3oHsCYK7UKD1V13cUox4wfGnk+F/EoMd7vPsXaW0MNZARwH5qVwRiZ2AltFdtsVIybsfsxRQD4Z
GvM60tyZ2lePM+1rzZB86dwjpOhuuo0Elt0jim5l7bnNdWeXtsgHtpPhMfRXvc1m10qxLJwbsUkp
vzDf0vcmG8XkampTy98mltvIZ8GlWF2bmt9oISEBBHIxumAKaKZO810X9rcUzH+oS/5By/ynOuf/
iwpmG73ZHyuYH19V+v5a/UeIovoHGfP6277LmA3xiRRX65uu3cKH6CBQ/C5jXn+FmhcNls3D4qy5
8VXdquSf/7CMT9/AhT7KRcTMpkC71ZFs/69fQo7DP09NgFLT+1sq5lVA/Bt1JO4Wn6GB7ZkGQCsH
0fSP6jqFBgIHMlGkPidr29+k1k2kGP6BfFCbrjpgNHOnO90hiOdwtSvlrZ9e4R7eRtBmbDMPCKHd
kT8NaL+BmHFfITtExDk/JOODvlwmzXWvmk1GVVAF2bQn6GT2bpz63XMv4+kciIxt3H17///Wo3hf
l/z3/4+K3uVT++Nn8KKu1Ef1Ebf1D0/g+pu+P4FC/wSpGL2yjpARXOP6oP3yBHqfWFgiXidrzWEU
sTLL/vUImp9sHgt/FSXC2rPWB/rXRxALuc9Q2Fg5nwbZ3988ClgIflH+4j7gW//r3/9WCcw///Mz
6PGAw140hIUs23HWX/+NkpXsB2Ej4M7DglYFglTdUrTQbGJiS5JpYqCj5PTZwtUgtv0ws1vAAVeg
xKwKFR9wA2bOVs4TG7GSney2ij3nvOuYMm8hIauUoMdZp59f4LGXzkrdMr3RDzuGpwU4B/RGY2GX
5aYBfxBaymo/XGtabU6a7+7KWdkbz43IvEBYA62iicfhyqqwFgYTvJsqsIxsfoDATcGQNgubB/jG
yd7rLeYQA0bG0Bql+VBy9jZBlfZAf3RinRk1T+3nmaX0hUU3nRBi7HYPptWQawS6mrUgdCOmOZZE
oREWJbJL3TbKHueNLSXXuUYOC4lxN7VpWR8OracGzL8lPIrcnizUqM3LzQJf7kVNikmObyrKhShz
Xblh2kT0AkMyeY7qNj95upT9JVem8PYuaRUHsy1YNvmwq3QCvkR8X1ANn1IaRFb1RUGynpub5WXO
ThfEBm/3i1Yo+6mje1fBzHTrzF0mNAgSTCUUdh+X1hZNz9YYhWSdk82Us1IvnZr3RgzXCCAbVBRW
Mzw09OAArOJ5xiBpR5OLjZEw66B3PX4ISRP+lUQm62Kyp/wKHJ75xvjLJNSZxHEVeEQlOFTBpd9e
zHFpnEQ6QLgaiZOBxWQUq3tguqmtweu31QLqTeQG+soBXYmGqRENV1XDp/aZsfM5J/k5wqj0qSEH
9dFhJmpv+0g38UP0DibU1Ify1RQKIUZp+7durhWPPOCID/vBiVjMEq5dbLVo9Xp2kS2JW2zztr3M
p6q9XlS7nAlW7KuOoWZyT7nQeEfNlcYjKBSDx9824m2BDSCmamhYTcdRF1OqaPErbu0+Iw9nNB4s
RxteIVlay6abFGiJoonhfOQDc+lwtmPXpjHyWVsj/2lfdJ1ifRWMTBfxCtEPY9B3S5DXOXTcWEUX
YzbrvAbWT0YdpMSx16D+PDJpBOOUuqtWgnBbNtea1+fX5EsSBkg4GbU1z1BthR7iQDa/orWmcIxr
jTAi7MbsIDWOklVM6Fx6SHDILEAjemVlQ61t5TQOLSJrHY0ORLH6uOhyuPC1Lj7ZnEAHV2gEAjq1
WqkYOQq2U22Z8kg2Zdns7BLWD/yI2KwQhw6ZHSBEvJjB4W4UMXk3LGd1i9lPhGdiTq3SDsuk02/K
VF835SbxOqWZMWVJoKGjz2xQ1Nyj716bFeEOv1gr/tbd9P+0THL/1Oh199G+pWBnv5vGjl+wcK2/
4ZfryfzEzYTTC+IEAfLCwFXw7+vJw0hPSt3qEGG78+vt5HwyqHBdF3eYs1rqEdP/63YSn/B3WRbG
bdfgsqPe+uk2+rPbCa3/T3YOAd4U54gHK91nVKd/w+P+5npip5/6bswF4LTZcEqTfI1Zre2T5sb1
q1kb/ZPACR5gxSbDZ54+01pqYSJUe+Uh1T1HMme9MY1f6I5T7wjnLnlKMmzkdr9Y5zQphHJSsLvP
jEy6vSyQDZ/ZLpNlH8092vUu/TrSKN1Aw7KP/qK0S+ZW7S1f/+aSlcAY5PR91zoznQv0wPKxW7Q4
JDw52452z6yU+es2V0TEtb7QHjLVWJuVCHJUBvp6fKUsDhZ9am7Ya1h3VkuzZbJoeatdr2dEmo5H
AoiB8MhS3RAGsZxNbLwOtJDifAE6u62x6u+QIubndTdeCFu/joWxjSf3tjAi2GzCuOPQ9EIqE3Ii
1QTtBU3eq++BwdJrYzuRIwB6H0k7zd2XaCQemXimbVqgPivcU1u6zZ4FAlg9rkCUQCc4BVdO/DDO
9a1mE1ydgGa+7rmKd6WPLgk8/zg+Ve0wn1eVh9TW7P+bvfNYdhxZr/Wr6AEEBbyZkqAnt/cTxHYF
bzKBhMmnvx/7nnOveiBFnJkGmnVXdFXvIoHM36z1reE3nDoX7X5V7y1tIwOnTliZy7R8WUVmPrqq
Fgfyy5/A/k3vZRKhkk5dY0fYB3AmElJtEEXaks19Urc0oCgBn6fGXDYB6bfIo4zxKWXdg7S5S8kU
QnJ8zATZ3SDh1QsBSZwsZFnPm5Tb/TZS2bcSrAUK4BM1JT4RZzVUjhABSRMMybfKxmxH2s1w7zjs
QUnCM3ZdotCxde6tZyRubLfDXdAPaJ5JCcmEs54Wm6pidg8NaQyzS4qPlzHeUvNL2nFkg1Vcp6X6
Cpz8wSM7aTOX5YVZW3ckiouEqVpnW8ctWjYm+jSMZM2jgoaLua46+ZWBU1ilKoW/WI/Po3215fWp
ys6G6NnpDaLjh+gtiaG5YTYYlOEhZOf4ooKiPFmokk4JqTYsp+ioIegR37PUztZkjhmnBYjSvNlM
4scWsNmZMU8rx4a3GIhjgnBunfZOvxEzK3SGGnGIluSqZ0uOrco2M6zGi4wmtc4jvOVM3QlIcZhG
pCw2LUqcbSvcxGaCEYTxaFnqDmHCyvUBn4ZNtF4C2DQmnkpvqQgV9ZwVu1HWyOO2YtrsMGNA8+1S
zbXzHmyIONpj9CuldWCVyiq5GE6oaebV7OBSTqHeXbJxJhHKS5FgcGeDFTuNNsM7TbkSo/Ic0WqX
J6fLrSM5SyyZDHPrSatfDw4x9zkTZlI9SVEYQ/d+ppxalYH47g35HIwkF1mhd9/YaKYYqZerZaw9
PnNXb4LA+Jw7WZ6BVhcP0sSeWSyOGQegw2wXUdDMlAFurL8wDEYOtOJFkJ96cP2TzEKXFGnUS6Nn
rMshSW+x/s1E72bvNtFNu7GyphdAgi6QF6Eele1dhtC4BrAaYDGbY4CsDpzdHxZXB+lm+cVPZ/eF
XG477qrbARhEHC5XxT8hQsT3TN9k1jDQEqbz4gGyjFki5ieGE1snR5WC3uqNWba5BRevY1NmT4mW
sT/k7a5Z6n1AoutVeZ0HZwiZ3YuLVGzNtPG7yop7vHAKKJi7yiL3YjiIM5fhpQ3sepWnBc/k0D1C
mfhpluAzUALcBirxIGfT51dVhaIv2WdVXhyxlrs86r4ksQlUlTDq+mKHDqjaAJykrQHvJUiOvx0y
2s852JQVKw79RxZtGTdOhXml8lMAzUG/Y5vNcdejR0ANzZKgs1xgLx25qX0xkzUG0pfM9o7VGmuf
nSSRBwR44SFLijgNoySLobgEV0PNRKJiSoxx7XzpyQWHPCU2wNBm3qWuHZ5YDuoT89zsYQkC+yNv
XQ8VQDZYN5i35G2f5EeiA+8TlJQAXKoo36auvlR45RMCvJ1VY/nZj2+U/t4ao+It9fLlJpC9/I3K
2vud+doIbo7urbGgugun+cvDa/O5dKVgPUnIJi1REFfswVKRkpbK5mQUnnWQYVo91kH+MwwWytVW
ODHcoealHfT4cJWKvfQLcRy2rw+ZNAE1pHZzb7SjBRysiGxit7T/ZszeuGquwBTavyVonpOa7QEE
BeCmHAM3oyi/WQTAXMjJzhRGUMVmBumNd1vYn12WE0WmDLt/yUPAgvxVr86I3EmdLRsN9KE2waEP
jfYZDV4TBQiqWgz3EBqz8e6MXXOm/CjDuAQz8+SaRuit0Pyq9wDRz57eqLkjNno8RFHZnu2WPWbv
Fgz37Ly2mxXLA3l2kMRDDsZu9IzkYbobc5tjIEda/KXMcApXCZCFPQbK7gVvtPfksonswMhkmo6h
ajDZAdY2PgWJXw+jbctHwwmbB7vL+kdKEVJ2pobocl/1q56l3Sqx0HqilICKH3nzre8F+sKQXx2z
surAvujyuXWtF5aiPGKqbk9RNzvHXMv5k8+D0aL2Rfu7aFxhYsnUn5T/aImrvHeeg2VOR9QBNick
5iScANIBR7VrIXAhx27GB1t5GEQ8QLuRmcdpEj0WBcvnwryB5flgEFp4cNpkra49ioJS6S9V8ieX
k4/9x4A2vuwq7ycMm9hA1Ti4I1mRhJzbDMQDsDtZ7kJOj5KFTVVLdmAJnB/x4AFZwGc4GtCoaw4K
dqVG93UtF08OneBdnfYDwwOd9OswYwdP2NQnzl8jXlKUSzy+qBfULgp4R5EyxITDjTtDp96za6kp
poxwLmbFcWyWc7ptCLjGIaY3lhn092Nh+c+S1wklNaT7xyJwbLxobnSXpU3/mUvlrXPFNZOA+tso
XdL9EBF8yDw04rlD9ZcOndwO0eT/+kH/tVSBZi+pJj6cWu46U7k/HmTZDbVXzw3KrlVJirReWCev
1dUjFgEoqgn+CTnDK2212hFu8AVS6IVWX8Wy95qbNpJsRwrBqY535p018d5coBDzXnpGc07Ddmcn
gLvyqJlX2nbNl5zvmBBEev4Tl1DzOxao32rN1kHbXbrDZjI5q6Iq0h/Rl5+BEcpbu7Y2BYDLs8MG
58HrAvQ2rp3dWY5pvws5jqcG3vczDCHndlJDv/erpcFzyuasm7CP0EIX32MTJZsRz8FKl47zDJSe
vEn0IeEfp67wP9me8Hc2/iPeNED1WAEzGIulP94u6dEsVRs39c6bcKaRArNnLZaDhMyqu7SV2VG3
ttzPPWowrDDprRmOqt7kGvprgJIgtlIkuB437KGx83ulEXABDyAHlLBJJIJEma5yEFzP4BN67DVk
xZlA0bCVc4znDo5JdIMFGHCPkahRfExLuXeMYRNYySMDpjzEwAW7k/zGdNBip7AfFCviJIhdrEbr
T+n2/b6rsxMA6+FInrtzIrgI3ZbMl32ZLfVByk4dtArsVxFa9XqkEEaawE4PCH7uo3utBVxQoAn5
RgWygoLiIjca2dGSDtETXq5Nku42dp4Qs+DOQ79xNXHHq2AMSt5S16A4s5eU9fP1Oc/hOX/IOacx
9wZiPpv2bRoql+djyac65sFPY9NElUoVRfo4n7IV232TnGpeNJjNpXRNOo/M2UjmAsj6Jzi7bLci
Azi/ATeJVWXKMGtpQmbKnrPvekEua9XPaBY7rV4nCd5ahE6OtdCXi7cKcmU+NSiTsID3ORErukCQ
wTbWTPjgzPDFGnqi6rOrlKdzgidgzUgX8TKVD3Ph1DuCuIMt8B0Wz4srkMMjiuebr+312IXOulty
Vl89o4WnagK56ztFfcv5n26LlEKuH4hV0IiIbxOMd8y6Pflpg7dl5F2U7R+bWOLPskVaMqT+RE6d
eBoZ3wGFjyRZZg2FhjtQzZGoaiOrEM6Nke09vfjn2uNOckpZ37hSyWPRdNWTTRvAwURTxwUCFNfh
B5hAf33w6agDm3U8FEw+EXwbYPu6wDsD/3rvHNOLq3Ag9jhSuYc1e9QHVSccecSZNrdIpm0oqmrA
VZNG60EWlCrkKRwtLuejGHy9Q4VFZhAByKfJCJGzQZ/Yqj40Tyj3jQ0iSAdcKwnphecam6y4rupY
QNZvRBt7h6KDrafCPuIGsZa4C+plzy9xoZqSpmXXT6X16k+jLmMa1gcki1+4vdoV9giWuYRdDUON
U3gQ1dpnJkbzJWiLMuIMONbd5RZdlbPOEDmtfMywp9GHQ/yIF/xhku4Rix9gNN+6o2H4UNGPQ1qc
jRd5VBPa2DqnxgV0npvTQ0vHh6B5io5R5gSrOXHzA89HuR6GaXjjB31PxsbDsNW+kiwZrfCDDJ9+
6f5ORUbMMOpIdvorq9bbKHQus5gNMmNRIfRB9sfxrhQSE6kp6Acahog44qCoX+ewC86zq16i3rA3
CGbJVKiTiwShuKa9r26kQ0aOlVbhXi/EOMX0xd4FcCNORf6tKb35eVhasUpQfKxa0+AhnoOE6tBh
/N2wHqfqxbhPdoxqdlC1iSqyq7VDSPKsG+9R6trYGkmrd8Ly3kfyeN84CMv9lJcfrt+gzyIeJOQv
nYMhNBtiADu79XZ89W2c2L23H5LyaYINT5xtkVNeRAO9Ag094uGueWiTxCCmQmO9RowRVLs0In99
I8wxuHrnEzykfrHjNwI5jebHvNDfGG2HmHx0FxRHAVJ87JI7QNr0OyJ4cUgNaFeBlxQHNyrUVzFa
5tqzBvy8vDobp5u3OI9ICrVnA8H6GD3YESuDtUzCi6AxCtVwycu6uiX6tAdbQpqqgHaMBt7deB4h
IROL0Xh2rmDlfrnAQ6zwFVBgiuEmEtF3oUKf4qcZVzXBWbNhn5wczyJugyheQvGMRO5RGi2qLMHi
NbP6d+zq056mkufV4+sQEWpfMfrjntQzYM0FF9KU3gDDc4+jt+hba64+tGsC4HPGAFwnDSjNi7lW
NesLkd/YhkwPV59E0PFnEOOxIwQAo/PCmprhir0pcO3mvhV33kLBY1ro1wf+72NvfeYDU05c0x8F
qsxNM+XrgthjtIgqWaMdaTZ8e3i0DWbA4VgPmzAUJb5zfU8EyKOwxAFNwzV/Y4liB9fqWrhWt7VS
98x9i2sgeSztL8Oexp1rooGFlJh/IZcl96BPjtUYfAT9eBoo14VFlM0kuYwBBj1yV/S3qlLdsQ5a
xhTITFM1uSc0XPoQJM3e9pMU+3eyHeUAJR/wJOPXeoqWPaRJtiqTv5KWxYGTNs0hY963FoM37mAB
eKh0XeJ7k2TZRlO3xH7Rv06oV277EhFgk4dvGErJB22LXZkoxKBlcimpx/ddwkB70WgFnLp/Jgp2
68ji3Nbyh3DiYIO6gU6Vv9eOjBh9bHrx5liNvK/74An5B8qjCpMUJ8ywa6AC3VTMCxCIGnvliv5A
i341ybWA5l3Az5Wb+rAsfUxFxbBsVG3fRzIPOEsN64v27YtAt7+iEO1DVwFCsHsdA5xIrnpeNFjF
uKnLjvcpJSmCBRkOF+F562wmCtngekbFbB4sn39okergi0tvr7ItB0hBupKovUoSJeLC9c1Lh1GK
rW3xPCfOjYnjlPQy5fLmMeKJRklL7y9zjNQ6Q4uFOx356+B9pg6ghDJrHjt7/hwcBBBszogLb2o+
I9wtK+hM5MkWTDEkCqNrqAdqKDS6vWU82L44poJ0e/Q7JTwQSLIVEz3M8DlaR6pXhE57v0WBlXrm
u8XFc+vW4QX6NT/REheDJdalWZ6mpnnFdVTsDd/Mt74n87MVIuZ11WbiRLmxE1Au1+ek2WOU47qo
k2gHdP6ewsNE+Bxh8HEUATTYXHnTj/OCN3JsaTDV1VFGCfgnoyj7DZfsGz8uND/ExqsJe+KKIwr5
oRkut0I4OEx4Oamn8p0gbSvOouHBG+Xa16pfL4k3PNSoW6O8eiNbRRzICUF2kbHfk9bZNLp7v/F3
0jH8PyHiQzdPdmWn3+VEOUFkMEVc7RLccNU90fNI5B/u2+DZ6UcUofYMNOGZdnXuxuw74FJcKRA/
lHGF9WbVfPAj1ma/8tbaGsd7xB8nG5qx22ErlqWn1sPsMDPI1102V3EaNM2TS4r8bnbnU5/2IRfH
Mm314nyiEjpiLjhbyUcw8lw5c/5bEYDOVpEn0B0ZVg4dJBcIoivSxIeTpwhfkKFTnnTm388jX1c0
yQ0ibEqnut4lg9abLMCRS2YBi0TYtjaR2X79lPvRwSpZ+bUVfR9qLnab87DQ09vR4jxjLfwDR8o6
Z4vlwiXznK2R+fKswHifw/7DFOOb4Q5xlF5pS1L8kFEzbrt+qNaKXnBj66KOs6mLMjwAzRf3LEIr
jyR0x5H7EtPurNmHZsPcxFL8Stfe4OS4YQiN87j6Vv38Zheevxp8dnh+nTn7QqbFJZ8yfbaE7T3p
lMPdcF2eFvcVOPxni3ZzH40XVWu1F136XbYAzBZhzudp6edYFTPmCSehbIHQGoxnKzdPCMQEXfSC
mRBxse4gn9b+JcMgF2Wl5tNDMR+RtrO1Pd98B2OOh5gUHtUl/d5Zapwuv327wdu7EvMdao8N2VM7
u/yz6Bdlvo+tfbUp01hV+LWd8hfHwDbsKgpIIDF3vibZXRE8ioi6HhlhZa99URmHFOkRz+MZ04z1
ZBquXuH6qX4yyFZx3UDSCGyp7xlnEhRiDBifTUK5dGeAEHLM5DzxZpHG8xgUyc1g+NNuRFZ7qcDO
rlE4P08JFbqXnbI05exXhgGNi20hK4M3262RppLM1GpC2tyyqC58/PPWUN4+US4/aJs1TzKaOanQ
xb4p441co629zBvKKn9lOvW4Blx0NShb8tGFwRtPoX1MLX0oeRN3lCTfvpFvkjI9mdLGzTD+EAB0
A787Ac3T/yAN3NmtIHcIULbRprsqSvnEIAzXGPCdyN8YVzhDgSGZdFF99LUX4h6Ho4onc0eYtnXK
MOVuQDy4rzAfKAtCKCguecprdLnkgmlTQxduw/2c9N2Wdqqi0O76e3sE9JSzMcDdWDVMb/2Bqzt0
f3uP1CimK9Y8fzsBP07QufN7yctOA1Ks9fS4pN7ez3kIUalVMFDKg0WcycCNi1pxlQfvHZwsrqNt
oHx1TKdsuWg2RVucCugmcF3lwdpcmKgwFkfzT39XqzuFcX+JikepUELKJq0/oO2disRg9jU9QPEQ
qMknbmXZPzdUTflC3SylGNc1ULbjDEopbohqMLGuf8+V6699SonF7I1dEQjvJH1uKoZg8uSSk5JO
ZPX6LQMEEfAiRMI9CQazDrde3rYIIrWPtVE0LJql10weuYv2oli3B6CjGP91l1lLeSrNUTM3mThU
RqZz5O72Fwakf1ARy7WREDe1sqj8NhqD1O0wmv6GlDMDRwnXJGIZENqQV2C36acAB8N+MGpBJouV
p6vOou5xrXAibWga8Gy10aUXo2Lljzh3WzQeklBIQ9VaWEXwjLHLW08KF2FLOXUY2Z/Xay38LCMy
WzWXxGo5mLiD0o2Jh5OABFpnS5QLlggruiuYvX8ZpsACNoa9sTbbq5canSri4tb8dFt1Nmof6XiT
H7DPZa+2N+BHiDjmx1lgVXJJPbZnUKjJzP9iscbHgXv5ly9XbMYmxKMdhCP+ZizMr0bVmz9kMXkd
utcq+yUZKaebZCKGm7FbY4Usv73eNc9ZFZifMtf+DorM9NaSqfRSMnteV8jHt1iWq2PmM9xHUusx
Ds2dd9t1rQsjIW8Hnrt5VByEt0mUP9d6SM4zYPH7rLf9r9HsBeE99AmxFxldjL0iexkKDLlkJo76
phF1eamGodxacy/WheXll2VS3ZsKdHScEIxfY357qtpqiIEk2ZdmljIm5vszFfKOEO0evyizpN4T
xiHri+CGB0JtQfPnHV+Y2T5eRa0nldfeu90ugH4yL51eZowbR0UMEXMmbOYLopaUWeRkHqHUuCci
E/Uj4PH87BMCRd1B8iFXrZ3eBhX1cNWm/g63CcbzQIavkzvLn9HDnYe+vd22ib9sJmnqLThHd4Xg
lmtxwsiAeOXBLcP2YNtd/9bY3nLGkNme2lwnP9JmdMIMqEktnzmidHmq6wYjIYNs95qv1en+eTAs
PIu9keoflZN8ZORWsmNU6pxa8rD60vgkcSmhM/KHPVwqdd+nLoGHemYn1+TVDnANWVt9JE99Qubg
grtxjcL1+vIIaEYIhNb9SF1EjSfs5C5PSC4yif84WSk0iYXAGyqEAHIuH8BRN6xeGTGAHQpGMvoI
miwfJB3+5t9dXmRZh0xvdTGSrjtGzSnRvcdcU6cbJ03DuDLSjCPGlXf/ulTwv9Wj/k25+l8KN/4H
qlatyL/yIP9rzeDNVWf6b5fP79+ftvm7MuMfv/f/azPIzka9Sp5pZKMe/Kc2A1EhmkAfFQagS/SD
V7zgP6WDVwYvwMTAw4CBSsNBUfFPcYb5HyG/CNUXTQV+M+9f0WYEERrEv6lXXTsiBBkxLMtgGr+r
sPE/KwdJJxI21Rv+5aAdQ4bbmXWGsvSbdzdoyN6KFOFTQWHFBf1h9d0bXP+D70/+pzaMZddk8sdL
EUGgB7tz8aUxy/HJnnSASnHZIuWL3p3UsLd1aRHqat1bSx+juL7z3ABvO+v4dhqyP15DG82lR3Vx
TeXlPp/7m7b64zgQw7qqTzYVObSPwxC0tzrjFDn0S1k/lqC1cJMjWSo0UKBr2ibytodWyA3nYVyG
9a71i9t0pry9hrpZc0vCHu6cS8YteyHsiVED8Q/E66G/GprnqpUvotYXbH8XC6vEjikjKyugg36z
rnPWHATQOpslwD42t61/6zGxvgTk45pNeQCdtK6H5KBk9TyQP7HrXXud5+63M/ABJlKy5q7T4rZv
BS48Jg410kZubqwRQ3dG2n+mvf8hVvVHhMa+85BKFmb9GhAtyNttPaGKdLYqDZGcNO6jY7FRBTe4
WmppbKt5epXoGJZUP4my+8USM55ZPzyVbfCu6+Do1UymncL+aVCxFxbK/Xkx7ps8ObVNNK5IHltW
zE8xJNRVdMMM3cWl0dChd3k8db+JhETX/SE4egsbpf8lGMGMAccz1O7FRfObrarOnhyf/apDdOQm
UJ69GqSIPaIwfkCelSt/KoKHzK6eMvlQASrAD5ZQasHmeMxnqAdV1D8RQvMJaQC6QMEkGF1EIflR
a2tgZIjMZ+2QTbnywoWxXS5vemkPIMa1G48L92xeU4kl+Ez4UTGX2YSuZLLymbaWG6cdoEEKDFEM
V6N1blbWbp5QHs6Wa+OuCcTGZkO5MhpUkqbASTlP2ceS80Qz54XLMQV33MaARsbwZIRGyMQLVQd/
Yaxb2l7ZjglENazduG5xlrVd/UXiwWGydL8vO0AFOXwIplcKQeTKssfdInCApSrZTwXuFH8OmCD6
/VrWWbtSNBum3aIgasIYDAGrNt3AEqpBR6ztMfHf7bB/DzKDtFpKWaSw4NzVLplx3gf3Rc8Ip3IY
ONHxOb06LYmz4zGPpSnwdwTFk+86C+9HBVyOFBzmLJCFUs9w3w1AHPyrS6yN8cg8ArsqiMLZXsGg
RD7DZnaN1/TOa2/J9Hpv8SUlERqYBirnqyrtGFzQhtQMCmdFlh6myBsv0/cQ5Jc9/rzktpB7knKQ
Gyp9WJp8Y0YS0Q/xf9jCwG3wfWwCVs6OE32kgYkgB1q+Z7Bey9+9MeeQSmnX+VKYFpjkErL8iMuB
MOLCnZe9Hyzd3vOC6c6hdiZzt0vjuocCg7P4kWXwRkXgIbJs38y+ic0p+ONq5xLZbXpTFvrTW5Lg
Jus8No6EepWpywSTP9pPZexO6XbGPZMQmJfazt4sTEaBJHU+KP0XjhIZDzU1GpJywk2NNmMdzVFc
ps4BqSy97aS+BToJ5YKL6KSHg1fgqeOuX0H/I+/B7ggSyYC9qX5YVeYvFNejyrI7GC7uvlxa5pTz
ZwRCid13hWd0NG9RhMeuZZwS4geH66wHy5uH6nlapQ1rCsPakZT5AR+aXtfWMzywcKCfJl/Btn00
LpVTrt1+eg0LfS4m4nSUNpsV5NPjnDCrm7OdeZXBkQvzwCCHr7U0CPosrBW/mp+a1t6F/gx7ljy5
dVUyS2BFQ10IZz0K9IdZItZwgo+lrk+zSdaLrBuysr16giSyvFt5QHTffE4r1DAL0ZFkR61Kt2U2
TWIB8gpM5MQeVwztZEtm8tDf5YqOykEqt+7U+GQm11Btve78j7SzSCpF/3wJ/F2gjbcZSxrDPb0X
TNYzs/8MBdZRMT7N2Fchbb7CwhvpF+b3RY0XRuuIbCpckeSG6cyILmkwoeV2G+PIlAYgyVWjNDYA
EsSUb7ymab5RWRhMVRkoyXr6JN4kQ5yn7wOW8HApwGMJ6481OsMpEcQmI6P5JhrTWfnpy5QuxQUC
1fyRi7Lewk57bXwgju2c3Pnjk+Gl7lEhZGZYv+THpGOLoSsx3IVTRh9OkqmZR2m8RGlzmGExFhXe
X6AA0aZxuQp9X9yyCuNP+6o8VthMut8x4OJECd5ZdTB2zhnlh/DgByylYBGIUDbzm9zq7nBUnRja
/Uk7saxNEmKRjbjHvOB5ZthHek/BNo2J+jdhwcg4YDWsDTN7ToPB2gnf/17Y8m2jqwDSvEohAbf1
K/WXPtIa0BCWV9Gkg9P1uboKKVVDsE7bsY0ucLRv5PVJi9yse2HKP1z6pFR3Hvm0K53X4sa/ijXn
rDBu0hoBZzsiP06nMPsD3bY6D/4CQuAvzSfOsH6HPTB4A4EAR8W/ykOtvtfb+ioZ7WwvOERXGanQ
2vmKrtLSimuEkqJEv4LuFF0di4KrFJVMHvWaAl36lMJwj3jPE4bytP39teSer8V3eC3D0+ZakZvX
4ry3i+qh1Il9GxpGzjg/hHDUEGNdSW+v8qHbRjnbvJWTEUFG6m6EXRzltcsY8xMaLygBtkVHt65p
qcmIPmln+TSiZPgpoxJgV1GLJzjJCp4n33kys+/0lykWLEjuzVQTWGXWSB/nKUElGLrWQSwDjKVB
XPfqrJcv5pR1J7alLK89Yd4iZM+OKW8157pkbeDBIrqYiApw6Fcoaz+9cF4nKSgB0kAGeDltdosD
Xd3OReiVG5KnRc7AUMr7aY4MyNWDXs0o3HaWzhjVFL473VxtCyujRD0S6Tw9GvRHJFrnjL7bAk4K
dg+v3agq99+GOSU5pxSfuHvHGCPF9DV5NsmcbDl3Q7pcZ2ENaeNkqzf+g190+gjAUjzkipJuAFv8
XgobOSinYo9r0NC7FP/GKchMn93FDRIYJCD91klinzss6j9Ha2bQNNTfOFvWxuLHDJBPwSJRwtvV
gdjw4Rl0B5aOKfbC6aOoq5Ox0Pr61XRArFzcKlV76OJStH0pSMrO++uDxSCC7i+xKxuvgnluM4bl
OrOPHazZ1STxQ/RFTNvY3geE35y6Sm/cqn9QzsCIxrM2Yc9zW3FLYLKddlNR/aDyYMA2B9XzkhD+
SIYZPl+HZbnOajYhWE3ILNu2bXRqU6vZCraPt/hSL20d7lFkP4sSWy+1lXicp2lTjv49OdaTzUuo
EzzDHtyrvmnMGxeUBPRP8uDD+U6IYW1KnPUldeiUEKFNjZ8bVbvuHaN99gyEpUyMXHs5IK1adWaw
hRub7xIjfyDQGL8ASsZtSodf58mL1kDYgm5g27v49TGYFcsB1Ub3c4qMxLeTnVuaG7yxL44vxTnA
TbfqUKcUK9UsbzQVb1zSJ+zlTH8Hb2+HfwTBD7ekkbLoa+GUTPy3n0bD5nFmZwd8raf3XWLpD98s
wvVRRU9zmZ7Zf28RBPSbaO7hURo4qXNvk6m/1uRILDQC4rJ/nSNy73NqwaqPYvq6O5tFcGzS0tSt
uMJLj8EQMLcXSf4bTXjJMRZfxHC9XIYXKxPG2QnLC+Z8vVFXM2+RXrz+2WEhzFZjvJhDeSYC4OjA
E1/rlimEXZWP0ZWbHA3HRdBlEA8dN1Z0rKyF+9EcGDz9VorN+TTPH0y4c/aH+mSR1k01Btw15DFS
A/ly5GTipa7ZgzA9OLojtTd3l5GykuUl3uAyhqojCeVN+SMM8O6z9C1oC/5NT8wYHphbwtgY3Tf8
mNGwJZouf8Xr65zlIlga/+/wYFiu1gxsGC5Gwf9ufHBq+3b8m93w//2mf8wNrP+4+jmIkglNJ8Ah
yAjg/3o6mBvgRQDzRgaPbWGr+Jvl8Oq0cMy/rIi+5+P3+OfcwGJuEPjk1eLqYF7oWv/K4MCyGDT8
fXJgBVgaTc/0YbD4tPb8df/z5KAqEjKl/LJhhS7kA1xEfTRUnx4ESA8QtLTIbRVnDdrKdGlNNN19
9RJ43U/aVh/j4hxtNXxSR0cbDx0r7sNu4LkfHaa5WMnYKjmswShdGP5yIdj9Z5rP03YJuDusZWHZ
wULJENNtWtAbOk3yMgVjnPrUsE1f3xuWk++zEP7ZRM+zXEU7ZmrdAi68q03yKUGBoRAyrEsoc/tR
Tsc2tEh0lOlRGtnznA+/9l93F8YQMsgILLimecWJ6oOVbzFPpWxQwAmSLyuayCcRNw3yvTko33DU
8N7V12BRFLtDrQ5WhzRnjMpzgkdzrfzuwTbtetcUFbQ5NVf7SVc3dNH2ITGqUxC0ZzTfp4CR0iXP
vXtFSdXoJESWgNtvgTiwFWVxWxhLtWEfm2xk298RdmccXS5sJZd9MUJkJAeh2UVFvQnLfhe0AYht
0QNeT2lsbf9l6M2VlhHYKPLTCzxoRUQxPzvOI0HMN6IbOQzaBzNaNkJ1e1p0ajR5yGeqg845AKw6
j6azCXN1nrj8ZuCSSc14sy5YKBfdU1WynWpE8Bz1NdDExHlZgqhdMzQgAcO3dig0n+3Z3tJzGfuB
dIzL4rrVpkAphduNxZLDDzOx+5PMgwO96661TNlk9iETHXVVT3hgljwSb0hxAufJLbWzxm4YN6Si
rzxXbgrcO0ENKXkB4gEv4wDhYo9ceS88/5JX4Zb86l2DVzOGIImwsOxPnUhPU5fgJCngBRl04pSB
7Ztl0YWUzTCA3RVrsJ1b6uZfaE09artkQ0geBbeg3VZ5AF1HfYPJORfXms0i921V2sG6q8ud+3+4
O5flRJYtTb8KVpNzyqzQiXsEgyqzBIHuSklIytw5wUIQCQFxgbgAQVmZ9aQfosc9OoOe9bBm+036
SfpzUORWIFJSCrez8yR7spGUHh7L3Zevy7/+NQPnEQPrUDQY+uCQPh7P5uOWgpUXKMUXCm+OwMek
nSKPzgHL3dfTyVVo5R+xOg8n6fwW5DbERQFtNAkLaxhbGiTR6Vg98qdQIvvgRw8XhvMwC8Ijmg0Y
HQsmrpaiRmD8F7BHjvP4dGErxz01u1nOtRNFt871eHkCcB1IV4E/M8nBJE0NHQqNunnfi+xLTER8
o5yGlE7Eiyzic4hUh/SCmx3DZAqRNl5wsYL8lga92Ll54zCEowra+LA9NYbdaTTp0COzbRe9TwuQ
Iogie5j5FLWuRn1Dq98XtBg91Yd09J0b/ZVtu0manQ01UvMKlZVg1281Ef/OLb9LLPFkaavnOmF8
HdTEpJgda+sweSFqdfyjMbx/STQ9sifL60YdMJRTNM7jYHk3mo2vhzOtDQlUd6YNr6eE2zElKdGE
MVTE4RtWdKuNqd/vTdSOExRHlgKVvhE0Pumw5+dULxlpz12J6P1Kn10n4Lqmvewig9d5NYY2RxnT
eoFaYphWBdaeFOs0HthZcDJ2BlrA1aukcRe28VPcGiiXRI4gSfJ5x4lQEgKGbYoEQrBIInKuBnX9
yfzENuywM13e68rwrDeMD6m0RsBwaYO41275AglZbreLFHrLlfYbW7SHE65dhrZBJ/cZtcAqCmdW
r5/is3Sg/A0+zsZqdGIlZseK89sZ6Q1tEX6cQxrbSpbp0SQGJZIpWXjYUxXzCDY2OmlPR3f0McBi
httl0viEHXDoaPHFnJrSQ2fuH0MiNDlsWPeN6G7k3GE3rlpw3nWm6oj820K/nvsZyn+FLYG3Hi61
+0mSQKHdO0ydoh9ja8PkSA6/mEEJlDbGxylJn7YKODMbUlS09C+V8TJh00PPB+PGmW7ZFyHRuRiE
Zkvn6AI6Xx1qjnZn2tGVbXLYyHpzSsD3wziVWeCA4NvM899827wxghVxFsrXdOtKM/JPuUgh9XRC
Sb0hBJUh+Eyid5ejQh+3pqv5II31KZQgod7U4/F1vpx/CUUiapHifyeJc5csItq7AOsuemSILTN0
F2CZm/SxuI5nSiekfQqYa1QuhFmfFjnfUmNICjaKfUzPBu5NRECI8oGFEl2hCqDgrS8+WSIXNl+O
7lMjerCG1jm0zn2YUK6GYfAZdX6S9JSTYN5YQQYt8uf5vZLkx1oOAX0vT04wHDnNZJKwtLVOMCW3
y92BrWoB5prpc5hfi+UpnttD3aJPgjXCz1/ZC6qNsotCc/rBHBwH0SrCPYl+H1mhfTiygqzdg/V4
uTC4mQB9qcPG14XqUHeghTlaXs0xuyFlHtvW/DyeDb8sF8pnZxycrozwKIFtqsnlRoFKw+5T034W
59OPvk5N8Uq0LplS80V0Edi6PYw+Rep41rGG/pWvF/ehUvfm6ojg4yI7MQr1JissKG4tG9ZX+3ph
Ty4MyvhCmHYJCotecnbTAUkGQwIVYVQjZOnyjIIbHz5c+zheUD5dF9nNcElViE1UOKeGfkHsoznW
tYE91q5YzjsUV3I+mUyPJzC0Ep2nsxCl/Tf2Arpvpw6hPg0EW5CRgczLl95yqHZhu45bWV0A96aX
XB2TZjAFKF/0lHZCAjDMUqxvLe749eI6gF+vuaB7dceIJ1eqY5yGU+fajycmWzeHQmROlHBlkPn1
F8OHdAkN3rwB95sx6aeac0ppEwR8NOa4wKKBtquhsoYNm5wo5PvZKgUlvija8Sjxm1M/vvGn4WcV
imku9+B4Po8gNWhMpm0oB9qOOgcig9mV5edaAKEbMYl6Qz+OV7MAyjD9KzRC7XrinM2d0eoknIac
LToZGcZ8fqgP6aada7l64U9/s8hQ5yv8JTLWtN45yUzlcpI1jkbZYnbYyFbLpq2uUA9pZxEWnUCk
uQF8nZiQUrbUyeqLbzkPhQq/uz3MnWZuKh8LG7ITIF1xj3Wy1DFDx9TULcYsycRNNWN0phfLM7JS
NMRozG90AM8wFYVH+pQWD+MiZTtH+jnlpEbLqE/1ZiMn/b6Mw/lRtE7Jh6ZLQW5wmPmLC5ohKe25
RXhhotN9ifqEljEHzQYn5Z3phCfFLOoDRlVbScO/gBgAKrhwAQt55h9berToqNnIIIY1ua37yrkG
6vYIRZa3e3MDVOkSlMAwBvUFsocoC9CpTgLlNiRRZN8z0ziHQZCi+hStMVZPi3nSow/C8NNCQA9W
xUw/AhNN8zQgLaC4lWFnZOLxkVAHljEC02cYUK2P4e0kwBHZmqtOgc+C35t20iK7RM+dzfX5OZq8
QCX6F7YTuTaJYPx4uOTpWVGnkBR7K6MRlELxUz3LcI8nfgRYYEkpUkqRMMzd7cB07jKtuLFy/7fF
qrjQQh9ukLFr53bWTGzKPAEYzNvaiByemdGQomhAvm/NppgCPWoplEiwFQxtb6rnVhu9CGxxUsCt
CDXHbCzwngCPe0oznS8+1jUdsomZfp0tBVSHsMQiEYWNhFKdJQRYwJy6cA2DKc3OQk0/JR1AFCnX
B1PbUM/s5aK7mjp3qeG0k7pDzyej0YLBXJThdigE64ysKeWkZhgDWaAxy7xut0HlkSRxYkqAo8kS
slxK4OhFhdIpFr8V2bCVG3avOWoszotE6TVRpgnEyvND3ypE+UnvZgEfIkYyaKtGMnYny/xcVQni
6wLjstIWl5bNJFKKRFr6SEQih9HxRAHIOZnl1+w+PPWeNshm8V2vF8EtR9A21Nv0uchaBvgZx3F6
RHlnt3RZmorOLWepVnymzQ/OD81pmoQ5brVeck6Zxi01Ox8h775Jo/yMPRyyrItb1RHpEdV8SMHU
ZQpo6mF9eaqPg+PCXJwZI/1kaJEAm2djLC7bbBdjDCqAMVfzgHItwK8eOC4oyjGGV9MACOi48XFo
ZiEQqTmQ0njS0gROqAACB7mJeVgn8NyaTHrHZp3AybRxkqXDrz19lB+ZEMUF3Cqwz0bNXkr5/yxc
fJo4w/FRACwqr0/aZtI4oZGSc644tCiGnzU/nYysS4DsQRvpNdFFneFkfEGwnxxMAzT7SMBn0DoK
xR2QCGbHNLaYd6y6IrCDDbDYysgUJWOLFs1i8uMiJwtIb6XgtBhlSjvrUWiug9pdUSTQm9ElTyd2
NfMb7jzHcE2DDAO3kR7atnk6zclDwcRX7/jgvzFTKEw1fVKVdD5JWmkGIJa4fscxKN5TFsXnNJhS
rqKYVyM6zORFOibZpeGFEmDSs5B6R//emUVnfs/R271YtwnOTFx9ymk0IA5o0SCks0xo6kGKDDNw
Tr8BPUo64zrZzfoYBNgsCa7m0Ce2fHqntNTFzL9ORuMHVRutzmhUcRqa+rA1n6ESl3r9yIiHyRG1
zSCZLNxRWkZd6qPwajQy3cxMdNBtY0CGdIOcJXFHcNdBi9tMFua1DRv0ZOVcghrE3soYhLIDOPva
ihN/1kAQ4fgNScKPiJ2NzUaE9Vx8sebU/4f+Hce1D/TgIzlt/IsEjkenSAaNKWih+mrUtaJ+oQef
LD0JO4kedgxsazxYasYKwV2aQdnWmUxW6peRSidBZzSFf1XVCjYi5auwIAfnWkN1VRpDtHoq/yqE
pJK4y6ibiYwM8I0VyRPn0JoEyiEMpjgQDYL4YxUaO/9wap0DBfg8HgFJx1YIqAqMVGrC/eh2RS0s
bgjBXtqh6CTqVbr/UTc1cOL2qiBFTt1BT6fRXXY1pUV6CNZYpVXN8Wg+ubH0j41oDLWvoOnXbNBT
RXoynRanVPCeWgpBb8pgKTsEoU7A9ayhkLBTteRzNKTRChEClGIOosmisSE3unGdKZ+Xi1nvRJsa
nQgndxXqJ1ZEIZLhzD4t5xAj9Gar+5kNvZhOOQbau7coLuNUTzo9W6e00BTtao4aUUiodHEdTXoA
HjP/ktaCZ36qXCimfpFhgo2s6I6qq1sobbvU496rC/U4HY2gK1ZTwKQG1WHFLWEE2AEa6ZUNahXL
RMMK0hbQWGq/9eJMbdIAM8HZzT+Px5dkXu+S0FQOh6N0QoVCMUhWJFJSXFMDC6y3EG48we7JNKfk
whyprd7K0lrmdNkKaFOOYxydUk9NrRokOU1YK6E5pBSbTgHNeq+va58WKMT5anbtz4vR0XwYfD4L
rcYFifeL+Ryk2RIsgzLvfRwl8+CE/jSnEc9JwkJvQbXhpfbsfKo4pJGpbhOpC8Uk8Ay3tWGDqLD8
z6uQquErc+oaDTr7ZJMIQuN5J5tik5D9beUpYEbwYCdhBgoht2ELj2+WeQ7G14cIC4LBbqHb9TOF
es3DzCwmndl8jq1vK5eFbdzSqZSAMMHZkD9oFkBDjkXXBTg/Az0emCt6ptjR6pIaB+g/SATkyfRY
sdTLKRViam9+bCXpLfCCpBMVrjk2XXtm2yeT5ddxsDwZE0kIIwV6zXx1adJMDKT3QGVGnwxA4Yri
fI5mq/g4zyaDuMdbOPNiflnAdNQ0QJdq1ojugTPavGT+WGsHgtRu2uipHfpIHA7JA+NmgZKwLKO1
iPP6kUqcTyfq3qKqFKqpyNe+JoIKeZkJbI2W9Y40qjsv5qZTPzVTe3xmZTqUJSphgIU2mRwaPchy
09x8B4fdd+FmFVDai/C1PYBpj5RGond8e7td/Df6HPHbq9iPstv4fX9U8vLsHuhtLeZFZLeCc1vP
aN3d/qUBAogbs3xA83qjcWAbVKUbNFlffwCZBXFE5+z1r1XzAPIflf1pbX69ITp6IqDvieDlt7vx
0jzIXv6bl17gDyolldj6fhKwD0yHxhGKQSz+6asbB6pBo1lHN3/SV7e2QY4/uvimduBYJpBHEE7r
DymHJxKo2wcNkSho2I+Lr/x0q69tZrShW/x2kH5g/5vKgUVCxSHvAkcpH2T6RATGAdlIWzOo/v9J
N4Gz9/63DizNcLBgq/t/TdwKK6pjbwTT2OTEfqKjb+29+OZBg/yXo0LluGP/Owfk9RxI2dCJqJif
6M1FQnEvpWeqB1CYAmuGD2T9qa69Cmeqo/CfA8R4/fnZJKDtf/IbB8J/tzXIYdef6slXjQN2hcPV
YG5+/dNtf5s122sTWPoBfCC2Dbfgru2vidPBLqGsbvP56bS/+gzm/6M3oAHPL/zTpoJvv/7wjk/U
PxzVUETzcTZ21k+kAlQbsuq9lp/bXzNMy7BFHcH6JSvvbnIt0MLgDxXw0x0Ade8TYDYOGqrAXKDr
di2/ciAqOSxhFPxcF4Da2PvuY/XZ27phP5q3VdtPbRyocCdrpWX4E5p+2uZafr/tZ1gHjqJqeD87
fR8HJlUF0lMswM1no29/Jh3waJm8XwQ6l6AD56xtVg0AYfrzC2w/ONDXn5/u5WGm3VMBGlg5Yu0p
49p8qhZAXXDAG1SBYCh9+/3PpQZwTPaUgakfNGhypXMKvr3jkwuwriED2oPAabJRkMrmgW86BG/4
o2/RlNbIDwbrOIrvpWv/bRMiePUPyhjC8wEe4wcC1Afu4Qlmbv2nt8XU2wy+iSWI7//Rj/MoS4ob
b0iftLXB/+SXgtT/ydfK36bP/vjx5Z8+6+mP2iKuVL7qzncof3jse4mb9EfF+p8Uj2916YZEbz4E
D+5WASNWwR+T/Pd/qczyyV55cdRoECeJWw4kBMjJ2HtU6l+SrWJL3Jh9h216dADKw3KgNbs2d+Pe
w8Ypgq250aB27CUrbxjP/agiEg2TcO+neIGb5Gk50HrymFl7D5sHQ6rQK9PVJUz30ItCN5mUExTT
FT74vtM9SRBDNCgHWg8rYcO1U1o7VIVgi64g64iuOO7vOx2tldcfbQ0rQbYdP9oWgjBv951tx01i
r3aSirEr+8yRsHCdxI36XjlJsW4iGrXvlI/8h8QNMjcphxIDNySs3FHuJVHqFZVxuc/2nrCXhG5U
HVaGHBLPq0pX+CH7TpaiO4L/FdWgKhLGPc4jdE5FCADf95/vSf+ZciBVIWHczA2qsxXBhH2le+ol
WxsM/0LCsDTZunALLyqHEkdClXEDnbvZfGs3GBKke+5no3zbNBF1C3tLuBvEc3eyPWUJMj730eu0
kkozz6/K2ZCg3s9BFIYPcZ4MSxGsl1DknPbdcxdxMEAm5UDrcU0Jao3OWm6/UuaimhKOyIXQ7ZXJ
WhJW79LLRl7y7JZbR8n2FTB0IQu3qitkXM10C9uyetZRnX1newW5ST50g4qIRaBg34FvYm656sEj
bbL/uOJEe9sDqxI2cHetNRNYIMtJirNBZX759f1GYHfqVpXEOhqxr4S7cxeHLqlYwpomQ8QLb1C9
PNb5k73nu/Cz1ebUlSJdS1jGlXc3SRBxxbikf1j5mPev3F1EAdigduZHw0FcdRtFMGVfkbzcEnNP
1+OlXod7Dv29HlV7Dovj4dXirxgv1SvVVDUJgYo38DjtOf+XSj33HPr3/ynU/y7XDECOKnpPOhSI
QmqsG6Ic9eWNuSu09C1j/Tw0VoXf/PjvH2cjDjsRVLzqMlj1NNy1HS5DXhFv8SxSVv27uO+5/xSh
t68JvW/LdRGSII9Wfi3V0+MrvznuhtPbFy11y3HEsKIrXPn9neOmW7e2qu05YjtP4mlFN28irFu7
9Mdef3OaP4TetmA13XwerfixsT+I4KMbbMnBprPefqLtirbEtR1z1lWYUPcb+6M4CdUZw8HsCMY3
g7yE7UBA13jmP/yYXK4AMQ63o2QAQEl8IHVDA/2j2opIDn1X/6Rv3N3sGXdrI1qO7lAM3+Bi18jl
W3RqkPCgJg6G3691MzfzmNxm4usDStU9uVwyvryfBvuDKeNxF9ALT+PMDatLBa7EhBhQkBKTp9ZN
UEblXMpTnP+Ra3irEC/c4SjxHsqR1m+lQzfIf2B5QOvRRlikavderRbx44cHNmDtO56VA2qUtJFB
H1F2CClE8yUXY/N+f94ttVEhb7mlnizKKzdVJbXyJyWAWm7kDirXhf5Moz15ozce1SMij8+i0TJc
yAtv6W+FFGhQ+v3d+sb5dvEUstoVibLEW6dsLvxZ7pHGLIcW50RTJDzp0Xt4rlug8S0ftuN4v/E9
Whxbbqld94nGXfXMvHiysm9VIN/OdTnbtYkBi6ngKil/tuMN/vQDvL6rf70DvNMwkRH8wJr6GgeT
R/+iXFmx2iC+NVa7AfELwGfg7c5L1/t66/55intjR/2C654MOexbKWXRXFn8NCt2nMA36hB6Rfhb
EX0ZrnaTvqh+Jaaov6SO3jhZ4S5W3AhDgo5uxUEMQ2vlVjQlSLbdz12AEeUSrY+ShOl2Ei/qj2o0
JeAufzq4AHjuuxs6bjD5bphBhqWQF1uzVl80P9+4L7o5UVsQLqUA1pfUiwb0Gwe+chN3mG8F8wW4
d19BX3lJXo6yme2rSnWD2nsJiHOX5NuTBbBdPub9OuLei7wVBlJlu2HKvzbyn3cNiNjKL3gJBEOC
HZVVkGBFfoigYasM+urCvr4Vm3GWLraPuoxxyfxUzXQJKcZmTiuNgV9uZ3EedQnDtkZuJTUjIx1x
403zh4BwBUFyMpi1FrWXlXSV8ZJb/Uatd+iFcT8B9tGvvf48CTuwhepO4qr79bp2eX0T0l42hhLv
6bqaLzktbxTPN7drHdKNvsmo8hwJd0TLnXq1ey8ZVO61F4Nrb3yDw7EPtiCr7HjBH7nvrdYeQt1Y
DrM2eCTcajCquFmM3guE0RN5FVUlWmzsPeuEXo/VYW1VwrDZyI+nVXVtSzidtxz7I3fbYnUk3PNH
7kP1EL7u6b1+CI9GW9fA8xh6/kdg840b+PlGoCRj/yVr/f5/M682+MvJPPaTyqlTVQkb7cyDo6Gc
5drqe55Y+XFZnPsP21YBlLHlY95v9Z0TqM5GlcsFqlsJ4/oPW1IwJFy2F8Q1h27ar8JAVRnXCEi6
OMuq2+HF6PUbNzHIJndR0cHUTu4vX4bdGlSCEr7gIu1vhWIFDfC+uvfCxXXL/CqmHfIIWSNvZ8RU
GdfcRbwS+peYcTnN9WEW/Ar7yuPSx8Qvh1mPKuPKWI9avYnWJM/7znajhusQiaduXpn182Tmjyu2
m9//nkcU1lQHliDkGzyTahZEUySYsV2v6I+8IKhmESkKL1/g/br4MW/8DENAvbWEwXHvtwCAmgzI
dFckWNzauRdv4bJUCVZQF3Thdn5elaA9u/mgij0iVbm/iG/jqpemyYiGdn//33HtNg5///s6iXWV
/P5/or5fxVlougRZ33IMt1Lx6zZ1+6qPWzdabStoCgv3F/fd8NkBl4FSJ04AJ6Zb67hpxSyiLH7/
OVOh529FoTVTglZqE4chceCXMxSXiibjgv3yzAfRZCCzv/jhg/uwqFytmiVBEBsd+vx8y4ibN/2k
dosxV8l4gLcphf5+zf/hofAqa2drGkA/ekRQbA0FIsU4rx6YPy8Oa9j0G987Evt0/kKS1OE+/VFb
pMD2ro1tuiOBIC5XbGN7ld/ev340nNiq2JRhNh+5KxfEUuJPyxmu5yuqrfdVyicU6ZWjrAeVcaue
pInrVQ4HXUbKp7xfuMx1Vo6ynqtg+dlXAKdxsmUCSAEfn+W0h6sEx6Bl3n+25x4l3Vs2sowr9CPF
G+Xs1qKVoYKvgQ9WvZvngMT8h4NBXTcf+LUPibt9fb4ID3yjk94ttjIumibhkD3igsSca+3QJ9a+
5TRoEi68T16a1ZpuVCnABmZYLuv7z91vXrhVHiKjrvsyrrHp/pLWtuucALXvP+cjUT5V6+YPA18Q
C/QrR9GAnfnVa/T1WCeG8sMuhL7gDKGHkgTl9OEhr13kaTWKuBldgoz+86bdbd/ctw//qyY2D+XP
tWf7H6Cqsu5lTbcN0LGG8XqIbddl/cIVLrHaYA2G/wUTwdEu5D/9uV47Jn/eSmiiiOAXXImvQ/Ib
aJTqbSnB6f5ApdyD64+rA0tQ3h8SlHc1GCjBFOOeGQbuwEtH5R4UVoOMyr4LIEPQiFSGlTHhEU3n
KiaOLuHObYIkqPpruoS5kiB/iAfVNZMR0Ogmfu0cA6FyncjIHQHUq4LTZERIjsE61OhRP6x1P9w8
3Q6qjOjtCSxGkbcV5lJlQCwZubp0qowA6Kk7rW5fVYZhelYkw2K1rc6IN5Tyfr/RuKnXOou3Uu2q
LsEs2sR2dowt4Uif4WtPRs9FIuFcn7tVdAoFnPvL+cLtu/GzIyID0Uo9MVCxrb0sI0ZJynLgz6su
kGpJuOtEirXYPtOiieq+QYJLb7pFmWBLWDoBN4W/ZqcL4UgZf/LMVFFlUCVdAcz2p1PQOWkp2/X1
LwXcS+m9O0VtVEZWJeyO25Hrb/uamqA133d33Lpj/7mkCdzKGNone1mOs7GxZMyY1IYwC7fVnCZD
I92tHrwd4pBBZnPvexnI74o8ZKi6j8QI4nntJAMaOq39rdYGgRZn+Y7yGEEGL2EBHh94lkduOiKb
8Lda+b/+rofahoxcS3dK5CkodukbSl9l2D4X/mAApUPbTavxlnVe4PvnDC3yjav6JcT7o9S6I39C
SW2E1L7974bD7unGoDCeyloJYZ71reKyQIkf/L//8b/SiVu4taOkAILEDI5B0YVuuWoVfUhRmqXL
wFDd+iBb6yC0qrAkG2ZuXZHgfHY9nIJJud3Tvx36bkzDNN7qGqS0W8l+CjJgOpGXkn6/gXgY04YI
Ad66E9xIP6x4JTQVoQr71cX78wIcu2rtf8F4x4ZugbigG8aVBZKBGGnCjAj+otxKGxOi/Pb+jdUV
FV5xtFPNSXBsWnE/Tmt/PfO8AFPlX3c9RgbCce0/iZDsheBqBYawg6VTBo8b7bvKMtCK8pJB5tbx
x365nmJ1ZRjNHbiqRAJl8EjhsOYP8vvJc2/+xYrlN944j+V3kLEVz6IFL1Zc/9j4a4dWLLbg/PlQ
hntFsGaLllWCGXyUVw0oGTm5Yw9esscduimx7x/CDxiUP6vsLMhgyk3x/kN+5sNAAdKlHElsL3o1
lF/fP3CLHsppFrrp4+uUI24eIGHml96i1nIDj/jTlm8tg3/40t+Cqcqobbh3I4oy8ooobAmxlkvg
wNVRZZxZIeAvHqGAKmk0pFnlC7x/d1z5Wd/1Oag7tDEUNRIe4E5zF1aVxY7qF1U0dtrXWb1CMFWZ
NyRsai6pdOQGu2MZzxmq3pP1FyQex17gRe6/1T6kfahYAQuvlc2tOLG4A9jjrTwaVQ0KGW4NXTsp
h61IjeYf+6/FLRG26mxlREdvc4gityYrYWd+Ynn9dC3wTp7huJbvv7bbZJQyPDMytdc9gNez9C0R
qvKS7JtF+HTeJuxEtg1VEV1cSNsbpgzq1ke4R3dNMVW7gGE0qX3M8byxF3cpDh7KkxXy7DT9boim
Ij+z47OD/mtfx+epGyd088uIv6d/3X4KBpSIJNjFPfaPfcvNxm49bXxSTuClEMmRFyfDql0hI5R8
k6dbcXVNRuDh9vf/BmNdeE+PJGRc5dfv3dO7dsA/BmFi7yCJK5dlvVaP25fV++OifqVxzNO3+Tl2
/y52ul/wLXdQ4/16b7mLie/Xe8sNAdo/9r3eqaFpSeSvqhpPglnfijGBazdb7LAysrXtgOhfMN8m
N7IlABAJRWQehV0VU1KGtwB2ZCAIRcuLZO28v46Xe92YvETAa46gysgyIkFXxPiqMXC18aqIn14d
pSn0j7kIKcDfkAL+U5y5D0n+UNlkarl+3zMxXt8KhOl8+JfWDlHTTR62I9kynjDM/aB6OmQkwsVs
Oc7V0yEjWQ1VBXU1bOPK0DKASi23ACy+y3mSkVZube0OGc7sYRxShlcl65aRxC3H3U1EIwNFA7/r
Nm2sDCw7yn4A62perViVUTl+TKVNNRAswzc5ZR9vrZ8qo06DUJko0NymE5BBVSQ6QKSiCruSfVdl
1IBc0R0ti4WBUckGazJqNTYEvWd+lm3CS5fe3K9qEBmQi81TzvN+1TvWZDT2IgIZ+QN3sAlHxg+w
ppfqfx0dk9GL6xbMzkY+LfYlKcgdIWhNBsPMRlD3Ps37CLmKjJSgHttohWeQLxmpzqbgBElHtXuf
0MVOJU8RSinP91/Yd90Xn/CqsfW6SdAk57XFJKTJsJNb2LKgPEsRrLeUDAhG161aRZqMpE5XBOrb
dFQgO5dXj7H9amTndRlvdicmTDb6/e+BFxZPpWLKgCWsX+DC5QnVqjfR7lsC9GvzAptboPbXTZPM
f336Ejox6Vfj9e+0/Hf9s2o/ZfEX/YB87n/8fwAAAP//</cx:binary>
              </cx:geoCache>
            </cx:geography>
          </cx:layoutPr>
          <cx:valueColors>
            <cx:minColor>
              <a:schemeClr val="accent4">
                <a:lumMod val="20000"/>
                <a:lumOff val="80000"/>
              </a:schemeClr>
            </cx:minColor>
            <cx:maxColor>
              <a:schemeClr val="accent4">
                <a:lumMod val="50000"/>
              </a:schemeClr>
            </cx:maxColor>
          </cx:valueColors>
        </cx:series>
      </cx:plotAreaRegion>
    </cx:plotArea>
    <cx:legend pos="r" align="min" overlay="0">
      <cx:txPr>
        <a:bodyPr spcFirstLastPara="1" vertOverflow="ellipsis" horzOverflow="overflow" wrap="square" lIns="0" tIns="0" rIns="0" bIns="0" anchor="ctr" anchorCtr="1"/>
        <a:lstStyle/>
        <a:p>
          <a:pPr algn="ctr" rtl="0">
            <a:defRPr/>
          </a:pPr>
          <a:endParaRPr lang="en-GB" sz="900" b="0" i="0" u="none" strike="noStrike" baseline="0">
            <a:solidFill>
              <a:sysClr val="windowText" lastClr="000000">
                <a:lumMod val="65000"/>
                <a:lumOff val="35000"/>
              </a:sysClr>
            </a:solidFill>
            <a:latin typeface="Aptos Narrow" panose="02110004020202020204"/>
          </a:endParaRPr>
        </a:p>
      </cx:txPr>
    </cx:legend>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hyperlink" Target="#'Pivot Tables'!A1"/><Relationship Id="rId7" Type="http://schemas.openxmlformats.org/officeDocument/2006/relationships/chart" Target="../charts/chart4.xml"/><Relationship Id="rId2" Type="http://schemas.openxmlformats.org/officeDocument/2006/relationships/hyperlink" Target="#Data!A1"/><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247649</xdr:colOff>
      <xdr:row>1</xdr:row>
      <xdr:rowOff>175260</xdr:rowOff>
    </xdr:from>
    <xdr:to>
      <xdr:col>18</xdr:col>
      <xdr:colOff>200891</xdr:colOff>
      <xdr:row>4</xdr:row>
      <xdr:rowOff>165100</xdr:rowOff>
    </xdr:to>
    <xdr:sp macro="" textlink="">
      <xdr:nvSpPr>
        <xdr:cNvPr id="2" name="Rectangle: Rounded Corners 1">
          <a:extLst>
            <a:ext uri="{FF2B5EF4-FFF2-40B4-BE49-F238E27FC236}">
              <a16:creationId xmlns:a16="http://schemas.microsoft.com/office/drawing/2014/main" id="{A5ECC5AF-C69D-8FF1-67FA-DC3C47D8E80F}"/>
            </a:ext>
          </a:extLst>
        </xdr:cNvPr>
        <xdr:cNvSpPr/>
      </xdr:nvSpPr>
      <xdr:spPr>
        <a:xfrm>
          <a:off x="247649" y="175260"/>
          <a:ext cx="10951921" cy="528991"/>
        </a:xfrm>
        <a:prstGeom prst="roundRect">
          <a:avLst>
            <a:gd name="adj" fmla="val 22521"/>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xdr:from>
      <xdr:col>1</xdr:col>
      <xdr:colOff>185078</xdr:colOff>
      <xdr:row>2</xdr:row>
      <xdr:rowOff>138542</xdr:rowOff>
    </xdr:from>
    <xdr:to>
      <xdr:col>9</xdr:col>
      <xdr:colOff>553531</xdr:colOff>
      <xdr:row>4</xdr:row>
      <xdr:rowOff>27705</xdr:rowOff>
    </xdr:to>
    <xdr:sp macro="" textlink="">
      <xdr:nvSpPr>
        <xdr:cNvPr id="3" name="TextBox 2">
          <a:extLst>
            <a:ext uri="{FF2B5EF4-FFF2-40B4-BE49-F238E27FC236}">
              <a16:creationId xmlns:a16="http://schemas.microsoft.com/office/drawing/2014/main" id="{6257F977-7FA6-D920-2C32-CECFE8C71082}"/>
            </a:ext>
          </a:extLst>
        </xdr:cNvPr>
        <xdr:cNvSpPr txBox="1"/>
      </xdr:nvSpPr>
      <xdr:spPr>
        <a:xfrm>
          <a:off x="796116" y="318259"/>
          <a:ext cx="5256755" cy="2485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solidFill>
                <a:schemeClr val="accent1">
                  <a:lumMod val="75000"/>
                </a:schemeClr>
              </a:solidFill>
            </a:rPr>
            <a:t>ABC Executive Summary</a:t>
          </a:r>
          <a:r>
            <a:rPr lang="en-IN" sz="1800" b="1" baseline="0">
              <a:solidFill>
                <a:schemeClr val="accent1">
                  <a:lumMod val="75000"/>
                </a:schemeClr>
              </a:solidFill>
            </a:rPr>
            <a:t> &amp; Profitability Dashboard</a:t>
          </a:r>
          <a:endParaRPr lang="en-IN" sz="1800" b="1">
            <a:solidFill>
              <a:schemeClr val="accent1">
                <a:lumMod val="75000"/>
              </a:schemeClr>
            </a:solidFill>
          </a:endParaRPr>
        </a:p>
      </xdr:txBody>
    </xdr:sp>
    <xdr:clientData/>
  </xdr:twoCellAnchor>
  <xdr:twoCellAnchor editAs="oneCell">
    <xdr:from>
      <xdr:col>0</xdr:col>
      <xdr:colOff>242455</xdr:colOff>
      <xdr:row>1</xdr:row>
      <xdr:rowOff>174668</xdr:rowOff>
    </xdr:from>
    <xdr:to>
      <xdr:col>1</xdr:col>
      <xdr:colOff>367144</xdr:colOff>
      <xdr:row>5</xdr:row>
      <xdr:rowOff>6928</xdr:rowOff>
    </xdr:to>
    <xdr:pic>
      <xdr:nvPicPr>
        <xdr:cNvPr id="5" name="Picture 4">
          <a:extLst>
            <a:ext uri="{FF2B5EF4-FFF2-40B4-BE49-F238E27FC236}">
              <a16:creationId xmlns:a16="http://schemas.microsoft.com/office/drawing/2014/main" id="{4F131B78-7128-E86A-7667-F2C50E1A4A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2455" y="353962"/>
          <a:ext cx="737277" cy="549437"/>
        </a:xfrm>
        <a:prstGeom prst="rect">
          <a:avLst/>
        </a:prstGeom>
      </xdr:spPr>
    </xdr:pic>
    <xdr:clientData/>
  </xdr:twoCellAnchor>
  <xdr:twoCellAnchor>
    <xdr:from>
      <xdr:col>0</xdr:col>
      <xdr:colOff>247649</xdr:colOff>
      <xdr:row>5</xdr:row>
      <xdr:rowOff>105991</xdr:rowOff>
    </xdr:from>
    <xdr:to>
      <xdr:col>3</xdr:col>
      <xdr:colOff>83127</xdr:colOff>
      <xdr:row>8</xdr:row>
      <xdr:rowOff>173181</xdr:rowOff>
    </xdr:to>
    <xdr:grpSp>
      <xdr:nvGrpSpPr>
        <xdr:cNvPr id="9" name="Group 8">
          <a:extLst>
            <a:ext uri="{FF2B5EF4-FFF2-40B4-BE49-F238E27FC236}">
              <a16:creationId xmlns:a16="http://schemas.microsoft.com/office/drawing/2014/main" id="{7B1FB9FB-FAC9-EEB1-7FCC-2DC4B78E36F7}"/>
            </a:ext>
          </a:extLst>
        </xdr:cNvPr>
        <xdr:cNvGrpSpPr/>
      </xdr:nvGrpSpPr>
      <xdr:grpSpPr>
        <a:xfrm>
          <a:off x="247649" y="1002462"/>
          <a:ext cx="1673243" cy="605072"/>
          <a:chOff x="247649" y="826427"/>
          <a:chExt cx="1664278" cy="607518"/>
        </a:xfrm>
      </xdr:grpSpPr>
      <xdr:sp macro="" textlink="">
        <xdr:nvSpPr>
          <xdr:cNvPr id="6" name="Rectangle: Rounded Corners 5">
            <a:extLst>
              <a:ext uri="{FF2B5EF4-FFF2-40B4-BE49-F238E27FC236}">
                <a16:creationId xmlns:a16="http://schemas.microsoft.com/office/drawing/2014/main" id="{1411EF37-8AE5-AD6F-C0B9-D7AD97F572A6}"/>
              </a:ext>
            </a:extLst>
          </xdr:cNvPr>
          <xdr:cNvSpPr/>
        </xdr:nvSpPr>
        <xdr:spPr>
          <a:xfrm>
            <a:off x="247649" y="826427"/>
            <a:ext cx="1664278" cy="607518"/>
          </a:xfrm>
          <a:prstGeom prst="roundRect">
            <a:avLst>
              <a:gd name="adj" fmla="val 22521"/>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TextBox 6">
            <a:extLst>
              <a:ext uri="{FF2B5EF4-FFF2-40B4-BE49-F238E27FC236}">
                <a16:creationId xmlns:a16="http://schemas.microsoft.com/office/drawing/2014/main" id="{F02D29FA-FCE4-71C7-3CFA-CDFEBD0C7E43}"/>
              </a:ext>
            </a:extLst>
          </xdr:cNvPr>
          <xdr:cNvSpPr txBox="1"/>
        </xdr:nvSpPr>
        <xdr:spPr>
          <a:xfrm>
            <a:off x="249381" y="893621"/>
            <a:ext cx="1655618" cy="2632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Total</a:t>
            </a:r>
            <a:r>
              <a:rPr lang="en-IN" sz="1400" baseline="0"/>
              <a:t> Revenue</a:t>
            </a:r>
            <a:endParaRPr lang="en-IN" sz="1400"/>
          </a:p>
        </xdr:txBody>
      </xdr:sp>
      <xdr:sp macro="" textlink="'Pivot Tables'!A4">
        <xdr:nvSpPr>
          <xdr:cNvPr id="8" name="TextBox 7">
            <a:extLst>
              <a:ext uri="{FF2B5EF4-FFF2-40B4-BE49-F238E27FC236}">
                <a16:creationId xmlns:a16="http://schemas.microsoft.com/office/drawing/2014/main" id="{38FF212A-B6E7-25D6-E5BC-ABB7A9196E0C}"/>
              </a:ext>
            </a:extLst>
          </xdr:cNvPr>
          <xdr:cNvSpPr txBox="1"/>
        </xdr:nvSpPr>
        <xdr:spPr>
          <a:xfrm>
            <a:off x="249381" y="1142999"/>
            <a:ext cx="1655618"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B3DBE42-6D79-4ED4-BDD8-27F19EA51154}" type="TxLink">
              <a:rPr lang="en-US" sz="1800" b="1" i="0" u="none" strike="noStrike">
                <a:solidFill>
                  <a:schemeClr val="accent3"/>
                </a:solidFill>
                <a:latin typeface="Aptos Narrow"/>
              </a:rPr>
              <a:pPr algn="ctr"/>
              <a:t>$6,45,223</a:t>
            </a:fld>
            <a:endParaRPr lang="en-IN" sz="2800" b="1">
              <a:solidFill>
                <a:schemeClr val="accent3"/>
              </a:solidFill>
            </a:endParaRPr>
          </a:p>
        </xdr:txBody>
      </xdr:sp>
    </xdr:grpSp>
    <xdr:clientData/>
  </xdr:twoCellAnchor>
  <xdr:twoCellAnchor>
    <xdr:from>
      <xdr:col>3</xdr:col>
      <xdr:colOff>275358</xdr:colOff>
      <xdr:row>5</xdr:row>
      <xdr:rowOff>113496</xdr:rowOff>
    </xdr:from>
    <xdr:to>
      <xdr:col>6</xdr:col>
      <xdr:colOff>110836</xdr:colOff>
      <xdr:row>9</xdr:row>
      <xdr:rowOff>577</xdr:rowOff>
    </xdr:to>
    <xdr:grpSp>
      <xdr:nvGrpSpPr>
        <xdr:cNvPr id="14" name="Group 13">
          <a:extLst>
            <a:ext uri="{FF2B5EF4-FFF2-40B4-BE49-F238E27FC236}">
              <a16:creationId xmlns:a16="http://schemas.microsoft.com/office/drawing/2014/main" id="{16B8D5DB-9AE4-3231-6FB0-65333B175EA5}"/>
            </a:ext>
          </a:extLst>
        </xdr:cNvPr>
        <xdr:cNvGrpSpPr/>
      </xdr:nvGrpSpPr>
      <xdr:grpSpPr>
        <a:xfrm>
          <a:off x="2113123" y="1009967"/>
          <a:ext cx="1673242" cy="604257"/>
          <a:chOff x="247649" y="826427"/>
          <a:chExt cx="1664278" cy="607518"/>
        </a:xfrm>
      </xdr:grpSpPr>
      <xdr:sp macro="" textlink="">
        <xdr:nvSpPr>
          <xdr:cNvPr id="15" name="Rectangle: Rounded Corners 14">
            <a:extLst>
              <a:ext uri="{FF2B5EF4-FFF2-40B4-BE49-F238E27FC236}">
                <a16:creationId xmlns:a16="http://schemas.microsoft.com/office/drawing/2014/main" id="{4902353B-6312-4B5D-BF1E-E56C66EDE50F}"/>
              </a:ext>
            </a:extLst>
          </xdr:cNvPr>
          <xdr:cNvSpPr/>
        </xdr:nvSpPr>
        <xdr:spPr>
          <a:xfrm>
            <a:off x="247649" y="826427"/>
            <a:ext cx="1664278" cy="607518"/>
          </a:xfrm>
          <a:prstGeom prst="roundRect">
            <a:avLst>
              <a:gd name="adj" fmla="val 22521"/>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TextBox 15">
            <a:extLst>
              <a:ext uri="{FF2B5EF4-FFF2-40B4-BE49-F238E27FC236}">
                <a16:creationId xmlns:a16="http://schemas.microsoft.com/office/drawing/2014/main" id="{94F6B7F7-7639-66E5-C46E-CE82117AA0B9}"/>
              </a:ext>
            </a:extLst>
          </xdr:cNvPr>
          <xdr:cNvSpPr txBox="1"/>
        </xdr:nvSpPr>
        <xdr:spPr>
          <a:xfrm>
            <a:off x="249381" y="893621"/>
            <a:ext cx="1655618" cy="2632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Total Gross</a:t>
            </a:r>
            <a:r>
              <a:rPr lang="en-IN" sz="1400" baseline="0"/>
              <a:t> Profit</a:t>
            </a:r>
            <a:endParaRPr lang="en-IN" sz="1400"/>
          </a:p>
        </xdr:txBody>
      </xdr:sp>
      <xdr:sp macro="" textlink="'Pivot Tables'!C4">
        <xdr:nvSpPr>
          <xdr:cNvPr id="17" name="TextBox 16">
            <a:extLst>
              <a:ext uri="{FF2B5EF4-FFF2-40B4-BE49-F238E27FC236}">
                <a16:creationId xmlns:a16="http://schemas.microsoft.com/office/drawing/2014/main" id="{4E60B5E0-4F4F-6614-060F-1D92A11F3E2C}"/>
              </a:ext>
            </a:extLst>
          </xdr:cNvPr>
          <xdr:cNvSpPr txBox="1"/>
        </xdr:nvSpPr>
        <xdr:spPr>
          <a:xfrm>
            <a:off x="249381" y="1142999"/>
            <a:ext cx="1655618"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6D00CD8-FDB9-4C4F-AEE1-D3BB6DDA1CB4}" type="TxLink">
              <a:rPr lang="en-US" sz="1800" b="1" i="0" u="none" strike="noStrike">
                <a:solidFill>
                  <a:schemeClr val="accent3"/>
                </a:solidFill>
                <a:latin typeface="Aptos Narrow"/>
                <a:ea typeface="+mn-ea"/>
                <a:cs typeface="+mn-cs"/>
              </a:rPr>
              <a:pPr marL="0" indent="0" algn="ctr"/>
              <a:t>$2,96,384</a:t>
            </a:fld>
            <a:endParaRPr lang="en-IN" sz="1800" b="1" i="0" u="none" strike="noStrike">
              <a:solidFill>
                <a:schemeClr val="accent3"/>
              </a:solidFill>
              <a:latin typeface="Aptos Narrow"/>
              <a:ea typeface="+mn-ea"/>
              <a:cs typeface="+mn-cs"/>
            </a:endParaRPr>
          </a:p>
        </xdr:txBody>
      </xdr:sp>
    </xdr:grpSp>
    <xdr:clientData/>
  </xdr:twoCellAnchor>
  <xdr:twoCellAnchor>
    <xdr:from>
      <xdr:col>6</xdr:col>
      <xdr:colOff>303067</xdr:colOff>
      <xdr:row>5</xdr:row>
      <xdr:rowOff>114651</xdr:rowOff>
    </xdr:from>
    <xdr:to>
      <xdr:col>9</xdr:col>
      <xdr:colOff>138545</xdr:colOff>
      <xdr:row>9</xdr:row>
      <xdr:rowOff>1732</xdr:rowOff>
    </xdr:to>
    <xdr:grpSp>
      <xdr:nvGrpSpPr>
        <xdr:cNvPr id="18" name="Group 17">
          <a:extLst>
            <a:ext uri="{FF2B5EF4-FFF2-40B4-BE49-F238E27FC236}">
              <a16:creationId xmlns:a16="http://schemas.microsoft.com/office/drawing/2014/main" id="{0B285803-8A16-52B8-7128-01CC2F36AE12}"/>
            </a:ext>
          </a:extLst>
        </xdr:cNvPr>
        <xdr:cNvGrpSpPr/>
      </xdr:nvGrpSpPr>
      <xdr:grpSpPr>
        <a:xfrm>
          <a:off x="3978596" y="1011122"/>
          <a:ext cx="1673243" cy="604257"/>
          <a:chOff x="247649" y="826427"/>
          <a:chExt cx="1664278" cy="607518"/>
        </a:xfrm>
      </xdr:grpSpPr>
      <xdr:sp macro="" textlink="">
        <xdr:nvSpPr>
          <xdr:cNvPr id="19" name="Rectangle: Rounded Corners 18">
            <a:extLst>
              <a:ext uri="{FF2B5EF4-FFF2-40B4-BE49-F238E27FC236}">
                <a16:creationId xmlns:a16="http://schemas.microsoft.com/office/drawing/2014/main" id="{D4A2C3FD-A35C-55A2-8C60-A6BB289409C0}"/>
              </a:ext>
            </a:extLst>
          </xdr:cNvPr>
          <xdr:cNvSpPr/>
        </xdr:nvSpPr>
        <xdr:spPr>
          <a:xfrm>
            <a:off x="247649" y="826427"/>
            <a:ext cx="1664278" cy="607518"/>
          </a:xfrm>
          <a:prstGeom prst="roundRect">
            <a:avLst>
              <a:gd name="adj" fmla="val 22521"/>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 name="TextBox 19">
            <a:extLst>
              <a:ext uri="{FF2B5EF4-FFF2-40B4-BE49-F238E27FC236}">
                <a16:creationId xmlns:a16="http://schemas.microsoft.com/office/drawing/2014/main" id="{BB9D6C4D-9BE8-EE2C-02AF-1570FB78AD1C}"/>
              </a:ext>
            </a:extLst>
          </xdr:cNvPr>
          <xdr:cNvSpPr txBox="1"/>
        </xdr:nvSpPr>
        <xdr:spPr>
          <a:xfrm>
            <a:off x="249381" y="893621"/>
            <a:ext cx="1655618" cy="2632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Total</a:t>
            </a:r>
            <a:r>
              <a:rPr lang="en-IN" sz="1400" baseline="0"/>
              <a:t> Profit Margin</a:t>
            </a:r>
            <a:endParaRPr lang="en-IN" sz="1400"/>
          </a:p>
        </xdr:txBody>
      </xdr:sp>
      <xdr:sp macro="" textlink="'Pivot Tables'!E4">
        <xdr:nvSpPr>
          <xdr:cNvPr id="21" name="TextBox 20">
            <a:extLst>
              <a:ext uri="{FF2B5EF4-FFF2-40B4-BE49-F238E27FC236}">
                <a16:creationId xmlns:a16="http://schemas.microsoft.com/office/drawing/2014/main" id="{BE21A00A-2CC9-4F8D-BBF9-6F2B117D8183}"/>
              </a:ext>
            </a:extLst>
          </xdr:cNvPr>
          <xdr:cNvSpPr txBox="1"/>
        </xdr:nvSpPr>
        <xdr:spPr>
          <a:xfrm>
            <a:off x="249381" y="1142999"/>
            <a:ext cx="1655618"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E6E2B8C-021D-4627-B86B-4AD0FBCA018D}" type="TxLink">
              <a:rPr lang="en-US" sz="1800" b="1" i="0" u="none" strike="noStrike">
                <a:solidFill>
                  <a:schemeClr val="accent3"/>
                </a:solidFill>
                <a:latin typeface="Aptos Narrow"/>
                <a:ea typeface="+mn-ea"/>
                <a:cs typeface="+mn-cs"/>
              </a:rPr>
              <a:pPr marL="0" indent="0" algn="ctr"/>
              <a:t>45.94%</a:t>
            </a:fld>
            <a:endParaRPr lang="en-US" sz="1800" b="1" i="0" u="none" strike="noStrike">
              <a:solidFill>
                <a:schemeClr val="accent3"/>
              </a:solidFill>
              <a:latin typeface="Aptos Narrow"/>
              <a:ea typeface="+mn-ea"/>
              <a:cs typeface="+mn-cs"/>
            </a:endParaRPr>
          </a:p>
        </xdr:txBody>
      </xdr:sp>
    </xdr:grpSp>
    <xdr:clientData/>
  </xdr:twoCellAnchor>
  <xdr:twoCellAnchor>
    <xdr:from>
      <xdr:col>9</xdr:col>
      <xdr:colOff>324426</xdr:colOff>
      <xdr:row>5</xdr:row>
      <xdr:rowOff>115806</xdr:rowOff>
    </xdr:from>
    <xdr:to>
      <xdr:col>12</xdr:col>
      <xdr:colOff>159904</xdr:colOff>
      <xdr:row>9</xdr:row>
      <xdr:rowOff>2887</xdr:rowOff>
    </xdr:to>
    <xdr:grpSp>
      <xdr:nvGrpSpPr>
        <xdr:cNvPr id="22" name="Group 21">
          <a:extLst>
            <a:ext uri="{FF2B5EF4-FFF2-40B4-BE49-F238E27FC236}">
              <a16:creationId xmlns:a16="http://schemas.microsoft.com/office/drawing/2014/main" id="{AFDCBCDD-F59F-EF74-6CC2-21C54DF0AB33}"/>
            </a:ext>
          </a:extLst>
        </xdr:cNvPr>
        <xdr:cNvGrpSpPr/>
      </xdr:nvGrpSpPr>
      <xdr:grpSpPr>
        <a:xfrm>
          <a:off x="5837720" y="1012277"/>
          <a:ext cx="1673243" cy="604257"/>
          <a:chOff x="247649" y="826427"/>
          <a:chExt cx="1664278" cy="607518"/>
        </a:xfrm>
      </xdr:grpSpPr>
      <xdr:sp macro="" textlink="">
        <xdr:nvSpPr>
          <xdr:cNvPr id="23" name="Rectangle: Rounded Corners 22">
            <a:extLst>
              <a:ext uri="{FF2B5EF4-FFF2-40B4-BE49-F238E27FC236}">
                <a16:creationId xmlns:a16="http://schemas.microsoft.com/office/drawing/2014/main" id="{CAE01F2B-D972-9A09-2977-44D0BD120DCB}"/>
              </a:ext>
            </a:extLst>
          </xdr:cNvPr>
          <xdr:cNvSpPr/>
        </xdr:nvSpPr>
        <xdr:spPr>
          <a:xfrm>
            <a:off x="247649" y="826427"/>
            <a:ext cx="1664278" cy="607518"/>
          </a:xfrm>
          <a:prstGeom prst="roundRect">
            <a:avLst>
              <a:gd name="adj" fmla="val 22521"/>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4" name="TextBox 23">
            <a:extLst>
              <a:ext uri="{FF2B5EF4-FFF2-40B4-BE49-F238E27FC236}">
                <a16:creationId xmlns:a16="http://schemas.microsoft.com/office/drawing/2014/main" id="{BBC7822D-1E3B-267C-8E41-86566834D60D}"/>
              </a:ext>
            </a:extLst>
          </xdr:cNvPr>
          <xdr:cNvSpPr txBox="1"/>
        </xdr:nvSpPr>
        <xdr:spPr>
          <a:xfrm>
            <a:off x="249381" y="893621"/>
            <a:ext cx="1655618" cy="2632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Total</a:t>
            </a:r>
            <a:r>
              <a:rPr lang="en-IN" sz="1400" baseline="0"/>
              <a:t> Unit Sold</a:t>
            </a:r>
            <a:endParaRPr lang="en-IN" sz="1400"/>
          </a:p>
        </xdr:txBody>
      </xdr:sp>
      <xdr:sp macro="" textlink="'Pivot Tables'!G4">
        <xdr:nvSpPr>
          <xdr:cNvPr id="25" name="TextBox 24">
            <a:extLst>
              <a:ext uri="{FF2B5EF4-FFF2-40B4-BE49-F238E27FC236}">
                <a16:creationId xmlns:a16="http://schemas.microsoft.com/office/drawing/2014/main" id="{07537CC7-6B61-75D0-9840-66517FAAF2D0}"/>
              </a:ext>
            </a:extLst>
          </xdr:cNvPr>
          <xdr:cNvSpPr txBox="1"/>
        </xdr:nvSpPr>
        <xdr:spPr>
          <a:xfrm>
            <a:off x="249381" y="1142999"/>
            <a:ext cx="1655618"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6590C37-705D-40FD-AB69-2A8F9051B689}" type="TxLink">
              <a:rPr lang="en-US" sz="1800" b="1" i="0" u="none" strike="noStrike">
                <a:solidFill>
                  <a:schemeClr val="accent3"/>
                </a:solidFill>
                <a:latin typeface="Aptos Narrow"/>
                <a:ea typeface="+mn-ea"/>
                <a:cs typeface="+mn-cs"/>
              </a:rPr>
              <a:pPr marL="0" indent="0" algn="ctr"/>
              <a:t>6698</a:t>
            </a:fld>
            <a:endParaRPr lang="en-IN" sz="1800" b="1" i="0" u="none" strike="noStrike">
              <a:solidFill>
                <a:schemeClr val="accent3"/>
              </a:solidFill>
              <a:latin typeface="Aptos Narrow"/>
              <a:ea typeface="+mn-ea"/>
              <a:cs typeface="+mn-cs"/>
            </a:endParaRPr>
          </a:p>
        </xdr:txBody>
      </xdr:sp>
    </xdr:grpSp>
    <xdr:clientData/>
  </xdr:twoCellAnchor>
  <xdr:twoCellAnchor>
    <xdr:from>
      <xdr:col>12</xdr:col>
      <xdr:colOff>352135</xdr:colOff>
      <xdr:row>5</xdr:row>
      <xdr:rowOff>116961</xdr:rowOff>
    </xdr:from>
    <xdr:to>
      <xdr:col>15</xdr:col>
      <xdr:colOff>187613</xdr:colOff>
      <xdr:row>9</xdr:row>
      <xdr:rowOff>4042</xdr:rowOff>
    </xdr:to>
    <xdr:grpSp>
      <xdr:nvGrpSpPr>
        <xdr:cNvPr id="26" name="Group 25">
          <a:extLst>
            <a:ext uri="{FF2B5EF4-FFF2-40B4-BE49-F238E27FC236}">
              <a16:creationId xmlns:a16="http://schemas.microsoft.com/office/drawing/2014/main" id="{BE0F7F41-3612-5AEB-29C3-0832206DDF70}"/>
            </a:ext>
          </a:extLst>
        </xdr:cNvPr>
        <xdr:cNvGrpSpPr/>
      </xdr:nvGrpSpPr>
      <xdr:grpSpPr>
        <a:xfrm>
          <a:off x="7703194" y="1013432"/>
          <a:ext cx="1673243" cy="604257"/>
          <a:chOff x="247649" y="826427"/>
          <a:chExt cx="1664278" cy="607518"/>
        </a:xfrm>
      </xdr:grpSpPr>
      <xdr:sp macro="" textlink="">
        <xdr:nvSpPr>
          <xdr:cNvPr id="27" name="Rectangle: Rounded Corners 26">
            <a:extLst>
              <a:ext uri="{FF2B5EF4-FFF2-40B4-BE49-F238E27FC236}">
                <a16:creationId xmlns:a16="http://schemas.microsoft.com/office/drawing/2014/main" id="{5166F7FB-61C8-256A-A5DA-00A832600A85}"/>
              </a:ext>
            </a:extLst>
          </xdr:cNvPr>
          <xdr:cNvSpPr/>
        </xdr:nvSpPr>
        <xdr:spPr>
          <a:xfrm>
            <a:off x="247649" y="826427"/>
            <a:ext cx="1664278" cy="607518"/>
          </a:xfrm>
          <a:prstGeom prst="roundRect">
            <a:avLst>
              <a:gd name="adj" fmla="val 22521"/>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8" name="TextBox 27">
            <a:extLst>
              <a:ext uri="{FF2B5EF4-FFF2-40B4-BE49-F238E27FC236}">
                <a16:creationId xmlns:a16="http://schemas.microsoft.com/office/drawing/2014/main" id="{C11DFE87-CFC5-2E58-0E6A-2E04EC26EA44}"/>
              </a:ext>
            </a:extLst>
          </xdr:cNvPr>
          <xdr:cNvSpPr txBox="1"/>
        </xdr:nvSpPr>
        <xdr:spPr>
          <a:xfrm>
            <a:off x="249381" y="893621"/>
            <a:ext cx="1655618" cy="2632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Total</a:t>
            </a:r>
            <a:r>
              <a:rPr lang="en-IN" sz="1400" baseline="0"/>
              <a:t> Orders</a:t>
            </a:r>
            <a:endParaRPr lang="en-IN" sz="1400"/>
          </a:p>
        </xdr:txBody>
      </xdr:sp>
      <xdr:sp macro="" textlink="'Pivot Tables'!I4">
        <xdr:nvSpPr>
          <xdr:cNvPr id="29" name="TextBox 28">
            <a:extLst>
              <a:ext uri="{FF2B5EF4-FFF2-40B4-BE49-F238E27FC236}">
                <a16:creationId xmlns:a16="http://schemas.microsoft.com/office/drawing/2014/main" id="{A00C82D8-9995-E765-3AAB-183EB225EFDA}"/>
              </a:ext>
            </a:extLst>
          </xdr:cNvPr>
          <xdr:cNvSpPr txBox="1"/>
        </xdr:nvSpPr>
        <xdr:spPr>
          <a:xfrm>
            <a:off x="249381" y="1142999"/>
            <a:ext cx="1655618"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1DF3BED-1AA5-4F35-B389-DDEFA7569225}" type="TxLink">
              <a:rPr lang="en-US" sz="1800" b="1" i="0" u="none" strike="noStrike">
                <a:solidFill>
                  <a:schemeClr val="accent3"/>
                </a:solidFill>
                <a:latin typeface="Aptos Narrow"/>
                <a:ea typeface="+mn-ea"/>
                <a:cs typeface="+mn-cs"/>
              </a:rPr>
              <a:pPr marL="0" indent="0" algn="ctr"/>
              <a:t>2707</a:t>
            </a:fld>
            <a:endParaRPr lang="en-IN" sz="1800" b="1" i="0" u="none" strike="noStrike">
              <a:solidFill>
                <a:schemeClr val="accent3"/>
              </a:solidFill>
              <a:latin typeface="Aptos Narrow"/>
              <a:ea typeface="+mn-ea"/>
              <a:cs typeface="+mn-cs"/>
            </a:endParaRPr>
          </a:p>
        </xdr:txBody>
      </xdr:sp>
    </xdr:grpSp>
    <xdr:clientData/>
  </xdr:twoCellAnchor>
  <xdr:twoCellAnchor>
    <xdr:from>
      <xdr:col>15</xdr:col>
      <xdr:colOff>373494</xdr:colOff>
      <xdr:row>5</xdr:row>
      <xdr:rowOff>111766</xdr:rowOff>
    </xdr:from>
    <xdr:to>
      <xdr:col>18</xdr:col>
      <xdr:colOff>208972</xdr:colOff>
      <xdr:row>8</xdr:row>
      <xdr:rowOff>182997</xdr:rowOff>
    </xdr:to>
    <xdr:grpSp>
      <xdr:nvGrpSpPr>
        <xdr:cNvPr id="30" name="Group 29">
          <a:extLst>
            <a:ext uri="{FF2B5EF4-FFF2-40B4-BE49-F238E27FC236}">
              <a16:creationId xmlns:a16="http://schemas.microsoft.com/office/drawing/2014/main" id="{73A3DC2B-1180-2F9B-1EE8-9F698DF7B98F}"/>
            </a:ext>
          </a:extLst>
        </xdr:cNvPr>
        <xdr:cNvGrpSpPr/>
      </xdr:nvGrpSpPr>
      <xdr:grpSpPr>
        <a:xfrm>
          <a:off x="9562318" y="1008237"/>
          <a:ext cx="1673242" cy="609113"/>
          <a:chOff x="247649" y="826427"/>
          <a:chExt cx="1664278" cy="607518"/>
        </a:xfrm>
      </xdr:grpSpPr>
      <xdr:sp macro="" textlink="">
        <xdr:nvSpPr>
          <xdr:cNvPr id="31" name="Rectangle: Rounded Corners 30">
            <a:extLst>
              <a:ext uri="{FF2B5EF4-FFF2-40B4-BE49-F238E27FC236}">
                <a16:creationId xmlns:a16="http://schemas.microsoft.com/office/drawing/2014/main" id="{84126CEF-44D1-0F0D-25E4-5A1D7C1B9A16}"/>
              </a:ext>
            </a:extLst>
          </xdr:cNvPr>
          <xdr:cNvSpPr/>
        </xdr:nvSpPr>
        <xdr:spPr>
          <a:xfrm>
            <a:off x="247649" y="826427"/>
            <a:ext cx="1664278" cy="607518"/>
          </a:xfrm>
          <a:prstGeom prst="roundRect">
            <a:avLst>
              <a:gd name="adj" fmla="val 22521"/>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2" name="TextBox 31">
            <a:extLst>
              <a:ext uri="{FF2B5EF4-FFF2-40B4-BE49-F238E27FC236}">
                <a16:creationId xmlns:a16="http://schemas.microsoft.com/office/drawing/2014/main" id="{F47A5770-483E-E34A-11E7-A13B950F1A92}"/>
              </a:ext>
            </a:extLst>
          </xdr:cNvPr>
          <xdr:cNvSpPr txBox="1"/>
        </xdr:nvSpPr>
        <xdr:spPr>
          <a:xfrm>
            <a:off x="249381" y="893621"/>
            <a:ext cx="1655618" cy="2632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COGS</a:t>
            </a:r>
          </a:p>
        </xdr:txBody>
      </xdr:sp>
      <xdr:sp macro="" textlink="'Pivot Tables'!K4">
        <xdr:nvSpPr>
          <xdr:cNvPr id="33" name="TextBox 32">
            <a:extLst>
              <a:ext uri="{FF2B5EF4-FFF2-40B4-BE49-F238E27FC236}">
                <a16:creationId xmlns:a16="http://schemas.microsoft.com/office/drawing/2014/main" id="{870EA559-251A-CFC2-AC1D-B987E380B564}"/>
              </a:ext>
            </a:extLst>
          </xdr:cNvPr>
          <xdr:cNvSpPr txBox="1"/>
        </xdr:nvSpPr>
        <xdr:spPr>
          <a:xfrm>
            <a:off x="249381" y="1142999"/>
            <a:ext cx="1655618"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ABE8F48-9CC6-4C66-A241-8F9FE3B73D96}" type="TxLink">
              <a:rPr lang="en-US" sz="1800" b="1" i="0" u="none" strike="noStrike">
                <a:solidFill>
                  <a:schemeClr val="accent3"/>
                </a:solidFill>
                <a:latin typeface="Aptos Narrow"/>
                <a:ea typeface="+mn-ea"/>
                <a:cs typeface="+mn-cs"/>
              </a:rPr>
              <a:pPr marL="0" indent="0" algn="ctr"/>
              <a:t>$3,48,839</a:t>
            </a:fld>
            <a:endParaRPr lang="en-IN" sz="1800" b="1" i="0" u="none" strike="noStrike">
              <a:solidFill>
                <a:schemeClr val="accent3"/>
              </a:solidFill>
              <a:latin typeface="Aptos Narrow"/>
              <a:ea typeface="+mn-ea"/>
              <a:cs typeface="+mn-cs"/>
            </a:endParaRPr>
          </a:p>
        </xdr:txBody>
      </xdr:sp>
    </xdr:grpSp>
    <xdr:clientData/>
  </xdr:twoCellAnchor>
  <xdr:twoCellAnchor>
    <xdr:from>
      <xdr:col>16</xdr:col>
      <xdr:colOff>263233</xdr:colOff>
      <xdr:row>2</xdr:row>
      <xdr:rowOff>124693</xdr:rowOff>
    </xdr:from>
    <xdr:to>
      <xdr:col>17</xdr:col>
      <xdr:colOff>595742</xdr:colOff>
      <xdr:row>4</xdr:row>
      <xdr:rowOff>48490</xdr:rowOff>
    </xdr:to>
    <xdr:sp macro="" textlink="">
      <xdr:nvSpPr>
        <xdr:cNvPr id="34" name="Rectangle: Rounded Corners 33">
          <a:hlinkClick xmlns:r="http://schemas.openxmlformats.org/officeDocument/2006/relationships" r:id="rId2"/>
          <a:extLst>
            <a:ext uri="{FF2B5EF4-FFF2-40B4-BE49-F238E27FC236}">
              <a16:creationId xmlns:a16="http://schemas.microsoft.com/office/drawing/2014/main" id="{14E57892-E5D5-B52D-6CBB-F0C4D8D3FB34}"/>
            </a:ext>
          </a:extLst>
        </xdr:cNvPr>
        <xdr:cNvSpPr/>
      </xdr:nvSpPr>
      <xdr:spPr>
        <a:xfrm>
          <a:off x="10016833" y="304802"/>
          <a:ext cx="942109" cy="284015"/>
        </a:xfrm>
        <a:prstGeom prst="roundRect">
          <a:avLst/>
        </a:prstGeom>
        <a:solidFill>
          <a:schemeClr val="accent4">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Sales Data</a:t>
          </a:r>
        </a:p>
      </xdr:txBody>
    </xdr:sp>
    <xdr:clientData/>
  </xdr:twoCellAnchor>
  <xdr:twoCellAnchor>
    <xdr:from>
      <xdr:col>14</xdr:col>
      <xdr:colOff>270164</xdr:colOff>
      <xdr:row>2</xdr:row>
      <xdr:rowOff>124696</xdr:rowOff>
    </xdr:from>
    <xdr:to>
      <xdr:col>16</xdr:col>
      <xdr:colOff>96975</xdr:colOff>
      <xdr:row>4</xdr:row>
      <xdr:rowOff>48493</xdr:rowOff>
    </xdr:to>
    <xdr:sp macro="" textlink="">
      <xdr:nvSpPr>
        <xdr:cNvPr id="35" name="Rectangle: Rounded Corners 34">
          <a:hlinkClick xmlns:r="http://schemas.openxmlformats.org/officeDocument/2006/relationships" r:id="rId3"/>
          <a:extLst>
            <a:ext uri="{FF2B5EF4-FFF2-40B4-BE49-F238E27FC236}">
              <a16:creationId xmlns:a16="http://schemas.microsoft.com/office/drawing/2014/main" id="{D581FE5C-D172-2187-1D84-C810924DB863}"/>
            </a:ext>
          </a:extLst>
        </xdr:cNvPr>
        <xdr:cNvSpPr/>
      </xdr:nvSpPr>
      <xdr:spPr>
        <a:xfrm>
          <a:off x="8804564" y="304805"/>
          <a:ext cx="1046011" cy="284015"/>
        </a:xfrm>
        <a:prstGeom prst="roundRect">
          <a:avLst/>
        </a:prstGeom>
        <a:solidFill>
          <a:schemeClr val="accent4">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All</a:t>
          </a:r>
          <a:r>
            <a:rPr lang="en-IN" sz="1100" baseline="0"/>
            <a:t> Pivot Tables</a:t>
          </a:r>
        </a:p>
      </xdr:txBody>
    </xdr:sp>
    <xdr:clientData/>
  </xdr:twoCellAnchor>
  <xdr:twoCellAnchor>
    <xdr:from>
      <xdr:col>0</xdr:col>
      <xdr:colOff>254001</xdr:colOff>
      <xdr:row>9</xdr:row>
      <xdr:rowOff>133350</xdr:rowOff>
    </xdr:from>
    <xdr:to>
      <xdr:col>11</xdr:col>
      <xdr:colOff>228600</xdr:colOff>
      <xdr:row>24</xdr:row>
      <xdr:rowOff>38100</xdr:rowOff>
    </xdr:to>
    <xdr:grpSp>
      <xdr:nvGrpSpPr>
        <xdr:cNvPr id="81" name="Group 80">
          <a:extLst>
            <a:ext uri="{FF2B5EF4-FFF2-40B4-BE49-F238E27FC236}">
              <a16:creationId xmlns:a16="http://schemas.microsoft.com/office/drawing/2014/main" id="{6B6AFA6E-B986-1524-74B4-F05D696878C4}"/>
            </a:ext>
          </a:extLst>
        </xdr:cNvPr>
        <xdr:cNvGrpSpPr/>
      </xdr:nvGrpSpPr>
      <xdr:grpSpPr>
        <a:xfrm>
          <a:off x="254001" y="1746997"/>
          <a:ext cx="6713070" cy="2594162"/>
          <a:chOff x="254001" y="1606550"/>
          <a:chExt cx="6680199" cy="2667000"/>
        </a:xfrm>
      </xdr:grpSpPr>
      <xdr:grpSp>
        <xdr:nvGrpSpPr>
          <xdr:cNvPr id="38" name="Group 37">
            <a:extLst>
              <a:ext uri="{FF2B5EF4-FFF2-40B4-BE49-F238E27FC236}">
                <a16:creationId xmlns:a16="http://schemas.microsoft.com/office/drawing/2014/main" id="{499A6265-ED86-7600-EB1D-C09673A1F0D4}"/>
              </a:ext>
            </a:extLst>
          </xdr:cNvPr>
          <xdr:cNvGrpSpPr/>
        </xdr:nvGrpSpPr>
        <xdr:grpSpPr>
          <a:xfrm>
            <a:off x="254001" y="1606550"/>
            <a:ext cx="6680199" cy="2667000"/>
            <a:chOff x="254001" y="1606550"/>
            <a:chExt cx="5397499" cy="2400300"/>
          </a:xfrm>
        </xdr:grpSpPr>
        <xdr:sp macro="" textlink="">
          <xdr:nvSpPr>
            <xdr:cNvPr id="4" name="Rectangle: Rounded Corners 3">
              <a:extLst>
                <a:ext uri="{FF2B5EF4-FFF2-40B4-BE49-F238E27FC236}">
                  <a16:creationId xmlns:a16="http://schemas.microsoft.com/office/drawing/2014/main" id="{75FEAA8E-893B-F9FA-822E-6C38A0A76EAA}"/>
                </a:ext>
              </a:extLst>
            </xdr:cNvPr>
            <xdr:cNvSpPr/>
          </xdr:nvSpPr>
          <xdr:spPr>
            <a:xfrm>
              <a:off x="254001" y="1606550"/>
              <a:ext cx="5397499" cy="2400300"/>
            </a:xfrm>
            <a:prstGeom prst="roundRect">
              <a:avLst>
                <a:gd name="adj" fmla="val 3494"/>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6" name="Chart 35">
              <a:extLst>
                <a:ext uri="{FF2B5EF4-FFF2-40B4-BE49-F238E27FC236}">
                  <a16:creationId xmlns:a16="http://schemas.microsoft.com/office/drawing/2014/main" id="{59EC42B7-AE19-4670-8C64-439D6B1258AC}"/>
                </a:ext>
              </a:extLst>
            </xdr:cNvPr>
            <xdr:cNvGraphicFramePr>
              <a:graphicFrameLocks/>
            </xdr:cNvGraphicFramePr>
          </xdr:nvGraphicFramePr>
          <xdr:xfrm>
            <a:off x="298450" y="1795145"/>
            <a:ext cx="5295900" cy="2192656"/>
          </xdr:xfrm>
          <a:graphic>
            <a:graphicData uri="http://schemas.openxmlformats.org/drawingml/2006/chart">
              <c:chart xmlns:c="http://schemas.openxmlformats.org/drawingml/2006/chart" xmlns:r="http://schemas.openxmlformats.org/officeDocument/2006/relationships" r:id="rId4"/>
            </a:graphicData>
          </a:graphic>
        </xdr:graphicFrame>
      </xdr:grpSp>
      <xdr:sp macro="" textlink="">
        <xdr:nvSpPr>
          <xdr:cNvPr id="71" name="Rectangle: Rounded Corners 70">
            <a:extLst>
              <a:ext uri="{FF2B5EF4-FFF2-40B4-BE49-F238E27FC236}">
                <a16:creationId xmlns:a16="http://schemas.microsoft.com/office/drawing/2014/main" id="{CEBCB925-6554-1E4A-8A8F-B0C83D0CB8FB}"/>
              </a:ext>
            </a:extLst>
          </xdr:cNvPr>
          <xdr:cNvSpPr/>
        </xdr:nvSpPr>
        <xdr:spPr>
          <a:xfrm>
            <a:off x="311150" y="1663700"/>
            <a:ext cx="2006600" cy="190500"/>
          </a:xfrm>
          <a:prstGeom prst="roundRect">
            <a:avLst>
              <a:gd name="adj" fmla="val 23118"/>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Revenue</a:t>
            </a:r>
            <a:r>
              <a:rPr lang="en-IN" sz="1200" b="1" baseline="0"/>
              <a:t> and Profit by Month</a:t>
            </a:r>
            <a:endParaRPr lang="en-IN" sz="1200" b="1"/>
          </a:p>
        </xdr:txBody>
      </xdr:sp>
    </xdr:grpSp>
    <xdr:clientData/>
  </xdr:twoCellAnchor>
  <xdr:twoCellAnchor>
    <xdr:from>
      <xdr:col>11</xdr:col>
      <xdr:colOff>355600</xdr:colOff>
      <xdr:row>9</xdr:row>
      <xdr:rowOff>133350</xdr:rowOff>
    </xdr:from>
    <xdr:to>
      <xdr:col>18</xdr:col>
      <xdr:colOff>215900</xdr:colOff>
      <xdr:row>24</xdr:row>
      <xdr:rowOff>44450</xdr:rowOff>
    </xdr:to>
    <xdr:grpSp>
      <xdr:nvGrpSpPr>
        <xdr:cNvPr id="80" name="Group 79">
          <a:extLst>
            <a:ext uri="{FF2B5EF4-FFF2-40B4-BE49-F238E27FC236}">
              <a16:creationId xmlns:a16="http://schemas.microsoft.com/office/drawing/2014/main" id="{EC977C29-D21C-0978-61AA-C5D15D42DE7F}"/>
            </a:ext>
          </a:extLst>
        </xdr:cNvPr>
        <xdr:cNvGrpSpPr/>
      </xdr:nvGrpSpPr>
      <xdr:grpSpPr>
        <a:xfrm>
          <a:off x="7094071" y="1746997"/>
          <a:ext cx="4148417" cy="2600512"/>
          <a:chOff x="7061200" y="1606550"/>
          <a:chExt cx="4127500" cy="2673350"/>
        </a:xfrm>
      </xdr:grpSpPr>
      <xdr:grpSp>
        <xdr:nvGrpSpPr>
          <xdr:cNvPr id="41" name="Group 40">
            <a:extLst>
              <a:ext uri="{FF2B5EF4-FFF2-40B4-BE49-F238E27FC236}">
                <a16:creationId xmlns:a16="http://schemas.microsoft.com/office/drawing/2014/main" id="{18AD1CFC-68BD-0E88-D817-EB366E0B7306}"/>
              </a:ext>
            </a:extLst>
          </xdr:cNvPr>
          <xdr:cNvGrpSpPr/>
        </xdr:nvGrpSpPr>
        <xdr:grpSpPr>
          <a:xfrm>
            <a:off x="7061200" y="1606550"/>
            <a:ext cx="4127500" cy="2673350"/>
            <a:chOff x="5842000" y="1612900"/>
            <a:chExt cx="5346700" cy="2400300"/>
          </a:xfrm>
        </xdr:grpSpPr>
        <xdr:sp macro="" textlink="">
          <xdr:nvSpPr>
            <xdr:cNvPr id="37" name="Rectangle: Rounded Corners 36">
              <a:extLst>
                <a:ext uri="{FF2B5EF4-FFF2-40B4-BE49-F238E27FC236}">
                  <a16:creationId xmlns:a16="http://schemas.microsoft.com/office/drawing/2014/main" id="{40CE9CFA-2952-C7D6-6A73-E00922D33251}"/>
                </a:ext>
              </a:extLst>
            </xdr:cNvPr>
            <xdr:cNvSpPr/>
          </xdr:nvSpPr>
          <xdr:spPr>
            <a:xfrm>
              <a:off x="5842000" y="1612900"/>
              <a:ext cx="5346700" cy="2400300"/>
            </a:xfrm>
            <a:prstGeom prst="roundRect">
              <a:avLst>
                <a:gd name="adj" fmla="val 3494"/>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0" name="Chart 39">
              <a:extLst>
                <a:ext uri="{FF2B5EF4-FFF2-40B4-BE49-F238E27FC236}">
                  <a16:creationId xmlns:a16="http://schemas.microsoft.com/office/drawing/2014/main" id="{2A622612-AF7C-4DBC-AC59-185F19B6FA08}"/>
                </a:ext>
              </a:extLst>
            </xdr:cNvPr>
            <xdr:cNvGraphicFramePr>
              <a:graphicFrameLocks/>
            </xdr:cNvGraphicFramePr>
          </xdr:nvGraphicFramePr>
          <xdr:xfrm>
            <a:off x="5897274" y="1823852"/>
            <a:ext cx="5213351" cy="2183510"/>
          </xdr:xfrm>
          <a:graphic>
            <a:graphicData uri="http://schemas.openxmlformats.org/drawingml/2006/chart">
              <c:chart xmlns:c="http://schemas.openxmlformats.org/drawingml/2006/chart" xmlns:r="http://schemas.openxmlformats.org/officeDocument/2006/relationships" r:id="rId5"/>
            </a:graphicData>
          </a:graphic>
        </xdr:graphicFrame>
      </xdr:grpSp>
      <xdr:sp macro="" textlink="">
        <xdr:nvSpPr>
          <xdr:cNvPr id="75" name="Rectangle: Rounded Corners 74">
            <a:extLst>
              <a:ext uri="{FF2B5EF4-FFF2-40B4-BE49-F238E27FC236}">
                <a16:creationId xmlns:a16="http://schemas.microsoft.com/office/drawing/2014/main" id="{783066DB-D5CA-1AD5-810B-97D97529A11E}"/>
              </a:ext>
            </a:extLst>
          </xdr:cNvPr>
          <xdr:cNvSpPr/>
        </xdr:nvSpPr>
        <xdr:spPr>
          <a:xfrm>
            <a:off x="7124700" y="1663700"/>
            <a:ext cx="2006600" cy="190500"/>
          </a:xfrm>
          <a:prstGeom prst="roundRect">
            <a:avLst>
              <a:gd name="adj" fmla="val 23118"/>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Top</a:t>
            </a:r>
            <a:r>
              <a:rPr lang="en-IN" sz="1200" b="1" baseline="0"/>
              <a:t> 5 Country by Revenue</a:t>
            </a:r>
            <a:endParaRPr lang="en-IN" sz="1200" b="1"/>
          </a:p>
        </xdr:txBody>
      </xdr:sp>
    </xdr:grpSp>
    <xdr:clientData/>
  </xdr:twoCellAnchor>
  <xdr:twoCellAnchor>
    <xdr:from>
      <xdr:col>0</xdr:col>
      <xdr:colOff>228600</xdr:colOff>
      <xdr:row>24</xdr:row>
      <xdr:rowOff>171450</xdr:rowOff>
    </xdr:from>
    <xdr:to>
      <xdr:col>6</xdr:col>
      <xdr:colOff>234950</xdr:colOff>
      <xdr:row>38</xdr:row>
      <xdr:rowOff>19050</xdr:rowOff>
    </xdr:to>
    <xdr:grpSp>
      <xdr:nvGrpSpPr>
        <xdr:cNvPr id="84" name="Group 83">
          <a:extLst>
            <a:ext uri="{FF2B5EF4-FFF2-40B4-BE49-F238E27FC236}">
              <a16:creationId xmlns:a16="http://schemas.microsoft.com/office/drawing/2014/main" id="{ECC97B01-8D7A-D9ED-E149-53A68659EDD9}"/>
            </a:ext>
          </a:extLst>
        </xdr:cNvPr>
        <xdr:cNvGrpSpPr/>
      </xdr:nvGrpSpPr>
      <xdr:grpSpPr>
        <a:xfrm>
          <a:off x="228600" y="4474509"/>
          <a:ext cx="3681879" cy="2357717"/>
          <a:chOff x="228600" y="4406900"/>
          <a:chExt cx="3663950" cy="2425700"/>
        </a:xfrm>
      </xdr:grpSpPr>
      <xdr:grpSp>
        <xdr:nvGrpSpPr>
          <xdr:cNvPr id="54" name="Group 53">
            <a:extLst>
              <a:ext uri="{FF2B5EF4-FFF2-40B4-BE49-F238E27FC236}">
                <a16:creationId xmlns:a16="http://schemas.microsoft.com/office/drawing/2014/main" id="{DD277561-4CB7-2134-37F2-A7511CFC57E5}"/>
              </a:ext>
            </a:extLst>
          </xdr:cNvPr>
          <xdr:cNvGrpSpPr/>
        </xdr:nvGrpSpPr>
        <xdr:grpSpPr>
          <a:xfrm>
            <a:off x="228600" y="4406900"/>
            <a:ext cx="3663950" cy="2425700"/>
            <a:chOff x="228600" y="4406900"/>
            <a:chExt cx="4127500" cy="2673350"/>
          </a:xfrm>
        </xdr:grpSpPr>
        <xdr:sp macro="" textlink="">
          <xdr:nvSpPr>
            <xdr:cNvPr id="50" name="Rectangle: Rounded Corners 49">
              <a:extLst>
                <a:ext uri="{FF2B5EF4-FFF2-40B4-BE49-F238E27FC236}">
                  <a16:creationId xmlns:a16="http://schemas.microsoft.com/office/drawing/2014/main" id="{DFD11023-562D-7855-4B6F-AE4344C964D5}"/>
                </a:ext>
              </a:extLst>
            </xdr:cNvPr>
            <xdr:cNvSpPr/>
          </xdr:nvSpPr>
          <xdr:spPr>
            <a:xfrm>
              <a:off x="228600" y="4406900"/>
              <a:ext cx="4127500" cy="2673350"/>
            </a:xfrm>
            <a:prstGeom prst="roundRect">
              <a:avLst>
                <a:gd name="adj" fmla="val 3494"/>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5" name="Chart 44">
              <a:extLst>
                <a:ext uri="{FF2B5EF4-FFF2-40B4-BE49-F238E27FC236}">
                  <a16:creationId xmlns:a16="http://schemas.microsoft.com/office/drawing/2014/main" id="{F2BB59CB-2931-4793-8E11-94C4F129C253}"/>
                </a:ext>
              </a:extLst>
            </xdr:cNvPr>
            <xdr:cNvGraphicFramePr>
              <a:graphicFrameLocks/>
            </xdr:cNvGraphicFramePr>
          </xdr:nvGraphicFramePr>
          <xdr:xfrm>
            <a:off x="310347" y="4651840"/>
            <a:ext cx="3943349" cy="2396793"/>
          </xdr:xfrm>
          <a:graphic>
            <a:graphicData uri="http://schemas.openxmlformats.org/drawingml/2006/chart">
              <c:chart xmlns:c="http://schemas.openxmlformats.org/drawingml/2006/chart" xmlns:r="http://schemas.openxmlformats.org/officeDocument/2006/relationships" r:id="rId6"/>
            </a:graphicData>
          </a:graphic>
        </xdr:graphicFrame>
      </xdr:grpSp>
      <xdr:sp macro="" textlink="">
        <xdr:nvSpPr>
          <xdr:cNvPr id="76" name="Rectangle: Rounded Corners 75">
            <a:extLst>
              <a:ext uri="{FF2B5EF4-FFF2-40B4-BE49-F238E27FC236}">
                <a16:creationId xmlns:a16="http://schemas.microsoft.com/office/drawing/2014/main" id="{488893D3-5800-04D9-71C1-6063CA77CAEF}"/>
              </a:ext>
            </a:extLst>
          </xdr:cNvPr>
          <xdr:cNvSpPr/>
        </xdr:nvSpPr>
        <xdr:spPr>
          <a:xfrm>
            <a:off x="285750" y="4464050"/>
            <a:ext cx="1930400" cy="196850"/>
          </a:xfrm>
          <a:prstGeom prst="roundRect">
            <a:avLst>
              <a:gd name="adj" fmla="val 23118"/>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t>Revenue</a:t>
            </a:r>
            <a:r>
              <a:rPr lang="en-IN" sz="1200" b="1" baseline="0"/>
              <a:t> Share by Channel</a:t>
            </a:r>
            <a:endParaRPr lang="en-IN" sz="1200" b="1"/>
          </a:p>
        </xdr:txBody>
      </xdr:sp>
    </xdr:grpSp>
    <xdr:clientData/>
  </xdr:twoCellAnchor>
  <xdr:twoCellAnchor>
    <xdr:from>
      <xdr:col>6</xdr:col>
      <xdr:colOff>374650</xdr:colOff>
      <xdr:row>24</xdr:row>
      <xdr:rowOff>171450</xdr:rowOff>
    </xdr:from>
    <xdr:to>
      <xdr:col>12</xdr:col>
      <xdr:colOff>381000</xdr:colOff>
      <xdr:row>38</xdr:row>
      <xdr:rowOff>19050</xdr:rowOff>
    </xdr:to>
    <xdr:grpSp>
      <xdr:nvGrpSpPr>
        <xdr:cNvPr id="82" name="Group 81">
          <a:extLst>
            <a:ext uri="{FF2B5EF4-FFF2-40B4-BE49-F238E27FC236}">
              <a16:creationId xmlns:a16="http://schemas.microsoft.com/office/drawing/2014/main" id="{51F68CD0-0B65-6793-30AC-E1D33E4FEE26}"/>
            </a:ext>
          </a:extLst>
        </xdr:cNvPr>
        <xdr:cNvGrpSpPr/>
      </xdr:nvGrpSpPr>
      <xdr:grpSpPr>
        <a:xfrm>
          <a:off x="4050179" y="4474509"/>
          <a:ext cx="3681880" cy="2357717"/>
          <a:chOff x="4032250" y="4406900"/>
          <a:chExt cx="3663950" cy="2425700"/>
        </a:xfrm>
      </xdr:grpSpPr>
      <xdr:grpSp>
        <xdr:nvGrpSpPr>
          <xdr:cNvPr id="68" name="Group 67">
            <a:extLst>
              <a:ext uri="{FF2B5EF4-FFF2-40B4-BE49-F238E27FC236}">
                <a16:creationId xmlns:a16="http://schemas.microsoft.com/office/drawing/2014/main" id="{852F7638-4522-4229-51E5-A02EA252B66A}"/>
              </a:ext>
            </a:extLst>
          </xdr:cNvPr>
          <xdr:cNvGrpSpPr/>
        </xdr:nvGrpSpPr>
        <xdr:grpSpPr>
          <a:xfrm>
            <a:off x="4032250" y="4406900"/>
            <a:ext cx="3663950" cy="2425700"/>
            <a:chOff x="4032250" y="4406900"/>
            <a:chExt cx="3663950" cy="2425700"/>
          </a:xfrm>
        </xdr:grpSpPr>
        <xdr:sp macro="" textlink="">
          <xdr:nvSpPr>
            <xdr:cNvPr id="62" name="Rectangle: Rounded Corners 61">
              <a:extLst>
                <a:ext uri="{FF2B5EF4-FFF2-40B4-BE49-F238E27FC236}">
                  <a16:creationId xmlns:a16="http://schemas.microsoft.com/office/drawing/2014/main" id="{9D23AA08-B931-F8DB-FA24-F59D90A252B1}"/>
                </a:ext>
              </a:extLst>
            </xdr:cNvPr>
            <xdr:cNvSpPr/>
          </xdr:nvSpPr>
          <xdr:spPr>
            <a:xfrm>
              <a:off x="4032250" y="4406900"/>
              <a:ext cx="3663950" cy="2425700"/>
            </a:xfrm>
            <a:prstGeom prst="roundRect">
              <a:avLst>
                <a:gd name="adj" fmla="val 3494"/>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67" name="Chart 66">
              <a:extLst>
                <a:ext uri="{FF2B5EF4-FFF2-40B4-BE49-F238E27FC236}">
                  <a16:creationId xmlns:a16="http://schemas.microsoft.com/office/drawing/2014/main" id="{60A89D94-DAD8-4C75-BA0B-1D73060491A4}"/>
                </a:ext>
              </a:extLst>
            </xdr:cNvPr>
            <xdr:cNvGraphicFramePr>
              <a:graphicFrameLocks/>
            </xdr:cNvGraphicFramePr>
          </xdr:nvGraphicFramePr>
          <xdr:xfrm>
            <a:off x="4140200" y="4711700"/>
            <a:ext cx="3441700" cy="2095500"/>
          </xdr:xfrm>
          <a:graphic>
            <a:graphicData uri="http://schemas.openxmlformats.org/drawingml/2006/chart">
              <c:chart xmlns:c="http://schemas.openxmlformats.org/drawingml/2006/chart" xmlns:r="http://schemas.openxmlformats.org/officeDocument/2006/relationships" r:id="rId7"/>
            </a:graphicData>
          </a:graphic>
        </xdr:graphicFrame>
      </xdr:grpSp>
      <xdr:sp macro="" textlink="">
        <xdr:nvSpPr>
          <xdr:cNvPr id="77" name="Rectangle: Rounded Corners 76">
            <a:extLst>
              <a:ext uri="{FF2B5EF4-FFF2-40B4-BE49-F238E27FC236}">
                <a16:creationId xmlns:a16="http://schemas.microsoft.com/office/drawing/2014/main" id="{F2F40F8F-2E60-30C6-5157-D52E9BC4F620}"/>
              </a:ext>
            </a:extLst>
          </xdr:cNvPr>
          <xdr:cNvSpPr/>
        </xdr:nvSpPr>
        <xdr:spPr>
          <a:xfrm>
            <a:off x="4083050" y="4464050"/>
            <a:ext cx="1771650" cy="196850"/>
          </a:xfrm>
          <a:prstGeom prst="roundRect">
            <a:avLst>
              <a:gd name="adj" fmla="val 23118"/>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baseline="0"/>
              <a:t>Region wise Comparison</a:t>
            </a:r>
            <a:endParaRPr lang="en-IN" sz="1200" b="1"/>
          </a:p>
        </xdr:txBody>
      </xdr:sp>
    </xdr:grpSp>
    <xdr:clientData/>
  </xdr:twoCellAnchor>
  <xdr:twoCellAnchor>
    <xdr:from>
      <xdr:col>12</xdr:col>
      <xdr:colOff>514350</xdr:colOff>
      <xdr:row>24</xdr:row>
      <xdr:rowOff>171450</xdr:rowOff>
    </xdr:from>
    <xdr:to>
      <xdr:col>18</xdr:col>
      <xdr:colOff>209550</xdr:colOff>
      <xdr:row>38</xdr:row>
      <xdr:rowOff>19050</xdr:rowOff>
    </xdr:to>
    <xdr:grpSp>
      <xdr:nvGrpSpPr>
        <xdr:cNvPr id="83" name="Group 82">
          <a:extLst>
            <a:ext uri="{FF2B5EF4-FFF2-40B4-BE49-F238E27FC236}">
              <a16:creationId xmlns:a16="http://schemas.microsoft.com/office/drawing/2014/main" id="{6E03DB48-493C-C8DF-8F72-03A69C798A86}"/>
            </a:ext>
          </a:extLst>
        </xdr:cNvPr>
        <xdr:cNvGrpSpPr/>
      </xdr:nvGrpSpPr>
      <xdr:grpSpPr>
        <a:xfrm>
          <a:off x="7865409" y="4474509"/>
          <a:ext cx="3370729" cy="2357717"/>
          <a:chOff x="7829550" y="4406900"/>
          <a:chExt cx="3352800" cy="2425700"/>
        </a:xfrm>
      </xdr:grpSpPr>
      <xdr:grpSp>
        <xdr:nvGrpSpPr>
          <xdr:cNvPr id="70" name="Group 69">
            <a:extLst>
              <a:ext uri="{FF2B5EF4-FFF2-40B4-BE49-F238E27FC236}">
                <a16:creationId xmlns:a16="http://schemas.microsoft.com/office/drawing/2014/main" id="{21108402-ACE8-EC17-C68B-53BF6AAD4B0F}"/>
              </a:ext>
            </a:extLst>
          </xdr:cNvPr>
          <xdr:cNvGrpSpPr/>
        </xdr:nvGrpSpPr>
        <xdr:grpSpPr>
          <a:xfrm>
            <a:off x="7829550" y="4406900"/>
            <a:ext cx="3352800" cy="2425700"/>
            <a:chOff x="7829550" y="4406900"/>
            <a:chExt cx="3352800" cy="2425700"/>
          </a:xfrm>
        </xdr:grpSpPr>
        <xdr:sp macro="" textlink="">
          <xdr:nvSpPr>
            <xdr:cNvPr id="65" name="Rectangle: Rounded Corners 64">
              <a:extLst>
                <a:ext uri="{FF2B5EF4-FFF2-40B4-BE49-F238E27FC236}">
                  <a16:creationId xmlns:a16="http://schemas.microsoft.com/office/drawing/2014/main" id="{5945D498-B1D7-BB2A-7151-F3BB082CE294}"/>
                </a:ext>
              </a:extLst>
            </xdr:cNvPr>
            <xdr:cNvSpPr/>
          </xdr:nvSpPr>
          <xdr:spPr>
            <a:xfrm>
              <a:off x="7829550" y="4406900"/>
              <a:ext cx="3352800" cy="2425700"/>
            </a:xfrm>
            <a:prstGeom prst="roundRect">
              <a:avLst>
                <a:gd name="adj" fmla="val 3494"/>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cx4="http://schemas.microsoft.com/office/drawing/2016/5/10/chartex" Requires="cx4">
            <xdr:graphicFrame macro="">
              <xdr:nvGraphicFramePr>
                <xdr:cNvPr id="69" name="Chart 68">
                  <a:extLst>
                    <a:ext uri="{FF2B5EF4-FFF2-40B4-BE49-F238E27FC236}">
                      <a16:creationId xmlns:a16="http://schemas.microsoft.com/office/drawing/2014/main" id="{36CFA60D-B76C-4DB3-8247-4724B390A93D}"/>
                    </a:ext>
                  </a:extLst>
                </xdr:cNvPr>
                <xdr:cNvGraphicFramePr/>
              </xdr:nvGraphicFramePr>
              <xdr:xfrm>
                <a:off x="7854950" y="4610100"/>
                <a:ext cx="3276600" cy="220345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7854950" y="4610100"/>
                  <a:ext cx="3276600" cy="22034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sp macro="" textlink="">
        <xdr:nvSpPr>
          <xdr:cNvPr id="78" name="Rectangle: Rounded Corners 77">
            <a:extLst>
              <a:ext uri="{FF2B5EF4-FFF2-40B4-BE49-F238E27FC236}">
                <a16:creationId xmlns:a16="http://schemas.microsoft.com/office/drawing/2014/main" id="{88B72750-E595-25B3-EB6F-4FA6DFF4729F}"/>
              </a:ext>
            </a:extLst>
          </xdr:cNvPr>
          <xdr:cNvSpPr/>
        </xdr:nvSpPr>
        <xdr:spPr>
          <a:xfrm>
            <a:off x="7886700" y="4457700"/>
            <a:ext cx="1733550" cy="203200"/>
          </a:xfrm>
          <a:prstGeom prst="roundRect">
            <a:avLst>
              <a:gd name="adj" fmla="val 23118"/>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Country wise Map Chart</a:t>
            </a:r>
          </a:p>
        </xdr:txBody>
      </xdr:sp>
    </xdr:grpSp>
    <xdr:clientData/>
  </xdr:twoCellAnchor>
  <xdr:twoCellAnchor>
    <xdr:from>
      <xdr:col>18</xdr:col>
      <xdr:colOff>326390</xdr:colOff>
      <xdr:row>1</xdr:row>
      <xdr:rowOff>161290</xdr:rowOff>
    </xdr:from>
    <xdr:to>
      <xdr:col>20</xdr:col>
      <xdr:colOff>477520</xdr:colOff>
      <xdr:row>38</xdr:row>
      <xdr:rowOff>50800</xdr:rowOff>
    </xdr:to>
    <xdr:grpSp>
      <xdr:nvGrpSpPr>
        <xdr:cNvPr id="96" name="Group 95">
          <a:extLst>
            <a:ext uri="{FF2B5EF4-FFF2-40B4-BE49-F238E27FC236}">
              <a16:creationId xmlns:a16="http://schemas.microsoft.com/office/drawing/2014/main" id="{AC2715F8-E49A-2E95-755A-64B750D60844}"/>
            </a:ext>
          </a:extLst>
        </xdr:cNvPr>
        <xdr:cNvGrpSpPr/>
      </xdr:nvGrpSpPr>
      <xdr:grpSpPr>
        <a:xfrm>
          <a:off x="11352978" y="340584"/>
          <a:ext cx="1376307" cy="6523392"/>
          <a:chOff x="11360150" y="171450"/>
          <a:chExt cx="1370330" cy="6036310"/>
        </a:xfrm>
      </xdr:grpSpPr>
      <xdr:sp macro="" textlink="">
        <xdr:nvSpPr>
          <xdr:cNvPr id="88" name="Rectangle: Rounded Corners 87">
            <a:extLst>
              <a:ext uri="{FF2B5EF4-FFF2-40B4-BE49-F238E27FC236}">
                <a16:creationId xmlns:a16="http://schemas.microsoft.com/office/drawing/2014/main" id="{37045626-FE05-C7E7-FAE0-4A85EA2A9D9A}"/>
              </a:ext>
            </a:extLst>
          </xdr:cNvPr>
          <xdr:cNvSpPr/>
        </xdr:nvSpPr>
        <xdr:spPr>
          <a:xfrm>
            <a:off x="11360150" y="171450"/>
            <a:ext cx="1370330" cy="6036310"/>
          </a:xfrm>
          <a:prstGeom prst="roundRect">
            <a:avLst>
              <a:gd name="adj" fmla="val 3079"/>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a14="http://schemas.microsoft.com/office/drawing/2010/main" Requires="a14">
          <xdr:graphicFrame macro="">
            <xdr:nvGraphicFramePr>
              <xdr:cNvPr id="79" name="Product Category">
                <a:extLst>
                  <a:ext uri="{FF2B5EF4-FFF2-40B4-BE49-F238E27FC236}">
                    <a16:creationId xmlns:a16="http://schemas.microsoft.com/office/drawing/2014/main" id="{76E01B6C-9D6B-BCB3-944C-DEF058DD8349}"/>
                  </a:ext>
                </a:extLst>
              </xdr:cNvPr>
              <xdr:cNvGraphicFramePr/>
            </xdr:nvGraphicFramePr>
            <xdr:xfrm>
              <a:off x="11399247" y="212769"/>
              <a:ext cx="1300753" cy="1778591"/>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1392246" y="385237"/>
                <a:ext cx="1306427" cy="19221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94" name="Country">
                <a:extLst>
                  <a:ext uri="{FF2B5EF4-FFF2-40B4-BE49-F238E27FC236}">
                    <a16:creationId xmlns:a16="http://schemas.microsoft.com/office/drawing/2014/main" id="{14757D35-FC33-81C1-5B2E-8F54517CA42D}"/>
                  </a:ext>
                </a:extLst>
              </xdr:cNvPr>
              <xdr:cNvGraphicFramePr/>
            </xdr:nvGraphicFramePr>
            <xdr:xfrm>
              <a:off x="11386820" y="2033269"/>
              <a:ext cx="1303020" cy="2709467"/>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1379764" y="2352637"/>
                <a:ext cx="1308703" cy="2928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95" name="Quarter">
                <a:extLst>
                  <a:ext uri="{FF2B5EF4-FFF2-40B4-BE49-F238E27FC236}">
                    <a16:creationId xmlns:a16="http://schemas.microsoft.com/office/drawing/2014/main" id="{1AEB77F3-3E9F-9D91-94C5-9AB55CFBC57C}"/>
                  </a:ext>
                </a:extLst>
              </xdr:cNvPr>
              <xdr:cNvGraphicFramePr/>
            </xdr:nvGraphicFramePr>
            <xdr:xfrm>
              <a:off x="11404600" y="4798165"/>
              <a:ext cx="1285240" cy="1334525"/>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1397622" y="5340638"/>
                <a:ext cx="1290846" cy="14422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jeet Kumar" refreshedDate="46302.329208101852" createdVersion="8" refreshedVersion="8" minRefreshableVersion="3" recordCount="2707" xr:uid="{03761788-E938-492E-8DB3-50A1EE357383}">
  <cacheSource type="worksheet">
    <worksheetSource name="SalesDataTable"/>
  </cacheSource>
  <cacheFields count="20">
    <cacheField name="ID" numFmtId="0">
      <sharedItems containsSemiMixedTypes="0" containsString="0" containsNumber="1" containsInteger="1" minValue="1" maxValue="5200"/>
    </cacheField>
    <cacheField name="Order Date" numFmtId="15">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0">
      <sharedItems count="4">
        <s v="Q1"/>
        <s v="Q2"/>
        <s v="Q3"/>
        <s v="Q4"/>
      </sharedItems>
    </cacheField>
    <cacheField name="Month No." numFmtId="0">
      <sharedItems containsSemiMixedTypes="0" containsString="0" containsNumber="1" containsInteger="1" minValue="1" maxValue="12"/>
    </cacheField>
    <cacheField name="Month" numFmtId="0">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4">
      <sharedItems containsSemiMixedTypes="0" containsString="0" containsNumber="1" minValue="35.33" maxValue="348.96"/>
    </cacheField>
    <cacheField name="Discount %" numFmtId="9">
      <sharedItems containsSemiMixedTypes="0" containsString="0" containsNumber="1" minValue="0" maxValue="0.2"/>
    </cacheField>
    <cacheField name="Unit Cost" numFmtId="164">
      <sharedItems containsSemiMixedTypes="0" containsString="0" containsNumber="1" minValue="13.16" maxValue="200.3"/>
    </cacheField>
    <cacheField name="Revenue" numFmtId="164">
      <sharedItems containsSemiMixedTypes="0" containsString="0" containsNumber="1" minValue="28.327999999999999" maxValue="3655.2599999999998" count="2611">
        <n v="164.12"/>
        <n v="320.21199999999999"/>
        <n v="69.768000000000001"/>
        <n v="517.21199999999999"/>
        <n v="93.151499999999999"/>
        <n v="35.340000000000003"/>
        <n v="357.12"/>
        <n v="695.02"/>
        <n v="445.17599999999999"/>
        <n v="332.18"/>
        <n v="49.71"/>
        <n v="388.7"/>
        <n v="275.72400000000005"/>
        <n v="44.640500000000003"/>
        <n v="40"/>
        <n v="153.38999999999999"/>
        <n v="224.946"/>
        <n v="180.21600000000001"/>
        <n v="34.51"/>
        <n v="93.807000000000002"/>
        <n v="583.63250000000005"/>
        <n v="69.577999999999989"/>
        <n v="93.4"/>
        <n v="162.52000000000001"/>
        <n v="71.56"/>
        <n v="244.92000000000002"/>
        <n v="250.11599999999996"/>
        <n v="310.7"/>
        <n v="97.963999999999999"/>
        <n v="103.26"/>
        <n v="1465.74"/>
        <n v="159.90199999999999"/>
        <n v="72.38"/>
        <n v="153.69"/>
        <n v="2402.835"/>
        <n v="145.11249999999998"/>
        <n v="805.46699999999998"/>
        <n v="242.46"/>
        <n v="484.74"/>
        <n v="333.68"/>
        <n v="150.96"/>
        <n v="103.54049999999999"/>
        <n v="31.806000000000004"/>
        <n v="92.54"/>
        <n v="75.933500000000009"/>
        <n v="141.25"/>
        <n v="186.55199999999999"/>
        <n v="136.18"/>
        <n v="36.43"/>
        <n v="90.917999999999992"/>
        <n v="123"/>
        <n v="144.47999999999999"/>
        <n v="128.4435"/>
        <n v="94.32"/>
        <n v="154.56"/>
        <n v="278.16000000000003"/>
        <n v="127.76400000000001"/>
        <n v="76.855000000000004"/>
        <n v="84.69"/>
        <n v="350.94900000000001"/>
        <n v="272.39400000000001"/>
        <n v="684.0474999999999"/>
        <n v="273.57"/>
        <n v="90.9"/>
        <n v="40.72"/>
        <n v="74.180000000000007"/>
        <n v="105.7825"/>
        <n v="34.133499999999998"/>
        <n v="462.84"/>
        <n v="87.969999999999985"/>
        <n v="872.78000000000009"/>
        <n v="104.346"/>
        <n v="410.72"/>
        <n v="312.322"/>
        <n v="51.78"/>
        <n v="47.994"/>
        <n v="199.02"/>
        <n v="216.72900000000001"/>
        <n v="1333.12"/>
        <n v="104.36"/>
        <n v="79.343999999999994"/>
        <n v="251.86"/>
        <n v="49.85"/>
        <n v="36.130000000000003"/>
        <n v="99.588499999999996"/>
        <n v="33.686999999999998"/>
        <n v="165.42"/>
        <n v="116.717"/>
        <n v="71.64"/>
        <n v="324.78300000000002"/>
        <n v="72.215999999999994"/>
        <n v="71.94"/>
        <n v="72.239999999999995"/>
        <n v="764.05"/>
        <n v="250.02"/>
        <n v="35.869999999999997"/>
        <n v="189.44899999999998"/>
        <n v="938.00700000000006"/>
        <n v="40.28"/>
        <n v="557.14649999999995"/>
        <n v="71.5"/>
        <n v="103.39"/>
        <n v="221.346"/>
        <n v="3039.21"/>
        <n v="666.58"/>
        <n v="76.104500000000002"/>
        <n v="78.469999999999985"/>
        <n v="94.07"/>
        <n v="163.71"/>
        <n v="765.72"/>
        <n v="133.779"/>
        <n v="147.21"/>
        <n v="35.729999999999997"/>
        <n v="176.78299999999999"/>
        <n v="145.47999999999999"/>
        <n v="95.009500000000003"/>
        <n v="91.46"/>
        <n v="244.22199999999998"/>
        <n v="231.57199999999997"/>
        <n v="145.12199999999999"/>
        <n v="103.78"/>
        <n v="314.33999999999997"/>
        <n v="265.83999999999997"/>
        <n v="67.839499999999987"/>
        <n v="199.67"/>
        <n v="196.88"/>
        <n v="149.85000000000002"/>
        <n v="70.41"/>
        <n v="119.49300000000001"/>
        <n v="365.84"/>
        <n v="246.54"/>
        <n v="134.001"/>
        <n v="1427.8679999999999"/>
        <n v="39.549999999999997"/>
        <n v="240.24"/>
        <n v="120.48"/>
        <n v="37.401499999999999"/>
        <n v="551.20799999999997"/>
        <n v="602"/>
        <n v="429.39000000000004"/>
        <n v="97.774000000000001"/>
        <n v="65.421000000000006"/>
        <n v="75.990499999999997"/>
        <n v="173.774"/>
        <n v="249.66"/>
        <n v="221.77800000000002"/>
        <n v="36.020000000000003"/>
        <n v="34.028999999999996"/>
        <n v="280.63799999999998"/>
        <n v="140.53"/>
        <n v="134.92849999999999"/>
        <n v="1348.2719999999999"/>
        <n v="106.08"/>
        <n v="244.86"/>
        <n v="266.89299999999997"/>
        <n v="43.158499999999997"/>
        <n v="698.904"/>
        <n v="123.95"/>
        <n v="599.70000000000005"/>
        <n v="93.78"/>
        <n v="35.451000000000001"/>
        <n v="609.84"/>
        <n v="352.70400000000001"/>
        <n v="309.24"/>
        <n v="113.06699999999999"/>
        <n v="146.86200000000002"/>
        <n v="82.458000000000013"/>
        <n v="376.89"/>
        <n v="202.02"/>
        <n v="925.31999999999994"/>
        <n v="69.140999999999991"/>
        <n v="349.66649999999998"/>
        <n v="309.65999999999997"/>
        <n v="237.048"/>
        <n v="36.520000000000003"/>
        <n v="151.94999999999999"/>
        <n v="62.951000000000001"/>
        <n v="36.619999999999997"/>
        <n v="81.47"/>
        <n v="1252.05"/>
        <n v="47.860999999999997"/>
        <n v="100.8"/>
        <n v="69.98"/>
        <n v="256.61399999999998"/>
        <n v="153.54"/>
        <n v="35.69"/>
        <n v="143.32650000000001"/>
        <n v="184.60399999999998"/>
        <n v="161.76"/>
        <n v="363.23100000000005"/>
        <n v="924.30000000000007"/>
        <n v="135.4"/>
        <n v="82.06"/>
        <n v="77.367999999999995"/>
        <n v="879.76800000000003"/>
        <n v="263.39400000000001"/>
        <n v="124.678"/>
        <n v="244.00749999999996"/>
        <n v="609.70000000000005"/>
        <n v="498.2"/>
        <n v="2922.0449999999996"/>
        <n v="77.728999999999985"/>
        <n v="32.921999999999997"/>
        <n v="371.48"/>
        <n v="82.42"/>
        <n v="934.74"/>
        <n v="90.287999999999997"/>
        <n v="562.55999999999995"/>
        <n v="80.680000000000007"/>
        <n v="462.98249999999996"/>
        <n v="173.60400000000001"/>
        <n v="203.54"/>
        <n v="390.762"/>
        <n v="140.47"/>
        <n v="268.54599999999999"/>
        <n v="404.73"/>
        <n v="63.774000000000001"/>
        <n v="104.35"/>
        <n v="240.96"/>
        <n v="305.56799999999998"/>
        <n v="696.28499999999997"/>
        <n v="357.12400000000002"/>
        <n v="673.66"/>
        <n v="338.93"/>
        <n v="613.6"/>
        <n v="515.39400000000001"/>
        <n v="154.54599999999999"/>
        <n v="38.959499999999998"/>
        <n v="306.06"/>
        <n v="249.84"/>
        <n v="273.10000000000002"/>
        <n v="1646.73"/>
        <n v="45.54"/>
        <n v="51.73"/>
        <n v="152.96899999999999"/>
        <n v="36.31"/>
        <n v="78.716999999999999"/>
        <n v="195.75700000000001"/>
        <n v="36.39"/>
        <n v="112.43700000000001"/>
        <n v="96.130499999999998"/>
        <n v="102.4"/>
        <n v="81.81"/>
        <n v="152.96"/>
        <n v="157.8235"/>
        <n v="550.56299999999999"/>
        <n v="80.42"/>
        <n v="244.34"/>
        <n v="164.6"/>
        <n v="132.19999999999999"/>
        <n v="81.400000000000006"/>
        <n v="35.39"/>
        <n v="227.60999999999999"/>
        <n v="98.96"/>
        <n v="50.51"/>
        <n v="244.32"/>
        <n v="138.56400000000002"/>
        <n v="372.24799999999993"/>
        <n v="32.570999999999998"/>
        <n v="72.97"/>
        <n v="509.21999999999997"/>
        <n v="435.23999999999995"/>
        <n v="49.73"/>
        <n v="252.38"/>
        <n v="257.24099999999999"/>
        <n v="445.71600000000001"/>
        <n v="73.836000000000013"/>
        <n v="109.89000000000001"/>
        <n v="441.46499999999997"/>
        <n v="228.83599999999998"/>
        <n v="72.260000000000005"/>
        <n v="112.473"/>
        <n v="155.14449999999999"/>
        <n v="278.28000000000003"/>
        <n v="185.89500000000001"/>
        <n v="82.46"/>
        <n v="34.646499999999996"/>
        <n v="36.67"/>
        <n v="93.366"/>
        <n v="175.554"/>
        <n v="191.501"/>
        <n v="220.66000000000003"/>
        <n v="117.79049999999999"/>
        <n v="327.56"/>
        <n v="375.97199999999998"/>
        <n v="440.97"/>
        <n v="313.00600000000003"/>
        <n v="179.62"/>
        <n v="35.369999999999997"/>
        <n v="202.56"/>
        <n v="146.37"/>
        <n v="431.22"/>
        <n v="147.49199999999999"/>
        <n v="41.814"/>
        <n v="118.47"/>
        <n v="40.909999999999997"/>
        <n v="44.945999999999998"/>
        <n v="35.520000000000003"/>
        <n v="682.2"/>
        <n v="144.32"/>
        <n v="303.39999999999998"/>
        <n v="272.79000000000002"/>
        <n v="370.98"/>
        <n v="33.829499999999996"/>
        <n v="780.65"/>
        <n v="124.31"/>
        <n v="223.83"/>
        <n v="41.1"/>
        <n v="40.380000000000003"/>
        <n v="72.314999999999998"/>
        <n v="38.417999999999999"/>
        <n v="107.67"/>
        <n v="490.34999999999997"/>
        <n v="80.040000000000006"/>
        <n v="38.009499999999996"/>
        <n v="465.48"/>
        <n v="39.96"/>
        <n v="146.6"/>
        <n v="94.38"/>
        <n v="121.77"/>
        <n v="616.45000000000005"/>
        <n v="39.092499999999994"/>
        <n v="141.68"/>
        <n v="314.43099999999998"/>
        <n v="69.226500000000001"/>
        <n v="161.04"/>
        <n v="372.20999999999992"/>
        <n v="162.58000000000001"/>
        <n v="196.327"/>
        <n v="102.28"/>
        <n v="99.4"/>
        <n v="37.676999999999992"/>
        <n v="172.20999999999998"/>
        <n v="101.44"/>
        <n v="68.551999999999992"/>
        <n v="707.02800000000002"/>
        <n v="270.93"/>
        <n v="261.46800000000002"/>
        <n v="119.69999999999999"/>
        <n v="44.811"/>
        <n v="39.177999999999997"/>
        <n v="142.88999999999999"/>
        <n v="385.52"/>
        <n v="165.72"/>
        <n v="328.66"/>
        <n v="116.78999999999998"/>
        <n v="195.85199999999998"/>
        <n v="189.32"/>
        <n v="50.04"/>
        <n v="125.69"/>
        <n v="256.91399999999999"/>
        <n v="497.44"/>
        <n v="145.512"/>
        <n v="192.86"/>
        <n v="144.68"/>
        <n v="70.819999999999993"/>
        <n v="1104.3"/>
        <n v="46.673999999999999"/>
        <n v="34.694000000000003"/>
        <n v="276.58800000000002"/>
        <n v="36.945"/>
        <n v="517.59799999999996"/>
        <n v="140.04"/>
        <n v="33.573"/>
        <n v="80.38"/>
        <n v="193.28700000000001"/>
        <n v="200.05"/>
        <n v="90.06"/>
        <n v="33.408000000000001"/>
        <n v="280.96199999999999"/>
        <n v="415.41599999999994"/>
        <n v="588.76249999999993"/>
        <n v="163.91399999999999"/>
        <n v="137.31299999999999"/>
        <n v="260.8"/>
        <n v="169.65"/>
        <n v="629.54999999999995"/>
        <n v="79.239999999999995"/>
        <n v="108.96000000000001"/>
        <n v="51.16"/>
        <n v="160.42500000000001"/>
        <n v="145.19"/>
        <n v="80.180000000000007"/>
        <n v="39.47"/>
        <n v="206.84"/>
        <n v="550.56200000000001"/>
        <n v="87.798999999999992"/>
        <n v="377.54999999999995"/>
        <n v="72.680000000000007"/>
        <n v="102.58"/>
        <n v="220.80600000000001"/>
        <n v="120.63"/>
        <n v="371.88"/>
        <n v="144.91999999999999"/>
        <n v="73.188000000000002"/>
        <n v="38.475000000000001"/>
        <n v="72.16"/>
        <n v="137.6405"/>
        <n v="941.05800000000011"/>
        <n v="136.24199999999999"/>
        <n v="83.62"/>
        <n v="275.77800000000002"/>
        <n v="126.95400000000001"/>
        <n v="44.744999999999997"/>
        <n v="262.77999999999997"/>
        <n v="102.136"/>
        <n v="196.48"/>
        <n v="178.95600000000002"/>
        <n v="77.149499999999989"/>
        <n v="206.44"/>
        <n v="153.47"/>
        <n v="1198.5"/>
        <n v="45.84"/>
        <n v="231.93299999999996"/>
        <n v="312.12"/>
        <n v="101.43"/>
        <n v="795.72"/>
        <n v="585.36"/>
        <n v="233.548"/>
        <n v="86.782499999999985"/>
        <n v="130.07550000000001"/>
        <n v="237.57599999999999"/>
        <n v="95.417999999999992"/>
        <n v="172.75749999999999"/>
        <n v="98.36099999999999"/>
        <n v="447.3"/>
        <n v="93.22"/>
        <n v="47.61"/>
        <n v="77.671999999999997"/>
        <n v="66.996999999999986"/>
        <n v="38.778999999999996"/>
        <n v="99.846000000000004"/>
        <n v="33.914999999999999"/>
        <n v="37.5535"/>
        <n v="100.34"/>
        <n v="206.6"/>
        <n v="434.34000000000003"/>
        <n v="36.299999999999997"/>
        <n v="124.848"/>
        <n v="331.16"/>
        <n v="485.96"/>
        <n v="368.28000000000003"/>
        <n v="151.47999999999999"/>
        <n v="48.469000000000001"/>
        <n v="294.19200000000001"/>
        <n v="816.65000000000009"/>
        <n v="90.27"/>
        <n v="1496.934"/>
        <n v="158.90649999999999"/>
        <n v="282.04000000000002"/>
        <n v="1091.4480000000001"/>
        <n v="151.71499999999997"/>
        <n v="767.96"/>
        <n v="47.319499999999998"/>
        <n v="36.350999999999999"/>
        <n v="80.09"/>
        <n v="128.583"/>
        <n v="40.53"/>
        <n v="49.46"/>
        <n v="427.38"/>
        <n v="810.42600000000004"/>
        <n v="82.08"/>
        <n v="246.602"/>
        <n v="130.72999999999999"/>
        <n v="73.260000000000005"/>
        <n v="45.891000000000005"/>
        <n v="536.72"/>
        <n v="91.548000000000002"/>
        <n v="1348.4880000000001"/>
        <n v="73.584000000000003"/>
        <n v="134.65"/>
        <n v="41.21"/>
        <n v="81.180000000000007"/>
        <n v="353.62799999999999"/>
        <n v="213.095"/>
        <n v="108.27000000000001"/>
        <n v="1273.4550000000002"/>
        <n v="32.04"/>
        <n v="50.17"/>
        <n v="145.80000000000001"/>
        <n v="186.96"/>
        <n v="123.63"/>
        <n v="505.11"/>
        <n v="196.38399999999999"/>
        <n v="40.159999999999997"/>
        <n v="97.659000000000006"/>
        <n v="522.20000000000005"/>
        <n v="205.26"/>
        <n v="487.43999999999994"/>
        <n v="205.51349999999996"/>
        <n v="360.6"/>
        <n v="48.164999999999999"/>
        <n v="41.13"/>
        <n v="121.66"/>
        <n v="110.49299999999999"/>
        <n v="49.96"/>
        <n v="263.721"/>
        <n v="199.0155"/>
        <n v="35.4"/>
        <n v="46.575000000000003"/>
        <n v="201.96"/>
        <n v="239.28599999999997"/>
        <n v="374.01"/>
        <n v="144.52000000000001"/>
        <n v="405.12"/>
        <n v="73"/>
        <n v="35.700000000000003"/>
        <n v="1158.3919999999998"/>
        <n v="81.78"/>
        <n v="553.98599999999999"/>
        <n v="259.14799999999997"/>
        <n v="817.74"/>
        <n v="504.03199999999998"/>
        <n v="241"/>
        <n v="434.96699999999998"/>
        <n v="254.90399999999997"/>
        <n v="101.13"/>
        <n v="51.36"/>
        <n v="759.4"/>
        <n v="267.18"/>
        <n v="248.78"/>
        <n v="225.99"/>
        <n v="82.16"/>
        <n v="230.55"/>
        <n v="66.78"/>
        <n v="665.4224999999999"/>
        <n v="102.8"/>
        <n v="83.556000000000012"/>
        <n v="229.42499999999998"/>
        <n v="897.12299999999993"/>
        <n v="232.48399999999998"/>
        <n v="75.391999999999996"/>
        <n v="309.97800000000001"/>
        <n v="72.171000000000006"/>
        <n v="162.28"/>
        <n v="382.22"/>
        <n v="77.10199999999999"/>
        <n v="83.44"/>
        <n v="49.61"/>
        <n v="246.62"/>
        <n v="84.015000000000001"/>
        <n v="393.67749999999995"/>
        <n v="449.53200000000004"/>
        <n v="305.67599999999999"/>
        <n v="48.317"/>
        <n v="334.02"/>
        <n v="157.47099999999998"/>
        <n v="302.02"/>
        <n v="184.14"/>
        <n v="33.156000000000006"/>
        <n v="68.057999999999993"/>
        <n v="124.18"/>
        <n v="134.94999999999999"/>
        <n v="248"/>
        <n v="90.360000000000014"/>
        <n v="93.65"/>
        <n v="212.625"/>
        <n v="33.905499999999996"/>
        <n v="408.36"/>
        <n v="155.88999999999999"/>
        <n v="130.81"/>
        <n v="90.364000000000004"/>
        <n v="267.23500000000001"/>
        <n v="82.75"/>
        <n v="73.637999999999991"/>
        <n v="46.62"/>
        <n v="373.48299999999995"/>
        <n v="90.52"/>
        <n v="785.41249999999991"/>
        <n v="72.7"/>
        <n v="47"/>
        <n v="46.86"/>
        <n v="156.047"/>
        <n v="163.16"/>
        <n v="66.024000000000001"/>
        <n v="41.238"/>
        <n v="70.95"/>
        <n v="44.345999999999997"/>
        <n v="780.47249999999997"/>
        <n v="106.71000000000001"/>
        <n v="81.917999999999992"/>
        <n v="396.64"/>
        <n v="261.88"/>
        <n v="131.62"/>
        <n v="1144.712"/>
        <n v="81.040000000000006"/>
        <n v="232.3605"/>
        <n v="282.95999999999998"/>
        <n v="102.48"/>
        <n v="108.468"/>
        <n v="80.98"/>
        <n v="148.64400000000001"/>
        <n v="400.72"/>
        <n v="196.24"/>
        <n v="93.32"/>
        <n v="203.22"/>
        <n v="104.91"/>
        <n v="271.93200000000002"/>
        <n v="136.01"/>
        <n v="1556.7749999999999"/>
        <n v="1230.3"/>
        <n v="445.05599999999998"/>
        <n v="251.80699999999999"/>
        <n v="137.37"/>
        <n v="227.749"/>
        <n v="33.399000000000001"/>
        <n v="851.72550000000001"/>
        <n v="131.46"/>
        <n v="217.44"/>
        <n v="81.98"/>
        <n v="46.71"/>
        <n v="41.01"/>
        <n v="66.927499999999995"/>
        <n v="97.640999999999991"/>
        <n v="244.06"/>
        <n v="376.39949999999999"/>
        <n v="36.936"/>
        <n v="81.12"/>
        <n v="154.07999999999998"/>
        <n v="561.48"/>
        <n v="360.71999999999997"/>
        <n v="135.11849999999998"/>
        <n v="143.54"/>
        <n v="67.668499999999995"/>
        <n v="64.116"/>
        <n v="51.39"/>
        <n v="102.64"/>
        <n v="64.00800000000001"/>
        <n v="200.78"/>
        <n v="344.71800000000002"/>
        <n v="294.60000000000002"/>
        <n v="71.927999999999997"/>
        <n v="619.72200000000009"/>
        <n v="151.15"/>
        <n v="77.643500000000003"/>
        <n v="135.40350000000001"/>
        <n v="166.48"/>
        <n v="134.8905"/>
        <n v="68.285999999999987"/>
        <n v="148.64999999999998"/>
        <n v="37.895499999999998"/>
        <n v="36.567"/>
        <n v="151.16399999999999"/>
        <n v="92.74"/>
        <n v="216.88200000000001"/>
        <n v="141.06"/>
        <n v="81.783000000000001"/>
        <n v="298.34399999999999"/>
        <n v="525.42750000000001"/>
        <n v="262.35000000000002"/>
        <n v="134.86000000000001"/>
        <n v="136.07"/>
        <n v="42.524999999999999"/>
        <n v="74.376000000000005"/>
        <n v="163.5"/>
        <n v="34.219000000000001"/>
        <n v="36.68"/>
        <n v="1880.0640000000001"/>
        <n v="75.61999999999999"/>
        <n v="187.00749999999999"/>
        <n v="81.7"/>
        <n v="88.264499999999998"/>
        <n v="152.01"/>
        <n v="36.65"/>
        <n v="404.09999999999997"/>
        <n v="578.79999999999995"/>
        <n v="65.718000000000004"/>
        <n v="104.25299999999999"/>
        <n v="383.18"/>
        <n v="1922.268"/>
        <n v="124.74000000000002"/>
        <n v="193.19200000000001"/>
        <n v="166.5"/>
        <n v="70.2"/>
        <n v="202.68"/>
        <n v="458.99250000000001"/>
        <n v="1059.0150000000001"/>
        <n v="50.18"/>
        <n v="83.38"/>
        <n v="33.772499999999994"/>
        <n v="154.36000000000001"/>
        <n v="155.68"/>
        <n v="34.807500000000005"/>
        <n v="134.74799999999999"/>
        <n v="185.65200000000002"/>
        <n v="51.61"/>
        <n v="48.031999999999996"/>
        <n v="331.48"/>
        <n v="110.31"/>
        <n v="392.74"/>
        <n v="70.66"/>
        <n v="167.148"/>
        <n v="125.25"/>
        <n v="341.98"/>
        <n v="40.04"/>
        <n v="115.33949999999999"/>
        <n v="401.76000000000005"/>
        <n v="333.08"/>
        <n v="340.28100000000006"/>
        <n v="35.496000000000002"/>
        <n v="117.30600000000001"/>
        <n v="154.86000000000001"/>
        <n v="414.56"/>
        <n v="156.2655"/>
        <n v="465.83249999999992"/>
        <n v="68.276499999999999"/>
        <n v="389.94"/>
        <n v="99.06"/>
        <n v="121.10799999999999"/>
        <n v="90.94"/>
        <n v="145.68"/>
        <n v="157.035"/>
        <n v="36.270000000000003"/>
        <n v="80.819999999999993"/>
        <n v="284.11200000000002"/>
        <n v="132.876"/>
        <n v="521.58600000000001"/>
        <n v="149.7105"/>
        <n v="99.94"/>
        <n v="699.93"/>
        <n v="124.5735"/>
        <n v="33.137999999999998"/>
        <n v="122.28"/>
        <n v="77.281999999999996"/>
        <n v="51.02"/>
        <n v="68.969999999999985"/>
        <n v="1326.204"/>
        <n v="129.29400000000001"/>
        <n v="288.67200000000003"/>
        <n v="216.24"/>
        <n v="183.44"/>
        <n v="330.34"/>
        <n v="66.328999999999994"/>
        <n v="236.44800000000004"/>
        <n v="1264.2750000000001"/>
        <n v="599.79"/>
        <n v="350.75"/>
        <n v="71.72"/>
        <n v="92.27"/>
        <n v="802.28099999999995"/>
        <n v="87.74199999999999"/>
        <n v="46.295999999999999"/>
        <n v="96.842999999999989"/>
        <n v="81.099999999999994"/>
        <n v="102.6"/>
        <n v="247.68"/>
        <n v="472.56600000000003"/>
        <n v="39.42"/>
        <n v="248.5"/>
        <n v="312.86"/>
        <n v="80.3"/>
        <n v="79.89"/>
        <n v="39.5"/>
        <n v="80.7"/>
        <n v="80.86"/>
        <n v="607.86"/>
        <n v="487.24"/>
        <n v="1516.95"/>
        <n v="37.448999999999998"/>
        <n v="161.36000000000001"/>
        <n v="123.68"/>
        <n v="146.29"/>
        <n v="296.90999999999997"/>
        <n v="183.18"/>
        <n v="46.602000000000004"/>
        <n v="92.5"/>
        <n v="595.5"/>
        <n v="137.52000000000001"/>
        <n v="322.95999999999998"/>
        <n v="82.86"/>
        <n v="51.15"/>
        <n v="545.72400000000005"/>
        <n v="101.86"/>
        <n v="96.500999999999991"/>
        <n v="724.23"/>
        <n v="72.819999999999993"/>
        <n v="144.5"/>
        <n v="413.44"/>
        <n v="495.89"/>
        <n v="180.88200000000001"/>
        <n v="1198.404"/>
        <n v="154.6"/>
        <n v="79.0685"/>
        <n v="138.69"/>
        <n v="119.035"/>
        <n v="32.543999999999997"/>
        <n v="357.96600000000001"/>
        <n v="154.10899999999998"/>
        <n v="313.62"/>
        <n v="431.61"/>
        <n v="33.255000000000003"/>
        <n v="121.38"/>
        <n v="71.622"/>
        <n v="205.24"/>
        <n v="102.3"/>
        <n v="45.747"/>
        <n v="766.2600000000001"/>
        <n v="122.11"/>
        <n v="102.38"/>
        <n v="167.04"/>
        <n v="174.34399999999999"/>
        <n v="144.51"/>
        <n v="134.19000000000003"/>
        <n v="120.9"/>
        <n v="185.934"/>
        <n v="273.02"/>
        <n v="523.32000000000005"/>
        <n v="47.823"/>
        <n v="206.74"/>
        <n v="348.58350000000002"/>
        <n v="576.63"/>
        <n v="462.44099999999997"/>
        <n v="200.34000000000003"/>
        <n v="183.19200000000001"/>
        <n v="144.84"/>
        <n v="208.13550000000001"/>
        <n v="161.62"/>
        <n v="46.377000000000002"/>
        <n v="388.3125"/>
        <n v="149.39100000000002"/>
        <n v="242.44"/>
        <n v="262.2"/>
        <n v="92.88"/>
        <n v="36.659999999999997"/>
        <n v="702.76499999999999"/>
        <n v="32.372999999999998"/>
        <n v="425.37399999999997"/>
        <n v="130.64400000000001"/>
        <n v="573.36"/>
        <n v="155.04"/>
        <n v="46.84"/>
        <n v="346.27499999999998"/>
        <n v="91.07"/>
        <n v="81.86"/>
        <n v="45.45"/>
        <n v="70.62"/>
        <n v="103.12"/>
        <n v="292.44"/>
        <n v="102.68"/>
        <n v="145.92950000000002"/>
        <n v="70.073999999999998"/>
        <n v="782.7650000000001"/>
        <n v="36.72"/>
        <n v="377.39699999999999"/>
        <n v="364.98999999999995"/>
        <n v="147.76"/>
        <n v="153.16999999999999"/>
        <n v="165.7"/>
        <n v="143.52000000000001"/>
        <n v="192.94"/>
        <n v="168.56"/>
        <n v="247.8"/>
        <n v="281.86"/>
        <n v="73.150000000000006"/>
        <n v="374.96499999999997"/>
        <n v="104.70899999999999"/>
        <n v="287.565"/>
        <n v="95.171000000000006"/>
        <n v="231.72399999999999"/>
        <n v="127.56599999999999"/>
        <n v="286.36799999999999"/>
        <n v="108.69"/>
        <n v="361.83"/>
        <n v="139.38"/>
        <n v="35.055"/>
        <n v="231.47699999999998"/>
        <n v="70.033999999999992"/>
        <n v="470.22"/>
        <n v="122.49600000000001"/>
        <n v="187.1"/>
        <n v="131.74"/>
        <n v="436.0025"/>
        <n v="590.52"/>
        <n v="34.741500000000002"/>
        <n v="82.38"/>
        <n v="129.83649999999997"/>
        <n v="71.400000000000006"/>
        <n v="100.87"/>
        <n v="130.80000000000001"/>
        <n v="153.88999999999999"/>
        <n v="104.1335"/>
        <n v="543.59199999999998"/>
        <n v="96.481999999999999"/>
        <n v="153.12100000000001"/>
        <n v="91.162499999999994"/>
        <n v="881.01"/>
        <n v="239.30500000000001"/>
        <n v="82.64"/>
        <n v="288.02"/>
        <n v="97.222999999999999"/>
        <n v="401.18400000000003"/>
        <n v="160.02000000000001"/>
        <n v="188.8"/>
        <n v="943.98"/>
        <n v="125.44"/>
        <n v="72.36"/>
        <n v="38.949999999999996"/>
        <n v="65.096999999999994"/>
        <n v="250.84"/>
        <n v="70.192999999999998"/>
        <n v="998.64"/>
        <n v="562.67999999999995"/>
        <n v="34.826999999999998"/>
        <n v="43.966000000000001"/>
        <n v="184.24"/>
        <n v="118.64999999999999"/>
        <n v="83.3"/>
        <n v="187.68"/>
        <n v="102.5"/>
        <n v="576.93600000000004"/>
        <n v="69.087999999999994"/>
        <n v="46.19"/>
        <n v="469.74"/>
        <n v="123.91"/>
        <n v="50.64"/>
        <n v="126.864"/>
        <n v="39.206499999999998"/>
        <n v="73.8"/>
        <n v="196.91"/>
        <n v="107.37"/>
        <n v="156.21799999999999"/>
        <n v="40.57"/>
        <n v="182.03899999999999"/>
        <n v="146.36649999999997"/>
        <n v="120.8"/>
        <n v="40.15"/>
        <n v="571.19999999999993"/>
        <n v="70.546999999999997"/>
        <n v="742.92"/>
        <n v="70.185999999999993"/>
        <n v="567.6345"/>
        <n v="249.51"/>
        <n v="43.51"/>
        <n v="154.85"/>
        <n v="194.99"/>
        <n v="47.19"/>
        <n v="124.14"/>
        <n v="131.94999999999999"/>
        <n v="102.24"/>
        <n v="304.14"/>
        <n v="234.346"/>
        <n v="155.81"/>
        <n v="155.03049999999999"/>
        <n v="139.935"/>
        <n v="630.79999999999995"/>
        <n v="327.14"/>
        <n v="142.06"/>
        <n v="81.37"/>
        <n v="120.75"/>
        <n v="327.16000000000003"/>
        <n v="73.08"/>
        <n v="88.388000000000005"/>
        <n v="195.22"/>
        <n v="38.674500000000002"/>
        <n v="39.196999999999996"/>
        <n v="81.680000000000007"/>
        <n v="143.32"/>
        <n v="312.62"/>
        <n v="271.863"/>
        <n v="81.971999999999994"/>
        <n v="654.37249999999995"/>
        <n v="124.17"/>
        <n v="145.30249999999998"/>
        <n v="240.29999999999998"/>
        <n v="73.22"/>
        <n v="250.43899999999999"/>
        <n v="145.7585"/>
        <n v="160.12"/>
        <n v="40.549999999999997"/>
        <n v="115.84649999999999"/>
        <n v="748.93499999999995"/>
        <n v="173.09700000000001"/>
        <n v="406.20000000000005"/>
        <n v="46.16"/>
        <n v="101.54"/>
        <n v="134.84299999999999"/>
        <n v="424.79999999999995"/>
        <n v="163.62"/>
        <n v="100.18"/>
        <n v="92.31"/>
        <n v="485.52000000000004"/>
        <n v="43.225000000000001"/>
        <n v="35.99"/>
        <n v="122.55"/>
        <n v="378.65999999999997"/>
        <n v="524.28599999999994"/>
        <n v="125.32"/>
        <n v="334.52"/>
        <n v="80.19"/>
        <n v="49.86"/>
        <n v="391.02"/>
        <n v="39.61"/>
        <n v="70.86"/>
        <n v="258.94400000000002"/>
        <n v="131.79"/>
        <n v="3655.2599999999998"/>
        <n v="101.85"/>
        <n v="1315.3319999999999"/>
        <n v="166.56"/>
        <n v="68.297499999999999"/>
        <n v="38.817"/>
        <n v="137.93999999999997"/>
        <n v="3213.47"/>
        <n v="82.5"/>
        <n v="184"/>
        <n v="72.801000000000002"/>
        <n v="194.73"/>
        <n v="398.73499999999996"/>
        <n v="427.59000000000003"/>
        <n v="196.33"/>
        <n v="82.1"/>
        <n v="123.09"/>
        <n v="282.18"/>
        <n v="157.04"/>
        <n v="818.76"/>
        <n v="36.1"/>
        <n v="278.19"/>
        <n v="468.2835"/>
        <n v="66.33"/>
        <n v="35.619999999999997"/>
        <n v="401.44650000000001"/>
        <n v="336.88799999999998"/>
        <n v="620.88"/>
        <n v="401.32"/>
        <n v="268.56"/>
        <n v="102.32"/>
        <n v="97.037999999999997"/>
        <n v="138.07300000000001"/>
        <n v="32.355000000000004"/>
        <n v="51.09"/>
        <n v="337.77299999999997"/>
        <n v="250.35000000000002"/>
        <n v="81.72"/>
        <n v="78.099499999999992"/>
        <n v="32.337000000000003"/>
        <n v="329.54"/>
        <n v="170.49600000000001"/>
        <n v="90.7"/>
        <n v="45.59"/>
        <n v="395.68500000000006"/>
        <n v="145.18799999999999"/>
        <n v="93.293999999999997"/>
        <n v="230.261"/>
        <n v="154.09"/>
        <n v="76.60799999999999"/>
        <n v="79.908500000000004"/>
        <n v="146.66"/>
        <n v="398.06"/>
        <n v="195.60499999999999"/>
        <n v="282.36"/>
        <n v="74.222999999999999"/>
        <n v="166.91"/>
        <n v="45.99"/>
        <n v="35.159499999999994"/>
        <n v="704.5"/>
        <n v="109.97999999999999"/>
        <n v="32.67"/>
        <n v="241.28"/>
        <n v="47.07"/>
        <n v="294.38599999999997"/>
        <n v="43.671499999999995"/>
        <n v="188.70799999999997"/>
        <n v="842.84999999999991"/>
        <n v="67.355000000000004"/>
        <n v="123.71400000000001"/>
        <n v="152.78"/>
        <n v="47.271999999999998"/>
        <n v="149.72"/>
        <n v="106.2585"/>
        <n v="79.551500000000004"/>
        <n v="546.82000000000005"/>
        <n v="763.88"/>
        <n v="35.78"/>
        <n v="356.96249999999998"/>
        <n v="520.99199999999996"/>
        <n v="162.51"/>
        <n v="211.56"/>
        <n v="90.28"/>
        <n v="684.5"/>
        <n v="290.24399999999997"/>
        <n v="156.06"/>
        <n v="1186.4639999999999"/>
        <n v="71.28"/>
        <n v="152.94050000000001"/>
        <n v="117.98049999999999"/>
        <n v="68.608999999999995"/>
        <n v="155.45799999999997"/>
        <n v="637.51499999999999"/>
        <n v="45.153500000000001"/>
        <n v="417.3075"/>
        <n v="556.53750000000002"/>
        <n v="804.09999999999991"/>
        <n v="121.53"/>
        <n v="81.08"/>
        <n v="541.548"/>
        <n v="192.42"/>
        <n v="2831.6899999999996"/>
        <n v="75.905000000000001"/>
        <n v="51.12"/>
        <n v="180.66"/>
        <n v="69.919999999999987"/>
        <n v="438.21000000000004"/>
        <n v="289.48"/>
        <n v="60.536999999999999"/>
        <n v="266.24"/>
        <n v="48.668499999999995"/>
        <n v="93.5"/>
        <n v="123.47999999999999"/>
        <n v="37.753"/>
        <n v="126.33300000000001"/>
        <n v="293.56799999999998"/>
        <n v="32.652000000000001"/>
        <n v="197.154"/>
        <n v="613.52"/>
        <n v="251"/>
        <n v="205.91249999999999"/>
        <n v="274.73999999999995"/>
        <n v="286.2"/>
        <n v="495.56"/>
        <n v="128.64899999999997"/>
        <n v="88.805999999999997"/>
        <n v="148.2475"/>
        <n v="36.74"/>
        <n v="398.56"/>
        <n v="70.375999999999991"/>
        <n v="145.71"/>
        <n v="143.887"/>
        <n v="450.5"/>
        <n v="140.12100000000001"/>
        <n v="47.604499999999994"/>
        <n v="128.29500000000002"/>
        <n v="544.6635"/>
        <n v="205.173"/>
        <n v="162.97999999999999"/>
        <n v="1041.3440000000001"/>
        <n v="32.832000000000001"/>
        <n v="696.91500000000008"/>
        <n v="202.28"/>
        <n v="311.15999999999997"/>
        <n v="132.49"/>
        <n v="161.30000000000001"/>
        <n v="33.639499999999998"/>
        <n v="123.03"/>
        <n v="36.01"/>
        <n v="95.399000000000001"/>
        <n v="300.89999999999998"/>
        <n v="42.930000000000007"/>
        <n v="73.691999999999993"/>
        <n v="102.84"/>
        <n v="148.49100000000001"/>
        <n v="145.65"/>
        <n v="459.57199999999995"/>
        <n v="36.94"/>
        <n v="85.784999999999997"/>
        <n v="335.05"/>
        <n v="34.104999999999997"/>
        <n v="277.23600000000005"/>
        <n v="157.91"/>
        <n v="117.10650000000001"/>
        <n v="228.34200000000001"/>
        <n v="178.29"/>
        <n v="31.195"/>
        <n v="158.86849999999998"/>
        <n v="145.94"/>
        <n v="248.73"/>
        <n v="993.42899999999997"/>
        <n v="984.96299999999997"/>
        <n v="78.564999999999998"/>
        <n v="40.33"/>
        <n v="69.691499999999991"/>
        <n v="138.87"/>
        <n v="39.729999999999997"/>
        <n v="497.87600000000003"/>
        <n v="88.710999999999999"/>
        <n v="71.225999999999999"/>
        <n v="124.491"/>
        <n v="253.9"/>
        <n v="142.82999999999998"/>
        <n v="45.675000000000004"/>
        <n v="50.33"/>
        <n v="42.75"/>
        <n v="234.59400000000002"/>
        <n v="446.76599999999996"/>
        <n v="143.08000000000001"/>
        <n v="204.98"/>
        <n v="560.79599999999994"/>
        <n v="121.44"/>
        <n v="176.47199999999998"/>
        <n v="349.43400000000003"/>
        <n v="311.06799999999998"/>
        <n v="617.91800000000001"/>
        <n v="40.26"/>
        <n v="42.506999999999998"/>
        <n v="42.610500000000002"/>
        <n v="657.05799999999999"/>
        <n v="126.12"/>
        <n v="36"/>
        <n v="154.13749999999999"/>
        <n v="150.44"/>
        <n v="239.72299999999998"/>
        <n v="167.44"/>
        <n v="70.58"/>
        <n v="389.30999999999995"/>
        <n v="40.67"/>
        <n v="40.94"/>
        <n v="287.53649999999999"/>
        <n v="101.43900000000001"/>
        <n v="38.284999999999997"/>
        <n v="86.364499999999992"/>
        <n v="689.73249999999996"/>
        <n v="102.06"/>
        <n v="50.67"/>
        <n v="1240.8899999999999"/>
        <n v="778.4"/>
        <n v="94"/>
        <n v="80.92"/>
        <n v="156.11000000000001"/>
        <n v="219.20400000000001"/>
        <n v="97.793999999999997"/>
        <n v="1456.02"/>
        <n v="359.75549999999998"/>
        <n v="287.892"/>
        <n v="204.74"/>
        <n v="102.13"/>
        <n v="161.82"/>
        <n v="166.58"/>
        <n v="273.45999999999998"/>
        <n v="304.88"/>
        <n v="128.304"/>
        <n v="72.26100000000001"/>
        <n v="135.261"/>
        <n v="260.68949999999995"/>
        <n v="43.624000000000002"/>
        <n v="149.22000000000003"/>
        <n v="171.53"/>
        <n v="1552.7160000000003"/>
        <n v="141"/>
        <n v="305.77999999999997"/>
        <n v="163.80000000000001"/>
        <n v="103.58"/>
        <n v="250.92000000000002"/>
        <n v="38.522499999999994"/>
        <n v="291.77999999999997"/>
        <n v="163.25"/>
        <n v="200.22"/>
        <n v="148.30199999999999"/>
        <n v="571.44000000000005"/>
        <n v="41.18"/>
        <n v="365.262"/>
        <n v="1036.26"/>
        <n v="365.976"/>
        <n v="440.66999999999996"/>
        <n v="322.42"/>
        <n v="135.41299999999998"/>
        <n v="142.95599999999999"/>
        <n v="138.10149999999999"/>
        <n v="94.2"/>
        <n v="697.90500000000009"/>
        <n v="248.67000000000002"/>
        <n v="161.6"/>
        <n v="75.125999999999991"/>
        <n v="242.7"/>
        <n v="41.37"/>
        <n v="387.74249999999995"/>
        <n v="36.19"/>
        <n v="142.04"/>
        <n v="133.66999999999999"/>
        <n v="999.59999999999991"/>
        <n v="179.87400000000002"/>
        <n v="603.36"/>
        <n v="190.45599999999999"/>
        <n v="43.401000000000003"/>
        <n v="214.03"/>
        <n v="365.25599999999997"/>
        <n v="81.58"/>
        <n v="213.74100000000001"/>
        <n v="164.92"/>
        <n v="519.54999999999995"/>
        <n v="447.21"/>
        <n v="282.57"/>
        <n v="46.87"/>
        <n v="33.291000000000004"/>
        <n v="135.44"/>
        <n v="276.75"/>
        <n v="385.2"/>
        <n v="39.94"/>
        <n v="451.83000000000004"/>
        <n v="142.13999999999999"/>
        <n v="50.78"/>
        <n v="268.86899999999997"/>
        <n v="140.79599999999999"/>
        <n v="103.5"/>
        <n v="74.007000000000005"/>
        <n v="129.75299999999999"/>
        <n v="329.88"/>
        <n v="103.819"/>
        <n v="430.77"/>
        <n v="315.32"/>
        <n v="101.58"/>
        <n v="666.84"/>
        <n v="166.66"/>
        <n v="136.363"/>
        <n v="493.5"/>
        <n v="222.15600000000001"/>
        <n v="206.34"/>
        <n v="47.813499999999998"/>
        <n v="728.178"/>
        <n v="185.61099999999999"/>
        <n v="524"/>
        <n v="246.78000000000003"/>
        <n v="90.79"/>
        <n v="41.33"/>
        <n v="78.070999999999998"/>
        <n v="391.35249999999996"/>
        <n v="111"/>
        <n v="81.8"/>
        <n v="110.997"/>
        <n v="130.26249999999999"/>
        <n v="362.96100000000001"/>
        <n v="89.043499999999995"/>
        <n v="37.090000000000003"/>
        <n v="45.43"/>
        <n v="35.550000000000004"/>
        <n v="222.44399999999999"/>
        <n v="103.61"/>
        <n v="276.92500000000001"/>
        <n v="348.76799999999997"/>
        <n v="262.96199999999999"/>
        <n v="131.91999999999999"/>
        <n v="424.72800000000001"/>
        <n v="34.655999999999999"/>
        <n v="443.00399999999996"/>
        <n v="206.958"/>
        <n v="181.85400000000001"/>
        <n v="76.142499999999998"/>
        <n v="83.74"/>
        <n v="243.1"/>
        <n v="244.17000000000002"/>
        <n v="36.799999999999997"/>
        <n v="1048.4100000000001"/>
        <n v="50.94"/>
        <n v="251.78"/>
        <n v="103.8"/>
        <n v="79.5"/>
        <n v="79.440999999999988"/>
        <n v="223.53300000000002"/>
        <n v="46.53"/>
        <n v="99.38"/>
        <n v="192.61800000000002"/>
        <n v="83.03"/>
        <n v="40.799999999999997"/>
        <n v="213.078"/>
        <n v="110.45700000000001"/>
        <n v="417.24"/>
        <n v="172.37749999999997"/>
        <n v="89.712000000000003"/>
        <n v="35.799999999999997"/>
        <n v="195.12"/>
        <n v="75.410999999999987"/>
        <n v="296.4205"/>
        <n v="35.5"/>
        <n v="46.44"/>
        <n v="66.917999999999992"/>
        <n v="66.290999999999997"/>
        <n v="127.62000000000002"/>
        <n v="48.278999999999996"/>
        <n v="107.2105"/>
        <n v="216.45000000000002"/>
        <n v="35.58"/>
        <n v="147.155"/>
        <n v="153.86199999999999"/>
        <n v="91.36"/>
        <n v="78.819999999999993"/>
        <n v="269.98"/>
        <n v="77.766999999999996"/>
        <n v="85.518999999999991"/>
        <n v="101.46"/>
        <n v="344.99249999999995"/>
        <n v="163.47999999999999"/>
        <n v="415.827"/>
        <n v="406.44"/>
        <n v="62.678999999999995"/>
        <n v="242.12"/>
        <n v="143.62"/>
        <n v="580.72"/>
        <n v="72.14"/>
        <n v="195.02100000000002"/>
        <n v="32.894999999999996"/>
        <n v="592.23"/>
        <n v="96.614999999999995"/>
        <n v="95.456000000000003"/>
        <n v="106.59"/>
        <n v="84.402000000000001"/>
        <n v="177.56100000000001"/>
        <n v="63.467999999999996"/>
        <n v="142.21499999999997"/>
        <n v="468.75"/>
        <n v="360.42"/>
        <n v="145.21"/>
        <n v="71.603999999999999"/>
        <n v="291.54599999999999"/>
        <n v="250.74"/>
        <n v="196.57"/>
        <n v="371.90600000000001"/>
        <n v="576.84"/>
        <n v="133.285"/>
        <n v="650.52199999999993"/>
        <n v="48.060499999999998"/>
        <n v="83.412000000000006"/>
        <n v="91.45"/>
        <n v="120.84"/>
        <n v="73.86"/>
        <n v="143.69"/>
        <n v="294.18"/>
        <n v="153.88"/>
        <n v="216.60000000000002"/>
        <n v="457.59000000000003"/>
        <n v="67.241"/>
        <n v="466.75"/>
        <n v="103.42"/>
        <n v="39.86"/>
        <n v="167.42"/>
        <n v="47.62"/>
        <n v="76.047499999999999"/>
        <n v="51.82"/>
        <n v="548.35199999999998"/>
        <n v="37.866999999999997"/>
        <n v="586.87199999999996"/>
        <n v="94.04"/>
        <n v="141.58000000000001"/>
        <n v="92.82"/>
        <n v="69.75"/>
        <n v="122.43"/>
        <n v="783.45"/>
        <n v="151.73099999999999"/>
        <n v="165.96"/>
        <n v="980.13599999999997"/>
        <n v="76.911999999999992"/>
        <n v="200.36"/>
        <n v="140.886"/>
        <n v="136.88999999999999"/>
        <n v="155.35"/>
        <n v="77.073499999999996"/>
        <n v="145.87"/>
        <n v="774.6389999999999"/>
        <n v="74.052000000000007"/>
        <n v="49.5"/>
        <n v="88.311999999999983"/>
        <n v="36.909999999999997"/>
        <n v="35.6"/>
        <n v="152.47499999999999"/>
        <n v="85.536000000000001"/>
        <n v="296.24400000000003"/>
        <n v="37.990499999999997"/>
        <n v="140.44"/>
        <n v="235.08699999999999"/>
        <n v="338.334"/>
        <n v="33.705999999999996"/>
        <n v="403.89"/>
        <n v="216.09"/>
        <n v="40.24"/>
        <n v="36.14"/>
        <n v="76.417999999999992"/>
        <n v="105.82050000000001"/>
        <n v="475.26599999999996"/>
        <n v="580.16499999999996"/>
        <n v="120.09"/>
        <n v="616.5"/>
        <n v="764.6"/>
        <n v="72.27"/>
        <n v="83.05"/>
        <n v="292.45999999999998"/>
        <n v="288.18"/>
        <n v="237.17550000000003"/>
        <n v="109.449"/>
        <n v="390.18"/>
        <n v="502.56000000000006"/>
        <n v="152.94"/>
        <n v="89.963999999999999"/>
        <n v="123.89599999999999"/>
        <n v="185.57300000000001"/>
        <n v="103.31"/>
        <n v="369.93"/>
        <n v="36.323999999999998"/>
        <n v="166.12"/>
        <n v="303.45999999999998"/>
        <n v="273.63800000000003"/>
        <n v="154.87"/>
        <n v="363.44700000000006"/>
        <n v="232.27499999999998"/>
        <n v="271.26"/>
        <n v="1601.3999999999999"/>
        <n v="120.94"/>
        <n v="566.08299999999997"/>
        <n v="362.64"/>
        <n v="96.643500000000003"/>
        <n v="72.42"/>
        <n v="523.25"/>
        <n v="942.16249999999991"/>
        <n v="69.463999999999999"/>
        <n v="462.04999999999995"/>
        <n v="487.48"/>
        <n v="248.71"/>
        <n v="50.98"/>
        <n v="182.22"/>
        <n v="101.51699999999998"/>
        <n v="87.352499999999992"/>
        <n v="39.1875"/>
        <n v="534.6"/>
        <n v="380.85499999999996"/>
        <n v="98.552999999999997"/>
        <n v="79.419999999999987"/>
        <n v="35.74"/>
        <n v="71.864999999999995"/>
        <n v="100.88"/>
        <n v="162.76"/>
        <n v="41.3"/>
        <n v="65.069999999999993"/>
        <n v="357.99299999999999"/>
        <n v="432"/>
        <n v="86.355000000000004"/>
        <n v="39.101999999999997"/>
        <n v="162.78"/>
        <n v="72.036000000000001"/>
        <n v="90.21"/>
        <n v="120.24"/>
        <n v="47.53"/>
        <n v="93.42"/>
        <n v="197.26"/>
        <n v="70.56"/>
        <n v="36.58"/>
        <n v="315.32400000000001"/>
        <n v="41.25"/>
        <n v="101.37"/>
        <n v="323.62700000000001"/>
        <n v="42.865499999999997"/>
        <n v="38.399000000000001"/>
        <n v="49.219499999999996"/>
        <n v="107.69999999999999"/>
        <n v="171.51299999999998"/>
        <n v="47.195999999999998"/>
        <n v="249.375"/>
        <n v="69.882000000000005"/>
        <n v="72.711000000000013"/>
        <n v="77.007000000000005"/>
        <n v="163.32"/>
        <n v="146.55000000000001"/>
        <n v="291.15000000000003"/>
        <n v="244.94"/>
        <n v="212.79000000000002"/>
        <n v="191.44"/>
        <n v="165.84"/>
        <n v="82.82"/>
        <n v="318.49699999999996"/>
        <n v="44.830499999999994"/>
        <n v="274.70999999999998"/>
        <n v="617.67999999999995"/>
        <n v="94.828999999999994"/>
        <n v="82.421999999999997"/>
        <n v="123.33"/>
        <n v="143.6"/>
        <n v="34.513499999999993"/>
        <n v="218.21499999999997"/>
        <n v="36.630000000000003"/>
        <n v="134.31099999999998"/>
        <n v="978.83249999999987"/>
        <n v="104.69"/>
        <n v="648.33699999999999"/>
        <n v="119.6525"/>
        <n v="523.83000000000004"/>
        <n v="81.22"/>
        <n v="144.62"/>
        <n v="136.68300000000002"/>
        <n v="156.55000000000001"/>
        <n v="152.72"/>
        <n v="38.484499999999997"/>
        <n v="121.83"/>
        <n v="88.739499999999992"/>
        <n v="180.46"/>
        <n v="51.75"/>
        <n v="277.85700000000003"/>
        <n v="297.46800000000002"/>
        <n v="196.39"/>
        <n v="72.5"/>
        <n v="379.71499999999997"/>
        <n v="44.003999999999998"/>
        <n v="604.24"/>
        <n v="65.150999999999996"/>
        <n v="72.650000000000006"/>
        <n v="198.44"/>
        <n v="193.67"/>
        <n v="830.15"/>
        <n v="163.13999999999999"/>
        <n v="287.72000000000003"/>
        <n v="280.59000000000003"/>
        <n v="1542.61"/>
        <n v="116.39399999999999"/>
        <n v="142.84"/>
        <n v="217.04999999999998"/>
        <n v="114.399"/>
        <n v="103.68"/>
        <n v="209.91599999999997"/>
        <n v="91.78"/>
        <n v="186.26"/>
        <n v="33.003"/>
        <n v="184.5"/>
        <n v="35.649000000000001"/>
        <n v="138.703"/>
        <n v="331.99200000000002"/>
        <n v="70.91"/>
        <n v="275.07600000000002"/>
        <n v="137.71199999999999"/>
        <n v="152.97"/>
        <n v="91.58"/>
        <n v="161.31"/>
        <n v="68.342999999999989"/>
        <n v="79.459999999999994"/>
        <n v="72.099999999999994"/>
        <n v="194.36"/>
        <n v="183.03649999999999"/>
        <n v="248.72400000000002"/>
        <n v="192.82"/>
        <n v="499.56000000000006"/>
        <n v="161.84"/>
        <n v="326.20000000000005"/>
        <n v="167.12"/>
        <n v="377.25"/>
        <n v="32.058"/>
        <n v="208.04"/>
        <n v="667.51199999999994"/>
        <n v="90.58"/>
        <n v="120.22"/>
        <n v="109.05000000000001"/>
        <n v="390.56"/>
        <n v="184.2"/>
        <n v="72.936000000000007"/>
        <n v="181.56399999999999"/>
        <n v="156.19"/>
        <n v="147.72"/>
        <n v="299.13599999999997"/>
        <n v="505.53"/>
        <n v="44.117999999999995"/>
        <n v="62.910000000000004"/>
        <n v="79.66"/>
        <n v="72.040000000000006"/>
        <n v="375.93"/>
        <n v="249.75"/>
        <n v="452.16"/>
        <n v="159.56"/>
        <n v="519.98400000000004"/>
        <n v="472.26"/>
        <n v="85.851500000000001"/>
        <n v="1336.0725"/>
        <n v="130.94"/>
        <n v="287.6825"/>
        <n v="98.724000000000004"/>
        <n v="279.01799999999997"/>
        <n v="597.67200000000003"/>
        <n v="91.062000000000012"/>
        <n v="155.83000000000001"/>
        <n v="34.561"/>
        <n v="248.18"/>
        <n v="134.88099999999997"/>
        <n v="518.2025000000001"/>
        <n v="30.242999999999999"/>
        <n v="157.84"/>
        <n v="336.35"/>
        <n v="390.22650000000004"/>
        <n v="178.517"/>
        <n v="85.644000000000005"/>
        <n v="778.25"/>
        <n v="195.15"/>
        <n v="81.569999999999993"/>
        <n v="627.20000000000005"/>
        <n v="294.709"/>
        <n v="1332.12"/>
        <n v="691.7299999999999"/>
        <n v="80.44"/>
        <n v="38.606999999999999"/>
        <n v="93.55"/>
        <n v="293.7"/>
        <n v="548.31600000000003"/>
        <n v="125.14"/>
        <n v="144.43199999999999"/>
        <n v="147.24"/>
        <n v="379.10699999999997"/>
        <n v="38.180499999999995"/>
        <n v="493.24"/>
        <n v="38.930999999999997"/>
        <n v="106.14000000000001"/>
        <n v="537.96"/>
        <n v="494.02000000000004"/>
        <n v="1480.95"/>
        <n v="39.590000000000003"/>
        <n v="219.38499999999996"/>
        <n v="272.13"/>
        <n v="164.36"/>
        <n v="91.37"/>
        <n v="46.92"/>
        <n v="95.275500000000008"/>
        <n v="125.04350000000001"/>
        <n v="312.89999999999998"/>
        <n v="760.45600000000002"/>
        <n v="332.8"/>
        <n v="153.87"/>
        <n v="200.2"/>
        <n v="73.739999999999995"/>
        <n v="178.37199999999999"/>
        <n v="76.094999999999985"/>
        <n v="145.02000000000001"/>
        <n v="31.45"/>
        <n v="100.04"/>
        <n v="68.305000000000007"/>
        <n v="116.89200000000001"/>
        <n v="74.907000000000011"/>
        <n v="93.897000000000006"/>
        <n v="156.94999999999999"/>
        <n v="35.590000000000003"/>
        <n v="604.56600000000003"/>
        <n v="412.452"/>
        <n v="327.51"/>
        <n v="74"/>
        <n v="198.38400000000001"/>
        <n v="37.020000000000003"/>
        <n v="81.06"/>
        <n v="103.82"/>
        <n v="34.7605"/>
        <n v="95.904000000000011"/>
        <n v="147.38399999999999"/>
        <n v="186.16"/>
        <n v="49.79"/>
        <n v="541.14"/>
        <n v="59.822999999999993"/>
        <n v="46.43"/>
        <n v="185.01249999999999"/>
        <n v="284.32"/>
        <n v="90.61099999999999"/>
        <n v="493.53"/>
        <n v="350.47800000000001"/>
        <n v="617.27"/>
        <n v="60.52"/>
        <n v="77.99499999999999"/>
        <n v="291.91599999999994"/>
        <n v="183.5"/>
        <n v="892.80000000000007"/>
        <n v="73.106999999999999"/>
        <n v="78.013999999999996"/>
        <n v="129.14100000000002"/>
        <n v="143.38"/>
        <n v="144.54"/>
        <n v="36.828000000000003"/>
        <n v="642.64250000000004"/>
        <n v="40.770000000000003"/>
        <n v="33.6965"/>
        <n v="46.59"/>
        <n v="69.959999999999994"/>
        <n v="253.79999999999998"/>
        <n v="84.861000000000004"/>
        <n v="464.15100000000001"/>
        <n v="40.985999999999997"/>
        <n v="281.952"/>
        <n v="72.81"/>
        <n v="481.91999999999996"/>
        <n v="792.34749999999997"/>
        <n v="34.475999999999999"/>
        <n v="292.32"/>
        <n v="615.45000000000005"/>
        <n v="36.69"/>
        <n v="521.72"/>
        <n v="146.13999999999999"/>
        <n v="1331.72"/>
        <n v="489.72"/>
        <n v="219.02400000000003"/>
        <n v="160.11299999999997"/>
        <n v="142.596"/>
        <n v="35.865000000000002"/>
        <n v="121.59"/>
        <n v="520.16600000000005"/>
        <n v="97.712999999999994"/>
        <n v="284.88"/>
        <n v="267.62"/>
        <n v="68.832999999999998"/>
        <n v="792.4"/>
        <n v="71.170500000000004"/>
        <n v="389.84"/>
        <n v="161.03"/>
        <n v="33.896000000000001"/>
        <n v="37.695999999999998"/>
        <n v="438.65999999999997"/>
        <n v="71.680000000000007"/>
        <n v="103.54"/>
        <n v="133.95999999999998"/>
        <n v="47.17"/>
        <n v="90.738"/>
        <n v="289.36799999999999"/>
        <n v="81.56"/>
        <n v="141.69"/>
        <n v="74.951999999999998"/>
        <n v="164.86"/>
        <n v="145.52000000000001"/>
        <n v="479.73599999999999"/>
        <n v="147.36000000000001"/>
        <n v="282.42099999999999"/>
        <n v="51.74"/>
        <n v="71.7"/>
        <n v="74.878999999999991"/>
        <n v="690.66"/>
        <n v="130.79700000000003"/>
        <n v="135.08100000000002"/>
        <n v="307.68299999999999"/>
        <n v="82.48"/>
        <n v="40.1"/>
        <n v="160.47999999999999"/>
        <n v="604.04"/>
        <n v="46.188000000000002"/>
        <n v="145.22"/>
        <n v="204.7"/>
        <n v="326.76"/>
        <n v="48.6875"/>
        <n v="48.241"/>
        <n v="126.64449999999999"/>
        <n v="162.06"/>
        <n v="66.654000000000011"/>
        <n v="338.01"/>
        <n v="193.70499999999998"/>
        <n v="205.88"/>
        <n v="1299.6000000000001"/>
        <n v="46.206000000000003"/>
        <n v="257.68799999999999"/>
        <n v="73.340999999999994"/>
        <n v="79.400000000000006"/>
        <n v="1240.8120000000001"/>
        <n v="80.39"/>
        <n v="129.303"/>
        <n v="35.86"/>
        <n v="351.75600000000003"/>
        <n v="142.101"/>
        <n v="81.66"/>
        <n v="74.239999999999995"/>
        <n v="235.67599999999999"/>
        <n v="142.36000000000001"/>
        <n v="562.19399999999996"/>
        <n v="318.26899999999995"/>
        <n v="94.410999999999987"/>
        <n v="202"/>
        <n v="45.172499999999992"/>
        <n v="249.26399999999998"/>
        <n v="258.00099999999998"/>
        <n v="283.83999999999997"/>
        <n v="124.4485"/>
        <n v="200.85000000000002"/>
        <n v="183.2"/>
        <n v="461.58599999999996"/>
        <n v="245.38"/>
        <n v="83.8"/>
        <n v="112.69300000000001"/>
        <n v="232.02799999999999"/>
        <n v="358.19849999999997"/>
        <n v="276.16499999999996"/>
        <n v="242.5"/>
        <n v="32.345999999999997"/>
        <n v="164.94"/>
        <n v="47.946499999999993"/>
        <n v="351.17749999999995"/>
        <n v="606.52800000000002"/>
        <n v="243.64"/>
        <n v="45.018000000000001"/>
        <n v="45.153000000000006"/>
        <n v="560.29500000000007"/>
        <n v="145.99600000000001"/>
        <n v="230.60300000000001"/>
        <n v="261.18"/>
        <n v="34.893499999999996"/>
        <n v="509.77"/>
        <n v="678.31200000000001"/>
        <n v="188.37549999999999"/>
        <n v="473.69849999999997"/>
        <n v="38.664999999999999"/>
        <n v="460.5"/>
        <n v="70.430000000000007"/>
        <n v="199.72"/>
        <n v="278.81699999999995"/>
        <n v="167.54"/>
        <n v="81.84"/>
        <n v="34.271999999999998"/>
        <n v="592.19200000000001"/>
        <n v="51.83"/>
        <n v="181.23150000000001"/>
        <n v="77.975999999999999"/>
        <n v="47.784999999999997"/>
        <n v="42.911999999999999"/>
        <n v="97.811999999999983"/>
        <n v="247.46"/>
        <n v="293.62"/>
        <n v="334.32"/>
        <n v="83.69"/>
        <n v="34.339999999999996"/>
        <n v="429.93"/>
        <n v="689.85"/>
        <n v="146.33000000000001"/>
        <n v="124.16499999999998"/>
        <n v="269.48400000000004"/>
        <n v="125.742"/>
        <n v="156.81"/>
        <n v="383.38200000000006"/>
        <n v="124.51"/>
        <n v="620.67000000000007"/>
        <n v="373.89600000000002"/>
        <n v="178.25799999999998"/>
        <n v="1117.008"/>
        <n v="262.59899999999999"/>
        <n v="227.31600000000003"/>
        <n v="142.80000000000001"/>
        <n v="624.96"/>
        <n v="699.24750000000006"/>
        <n v="557.68799999999999"/>
        <n v="382.71249999999998"/>
        <n v="345.48"/>
        <n v="41.606999999999999"/>
        <n v="210.06899999999999"/>
        <n v="344.79"/>
        <n v="69.406999999999996"/>
        <n v="73.421999999999997"/>
        <n v="269.298"/>
        <n v="75.638999999999996"/>
        <n v="574.38"/>
        <n v="132.46799999999999"/>
        <n v="63.791999999999994"/>
        <n v="137.40799999999999"/>
        <n v="71.86"/>
        <n v="199.7"/>
        <n v="586.26400000000001"/>
        <n v="165.44"/>
        <n v="234.52199999999999"/>
        <n v="105.19349999999999"/>
        <n v="50.02"/>
        <n v="79.153999999999996"/>
        <n v="568.32000000000005"/>
        <n v="103.39399999999999"/>
        <n v="164.7"/>
        <n v="189.13550000000001"/>
        <n v="81.48"/>
        <n v="112.4325"/>
        <n v="279.65999999999997"/>
        <n v="405.24149999999997"/>
        <n v="127.15749999999998"/>
        <n v="753.72"/>
        <n v="531.54899999999998"/>
        <n v="147.47999999999999"/>
        <n v="47.37"/>
        <n v="138.339"/>
        <n v="68.59"/>
        <n v="138.69999999999999"/>
        <n v="66.474000000000004"/>
        <n v="103.04"/>
        <n v="50.42"/>
        <n v="1420.11"/>
        <n v="34.348499999999994"/>
        <n v="95.322999999999993"/>
        <n v="139.995"/>
        <n v="46.629000000000005"/>
        <n v="36.548999999999999"/>
        <n v="133.74099999999999"/>
        <n v="163.98"/>
        <n v="162.26"/>
        <n v="670.13000000000011"/>
        <n v="180.9"/>
        <n v="42.083499999999994"/>
        <n v="167.22900000000001"/>
        <n v="165.20400000000001"/>
        <n v="733.45"/>
        <n v="79.81"/>
        <n v="577.74249999999995"/>
        <n v="478.99"/>
        <n v="242.01"/>
        <n v="304.24"/>
        <n v="280.63600000000002"/>
        <n v="100.86"/>
        <n v="337.56899999999996"/>
        <n v="551.44600000000003"/>
        <n v="385.98"/>
        <n v="384.291"/>
        <n v="574.52"/>
        <n v="1299.4099999999999"/>
        <n v="123.81"/>
        <n v="146.1"/>
        <n v="153.01649999999998"/>
        <n v="450.6"/>
        <n v="70.400000000000006"/>
        <n v="1031.8320000000001"/>
        <n v="36.590000000000003"/>
        <n v="238.22199999999998"/>
        <n v="35.71"/>
        <n v="93.44"/>
        <n v="136.01149999999998"/>
        <n v="125.88"/>
        <n v="231.43899999999999"/>
        <n v="883.101"/>
        <n v="171.86999999999998"/>
        <n v="210"/>
        <n v="534.20799999999997"/>
        <n v="200.18399999999997"/>
        <n v="93.132000000000005"/>
        <n v="116.19449999999999"/>
        <n v="286.83999999999997"/>
        <n v="47.082000000000001"/>
        <n v="524.20000000000005"/>
        <n v="51.35"/>
        <n v="39.659999999999997"/>
        <n v="39.79"/>
        <n v="222.858"/>
        <n v="93.39"/>
        <n v="336.56"/>
        <n v="238.464"/>
        <n v="92.59"/>
        <n v="33.677500000000002"/>
        <n v="168.89400000000001"/>
        <n v="36.32"/>
        <n v="226.00800000000001"/>
        <n v="249.82"/>
        <n v="199.32"/>
        <n v="1282.0439999999999"/>
        <n v="221.88600000000002"/>
        <n v="948.375"/>
        <n v="70.72"/>
        <n v="46.01"/>
        <n v="89.88"/>
        <n v="519.94500000000005"/>
        <n v="163.87"/>
        <n v="33.6205"/>
        <n v="160.4"/>
        <n v="123.27000000000001"/>
        <n v="157.1225"/>
        <n v="136.34399999999999"/>
        <n v="121.26"/>
        <n v="42.789000000000001"/>
        <n v="97.334999999999994"/>
        <n v="540"/>
        <n v="144.096"/>
        <n v="36.53"/>
        <n v="154.53"/>
        <n v="96.215999999999994"/>
        <n v="116.50800000000001"/>
        <n v="141.77000000000001"/>
        <n v="509.97450000000003"/>
        <n v="101.12"/>
        <n v="47.38"/>
        <n v="78.828999999999994"/>
        <n v="139.239"/>
        <n v="63.423000000000002"/>
        <n v="71.05"/>
        <n v="107.541"/>
        <n v="141.07499999999999"/>
        <n v="91.99"/>
        <n v="75.790999999999997"/>
        <n v="82.97"/>
        <n v="103.33"/>
        <n v="406.23899999999998"/>
        <n v="248.77800000000002"/>
        <n v="330.46"/>
        <n v="121.92"/>
        <n v="103.91099999999999"/>
        <n v="140.10300000000001"/>
        <n v="40.75"/>
        <n v="1311.4939999999999"/>
        <n v="74.2"/>
        <n v="156.78799999999998"/>
        <n v="155.16"/>
        <n v="44.041999999999994"/>
        <n v="127.5945"/>
        <n v="123.11"/>
        <n v="81.239999999999995"/>
        <n v="60.188499999999998"/>
        <n v="1201.56"/>
        <n v="104.7375"/>
        <n v="166.33799999999999"/>
        <n v="90.09"/>
        <n v="36.83"/>
        <n v="932.75749999999994"/>
        <n v="187.46"/>
        <n v="34.637"/>
        <n v="251.82"/>
        <n v="83.304000000000002"/>
        <n v="280.08"/>
        <n v="139.374"/>
        <n v="371.34"/>
        <n v="80.58"/>
        <n v="307.02100000000002"/>
        <n v="80.319999999999993"/>
        <n v="164.25"/>
        <n v="609.59999999999991"/>
        <n v="179.95000000000002"/>
        <n v="65.826000000000008"/>
        <n v="36.891000000000005"/>
        <n v="241.41"/>
        <n v="701.59999999999991"/>
        <n v="340.01100000000002"/>
        <n v="268.66000000000003"/>
        <n v="394.51599999999996"/>
        <n v="192.62"/>
        <n v="51.25"/>
        <n v="123.29"/>
        <n v="272.30799999999999"/>
        <n v="80.56"/>
        <n v="38.4465"/>
        <n v="1602.2400000000002"/>
        <n v="82.28"/>
        <n v="212.88"/>
        <n v="129.523"/>
        <n v="93.64"/>
        <n v="123.6"/>
        <n v="355.10999999999996"/>
        <n v="303.32"/>
        <n v="36.76"/>
        <n v="195.67"/>
        <n v="36.747"/>
        <n v="414.56099999999998"/>
        <n v="292.428"/>
        <n v="39.423000000000002"/>
        <n v="206.55"/>
        <n v="648.17999999999995"/>
        <n v="153.31099999999998"/>
        <n v="191.91"/>
        <n v="34.798500000000004"/>
        <n v="201.66600000000003"/>
        <n v="125.99849999999999"/>
        <n v="71.17"/>
        <n v="713.23200000000008"/>
        <n v="235.83749999999998"/>
        <n v="231.75"/>
        <n v="400.3965"/>
        <n v="123.08000000000001"/>
        <n v="114.47499999999999"/>
        <n v="97.317999999999998"/>
        <n v="620.05799999999999"/>
        <n v="671.46"/>
        <n v="383.29200000000003"/>
        <n v="103.52"/>
        <n v="524.04300000000001"/>
        <n v="119.12049999999999"/>
        <n v="213.51149999999998"/>
        <n v="105.42149999999999"/>
        <n v="101.32"/>
        <n v="259.05599999999998"/>
        <n v="47.233999999999995"/>
        <n v="103.51300000000001"/>
        <n v="522.72000000000014"/>
        <n v="161.94999999999999"/>
        <n v="167.2"/>
        <n v="495.18449999999996"/>
        <n v="502.23"/>
        <n v="73.494"/>
        <n v="873.072"/>
        <n v="39.65"/>
        <n v="92.222999999999999"/>
        <n v="68.171999999999997"/>
        <n v="80.400000000000006"/>
        <n v="37.08"/>
        <n v="995.52"/>
        <n v="135.19"/>
        <n v="241.12800000000001"/>
        <n v="147.25949999999997"/>
        <n v="127.89100000000001"/>
        <n v="93.177000000000007"/>
        <n v="413.32"/>
        <n v="157.58999999999997"/>
        <n v="529.32000000000005"/>
        <n v="127.62749999999998"/>
        <n v="187.28299999999999"/>
        <n v="324.58499999999998"/>
        <n v="2458.8719999999998"/>
        <n v="121.34599999999999"/>
        <n v="63.612000000000009"/>
        <n v="177.83999999999997"/>
        <n v="188.423"/>
        <n v="550.17000000000007"/>
        <n v="181.35599999999999"/>
        <n v="139.23000000000002"/>
        <n v="627.45600000000002"/>
        <n v="91.35"/>
        <n v="33.264000000000003"/>
        <n v="44.783999999999999"/>
        <n v="35.972999999999999"/>
        <n v="603.82799999999997"/>
        <n v="586.94799999999998"/>
        <n v="338.89499999999998"/>
        <n v="149.10400000000001"/>
        <n v="117.6765"/>
        <n v="45.683999999999997"/>
        <n v="34.142999999999994"/>
        <n v="266.03800000000001"/>
        <n v="411.26400000000001"/>
        <n v="47.803999999999995"/>
        <n v="256.76799999999997"/>
        <n v="111.02399999999999"/>
        <n v="126.53100000000001"/>
        <n v="321.36"/>
        <n v="298.20000000000005"/>
        <n v="229.14000000000001"/>
        <n v="575.28199999999993"/>
        <n v="86.335999999999999"/>
        <n v="120.343"/>
        <n v="35.630000000000003"/>
        <n v="186.17550000000003"/>
        <n v="82.89"/>
        <n v="57.136000000000003"/>
        <n v="34.323"/>
        <n v="134.9"/>
        <n v="61.692999999999998"/>
        <n v="355.25250000000005"/>
        <n v="161.22"/>
        <n v="153.96"/>
        <n v="154.57249999999999"/>
        <n v="161.34"/>
        <n v="774.06000000000006"/>
        <n v="294.44400000000002"/>
        <n v="122.19599999999998"/>
        <n v="61.709999999999994"/>
        <n v="65.087999999999994"/>
        <n v="63.882000000000005"/>
        <n v="59.295999999999999"/>
        <n v="488.22"/>
        <n v="351.98499999999996"/>
        <n v="689.17500000000007"/>
        <n v="274.536"/>
        <n v="412.233"/>
        <n v="630.71699999999998"/>
        <n v="167.68799999999999"/>
        <n v="75.411000000000001"/>
        <n v="108.88200000000001"/>
        <n v="129.24250000000001"/>
        <n v="97.578000000000003"/>
        <n v="873.50399999999991"/>
        <n v="48.022499999999994"/>
        <n v="43.902499999999996"/>
        <n v="414.79999999999995"/>
        <n v="66.784999999999997"/>
        <n v="80.103999999999999"/>
        <n v="127.42400000000001"/>
        <n v="586.226"/>
        <n v="128.71800000000002"/>
        <n v="35.36"/>
        <n v="141.13800000000001"/>
        <n v="368.82"/>
        <n v="432.68999999999994"/>
        <n v="90.23"/>
        <n v="687.68999999999994"/>
        <n v="69.558999999999997"/>
        <n v="1628.1000000000001"/>
        <n v="131.24700000000001"/>
        <n v="648.16"/>
        <n v="268.52699999999999"/>
        <n v="112.599"/>
        <n v="317.60249999999996"/>
        <n v="129.393"/>
        <n v="318.03599999999994"/>
        <n v="32.156999999999996"/>
        <n v="315.58999999999997"/>
        <n v="154.41299999999998"/>
        <n v="1727.82"/>
        <n v="431.37600000000003"/>
        <n v="138.88800000000001"/>
        <n v="177.38399999999999"/>
        <n v="233.76"/>
        <n v="106.52199999999999"/>
        <n v="209.93299999999999"/>
        <n v="37.896000000000001"/>
        <n v="526.16700000000003"/>
        <n v="44.577000000000005"/>
        <n v="152.38399999999999"/>
        <n v="197.334"/>
        <n v="147.67749999999998"/>
        <n v="152.114"/>
        <n v="275.32800000000003"/>
        <n v="235.714"/>
        <n v="136.494"/>
        <n v="241.91000000000003"/>
        <n v="615.48599999999999"/>
        <n v="569.45749999999998"/>
        <n v="149.72400000000002"/>
        <n v="91.95"/>
        <n v="151.64000000000001"/>
        <n v="858.279"/>
        <n v="62.865999999999993"/>
        <n v="72.3"/>
        <n v="115.767"/>
        <n v="284.14499999999998"/>
        <n v="174.70499999999998"/>
        <n v="87.906999999999996"/>
        <n v="38.997499999999995"/>
        <n v="2831.2649999999994"/>
        <n v="124.29600000000001"/>
        <n v="63.936000000000007"/>
        <n v="254.17800000000003"/>
        <n v="240.78799999999998"/>
        <n v="61.012999999999998"/>
        <n v="415.50299999999999"/>
        <n v="130.86000000000001"/>
        <n v="126.30249999999998"/>
        <n v="43.639000000000003"/>
        <n v="44.981999999999999"/>
        <n v="302.54400000000004"/>
        <n v="163.07249999999999"/>
        <n v="338.36399999999998"/>
        <n v="138.96600000000001"/>
        <n v="37.819499999999998"/>
        <n v="82.287000000000006"/>
        <n v="122.64"/>
        <n v="72.86399999999999"/>
        <n v="181.29599999999999"/>
        <n v="360.87"/>
        <n v="211.10599999999999"/>
        <n v="439.09949999999998"/>
        <n v="468.92"/>
        <n v="104.64"/>
        <n v="83.591999999999999"/>
        <n v="155.173"/>
        <n v="201.20999999999998"/>
        <n v="30.404500000000002"/>
        <n v="78.31049999999999"/>
        <n v="717.67750000000001"/>
        <n v="207.98"/>
        <n v="33.219000000000001"/>
        <n v="162.04"/>
        <n v="468.42600000000004"/>
        <n v="231.12"/>
        <n v="519.90249999999992"/>
        <n v="79.315499999999986"/>
        <n v="92.664000000000001"/>
        <n v="104.91550000000001"/>
        <n v="148.36500000000001"/>
        <n v="37.456000000000003"/>
        <n v="37.043999999999997"/>
        <n v="176.47200000000001"/>
        <n v="173.358"/>
        <n v="195.453"/>
        <n v="122.376"/>
        <n v="35.945999999999998"/>
        <n v="332.3"/>
        <n v="32.210999999999999"/>
        <n v="835.25249999999994"/>
        <n v="218.10000000000002"/>
        <n v="2450.9324999999999"/>
        <n v="285.43"/>
        <n v="145.27799999999999"/>
        <n v="57.328000000000003"/>
        <n v="594.84249999999997"/>
        <n v="155.261"/>
        <n v="623.64"/>
        <n v="102.4165"/>
        <n v="307.92"/>
        <n v="39.85"/>
        <n v="176.59599999999998"/>
        <n v="241.542"/>
        <n v="33.354000000000006"/>
        <n v="513.798"/>
        <n v="262.38600000000002"/>
        <n v="103.3005"/>
        <n v="76.968999999999994"/>
        <n v="59.584999999999994"/>
        <n v="129.82500000000002"/>
        <n v="526.28399999999999"/>
        <n v="77.79549999999999"/>
        <n v="331.12599999999998"/>
        <n v="134.54849999999999"/>
        <n v="134.52950000000001"/>
        <n v="219.87"/>
        <n v="586.08000000000004"/>
        <n v="135.48599999999999"/>
        <n v="86.581000000000003"/>
        <n v="49.6"/>
        <n v="212.41499999999996"/>
        <n v="34.095500000000001"/>
        <n v="195.32"/>
        <n v="34.541999999999994"/>
        <n v="68.114999999999995"/>
        <n v="186.92"/>
        <n v="366.48599999999999"/>
        <n v="270.21799999999996"/>
        <n v="255.2"/>
        <n v="460.73099999999999"/>
        <n v="136.68"/>
        <n v="104.9085"/>
        <n v="238.69800000000004"/>
        <n v="179.05500000000001"/>
        <n v="65.015999999999991"/>
        <n v="731.16750000000002"/>
        <n v="144.40949999999998"/>
        <n v="291.08"/>
        <n v="41.805000000000007"/>
        <n v="132.6"/>
        <n v="752.476"/>
        <n v="37.04"/>
        <n v="230.05199999999999"/>
        <n v="67.468999999999994"/>
        <n v="112.251"/>
        <n v="110.88900000000001"/>
        <n v="272.68200000000002"/>
        <n v="28.584"/>
        <n v="90.684000000000012"/>
        <n v="32.103000000000002"/>
        <n v="827.73"/>
        <n v="207.70600000000002"/>
        <n v="83.14"/>
        <n v="80.97"/>
        <n v="73.03"/>
        <n v="44.469500000000004"/>
        <n v="260.96699999999998"/>
        <n v="395"/>
        <n v="1055.1600000000001"/>
        <n v="88.11099999999999"/>
        <n v="119.289"/>
        <n v="156.44999999999999"/>
        <n v="37.505999999999993"/>
        <n v="65.709000000000003"/>
        <n v="77.634"/>
        <n v="1168.74"/>
        <n v="259.13600000000002"/>
        <n v="559.96799999999996"/>
        <n v="93.26"/>
        <n v="1543.644"/>
        <n v="307.94"/>
        <n v="327.39849999999996"/>
        <n v="88.368999999999986"/>
        <n v="432.91800000000001"/>
        <n v="224.316"/>
        <n v="123.063"/>
        <n v="133.80000000000001"/>
        <n v="124.93"/>
        <n v="127.06200000000001"/>
        <n v="256.78500000000003"/>
        <n v="192.59200000000001"/>
        <n v="581.40000000000009"/>
        <n v="131.47200000000001"/>
        <n v="343.97800000000001"/>
        <n v="243.28"/>
        <n v="156.845"/>
        <n v="523.98900000000003"/>
        <n v="137.196"/>
        <n v="117.62899999999999"/>
        <n v="270.25600000000003"/>
        <n v="64.394999999999996"/>
        <n v="126.43199999999999"/>
        <n v="86.155999999999992"/>
        <n v="101.26"/>
        <n v="87.418999999999997"/>
        <n v="237.56399999999999"/>
        <n v="124.37199999999999"/>
        <n v="90.11699999999999"/>
        <n v="33.753500000000003"/>
        <n v="502.27349999999996"/>
        <n v="59.232000000000006"/>
        <n v="188.88"/>
        <n v="167.328"/>
        <n v="1499.298"/>
        <n v="40.29"/>
        <n v="427.78799999999995"/>
        <n v="108.75"/>
        <n v="157.02549999999999"/>
        <n v="70.456500000000005"/>
        <n v="199.66"/>
        <n v="277.875"/>
        <n v="266.80799999999999"/>
        <n v="144.3715"/>
        <n v="41.07"/>
        <n v="122.65"/>
        <n v="730.11599999999999"/>
        <n v="385.42500000000001"/>
        <n v="64.853999999999999"/>
        <n v="266.8"/>
        <n v="568.0335"/>
        <n v="40.323999999999998"/>
        <n v="1307.7"/>
        <n v="64.808000000000007"/>
        <n v="71.239999999999995"/>
        <n v="94.772000000000006"/>
        <n v="96.120999999999995"/>
        <n v="73.28"/>
        <n v="107.946"/>
        <n v="432.48"/>
        <n v="92.682000000000002"/>
        <n v="208.23299999999998"/>
        <n v="120.479"/>
        <n v="212.976"/>
        <n v="44.676000000000002"/>
        <n v="156.07549999999998"/>
        <n v="35.81"/>
        <n v="39.244500000000002"/>
        <n v="93.330000000000013"/>
        <n v="247.95000000000002"/>
        <n v="343.42500000000001"/>
        <n v="46.413000000000004"/>
        <n v="70.617999999999995"/>
        <n v="307.27499999999998"/>
        <n v="197.208"/>
        <n v="679.9"/>
        <n v="378.91699999999997"/>
        <n v="98.363"/>
        <n v="161.53"/>
        <n v="525.05999999999995"/>
        <n v="197.18"/>
        <n v="124.9"/>
        <n v="618.79999999999995"/>
        <n v="144.78"/>
        <n v="34.361499999999999"/>
        <n v="340.767"/>
        <n v="733.02299999999991"/>
        <n v="585.55999999999995"/>
        <n v="170.696"/>
        <n v="141.55949999999999"/>
        <n v="339.48"/>
        <n v="64.836000000000013"/>
        <n v="154.12"/>
        <n v="143.33599999999998"/>
        <n v="80.959999999999994"/>
        <n v="441.01799999999997"/>
        <n v="34.135999999999996"/>
        <n v="159.72"/>
        <n v="45.229499999999994"/>
        <n v="168.98400000000001"/>
        <n v="414.47550000000001"/>
        <n v="66.402000000000001"/>
        <n v="130.89600000000002"/>
        <n v="207.4"/>
        <n v="61.106499999999997"/>
        <n v="120.003"/>
        <n v="539.25799999999992"/>
        <n v="336.96000000000004"/>
        <n v="122.99499999999999"/>
        <n v="434.88"/>
        <n v="71.23"/>
        <n v="242.345"/>
        <n v="117.46800000000002"/>
        <n v="135.779"/>
        <n v="192.51"/>
        <n v="221.31"/>
        <n v="95.075999999999993"/>
        <n v="76.873999999999995"/>
        <n v="34.01"/>
        <n v="146.304"/>
        <n v="232.30350000000001"/>
        <n v="220.32000000000002"/>
        <n v="43.642999999999994"/>
        <n v="2510.3474999999999"/>
        <n v="48.620999999999995"/>
        <n v="103.989"/>
        <n v="185.84849999999997"/>
        <n v="1213.7400000000002"/>
        <n v="83.15"/>
        <n v="69.36"/>
        <n v="214.51500000000001"/>
        <n v="86.632000000000005"/>
        <n v="226.52749999999997"/>
        <n v="72.864000000000004"/>
        <n v="122.264"/>
        <n v="97.526999999999987"/>
        <n v="80.64"/>
        <n v="141.822"/>
        <n v="36.4"/>
        <n v="135.04249999999999"/>
        <n v="631.52199999999993"/>
        <n v="103.85300000000001"/>
        <n v="106.81099999999999"/>
        <n v="90.022000000000006"/>
        <n v="76.759999999999991"/>
        <n v="465.84000000000003"/>
        <n v="291.44099999999997"/>
        <n v="225.09299999999999"/>
        <n v="31.986000000000001"/>
        <n v="317.69900000000001"/>
        <n v="64.701000000000008"/>
        <n v="126.88199999999999"/>
        <n v="220.10400000000001"/>
        <n v="40.619999999999997"/>
        <n v="309.67199999999997"/>
        <n v="183.45600000000002"/>
        <n v="136.64599999999999"/>
        <n v="1001.52"/>
        <n v="338.19799999999998"/>
        <n v="107.94"/>
        <n v="720.36000000000013"/>
        <n v="186.9"/>
        <n v="39.832000000000001"/>
        <n v="190.16100000000003"/>
        <n v="147.67200000000003"/>
        <n v="28.327999999999999"/>
        <n v="36.954000000000001"/>
        <n v="975.13200000000006"/>
        <n v="87.660499999999999"/>
        <n v="77.320499999999996"/>
        <n v="685.56"/>
        <n v="124.95"/>
        <n v="36.552"/>
        <n v="39.69"/>
        <n v="612.1"/>
        <n v="31.4755"/>
        <n v="86.440499999999986"/>
        <n v="81.728999999999999"/>
        <n v="35.088000000000001"/>
        <n v="46.07"/>
        <n v="132.56100000000001"/>
        <n v="36.738"/>
        <n v="152.16"/>
        <n v="525.68999999999994"/>
        <n v="34.808"/>
        <n v="925.92000000000007"/>
        <n v="128.80800000000002"/>
        <n v="36.243000000000002"/>
        <n v="462.726"/>
        <n v="183.114"/>
        <n v="220.06499999999997"/>
      </sharedItems>
    </cacheField>
    <cacheField name="COGS" numFmtId="164">
      <sharedItems containsSemiMixedTypes="0" containsString="0" containsNumber="1" minValue="13.18" maxValue="2361.36"/>
    </cacheField>
    <cacheField name="Gross Profit" numFmtId="164">
      <sharedItems containsSemiMixedTypes="0" containsString="0" containsNumber="1" minValue="14.254" maxValue="1293.8999999999996"/>
    </cacheField>
    <cacheField name="Gross Margin %" numFmtId="165">
      <sharedItems containsSemiMixedTypes="0" containsString="0" containsNumber="1" minValue="0.25073461065635211" maxValue="0.65365025466893034"/>
    </cacheField>
  </cacheFields>
  <extLst>
    <ext xmlns:x14="http://schemas.microsoft.com/office/spreadsheetml/2009/9/main" uri="{725AE2AE-9491-48be-B2B4-4EB974FC3084}">
      <x14:pivotCacheDefinition pivotCacheId="4434580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x v="0"/>
    <x v="0"/>
    <x v="0"/>
    <x v="0"/>
    <s v="Returning"/>
    <x v="0"/>
    <s v="Commuter Helmet"/>
    <n v="2"/>
    <n v="82.06"/>
    <n v="0"/>
    <n v="42.94"/>
    <x v="0"/>
    <n v="85.88"/>
    <n v="78.240000000000009"/>
    <n v="0.476724348038021"/>
  </r>
  <r>
    <n v="4836"/>
    <d v="2026-01-02T00:00:00"/>
    <n v="2026"/>
    <x v="0"/>
    <n v="1"/>
    <x v="0"/>
    <x v="1"/>
    <x v="1"/>
    <x v="1"/>
    <s v="Returning"/>
    <x v="1"/>
    <s v="Hiking Daypack 20L"/>
    <n v="4"/>
    <n v="94.18"/>
    <n v="0.15"/>
    <n v="45.03"/>
    <x v="1"/>
    <n v="180.12"/>
    <n v="140.09199999999998"/>
    <n v="0.43749765780170635"/>
  </r>
  <r>
    <n v="163"/>
    <d v="2026-01-03T00:00:00"/>
    <n v="2026"/>
    <x v="0"/>
    <n v="1"/>
    <x v="0"/>
    <x v="2"/>
    <x v="2"/>
    <x v="0"/>
    <s v="New"/>
    <x v="2"/>
    <s v="Insulated Bottle"/>
    <n v="2"/>
    <n v="36.72"/>
    <n v="0.05"/>
    <n v="13.76"/>
    <x v="2"/>
    <n v="27.52"/>
    <n v="42.248000000000005"/>
    <n v="0.60554982226808862"/>
  </r>
  <r>
    <n v="542"/>
    <d v="2026-01-03T00:00:00"/>
    <n v="2026"/>
    <x v="0"/>
    <n v="1"/>
    <x v="0"/>
    <x v="0"/>
    <x v="0"/>
    <x v="1"/>
    <s v="Business"/>
    <x v="1"/>
    <s v="Trail Boots"/>
    <n v="4"/>
    <n v="143.66999999999999"/>
    <n v="0.1"/>
    <n v="81.22"/>
    <x v="3"/>
    <n v="324.88"/>
    <n v="192.33199999999999"/>
    <n v="0.37186298848441257"/>
  </r>
  <r>
    <n v="2002"/>
    <d v="2026-01-03T00:00:00"/>
    <n v="2026"/>
    <x v="0"/>
    <n v="1"/>
    <x v="0"/>
    <x v="0"/>
    <x v="0"/>
    <x v="1"/>
    <s v="Business"/>
    <x v="2"/>
    <s v="Insulated Bottle"/>
    <n v="3"/>
    <n v="36.53"/>
    <n v="0.15"/>
    <n v="13.67"/>
    <x v="4"/>
    <n v="41.01"/>
    <n v="52.141500000000001"/>
    <n v="0.55974944042769037"/>
  </r>
  <r>
    <n v="2005"/>
    <d v="2026-01-03T00:00:00"/>
    <n v="2026"/>
    <x v="0"/>
    <n v="1"/>
    <x v="0"/>
    <x v="2"/>
    <x v="3"/>
    <x v="2"/>
    <s v="New"/>
    <x v="2"/>
    <s v="Insulated Bottle"/>
    <n v="1"/>
    <n v="35.340000000000003"/>
    <n v="0"/>
    <n v="13.37"/>
    <x v="5"/>
    <n v="13.37"/>
    <n v="21.970000000000006"/>
    <n v="0.62167515563101317"/>
  </r>
  <r>
    <n v="2937"/>
    <d v="2026-01-03T00:00:00"/>
    <n v="2026"/>
    <x v="0"/>
    <n v="1"/>
    <x v="0"/>
    <x v="3"/>
    <x v="4"/>
    <x v="1"/>
    <s v="Returning"/>
    <x v="0"/>
    <s v="Trail Bike Light"/>
    <n v="8"/>
    <n v="49.6"/>
    <n v="0.1"/>
    <n v="23.05"/>
    <x v="6"/>
    <n v="184.4"/>
    <n v="172.72"/>
    <n v="0.4836469534050179"/>
  </r>
  <r>
    <n v="3326"/>
    <d v="2026-01-03T00:00:00"/>
    <n v="2026"/>
    <x v="0"/>
    <n v="1"/>
    <x v="0"/>
    <x v="0"/>
    <x v="0"/>
    <x v="2"/>
    <s v="New"/>
    <x v="3"/>
    <s v="Alpine Tent 4P"/>
    <n v="2"/>
    <n v="347.51"/>
    <n v="0"/>
    <n v="190.16"/>
    <x v="7"/>
    <n v="380.32"/>
    <n v="314.7"/>
    <n v="0.4527927253891974"/>
  </r>
  <r>
    <n v="3863"/>
    <d v="2026-01-03T00:00:00"/>
    <n v="2026"/>
    <x v="0"/>
    <n v="1"/>
    <x v="0"/>
    <x v="2"/>
    <x v="5"/>
    <x v="1"/>
    <s v="Returning"/>
    <x v="0"/>
    <s v="Compact Repair Kit"/>
    <n v="12"/>
    <n v="41.22"/>
    <n v="0.1"/>
    <n v="16.64"/>
    <x v="8"/>
    <n v="199.68"/>
    <n v="245.49599999999998"/>
    <n v="0.55145829963879456"/>
  </r>
  <r>
    <n v="4910"/>
    <d v="2026-01-03T00:00:00"/>
    <n v="2026"/>
    <x v="0"/>
    <n v="1"/>
    <x v="0"/>
    <x v="2"/>
    <x v="3"/>
    <x v="2"/>
    <s v="Business"/>
    <x v="3"/>
    <s v="Alpine Tent 4P"/>
    <n v="1"/>
    <n v="332.18"/>
    <n v="0"/>
    <n v="195.33"/>
    <x v="9"/>
    <n v="195.33"/>
    <n v="136.85"/>
    <n v="0.41197543500511768"/>
  </r>
  <r>
    <n v="5188"/>
    <d v="2026-01-03T00:00:00"/>
    <n v="2026"/>
    <x v="0"/>
    <n v="1"/>
    <x v="0"/>
    <x v="1"/>
    <x v="6"/>
    <x v="3"/>
    <s v="Returning"/>
    <x v="0"/>
    <s v="Trail Bike Light"/>
    <n v="1"/>
    <n v="49.71"/>
    <n v="0"/>
    <n v="23.15"/>
    <x v="10"/>
    <n v="23.15"/>
    <n v="26.560000000000002"/>
    <n v="0.53429893381613358"/>
  </r>
  <r>
    <n v="845"/>
    <d v="2026-01-04T00:00:00"/>
    <n v="2026"/>
    <x v="0"/>
    <n v="1"/>
    <x v="0"/>
    <x v="2"/>
    <x v="3"/>
    <x v="0"/>
    <s v="New"/>
    <x v="3"/>
    <s v="Trail Tent 2P"/>
    <n v="2"/>
    <n v="194.35"/>
    <n v="0"/>
    <n v="104.22"/>
    <x v="11"/>
    <n v="208.44"/>
    <n v="180.26"/>
    <n v="0.46375096475430921"/>
  </r>
  <r>
    <n v="1077"/>
    <d v="2026-01-04T00:00:00"/>
    <n v="2026"/>
    <x v="0"/>
    <n v="1"/>
    <x v="0"/>
    <x v="1"/>
    <x v="6"/>
    <x v="0"/>
    <s v="New"/>
    <x v="0"/>
    <s v="Cycling Pack 12L"/>
    <n v="3"/>
    <n v="102.12"/>
    <n v="0.1"/>
    <n v="51.28"/>
    <x v="12"/>
    <n v="153.84"/>
    <n v="121.88400000000004"/>
    <n v="0.44205074639857256"/>
  </r>
  <r>
    <n v="1237"/>
    <d v="2026-01-04T00:00:00"/>
    <n v="2026"/>
    <x v="0"/>
    <n v="1"/>
    <x v="0"/>
    <x v="3"/>
    <x v="7"/>
    <x v="2"/>
    <s v="Business"/>
    <x v="2"/>
    <s v="Packing Cube Set"/>
    <n v="1"/>
    <n v="46.99"/>
    <n v="0.05"/>
    <n v="18.11"/>
    <x v="13"/>
    <n v="18.11"/>
    <n v="26.530500000000004"/>
    <n v="0.59431457980981395"/>
  </r>
  <r>
    <n v="1908"/>
    <d v="2026-01-04T00:00:00"/>
    <n v="2026"/>
    <x v="0"/>
    <n v="1"/>
    <x v="0"/>
    <x v="3"/>
    <x v="8"/>
    <x v="0"/>
    <s v="New"/>
    <x v="4"/>
    <s v="Resistance Band Set"/>
    <n v="1"/>
    <n v="40"/>
    <n v="0"/>
    <n v="15.04"/>
    <x v="14"/>
    <n v="15.04"/>
    <n v="24.96"/>
    <n v="0.624"/>
  </r>
  <r>
    <n v="2245"/>
    <d v="2026-01-04T00:00:00"/>
    <n v="2026"/>
    <x v="0"/>
    <n v="1"/>
    <x v="0"/>
    <x v="0"/>
    <x v="9"/>
    <x v="0"/>
    <s v="New"/>
    <x v="1"/>
    <s v="Summit Backpack 45L"/>
    <n v="1"/>
    <n v="153.38999999999999"/>
    <n v="0"/>
    <n v="78.59"/>
    <x v="15"/>
    <n v="78.59"/>
    <n v="74.799999999999983"/>
    <n v="0.48764587000456344"/>
  </r>
  <r>
    <n v="2928"/>
    <d v="2026-01-04T00:00:00"/>
    <n v="2026"/>
    <x v="0"/>
    <n v="1"/>
    <x v="0"/>
    <x v="1"/>
    <x v="6"/>
    <x v="0"/>
    <s v="Returning"/>
    <x v="4"/>
    <s v="Weighted Vest"/>
    <n v="2"/>
    <n v="124.97"/>
    <n v="0.1"/>
    <n v="67.36"/>
    <x v="16"/>
    <n v="134.72"/>
    <n v="90.225999999999999"/>
    <n v="0.40110070861451191"/>
  </r>
  <r>
    <n v="4249"/>
    <d v="2026-01-04T00:00:00"/>
    <n v="2026"/>
    <x v="0"/>
    <n v="1"/>
    <x v="0"/>
    <x v="3"/>
    <x v="4"/>
    <x v="3"/>
    <s v="New"/>
    <x v="0"/>
    <s v="Cycling Pack 12L"/>
    <n v="2"/>
    <n v="100.12"/>
    <n v="0.1"/>
    <n v="49.67"/>
    <x v="17"/>
    <n v="99.34"/>
    <n v="80.876000000000005"/>
    <n v="0.44877258401029874"/>
  </r>
  <r>
    <n v="1734"/>
    <d v="2026-01-05T00:00:00"/>
    <n v="2026"/>
    <x v="0"/>
    <n v="1"/>
    <x v="0"/>
    <x v="3"/>
    <x v="8"/>
    <x v="3"/>
    <s v="Returning"/>
    <x v="4"/>
    <s v="Resistance Band Set"/>
    <n v="1"/>
    <n v="40.6"/>
    <n v="0.15"/>
    <n v="14.61"/>
    <x v="18"/>
    <n v="14.61"/>
    <n v="19.899999999999999"/>
    <n v="0.57664445088380178"/>
  </r>
  <r>
    <n v="2331"/>
    <d v="2026-01-05T00:00:00"/>
    <n v="2026"/>
    <x v="0"/>
    <n v="1"/>
    <x v="0"/>
    <x v="3"/>
    <x v="8"/>
    <x v="0"/>
    <s v="New"/>
    <x v="0"/>
    <s v="Cycling Pack 12L"/>
    <n v="1"/>
    <n v="104.23"/>
    <n v="0.1"/>
    <n v="51.6"/>
    <x v="19"/>
    <n v="51.6"/>
    <n v="42.207000000000001"/>
    <n v="0.44993443986056475"/>
  </r>
  <r>
    <n v="2475"/>
    <d v="2026-01-05T00:00:00"/>
    <n v="2026"/>
    <x v="0"/>
    <n v="1"/>
    <x v="0"/>
    <x v="1"/>
    <x v="1"/>
    <x v="2"/>
    <s v="Returning"/>
    <x v="4"/>
    <s v="Weighted Vest"/>
    <n v="5"/>
    <n v="122.87"/>
    <n v="0.05"/>
    <n v="69.67"/>
    <x v="20"/>
    <n v="348.35"/>
    <n v="235.28250000000003"/>
    <n v="0.40313467807224584"/>
  </r>
  <r>
    <n v="1433"/>
    <d v="2026-01-06T00:00:00"/>
    <n v="2026"/>
    <x v="0"/>
    <n v="1"/>
    <x v="0"/>
    <x v="2"/>
    <x v="10"/>
    <x v="0"/>
    <s v="New"/>
    <x v="2"/>
    <s v="Insulated Bottle"/>
    <n v="2"/>
    <n v="36.619999999999997"/>
    <n v="0.05"/>
    <n v="13.87"/>
    <x v="21"/>
    <n v="27.74"/>
    <n v="41.837999999999994"/>
    <n v="0.60131075914800658"/>
  </r>
  <r>
    <n v="3624"/>
    <d v="2026-01-06T00:00:00"/>
    <n v="2026"/>
    <x v="0"/>
    <n v="1"/>
    <x v="0"/>
    <x v="3"/>
    <x v="7"/>
    <x v="0"/>
    <s v="New"/>
    <x v="1"/>
    <s v="Hiking Daypack 20L"/>
    <n v="1"/>
    <n v="93.4"/>
    <n v="0"/>
    <n v="46.11"/>
    <x v="22"/>
    <n v="46.11"/>
    <n v="47.290000000000006"/>
    <n v="0.50631691648822275"/>
  </r>
  <r>
    <n v="4680"/>
    <d v="2026-01-06T00:00:00"/>
    <n v="2026"/>
    <x v="0"/>
    <n v="1"/>
    <x v="0"/>
    <x v="1"/>
    <x v="1"/>
    <x v="3"/>
    <s v="New"/>
    <x v="3"/>
    <s v="Portable Camp Stove"/>
    <n v="2"/>
    <n v="81.260000000000005"/>
    <n v="0"/>
    <n v="39.119999999999997"/>
    <x v="23"/>
    <n v="78.239999999999995"/>
    <n v="84.280000000000015"/>
    <n v="0.51858232832882112"/>
  </r>
  <r>
    <n v="4803"/>
    <d v="2026-01-06T00:00:00"/>
    <n v="2026"/>
    <x v="0"/>
    <n v="1"/>
    <x v="0"/>
    <x v="1"/>
    <x v="11"/>
    <x v="3"/>
    <s v="New"/>
    <x v="4"/>
    <s v="Recovery Roller"/>
    <n v="2"/>
    <n v="35.78"/>
    <n v="0"/>
    <n v="13.84"/>
    <x v="24"/>
    <n v="27.68"/>
    <n v="43.88"/>
    <n v="0.61319172722191173"/>
  </r>
  <r>
    <n v="248"/>
    <d v="2026-01-07T00:00:00"/>
    <n v="2026"/>
    <x v="0"/>
    <n v="1"/>
    <x v="0"/>
    <x v="1"/>
    <x v="12"/>
    <x v="3"/>
    <s v="New"/>
    <x v="0"/>
    <s v="Commuter Helmet"/>
    <n v="3"/>
    <n v="81.64"/>
    <n v="0"/>
    <n v="43.84"/>
    <x v="25"/>
    <n v="131.52000000000001"/>
    <n v="113.4"/>
    <n v="0.46300832925036745"/>
  </r>
  <r>
    <n v="1118"/>
    <d v="2026-01-07T00:00:00"/>
    <n v="2026"/>
    <x v="0"/>
    <n v="1"/>
    <x v="0"/>
    <x v="1"/>
    <x v="12"/>
    <x v="0"/>
    <s v="Returning"/>
    <x v="2"/>
    <s v="Carry-On Duffel"/>
    <n v="2"/>
    <n v="131.63999999999999"/>
    <n v="0.05"/>
    <n v="69.02"/>
    <x v="26"/>
    <n v="138.04"/>
    <n v="112.07599999999996"/>
    <n v="0.44809608341729429"/>
  </r>
  <r>
    <n v="3023"/>
    <d v="2026-01-07T00:00:00"/>
    <n v="2026"/>
    <x v="0"/>
    <n v="1"/>
    <x v="0"/>
    <x v="2"/>
    <x v="3"/>
    <x v="3"/>
    <s v="New"/>
    <x v="1"/>
    <s v="Summit Backpack 45L"/>
    <n v="2"/>
    <n v="155.35"/>
    <n v="0"/>
    <n v="80.790000000000006"/>
    <x v="27"/>
    <n v="161.58000000000001"/>
    <n v="149.11999999999998"/>
    <n v="0.47994850337946565"/>
  </r>
  <r>
    <n v="3903"/>
    <d v="2026-01-07T00:00:00"/>
    <n v="2026"/>
    <x v="0"/>
    <n v="1"/>
    <x v="0"/>
    <x v="3"/>
    <x v="8"/>
    <x v="0"/>
    <s v="Returning"/>
    <x v="4"/>
    <s v="Training Mat"/>
    <n v="2"/>
    <n v="51.56"/>
    <n v="0.05"/>
    <n v="22.26"/>
    <x v="28"/>
    <n v="44.52"/>
    <n v="53.443999999999996"/>
    <n v="0.54554734392225712"/>
  </r>
  <r>
    <n v="62"/>
    <d v="2026-01-08T00:00:00"/>
    <n v="2026"/>
    <x v="0"/>
    <n v="1"/>
    <x v="0"/>
    <x v="1"/>
    <x v="12"/>
    <x v="0"/>
    <s v="New"/>
    <x v="0"/>
    <s v="Trail Bike Light"/>
    <n v="2"/>
    <n v="51.63"/>
    <n v="0"/>
    <n v="22.54"/>
    <x v="29"/>
    <n v="45.08"/>
    <n v="58.180000000000007"/>
    <n v="0.5634321131125315"/>
  </r>
  <r>
    <n v="142"/>
    <d v="2026-01-08T00:00:00"/>
    <n v="2026"/>
    <x v="0"/>
    <n v="1"/>
    <x v="0"/>
    <x v="0"/>
    <x v="9"/>
    <x v="1"/>
    <s v="Business"/>
    <x v="3"/>
    <s v="Alpine Tent 4P"/>
    <n v="5"/>
    <n v="344.88"/>
    <n v="0.15"/>
    <n v="190.66"/>
    <x v="30"/>
    <n v="953.3"/>
    <n v="512.44000000000005"/>
    <n v="0.34961180018284282"/>
  </r>
  <r>
    <n v="450"/>
    <d v="2026-01-08T00:00:00"/>
    <n v="2026"/>
    <x v="0"/>
    <n v="1"/>
    <x v="0"/>
    <x v="2"/>
    <x v="3"/>
    <x v="2"/>
    <s v="New"/>
    <x v="1"/>
    <s v="Hiking Daypack 20L"/>
    <n v="2"/>
    <n v="94.06"/>
    <n v="0.15"/>
    <n v="46.33"/>
    <x v="31"/>
    <n v="92.66"/>
    <n v="67.24199999999999"/>
    <n v="0.42052006854198193"/>
  </r>
  <r>
    <n v="4397"/>
    <d v="2026-01-08T00:00:00"/>
    <n v="2026"/>
    <x v="0"/>
    <n v="1"/>
    <x v="0"/>
    <x v="0"/>
    <x v="0"/>
    <x v="0"/>
    <s v="Business"/>
    <x v="1"/>
    <s v="Trekking Poles"/>
    <n v="1"/>
    <n v="72.38"/>
    <n v="0"/>
    <n v="31.65"/>
    <x v="32"/>
    <n v="31.65"/>
    <n v="40.729999999999997"/>
    <n v="0.56272450953302011"/>
  </r>
  <r>
    <n v="4798"/>
    <d v="2026-01-08T00:00:00"/>
    <n v="2026"/>
    <x v="0"/>
    <n v="1"/>
    <x v="0"/>
    <x v="1"/>
    <x v="6"/>
    <x v="0"/>
    <s v="New"/>
    <x v="1"/>
    <s v="Summit Backpack 45L"/>
    <n v="1"/>
    <n v="153.69"/>
    <n v="0"/>
    <n v="77.47"/>
    <x v="33"/>
    <n v="77.47"/>
    <n v="76.22"/>
    <n v="0.49593337237295854"/>
  </r>
  <r>
    <n v="136"/>
    <d v="2026-01-09T00:00:00"/>
    <n v="2026"/>
    <x v="0"/>
    <n v="1"/>
    <x v="0"/>
    <x v="3"/>
    <x v="13"/>
    <x v="1"/>
    <s v="Business"/>
    <x v="2"/>
    <s v="Travel Backpack 35L"/>
    <n v="15"/>
    <n v="168.62"/>
    <n v="0.05"/>
    <n v="86.09"/>
    <x v="34"/>
    <n v="1291.3500000000001"/>
    <n v="1111.4849999999999"/>
    <n v="0.46257233642759488"/>
  </r>
  <r>
    <n v="2782"/>
    <d v="2026-01-09T00:00:00"/>
    <n v="2026"/>
    <x v="0"/>
    <n v="1"/>
    <x v="0"/>
    <x v="3"/>
    <x v="4"/>
    <x v="0"/>
    <s v="New"/>
    <x v="1"/>
    <s v="Summit Backpack 45L"/>
    <n v="1"/>
    <n v="152.75"/>
    <n v="0.05"/>
    <n v="79.88"/>
    <x v="35"/>
    <n v="79.88"/>
    <n v="65.232499999999987"/>
    <n v="0.44953053665259707"/>
  </r>
  <r>
    <n v="4704"/>
    <d v="2026-01-09T00:00:00"/>
    <n v="2026"/>
    <x v="0"/>
    <n v="1"/>
    <x v="0"/>
    <x v="1"/>
    <x v="14"/>
    <x v="3"/>
    <s v="New"/>
    <x v="4"/>
    <s v="Recovery Roller"/>
    <n v="2"/>
    <n v="36.72"/>
    <n v="0.05"/>
    <n v="14.15"/>
    <x v="2"/>
    <n v="28.3"/>
    <n v="41.468000000000004"/>
    <n v="0.59436991170737308"/>
  </r>
  <r>
    <n v="69"/>
    <d v="2026-01-10T00:00:00"/>
    <n v="2026"/>
    <x v="0"/>
    <n v="1"/>
    <x v="0"/>
    <x v="0"/>
    <x v="15"/>
    <x v="0"/>
    <s v="Returning"/>
    <x v="1"/>
    <s v="Trail Boots"/>
    <n v="6"/>
    <n v="141.31"/>
    <n v="0.05"/>
    <n v="79.349999999999994"/>
    <x v="36"/>
    <n v="476.09999999999997"/>
    <n v="329.36700000000002"/>
    <n v="0.4089143316858419"/>
  </r>
  <r>
    <n v="490"/>
    <d v="2026-01-10T00:00:00"/>
    <n v="2026"/>
    <x v="0"/>
    <n v="1"/>
    <x v="0"/>
    <x v="2"/>
    <x v="10"/>
    <x v="0"/>
    <s v="Business"/>
    <x v="3"/>
    <s v="Compact Sleeping Bag"/>
    <n v="2"/>
    <n v="121.23"/>
    <n v="0"/>
    <n v="59.66"/>
    <x v="37"/>
    <n v="119.32"/>
    <n v="123.14000000000001"/>
    <n v="0.50787758805576178"/>
  </r>
  <r>
    <n v="3685"/>
    <d v="2026-01-10T00:00:00"/>
    <n v="2026"/>
    <x v="0"/>
    <n v="1"/>
    <x v="0"/>
    <x v="3"/>
    <x v="8"/>
    <x v="0"/>
    <s v="New"/>
    <x v="2"/>
    <s v="Travel Backpack 35L"/>
    <n v="3"/>
    <n v="161.58000000000001"/>
    <n v="0"/>
    <n v="85.58"/>
    <x v="38"/>
    <n v="256.74"/>
    <n v="228"/>
    <n v="0.47035524198539425"/>
  </r>
  <r>
    <n v="3796"/>
    <d v="2026-01-10T00:00:00"/>
    <n v="2026"/>
    <x v="0"/>
    <n v="1"/>
    <x v="0"/>
    <x v="3"/>
    <x v="8"/>
    <x v="2"/>
    <s v="Returning"/>
    <x v="2"/>
    <s v="Travel Backpack 35L"/>
    <n v="2"/>
    <n v="166.84"/>
    <n v="0"/>
    <n v="88.67"/>
    <x v="39"/>
    <n v="177.34"/>
    <n v="156.34"/>
    <n v="0.4685327259649964"/>
  </r>
  <r>
    <n v="387"/>
    <d v="2026-01-11T00:00:00"/>
    <n v="2026"/>
    <x v="0"/>
    <n v="1"/>
    <x v="0"/>
    <x v="2"/>
    <x v="5"/>
    <x v="0"/>
    <s v="Returning"/>
    <x v="1"/>
    <s v="Summit Backpack 45L"/>
    <n v="1"/>
    <n v="150.96"/>
    <n v="0"/>
    <n v="77.5"/>
    <x v="40"/>
    <n v="77.5"/>
    <n v="73.460000000000008"/>
    <n v="0.48661897191308956"/>
  </r>
  <r>
    <n v="2796"/>
    <d v="2026-01-11T00:00:00"/>
    <n v="2026"/>
    <x v="0"/>
    <n v="1"/>
    <x v="0"/>
    <x v="3"/>
    <x v="7"/>
    <x v="2"/>
    <s v="Returning"/>
    <x v="2"/>
    <s v="Insulated Bottle"/>
    <n v="3"/>
    <n v="36.33"/>
    <n v="0.05"/>
    <n v="13.27"/>
    <x v="41"/>
    <n v="39.81"/>
    <n v="63.730499999999992"/>
    <n v="0.61551277036521934"/>
  </r>
  <r>
    <n v="3703"/>
    <d v="2026-01-11T00:00:00"/>
    <n v="2026"/>
    <x v="0"/>
    <n v="1"/>
    <x v="0"/>
    <x v="3"/>
    <x v="8"/>
    <x v="0"/>
    <s v="Returning"/>
    <x v="2"/>
    <s v="Insulated Bottle"/>
    <n v="1"/>
    <n v="35.340000000000003"/>
    <n v="0.1"/>
    <n v="13.36"/>
    <x v="42"/>
    <n v="13.36"/>
    <n v="18.446000000000005"/>
    <n v="0.5799534678991386"/>
  </r>
  <r>
    <n v="4674"/>
    <d v="2026-01-11T00:00:00"/>
    <n v="2026"/>
    <x v="0"/>
    <n v="1"/>
    <x v="0"/>
    <x v="3"/>
    <x v="8"/>
    <x v="0"/>
    <s v="Returning"/>
    <x v="2"/>
    <s v="Packing Cube Set"/>
    <n v="2"/>
    <n v="46.27"/>
    <n v="0"/>
    <n v="18.23"/>
    <x v="43"/>
    <n v="36.46"/>
    <n v="56.080000000000005"/>
    <n v="0.60600821266479366"/>
  </r>
  <r>
    <n v="4789"/>
    <d v="2026-01-11T00:00:00"/>
    <n v="2026"/>
    <x v="0"/>
    <n v="1"/>
    <x v="0"/>
    <x v="3"/>
    <x v="7"/>
    <x v="0"/>
    <s v="Returning"/>
    <x v="0"/>
    <s v="Commuter Helmet"/>
    <n v="1"/>
    <n v="79.930000000000007"/>
    <n v="0.05"/>
    <n v="43.73"/>
    <x v="44"/>
    <n v="43.73"/>
    <n v="32.203500000000012"/>
    <n v="0.42410135184075554"/>
  </r>
  <r>
    <n v="804"/>
    <d v="2026-01-12T00:00:00"/>
    <n v="2026"/>
    <x v="0"/>
    <n v="1"/>
    <x v="0"/>
    <x v="1"/>
    <x v="12"/>
    <x v="2"/>
    <s v="New"/>
    <x v="1"/>
    <s v="Trail Boots"/>
    <n v="1"/>
    <n v="141.25"/>
    <n v="0"/>
    <n v="78.72"/>
    <x v="45"/>
    <n v="78.72"/>
    <n v="62.53"/>
    <n v="0.44269026548672569"/>
  </r>
  <r>
    <n v="1780"/>
    <d v="2026-01-12T00:00:00"/>
    <n v="2026"/>
    <x v="0"/>
    <n v="1"/>
    <x v="0"/>
    <x v="3"/>
    <x v="8"/>
    <x v="0"/>
    <s v="Returning"/>
    <x v="0"/>
    <s v="Cycling Pack 12L"/>
    <n v="2"/>
    <n v="103.64"/>
    <n v="0.1"/>
    <n v="50.96"/>
    <x v="46"/>
    <n v="101.92"/>
    <n v="84.631999999999991"/>
    <n v="0.45366439384193147"/>
  </r>
  <r>
    <n v="2844"/>
    <d v="2026-01-12T00:00:00"/>
    <n v="2026"/>
    <x v="0"/>
    <n v="1"/>
    <x v="0"/>
    <x v="0"/>
    <x v="0"/>
    <x v="0"/>
    <s v="New"/>
    <x v="2"/>
    <s v="Carry-On Duffel"/>
    <n v="1"/>
    <n v="136.18"/>
    <n v="0"/>
    <n v="68.34"/>
    <x v="47"/>
    <n v="68.34"/>
    <n v="67.84"/>
    <n v="0.498164194448524"/>
  </r>
  <r>
    <n v="3068"/>
    <d v="2026-01-12T00:00:00"/>
    <n v="2026"/>
    <x v="0"/>
    <n v="1"/>
    <x v="0"/>
    <x v="2"/>
    <x v="2"/>
    <x v="3"/>
    <s v="New"/>
    <x v="4"/>
    <s v="Recovery Roller"/>
    <n v="1"/>
    <n v="36.43"/>
    <n v="0"/>
    <n v="14.33"/>
    <x v="48"/>
    <n v="14.33"/>
    <n v="22.1"/>
    <n v="0.60664287674993145"/>
  </r>
  <r>
    <n v="3096"/>
    <d v="2026-01-12T00:00:00"/>
    <n v="2026"/>
    <x v="0"/>
    <n v="1"/>
    <x v="0"/>
    <x v="3"/>
    <x v="7"/>
    <x v="0"/>
    <s v="New"/>
    <x v="4"/>
    <s v="Training Mat"/>
    <n v="2"/>
    <n v="50.51"/>
    <n v="0.1"/>
    <n v="21.84"/>
    <x v="49"/>
    <n v="43.68"/>
    <n v="47.237999999999992"/>
    <n v="0.5195670824259222"/>
  </r>
  <r>
    <n v="3129"/>
    <d v="2026-01-12T00:00:00"/>
    <n v="2026"/>
    <x v="0"/>
    <n v="1"/>
    <x v="0"/>
    <x v="3"/>
    <x v="13"/>
    <x v="2"/>
    <s v="Returning"/>
    <x v="4"/>
    <s v="Weighted Vest"/>
    <n v="1"/>
    <n v="123"/>
    <n v="0"/>
    <n v="67.3"/>
    <x v="50"/>
    <n v="67.3"/>
    <n v="55.7"/>
    <n v="0.45284552845528458"/>
  </r>
  <r>
    <n v="3948"/>
    <d v="2026-01-12T00:00:00"/>
    <n v="2026"/>
    <x v="0"/>
    <n v="1"/>
    <x v="0"/>
    <x v="1"/>
    <x v="14"/>
    <x v="0"/>
    <s v="New"/>
    <x v="1"/>
    <s v="Trekking Poles"/>
    <n v="2"/>
    <n v="72.239999999999995"/>
    <n v="0"/>
    <n v="32.94"/>
    <x v="51"/>
    <n v="65.88"/>
    <n v="78.599999999999994"/>
    <n v="0.54401993355481726"/>
  </r>
  <r>
    <n v="5036"/>
    <d v="2026-01-12T00:00:00"/>
    <n v="2026"/>
    <x v="0"/>
    <n v="1"/>
    <x v="0"/>
    <x v="2"/>
    <x v="3"/>
    <x v="2"/>
    <s v="Returning"/>
    <x v="1"/>
    <s v="Summit Backpack 45L"/>
    <n v="1"/>
    <n v="151.11000000000001"/>
    <n v="0.15"/>
    <n v="79.650000000000006"/>
    <x v="52"/>
    <n v="79.650000000000006"/>
    <n v="48.793499999999995"/>
    <n v="0.37988298356865075"/>
  </r>
  <r>
    <n v="2681"/>
    <d v="2026-01-13T00:00:00"/>
    <n v="2026"/>
    <x v="0"/>
    <n v="1"/>
    <x v="0"/>
    <x v="3"/>
    <x v="4"/>
    <x v="0"/>
    <s v="New"/>
    <x v="1"/>
    <s v="Hiking Daypack 20L"/>
    <n v="1"/>
    <n v="94.32"/>
    <n v="0"/>
    <n v="45.93"/>
    <x v="53"/>
    <n v="45.93"/>
    <n v="48.389999999999993"/>
    <n v="0.51304071246819338"/>
  </r>
  <r>
    <n v="5101"/>
    <d v="2026-01-13T00:00:00"/>
    <n v="2026"/>
    <x v="0"/>
    <n v="1"/>
    <x v="0"/>
    <x v="1"/>
    <x v="12"/>
    <x v="0"/>
    <s v="Returning"/>
    <x v="0"/>
    <s v="Trail Bike Light"/>
    <n v="3"/>
    <n v="51.52"/>
    <n v="0"/>
    <n v="21.92"/>
    <x v="54"/>
    <n v="65.760000000000005"/>
    <n v="88.8"/>
    <n v="0.57453416149068315"/>
  </r>
  <r>
    <n v="3871"/>
    <d v="2026-01-14T00:00:00"/>
    <n v="2026"/>
    <x v="0"/>
    <n v="1"/>
    <x v="0"/>
    <x v="0"/>
    <x v="15"/>
    <x v="0"/>
    <s v="New"/>
    <x v="1"/>
    <s v="Trail Boots"/>
    <n v="2"/>
    <n v="146.4"/>
    <n v="0.05"/>
    <n v="81.72"/>
    <x v="55"/>
    <n v="163.44"/>
    <n v="114.72000000000003"/>
    <n v="0.4124245038826575"/>
  </r>
  <r>
    <n v="4643"/>
    <d v="2026-01-14T00:00:00"/>
    <n v="2026"/>
    <x v="0"/>
    <n v="1"/>
    <x v="0"/>
    <x v="0"/>
    <x v="0"/>
    <x v="1"/>
    <s v="Business"/>
    <x v="2"/>
    <s v="Packing Cube Set"/>
    <n v="3"/>
    <n v="47.32"/>
    <n v="0.1"/>
    <n v="18.420000000000002"/>
    <x v="56"/>
    <n v="55.260000000000005"/>
    <n v="72.504000000000005"/>
    <n v="0.56748379825302897"/>
  </r>
  <r>
    <n v="4703"/>
    <d v="2026-01-14T00:00:00"/>
    <n v="2026"/>
    <x v="0"/>
    <n v="1"/>
    <x v="0"/>
    <x v="3"/>
    <x v="13"/>
    <x v="2"/>
    <s v="Business"/>
    <x v="4"/>
    <s v="Resistance Band Set"/>
    <n v="2"/>
    <n v="40.450000000000003"/>
    <n v="0.05"/>
    <n v="15.14"/>
    <x v="57"/>
    <n v="30.28"/>
    <n v="46.575000000000003"/>
    <n v="0.60601132001821612"/>
  </r>
  <r>
    <n v="5068"/>
    <d v="2026-01-14T00:00:00"/>
    <n v="2026"/>
    <x v="0"/>
    <n v="1"/>
    <x v="0"/>
    <x v="0"/>
    <x v="0"/>
    <x v="0"/>
    <s v="Returning"/>
    <x v="2"/>
    <s v="Packing Cube Set"/>
    <n v="2"/>
    <n v="47.05"/>
    <n v="0.1"/>
    <n v="18.8"/>
    <x v="58"/>
    <n v="37.6"/>
    <n v="47.089999999999996"/>
    <n v="0.55602786633604906"/>
  </r>
  <r>
    <n v="1539"/>
    <d v="2026-01-15T00:00:00"/>
    <n v="2026"/>
    <x v="0"/>
    <n v="1"/>
    <x v="0"/>
    <x v="3"/>
    <x v="8"/>
    <x v="2"/>
    <s v="Business"/>
    <x v="4"/>
    <s v="Weighted Vest"/>
    <n v="3"/>
    <n v="123.14"/>
    <n v="0.05"/>
    <n v="70.67"/>
    <x v="59"/>
    <n v="212.01"/>
    <n v="138.93900000000002"/>
    <n v="0.39589513006163296"/>
  </r>
  <r>
    <n v="1709"/>
    <d v="2026-01-15T00:00:00"/>
    <n v="2026"/>
    <x v="0"/>
    <n v="1"/>
    <x v="0"/>
    <x v="3"/>
    <x v="13"/>
    <x v="0"/>
    <s v="Returning"/>
    <x v="1"/>
    <s v="Summit Backpack 45L"/>
    <n v="2"/>
    <n v="151.33000000000001"/>
    <n v="0.1"/>
    <n v="78.44"/>
    <x v="60"/>
    <n v="156.88"/>
    <n v="115.51400000000001"/>
    <n v="0.42406954631893512"/>
  </r>
  <r>
    <n v="2702"/>
    <d v="2026-01-15T00:00:00"/>
    <n v="2026"/>
    <x v="0"/>
    <n v="1"/>
    <x v="0"/>
    <x v="1"/>
    <x v="14"/>
    <x v="0"/>
    <s v="Returning"/>
    <x v="1"/>
    <s v="Trail Boots"/>
    <n v="5"/>
    <n v="144.01"/>
    <n v="0.05"/>
    <n v="79.64"/>
    <x v="61"/>
    <n v="398.2"/>
    <n v="285.84749999999991"/>
    <n v="0.41787668254032062"/>
  </r>
  <r>
    <n v="3176"/>
    <d v="2026-01-15T00:00:00"/>
    <n v="2026"/>
    <x v="0"/>
    <n v="1"/>
    <x v="0"/>
    <x v="3"/>
    <x v="8"/>
    <x v="0"/>
    <s v="Returning"/>
    <x v="1"/>
    <s v="Hiking Daypack 20L"/>
    <n v="3"/>
    <n v="91.19"/>
    <n v="0"/>
    <n v="44.47"/>
    <x v="62"/>
    <n v="133.41"/>
    <n v="140.16"/>
    <n v="0.5123368790437548"/>
  </r>
  <r>
    <n v="3705"/>
    <d v="2026-01-15T00:00:00"/>
    <n v="2026"/>
    <x v="0"/>
    <n v="1"/>
    <x v="0"/>
    <x v="3"/>
    <x v="7"/>
    <x v="2"/>
    <s v="New"/>
    <x v="2"/>
    <s v="Packing Cube Set"/>
    <n v="2"/>
    <n v="45.45"/>
    <n v="0"/>
    <n v="18.190000000000001"/>
    <x v="63"/>
    <n v="36.380000000000003"/>
    <n v="54.52"/>
    <n v="0.59977997799779981"/>
  </r>
  <r>
    <n v="3736"/>
    <d v="2026-01-15T00:00:00"/>
    <n v="2026"/>
    <x v="0"/>
    <n v="1"/>
    <x v="0"/>
    <x v="1"/>
    <x v="1"/>
    <x v="3"/>
    <s v="New"/>
    <x v="4"/>
    <s v="Resistance Band Set"/>
    <n v="1"/>
    <n v="40.72"/>
    <n v="0"/>
    <n v="14.94"/>
    <x v="64"/>
    <n v="14.94"/>
    <n v="25.78"/>
    <n v="0.6331041257367388"/>
  </r>
  <r>
    <n v="3967"/>
    <d v="2026-01-15T00:00:00"/>
    <n v="2026"/>
    <x v="0"/>
    <n v="1"/>
    <x v="0"/>
    <x v="1"/>
    <x v="12"/>
    <x v="0"/>
    <s v="Business"/>
    <x v="2"/>
    <s v="Insulated Bottle"/>
    <n v="2"/>
    <n v="37.090000000000003"/>
    <n v="0"/>
    <n v="13.29"/>
    <x v="65"/>
    <n v="26.58"/>
    <n v="47.600000000000009"/>
    <n v="0.64168239417632789"/>
  </r>
  <r>
    <n v="170"/>
    <d v="2026-01-16T00:00:00"/>
    <n v="2026"/>
    <x v="0"/>
    <n v="1"/>
    <x v="0"/>
    <x v="2"/>
    <x v="10"/>
    <x v="0"/>
    <s v="New"/>
    <x v="3"/>
    <s v="Compact Sleeping Bag"/>
    <n v="1"/>
    <n v="124.45"/>
    <n v="0.15"/>
    <n v="59.77"/>
    <x v="66"/>
    <n v="59.77"/>
    <n v="46.012499999999996"/>
    <n v="0.43497270342447941"/>
  </r>
  <r>
    <n v="1040"/>
    <d v="2026-01-16T00:00:00"/>
    <n v="2026"/>
    <x v="0"/>
    <n v="1"/>
    <x v="0"/>
    <x v="0"/>
    <x v="0"/>
    <x v="2"/>
    <s v="New"/>
    <x v="2"/>
    <s v="Insulated Bottle"/>
    <n v="1"/>
    <n v="35.93"/>
    <n v="0.05"/>
    <n v="13.33"/>
    <x v="67"/>
    <n v="13.33"/>
    <n v="20.8035"/>
    <n v="0.60947456311248482"/>
  </r>
  <r>
    <n v="2380"/>
    <d v="2026-01-16T00:00:00"/>
    <n v="2026"/>
    <x v="0"/>
    <n v="1"/>
    <x v="0"/>
    <x v="3"/>
    <x v="13"/>
    <x v="0"/>
    <s v="Returning"/>
    <x v="3"/>
    <s v="Compact Sleeping Bag"/>
    <n v="4"/>
    <n v="121.8"/>
    <n v="0.05"/>
    <n v="59.57"/>
    <x v="68"/>
    <n v="238.28"/>
    <n v="224.55999999999997"/>
    <n v="0.48517846339987897"/>
  </r>
  <r>
    <n v="3219"/>
    <d v="2026-01-16T00:00:00"/>
    <n v="2026"/>
    <x v="0"/>
    <n v="1"/>
    <x v="0"/>
    <x v="1"/>
    <x v="11"/>
    <x v="2"/>
    <s v="Returning"/>
    <x v="1"/>
    <s v="Hiking Daypack 20L"/>
    <n v="1"/>
    <n v="92.6"/>
    <n v="0.05"/>
    <n v="44.15"/>
    <x v="69"/>
    <n v="44.15"/>
    <n v="43.819999999999986"/>
    <n v="0.4981243605774695"/>
  </r>
  <r>
    <n v="4425"/>
    <d v="2026-01-16T00:00:00"/>
    <n v="2026"/>
    <x v="0"/>
    <n v="1"/>
    <x v="0"/>
    <x v="1"/>
    <x v="12"/>
    <x v="1"/>
    <s v="Business"/>
    <x v="0"/>
    <s v="Cycling Pack 12L"/>
    <n v="10"/>
    <n v="102.68"/>
    <n v="0.15"/>
    <n v="51.07"/>
    <x v="70"/>
    <n v="510.7"/>
    <n v="362.0800000000001"/>
    <n v="0.41485826897958256"/>
  </r>
  <r>
    <n v="4508"/>
    <d v="2026-01-16T00:00:00"/>
    <n v="2026"/>
    <x v="0"/>
    <n v="1"/>
    <x v="0"/>
    <x v="3"/>
    <x v="13"/>
    <x v="3"/>
    <s v="New"/>
    <x v="0"/>
    <s v="Compact Repair Kit"/>
    <n v="3"/>
    <n v="40.92"/>
    <n v="0.15"/>
    <n v="16.71"/>
    <x v="71"/>
    <n v="50.13"/>
    <n v="54.216000000000001"/>
    <n v="0.51957909263412105"/>
  </r>
  <r>
    <n v="4806"/>
    <d v="2026-01-16T00:00:00"/>
    <n v="2026"/>
    <x v="0"/>
    <n v="1"/>
    <x v="0"/>
    <x v="2"/>
    <x v="16"/>
    <x v="2"/>
    <s v="New"/>
    <x v="0"/>
    <s v="Cycling Pack 12L"/>
    <n v="4"/>
    <n v="102.68"/>
    <n v="0"/>
    <n v="50.83"/>
    <x v="72"/>
    <n v="203.32"/>
    <n v="207.40000000000003"/>
    <n v="0.50496688741721862"/>
  </r>
  <r>
    <n v="755"/>
    <d v="2026-01-17T00:00:00"/>
    <n v="2026"/>
    <x v="0"/>
    <n v="1"/>
    <x v="0"/>
    <x v="0"/>
    <x v="9"/>
    <x v="3"/>
    <s v="New"/>
    <x v="2"/>
    <s v="Travel Backpack 35L"/>
    <n v="2"/>
    <n v="164.38"/>
    <n v="0.05"/>
    <n v="85.93"/>
    <x v="73"/>
    <n v="171.86"/>
    <n v="140.46199999999999"/>
    <n v="0.44973456881039436"/>
  </r>
  <r>
    <n v="3171"/>
    <d v="2026-01-17T00:00:00"/>
    <n v="2026"/>
    <x v="0"/>
    <n v="1"/>
    <x v="0"/>
    <x v="0"/>
    <x v="15"/>
    <x v="2"/>
    <s v="Returning"/>
    <x v="0"/>
    <s v="Trail Bike Light"/>
    <n v="1"/>
    <n v="51.78"/>
    <n v="0"/>
    <n v="22.64"/>
    <x v="74"/>
    <n v="22.64"/>
    <n v="29.14"/>
    <n v="0.56276554654306687"/>
  </r>
  <r>
    <n v="4277"/>
    <d v="2026-01-17T00:00:00"/>
    <n v="2026"/>
    <x v="0"/>
    <n v="1"/>
    <x v="0"/>
    <x v="1"/>
    <x v="11"/>
    <x v="2"/>
    <s v="Returning"/>
    <x v="4"/>
    <s v="Training Mat"/>
    <n v="1"/>
    <n v="50.52"/>
    <n v="0.05"/>
    <n v="22.37"/>
    <x v="75"/>
    <n v="22.37"/>
    <n v="25.623999999999999"/>
    <n v="0.5339000708421886"/>
  </r>
  <r>
    <n v="4648"/>
    <d v="2026-01-17T00:00:00"/>
    <n v="2026"/>
    <x v="0"/>
    <n v="1"/>
    <x v="0"/>
    <x v="1"/>
    <x v="14"/>
    <x v="3"/>
    <s v="New"/>
    <x v="3"/>
    <s v="Trail Tent 2P"/>
    <n v="1"/>
    <n v="199.02"/>
    <n v="0"/>
    <n v="106.49"/>
    <x v="76"/>
    <n v="106.49"/>
    <n v="92.530000000000015"/>
    <n v="0.46492814792483173"/>
  </r>
  <r>
    <n v="157"/>
    <d v="2026-01-18T00:00:00"/>
    <n v="2026"/>
    <x v="0"/>
    <n v="1"/>
    <x v="0"/>
    <x v="3"/>
    <x v="8"/>
    <x v="2"/>
    <s v="Returning"/>
    <x v="3"/>
    <s v="Portable Camp Stove"/>
    <n v="3"/>
    <n v="80.27"/>
    <n v="0.1"/>
    <n v="39.26"/>
    <x v="77"/>
    <n v="117.78"/>
    <n v="98.949000000000012"/>
    <n v="0.45655634455933447"/>
  </r>
  <r>
    <n v="2271"/>
    <d v="2026-01-18T00:00:00"/>
    <n v="2026"/>
    <x v="0"/>
    <n v="1"/>
    <x v="0"/>
    <x v="1"/>
    <x v="1"/>
    <x v="2"/>
    <s v="New"/>
    <x v="3"/>
    <s v="Alpine Tent 4P"/>
    <n v="4"/>
    <n v="333.28"/>
    <n v="0"/>
    <n v="195.76"/>
    <x v="78"/>
    <n v="783.04"/>
    <n v="550.07999999999993"/>
    <n v="0.41262602016322608"/>
  </r>
  <r>
    <n v="3330"/>
    <d v="2026-01-18T00:00:00"/>
    <n v="2026"/>
    <x v="0"/>
    <n v="1"/>
    <x v="0"/>
    <x v="3"/>
    <x v="13"/>
    <x v="3"/>
    <s v="New"/>
    <x v="0"/>
    <s v="Cycling Pack 12L"/>
    <n v="1"/>
    <n v="104.36"/>
    <n v="0"/>
    <n v="51.63"/>
    <x v="79"/>
    <n v="51.63"/>
    <n v="52.73"/>
    <n v="0.50527021847451126"/>
  </r>
  <r>
    <n v="4547"/>
    <d v="2026-01-18T00:00:00"/>
    <n v="2026"/>
    <x v="0"/>
    <n v="1"/>
    <x v="0"/>
    <x v="2"/>
    <x v="5"/>
    <x v="3"/>
    <s v="New"/>
    <x v="0"/>
    <s v="Commuter Helmet"/>
    <n v="1"/>
    <n v="83.52"/>
    <n v="0.05"/>
    <n v="42.97"/>
    <x v="80"/>
    <n v="42.97"/>
    <n v="36.373999999999995"/>
    <n v="0.45843416011292598"/>
  </r>
  <r>
    <n v="1840"/>
    <d v="2026-01-19T00:00:00"/>
    <n v="2026"/>
    <x v="0"/>
    <n v="1"/>
    <x v="0"/>
    <x v="2"/>
    <x v="10"/>
    <x v="0"/>
    <s v="New"/>
    <x v="4"/>
    <s v="Weighted Vest"/>
    <n v="2"/>
    <n v="125.93"/>
    <n v="0"/>
    <n v="69.150000000000006"/>
    <x v="81"/>
    <n v="138.30000000000001"/>
    <n v="113.56"/>
    <n v="0.45088541253077102"/>
  </r>
  <r>
    <n v="1850"/>
    <d v="2026-01-19T00:00:00"/>
    <n v="2026"/>
    <x v="0"/>
    <n v="1"/>
    <x v="0"/>
    <x v="1"/>
    <x v="6"/>
    <x v="0"/>
    <s v="Business"/>
    <x v="0"/>
    <s v="Trail Bike Light"/>
    <n v="1"/>
    <n v="49.85"/>
    <n v="0"/>
    <n v="23.07"/>
    <x v="82"/>
    <n v="23.07"/>
    <n v="26.78"/>
    <n v="0.53721163490471413"/>
  </r>
  <r>
    <n v="1858"/>
    <d v="2026-01-19T00:00:00"/>
    <n v="2026"/>
    <x v="0"/>
    <n v="1"/>
    <x v="0"/>
    <x v="1"/>
    <x v="1"/>
    <x v="0"/>
    <s v="Returning"/>
    <x v="2"/>
    <s v="Insulated Bottle"/>
    <n v="1"/>
    <n v="36.130000000000003"/>
    <n v="0"/>
    <n v="13.39"/>
    <x v="83"/>
    <n v="13.39"/>
    <n v="22.740000000000002"/>
    <n v="0.62939385552172711"/>
  </r>
  <r>
    <n v="2910"/>
    <d v="2026-01-19T00:00:00"/>
    <n v="2026"/>
    <x v="0"/>
    <n v="1"/>
    <x v="0"/>
    <x v="3"/>
    <x v="13"/>
    <x v="2"/>
    <s v="Returning"/>
    <x v="0"/>
    <s v="Cycling Pack 12L"/>
    <n v="1"/>
    <n v="104.83"/>
    <n v="0.05"/>
    <n v="51.06"/>
    <x v="84"/>
    <n v="51.06"/>
    <n v="48.528499999999994"/>
    <n v="0.48729019916958277"/>
  </r>
  <r>
    <n v="3694"/>
    <d v="2026-01-19T00:00:00"/>
    <n v="2026"/>
    <x v="0"/>
    <n v="1"/>
    <x v="0"/>
    <x v="0"/>
    <x v="0"/>
    <x v="2"/>
    <s v="Returning"/>
    <x v="2"/>
    <s v="Insulated Bottle"/>
    <n v="1"/>
    <n v="35.46"/>
    <n v="0.05"/>
    <n v="13.81"/>
    <x v="85"/>
    <n v="13.81"/>
    <n v="19.876999999999995"/>
    <n v="0.59004957401965141"/>
  </r>
  <r>
    <n v="631"/>
    <d v="2026-01-20T00:00:00"/>
    <n v="2026"/>
    <x v="0"/>
    <n v="1"/>
    <x v="0"/>
    <x v="3"/>
    <x v="8"/>
    <x v="3"/>
    <s v="Returning"/>
    <x v="2"/>
    <s v="Travel Backpack 35L"/>
    <n v="1"/>
    <n v="165.42"/>
    <n v="0"/>
    <n v="85.69"/>
    <x v="86"/>
    <n v="85.69"/>
    <n v="79.72999999999999"/>
    <n v="0.48198524966751299"/>
  </r>
  <r>
    <n v="1113"/>
    <d v="2026-01-20T00:00:00"/>
    <n v="2026"/>
    <x v="0"/>
    <n v="1"/>
    <x v="0"/>
    <x v="2"/>
    <x v="5"/>
    <x v="0"/>
    <s v="Returning"/>
    <x v="3"/>
    <s v="Compact Sleeping Bag"/>
    <n v="1"/>
    <n v="122.86"/>
    <n v="0.05"/>
    <n v="60.36"/>
    <x v="87"/>
    <n v="60.36"/>
    <n v="56.356999999999999"/>
    <n v="0.48285168398776529"/>
  </r>
  <r>
    <n v="1525"/>
    <d v="2026-01-20T00:00:00"/>
    <n v="2026"/>
    <x v="0"/>
    <n v="1"/>
    <x v="0"/>
    <x v="0"/>
    <x v="0"/>
    <x v="2"/>
    <s v="Returning"/>
    <x v="4"/>
    <s v="Recovery Roller"/>
    <n v="2"/>
    <n v="35.82"/>
    <n v="0"/>
    <n v="14.09"/>
    <x v="88"/>
    <n v="28.18"/>
    <n v="43.46"/>
    <n v="0.60664433277498608"/>
  </r>
  <r>
    <n v="3233"/>
    <d v="2026-01-20T00:00:00"/>
    <n v="2026"/>
    <x v="0"/>
    <n v="1"/>
    <x v="0"/>
    <x v="0"/>
    <x v="0"/>
    <x v="0"/>
    <s v="New"/>
    <x v="3"/>
    <s v="Compact Sleeping Bag"/>
    <n v="3"/>
    <n v="120.29"/>
    <n v="0.1"/>
    <n v="62.41"/>
    <x v="89"/>
    <n v="187.23"/>
    <n v="137.55300000000003"/>
    <n v="0.42352278290427769"/>
  </r>
  <r>
    <n v="4455"/>
    <d v="2026-01-20T00:00:00"/>
    <n v="2026"/>
    <x v="0"/>
    <n v="1"/>
    <x v="0"/>
    <x v="1"/>
    <x v="11"/>
    <x v="3"/>
    <s v="Returning"/>
    <x v="3"/>
    <s v="Portable Camp Stove"/>
    <n v="1"/>
    <n v="80.239999999999995"/>
    <n v="0.1"/>
    <n v="39.950000000000003"/>
    <x v="90"/>
    <n v="39.950000000000003"/>
    <n v="32.265999999999991"/>
    <n v="0.44679849340866279"/>
  </r>
  <r>
    <n v="1769"/>
    <d v="2026-01-21T00:00:00"/>
    <n v="2026"/>
    <x v="0"/>
    <n v="1"/>
    <x v="0"/>
    <x v="0"/>
    <x v="15"/>
    <x v="2"/>
    <s v="New"/>
    <x v="4"/>
    <s v="Recovery Roller"/>
    <n v="2"/>
    <n v="35.97"/>
    <n v="0"/>
    <n v="13.55"/>
    <x v="91"/>
    <n v="27.1"/>
    <n v="44.839999999999996"/>
    <n v="0.62329719210453149"/>
  </r>
  <r>
    <n v="3467"/>
    <d v="2026-01-21T00:00:00"/>
    <n v="2026"/>
    <x v="0"/>
    <n v="1"/>
    <x v="0"/>
    <x v="1"/>
    <x v="11"/>
    <x v="0"/>
    <s v="New"/>
    <x v="1"/>
    <s v="Trekking Poles"/>
    <n v="1"/>
    <n v="72.239999999999995"/>
    <n v="0"/>
    <n v="33.26"/>
    <x v="92"/>
    <n v="33.26"/>
    <n v="38.979999999999997"/>
    <n v="0.53959025470653377"/>
  </r>
  <r>
    <n v="3911"/>
    <d v="2026-01-21T00:00:00"/>
    <n v="2026"/>
    <x v="0"/>
    <n v="1"/>
    <x v="0"/>
    <x v="0"/>
    <x v="15"/>
    <x v="0"/>
    <s v="Returning"/>
    <x v="1"/>
    <s v="Summit Backpack 45L"/>
    <n v="5"/>
    <n v="152.81"/>
    <n v="0"/>
    <n v="78.989999999999995"/>
    <x v="93"/>
    <n v="394.95"/>
    <n v="369.09999999999997"/>
    <n v="0.48308356782933054"/>
  </r>
  <r>
    <n v="4401"/>
    <d v="2026-01-21T00:00:00"/>
    <n v="2026"/>
    <x v="0"/>
    <n v="1"/>
    <x v="0"/>
    <x v="0"/>
    <x v="15"/>
    <x v="0"/>
    <s v="New"/>
    <x v="0"/>
    <s v="Commuter Helmet"/>
    <n v="3"/>
    <n v="83.34"/>
    <n v="0"/>
    <n v="41.44"/>
    <x v="94"/>
    <n v="124.32"/>
    <n v="125.70000000000002"/>
    <n v="0.50275977921766268"/>
  </r>
  <r>
    <n v="4864"/>
    <d v="2026-01-21T00:00:00"/>
    <n v="2026"/>
    <x v="0"/>
    <n v="1"/>
    <x v="0"/>
    <x v="3"/>
    <x v="13"/>
    <x v="0"/>
    <s v="Returning"/>
    <x v="4"/>
    <s v="Recovery Roller"/>
    <n v="1"/>
    <n v="35.869999999999997"/>
    <n v="0"/>
    <n v="13.64"/>
    <x v="95"/>
    <n v="13.64"/>
    <n v="22.229999999999997"/>
    <n v="0.61973794257039305"/>
  </r>
  <r>
    <n v="347"/>
    <d v="2026-01-22T00:00:00"/>
    <n v="2026"/>
    <x v="0"/>
    <n v="1"/>
    <x v="0"/>
    <x v="3"/>
    <x v="4"/>
    <x v="3"/>
    <s v="New"/>
    <x v="3"/>
    <s v="Trail Tent 2P"/>
    <n v="1"/>
    <n v="199.42"/>
    <n v="0.05"/>
    <n v="101.82"/>
    <x v="96"/>
    <n v="101.82"/>
    <n v="87.628999999999991"/>
    <n v="0.46254664843836601"/>
  </r>
  <r>
    <n v="2051"/>
    <d v="2026-01-22T00:00:00"/>
    <n v="2026"/>
    <x v="0"/>
    <n v="1"/>
    <x v="0"/>
    <x v="2"/>
    <x v="5"/>
    <x v="0"/>
    <s v="New"/>
    <x v="3"/>
    <s v="Alpine Tent 4P"/>
    <n v="3"/>
    <n v="347.41"/>
    <n v="0.1"/>
    <n v="192.13"/>
    <x v="97"/>
    <n v="576.39"/>
    <n v="361.61700000000008"/>
    <n v="0.38551631277804971"/>
  </r>
  <r>
    <n v="2314"/>
    <d v="2026-01-22T00:00:00"/>
    <n v="2026"/>
    <x v="0"/>
    <n v="1"/>
    <x v="0"/>
    <x v="0"/>
    <x v="9"/>
    <x v="0"/>
    <s v="New"/>
    <x v="0"/>
    <s v="Compact Repair Kit"/>
    <n v="1"/>
    <n v="40.28"/>
    <n v="0"/>
    <n v="16.79"/>
    <x v="98"/>
    <n v="16.79"/>
    <n v="23.490000000000002"/>
    <n v="0.58316782522343602"/>
  </r>
  <r>
    <n v="3861"/>
    <d v="2026-01-22T00:00:00"/>
    <n v="2026"/>
    <x v="0"/>
    <n v="1"/>
    <x v="0"/>
    <x v="3"/>
    <x v="13"/>
    <x v="0"/>
    <s v="Returning"/>
    <x v="3"/>
    <s v="Trail Tent 2P"/>
    <n v="3"/>
    <n v="195.49"/>
    <n v="0.05"/>
    <n v="106.38"/>
    <x v="99"/>
    <n v="319.14"/>
    <n v="238.00649999999996"/>
    <n v="0.42718836069148775"/>
  </r>
  <r>
    <n v="843"/>
    <d v="2026-01-23T00:00:00"/>
    <n v="2026"/>
    <x v="0"/>
    <n v="1"/>
    <x v="0"/>
    <x v="1"/>
    <x v="11"/>
    <x v="0"/>
    <s v="Returning"/>
    <x v="4"/>
    <s v="Recovery Roller"/>
    <n v="2"/>
    <n v="35.75"/>
    <n v="0"/>
    <n v="13.94"/>
    <x v="100"/>
    <n v="27.88"/>
    <n v="43.620000000000005"/>
    <n v="0.61006993006993016"/>
  </r>
  <r>
    <n v="868"/>
    <d v="2026-01-23T00:00:00"/>
    <n v="2026"/>
    <x v="0"/>
    <n v="1"/>
    <x v="0"/>
    <x v="0"/>
    <x v="15"/>
    <x v="0"/>
    <s v="Returning"/>
    <x v="0"/>
    <s v="Cycling Pack 12L"/>
    <n v="1"/>
    <n v="103.39"/>
    <n v="0"/>
    <n v="51.32"/>
    <x v="101"/>
    <n v="51.32"/>
    <n v="52.07"/>
    <n v="0.50362704323435536"/>
  </r>
  <r>
    <n v="890"/>
    <d v="2026-01-23T00:00:00"/>
    <n v="2026"/>
    <x v="0"/>
    <n v="1"/>
    <x v="0"/>
    <x v="0"/>
    <x v="15"/>
    <x v="0"/>
    <s v="New"/>
    <x v="3"/>
    <s v="Portable Camp Stove"/>
    <n v="3"/>
    <n v="81.98"/>
    <n v="0.1"/>
    <n v="40.229999999999997"/>
    <x v="102"/>
    <n v="120.69"/>
    <n v="100.65600000000001"/>
    <n v="0.45474505977067581"/>
  </r>
  <r>
    <n v="2185"/>
    <d v="2026-01-23T00:00:00"/>
    <n v="2026"/>
    <x v="0"/>
    <n v="1"/>
    <x v="0"/>
    <x v="2"/>
    <x v="2"/>
    <x v="1"/>
    <s v="Business"/>
    <x v="3"/>
    <s v="Alpine Tent 4P"/>
    <n v="10"/>
    <n v="337.69"/>
    <n v="0.1"/>
    <n v="200.27"/>
    <x v="103"/>
    <n v="2002.7"/>
    <n v="1036.51"/>
    <n v="0.34104586389226149"/>
  </r>
  <r>
    <n v="2335"/>
    <d v="2026-01-23T00:00:00"/>
    <n v="2026"/>
    <x v="0"/>
    <n v="1"/>
    <x v="0"/>
    <x v="3"/>
    <x v="8"/>
    <x v="0"/>
    <s v="New"/>
    <x v="3"/>
    <s v="Alpine Tent 4P"/>
    <n v="2"/>
    <n v="333.29"/>
    <n v="0"/>
    <n v="197.18"/>
    <x v="104"/>
    <n v="394.36"/>
    <n v="272.22000000000003"/>
    <n v="0.40838308980167426"/>
  </r>
  <r>
    <n v="2784"/>
    <d v="2026-01-23T00:00:00"/>
    <n v="2026"/>
    <x v="0"/>
    <n v="1"/>
    <x v="0"/>
    <x v="0"/>
    <x v="15"/>
    <x v="2"/>
    <s v="New"/>
    <x v="0"/>
    <s v="Commuter Helmet"/>
    <n v="1"/>
    <n v="80.11"/>
    <n v="0.05"/>
    <n v="43.54"/>
    <x v="105"/>
    <n v="43.54"/>
    <n v="32.564500000000002"/>
    <n v="0.42789191177919839"/>
  </r>
  <r>
    <n v="3820"/>
    <d v="2026-01-23T00:00:00"/>
    <n v="2026"/>
    <x v="0"/>
    <n v="1"/>
    <x v="0"/>
    <x v="3"/>
    <x v="13"/>
    <x v="2"/>
    <s v="New"/>
    <x v="3"/>
    <s v="Portable Camp Stove"/>
    <n v="1"/>
    <n v="82.6"/>
    <n v="0.05"/>
    <n v="38.299999999999997"/>
    <x v="106"/>
    <n v="38.299999999999997"/>
    <n v="40.169999999999987"/>
    <n v="0.51191538167452522"/>
  </r>
  <r>
    <n v="994"/>
    <d v="2026-01-24T00:00:00"/>
    <n v="2026"/>
    <x v="0"/>
    <n v="1"/>
    <x v="0"/>
    <x v="0"/>
    <x v="15"/>
    <x v="0"/>
    <s v="Returning"/>
    <x v="1"/>
    <s v="Hiking Daypack 20L"/>
    <n v="1"/>
    <n v="94.07"/>
    <n v="0"/>
    <n v="46.28"/>
    <x v="107"/>
    <n v="46.28"/>
    <n v="47.789999999999992"/>
    <n v="0.50802593813117891"/>
  </r>
  <r>
    <n v="1643"/>
    <d v="2026-01-24T00:00:00"/>
    <n v="2026"/>
    <x v="0"/>
    <n v="1"/>
    <x v="0"/>
    <x v="0"/>
    <x v="15"/>
    <x v="0"/>
    <s v="Returning"/>
    <x v="2"/>
    <s v="Travel Backpack 35L"/>
    <n v="1"/>
    <n v="163.71"/>
    <n v="0"/>
    <n v="90.06"/>
    <x v="108"/>
    <n v="90.06"/>
    <n v="73.650000000000006"/>
    <n v="0.44988088693421296"/>
  </r>
  <r>
    <n v="1971"/>
    <d v="2026-01-24T00:00:00"/>
    <n v="2026"/>
    <x v="0"/>
    <n v="1"/>
    <x v="0"/>
    <x v="3"/>
    <x v="8"/>
    <x v="2"/>
    <s v="Returning"/>
    <x v="3"/>
    <s v="Trail Tent 2P"/>
    <n v="4"/>
    <n v="191.43"/>
    <n v="0"/>
    <n v="106.82"/>
    <x v="109"/>
    <n v="427.28"/>
    <n v="338.44000000000005"/>
    <n v="0.441989238886277"/>
  </r>
  <r>
    <n v="2828"/>
    <d v="2026-01-24T00:00:00"/>
    <n v="2026"/>
    <x v="0"/>
    <n v="1"/>
    <x v="0"/>
    <x v="1"/>
    <x v="11"/>
    <x v="1"/>
    <s v="Business"/>
    <x v="2"/>
    <s v="Packing Cube Set"/>
    <n v="3"/>
    <n v="46.94"/>
    <n v="0.05"/>
    <n v="18.18"/>
    <x v="110"/>
    <n v="54.54"/>
    <n v="79.239000000000004"/>
    <n v="0.59231269481757232"/>
  </r>
  <r>
    <n v="5175"/>
    <d v="2026-01-24T00:00:00"/>
    <n v="2026"/>
    <x v="0"/>
    <n v="1"/>
    <x v="0"/>
    <x v="3"/>
    <x v="7"/>
    <x v="0"/>
    <s v="Returning"/>
    <x v="1"/>
    <s v="Trail Boots"/>
    <n v="1"/>
    <n v="147.21"/>
    <n v="0"/>
    <n v="79.510000000000005"/>
    <x v="111"/>
    <n v="79.510000000000005"/>
    <n v="67.7"/>
    <n v="0.45988723592147274"/>
  </r>
  <r>
    <n v="1874"/>
    <d v="2026-01-25T00:00:00"/>
    <n v="2026"/>
    <x v="0"/>
    <n v="1"/>
    <x v="0"/>
    <x v="0"/>
    <x v="0"/>
    <x v="0"/>
    <s v="Business"/>
    <x v="2"/>
    <s v="Insulated Bottle"/>
    <n v="1"/>
    <n v="35.729999999999997"/>
    <n v="0"/>
    <n v="13.57"/>
    <x v="112"/>
    <n v="13.57"/>
    <n v="22.159999999999997"/>
    <n v="0.62020710887209629"/>
  </r>
  <r>
    <n v="2490"/>
    <d v="2026-01-25T00:00:00"/>
    <n v="2026"/>
    <x v="0"/>
    <n v="1"/>
    <x v="0"/>
    <x v="1"/>
    <x v="14"/>
    <x v="0"/>
    <s v="New"/>
    <x v="0"/>
    <s v="Cycling Pack 12L"/>
    <n v="2"/>
    <n v="103.99"/>
    <n v="0.15"/>
    <n v="51.94"/>
    <x v="113"/>
    <n v="103.88"/>
    <n v="72.902999999999992"/>
    <n v="0.41238693765803269"/>
  </r>
  <r>
    <n v="5078"/>
    <d v="2026-01-25T00:00:00"/>
    <n v="2026"/>
    <x v="0"/>
    <n v="1"/>
    <x v="0"/>
    <x v="1"/>
    <x v="12"/>
    <x v="0"/>
    <s v="Returning"/>
    <x v="1"/>
    <s v="Trekking Poles"/>
    <n v="2"/>
    <n v="72.739999999999995"/>
    <n v="0"/>
    <n v="31.96"/>
    <x v="114"/>
    <n v="63.92"/>
    <n v="81.559999999999988"/>
    <n v="0.56062689029419843"/>
  </r>
  <r>
    <n v="230"/>
    <d v="2026-01-26T00:00:00"/>
    <n v="2026"/>
    <x v="0"/>
    <n v="1"/>
    <x v="0"/>
    <x v="2"/>
    <x v="10"/>
    <x v="2"/>
    <s v="Returning"/>
    <x v="0"/>
    <s v="Cycling Pack 12L"/>
    <n v="1"/>
    <n v="100.01"/>
    <n v="0.05"/>
    <n v="49.41"/>
    <x v="115"/>
    <n v="49.41"/>
    <n v="45.599500000000006"/>
    <n v="0.47994674216788852"/>
  </r>
  <r>
    <n v="1757"/>
    <d v="2026-01-26T00:00:00"/>
    <n v="2026"/>
    <x v="0"/>
    <n v="1"/>
    <x v="0"/>
    <x v="3"/>
    <x v="7"/>
    <x v="0"/>
    <s v="Business"/>
    <x v="2"/>
    <s v="Packing Cube Set"/>
    <n v="2"/>
    <n v="45.73"/>
    <n v="0"/>
    <n v="18.11"/>
    <x v="116"/>
    <n v="36.22"/>
    <n v="55.239999999999995"/>
    <n v="0.60397988191559149"/>
  </r>
  <r>
    <n v="1944"/>
    <d v="2026-01-26T00:00:00"/>
    <n v="2026"/>
    <x v="0"/>
    <n v="1"/>
    <x v="0"/>
    <x v="2"/>
    <x v="16"/>
    <x v="0"/>
    <s v="Returning"/>
    <x v="1"/>
    <s v="Trail Boots"/>
    <n v="2"/>
    <n v="143.66"/>
    <n v="0.15"/>
    <n v="78.14"/>
    <x v="117"/>
    <n v="156.28"/>
    <n v="87.941999999999979"/>
    <n v="0.36009040954541355"/>
  </r>
  <r>
    <n v="3485"/>
    <d v="2026-01-26T00:00:00"/>
    <n v="2026"/>
    <x v="0"/>
    <n v="1"/>
    <x v="0"/>
    <x v="2"/>
    <x v="10"/>
    <x v="0"/>
    <s v="Business"/>
    <x v="3"/>
    <s v="Compact Sleeping Bag"/>
    <n v="2"/>
    <n v="121.88"/>
    <n v="0.05"/>
    <n v="62.17"/>
    <x v="118"/>
    <n v="124.34"/>
    <n v="107.23199999999997"/>
    <n v="0.46306116456220953"/>
  </r>
  <r>
    <n v="4002"/>
    <d v="2026-01-26T00:00:00"/>
    <n v="2026"/>
    <x v="0"/>
    <n v="1"/>
    <x v="0"/>
    <x v="0"/>
    <x v="15"/>
    <x v="0"/>
    <s v="Returning"/>
    <x v="4"/>
    <s v="Training Mat"/>
    <n v="3"/>
    <n v="50.92"/>
    <n v="0.05"/>
    <n v="21.87"/>
    <x v="119"/>
    <n v="65.61"/>
    <n v="79.511999999999986"/>
    <n v="0.54789763095877941"/>
  </r>
  <r>
    <n v="818"/>
    <d v="2026-01-27T00:00:00"/>
    <n v="2026"/>
    <x v="0"/>
    <n v="1"/>
    <x v="0"/>
    <x v="0"/>
    <x v="0"/>
    <x v="0"/>
    <s v="Returning"/>
    <x v="0"/>
    <s v="Cycling Pack 12L"/>
    <n v="1"/>
    <n v="103.78"/>
    <n v="0"/>
    <n v="49.36"/>
    <x v="120"/>
    <n v="49.36"/>
    <n v="54.42"/>
    <n v="0.52437849296588934"/>
  </r>
  <r>
    <n v="1439"/>
    <d v="2026-01-27T00:00:00"/>
    <n v="2026"/>
    <x v="0"/>
    <n v="1"/>
    <x v="0"/>
    <x v="1"/>
    <x v="6"/>
    <x v="3"/>
    <s v="New"/>
    <x v="1"/>
    <s v="Summit Backpack 45L"/>
    <n v="2"/>
    <n v="157.16999999999999"/>
    <n v="0"/>
    <n v="81.260000000000005"/>
    <x v="121"/>
    <n v="162.52000000000001"/>
    <n v="151.81999999999996"/>
    <n v="0.4829802125087484"/>
  </r>
  <r>
    <n v="1616"/>
    <d v="2026-01-27T00:00:00"/>
    <n v="2026"/>
    <x v="0"/>
    <n v="1"/>
    <x v="0"/>
    <x v="1"/>
    <x v="12"/>
    <x v="0"/>
    <s v="Business"/>
    <x v="2"/>
    <s v="Carry-On Duffel"/>
    <n v="2"/>
    <n v="132.91999999999999"/>
    <n v="0"/>
    <n v="69.02"/>
    <x v="122"/>
    <n v="138.04"/>
    <n v="127.79999999999998"/>
    <n v="0.48074029491423409"/>
  </r>
  <r>
    <n v="1798"/>
    <d v="2026-01-27T00:00:00"/>
    <n v="2026"/>
    <x v="0"/>
    <n v="1"/>
    <x v="0"/>
    <x v="3"/>
    <x v="8"/>
    <x v="2"/>
    <s v="Returning"/>
    <x v="1"/>
    <s v="Trekking Poles"/>
    <n v="1"/>
    <n v="71.41"/>
    <n v="0.05"/>
    <n v="32.28"/>
    <x v="123"/>
    <n v="32.28"/>
    <n v="35.559499999999986"/>
    <n v="0.52417102130764515"/>
  </r>
  <r>
    <n v="4449"/>
    <d v="2026-01-27T00:00:00"/>
    <n v="2026"/>
    <x v="0"/>
    <n v="1"/>
    <x v="0"/>
    <x v="3"/>
    <x v="8"/>
    <x v="0"/>
    <s v="New"/>
    <x v="3"/>
    <s v="Trail Tent 2P"/>
    <n v="1"/>
    <n v="199.67"/>
    <n v="0"/>
    <n v="103.81"/>
    <x v="124"/>
    <n v="103.81"/>
    <n v="95.859999999999985"/>
    <n v="0.4800921520508839"/>
  </r>
  <r>
    <n v="4473"/>
    <d v="2026-01-27T00:00:00"/>
    <n v="2026"/>
    <x v="0"/>
    <n v="1"/>
    <x v="0"/>
    <x v="0"/>
    <x v="0"/>
    <x v="2"/>
    <s v="Returning"/>
    <x v="3"/>
    <s v="Trail Tent 2P"/>
    <n v="1"/>
    <n v="196.88"/>
    <n v="0"/>
    <n v="102.76"/>
    <x v="125"/>
    <n v="102.76"/>
    <n v="94.11999999999999"/>
    <n v="0.47805770012190163"/>
  </r>
  <r>
    <n v="203"/>
    <d v="2026-01-28T00:00:00"/>
    <n v="2026"/>
    <x v="0"/>
    <n v="1"/>
    <x v="0"/>
    <x v="3"/>
    <x v="7"/>
    <x v="0"/>
    <s v="Returning"/>
    <x v="0"/>
    <s v="Trail Bike Light"/>
    <n v="3"/>
    <n v="49.95"/>
    <n v="0"/>
    <n v="22.55"/>
    <x v="126"/>
    <n v="67.650000000000006"/>
    <n v="82.200000000000017"/>
    <n v="0.54854854854854862"/>
  </r>
  <r>
    <n v="1654"/>
    <d v="2026-01-28T00:00:00"/>
    <n v="2026"/>
    <x v="0"/>
    <n v="1"/>
    <x v="0"/>
    <x v="1"/>
    <x v="6"/>
    <x v="3"/>
    <s v="Business"/>
    <x v="1"/>
    <s v="Trekking Poles"/>
    <n v="1"/>
    <n v="70.41"/>
    <n v="0"/>
    <n v="32.74"/>
    <x v="127"/>
    <n v="32.74"/>
    <n v="37.669999999999995"/>
    <n v="0.53500923164323244"/>
  </r>
  <r>
    <n v="2203"/>
    <d v="2026-01-28T00:00:00"/>
    <n v="2026"/>
    <x v="0"/>
    <n v="1"/>
    <x v="0"/>
    <x v="2"/>
    <x v="16"/>
    <x v="3"/>
    <s v="Returning"/>
    <x v="1"/>
    <s v="Trekking Poles"/>
    <n v="2"/>
    <n v="70.290000000000006"/>
    <n v="0.15"/>
    <n v="31.84"/>
    <x v="128"/>
    <n v="63.68"/>
    <n v="55.813000000000009"/>
    <n v="0.46708175374289712"/>
  </r>
  <r>
    <n v="3352"/>
    <d v="2026-01-28T00:00:00"/>
    <n v="2026"/>
    <x v="0"/>
    <n v="1"/>
    <x v="0"/>
    <x v="2"/>
    <x v="16"/>
    <x v="0"/>
    <s v="Business"/>
    <x v="1"/>
    <s v="Hiking Daypack 20L"/>
    <n v="4"/>
    <n v="91.46"/>
    <n v="0"/>
    <n v="44.04"/>
    <x v="129"/>
    <n v="176.16"/>
    <n v="189.67999999999998"/>
    <n v="0.51847802317953207"/>
  </r>
  <r>
    <n v="183"/>
    <d v="2026-01-29T00:00:00"/>
    <n v="2026"/>
    <x v="0"/>
    <n v="1"/>
    <x v="0"/>
    <x v="1"/>
    <x v="12"/>
    <x v="0"/>
    <s v="New"/>
    <x v="3"/>
    <s v="Compact Sleeping Bag"/>
    <n v="2"/>
    <n v="123.27"/>
    <n v="0"/>
    <n v="60.26"/>
    <x v="130"/>
    <n v="120.52"/>
    <n v="126.02"/>
    <n v="0.51115437657175311"/>
  </r>
  <r>
    <n v="3525"/>
    <d v="2026-01-29T00:00:00"/>
    <n v="2026"/>
    <x v="0"/>
    <n v="1"/>
    <x v="0"/>
    <x v="2"/>
    <x v="5"/>
    <x v="1"/>
    <s v="Business"/>
    <x v="4"/>
    <s v="Training Mat"/>
    <n v="3"/>
    <n v="49.63"/>
    <n v="0.1"/>
    <n v="22.06"/>
    <x v="131"/>
    <n v="66.179999999999993"/>
    <n v="67.821000000000012"/>
    <n v="0.50612308863366695"/>
  </r>
  <r>
    <n v="4299"/>
    <d v="2026-01-29T00:00:00"/>
    <n v="2026"/>
    <x v="0"/>
    <n v="1"/>
    <x v="0"/>
    <x v="0"/>
    <x v="9"/>
    <x v="1"/>
    <s v="Business"/>
    <x v="2"/>
    <s v="Carry-On Duffel"/>
    <n v="12"/>
    <n v="132.21"/>
    <n v="0.1"/>
    <n v="68.95"/>
    <x v="132"/>
    <n v="827.40000000000009"/>
    <n v="600.46799999999985"/>
    <n v="0.42053467127213429"/>
  </r>
  <r>
    <n v="748"/>
    <d v="2026-01-30T00:00:00"/>
    <n v="2026"/>
    <x v="0"/>
    <n v="1"/>
    <x v="0"/>
    <x v="1"/>
    <x v="1"/>
    <x v="2"/>
    <s v="Business"/>
    <x v="0"/>
    <s v="Compact Repair Kit"/>
    <n v="1"/>
    <n v="39.549999999999997"/>
    <n v="0"/>
    <n v="17.059999999999999"/>
    <x v="133"/>
    <n v="17.059999999999999"/>
    <n v="22.49"/>
    <n v="0.56864728192161818"/>
  </r>
  <r>
    <n v="3117"/>
    <d v="2026-01-30T00:00:00"/>
    <n v="2026"/>
    <x v="0"/>
    <n v="1"/>
    <x v="0"/>
    <x v="1"/>
    <x v="12"/>
    <x v="0"/>
    <s v="New"/>
    <x v="3"/>
    <s v="Portable Camp Stove"/>
    <n v="3"/>
    <n v="80.08"/>
    <n v="0"/>
    <n v="39.450000000000003"/>
    <x v="134"/>
    <n v="118.35000000000001"/>
    <n v="121.89"/>
    <n v="0.50736763236763238"/>
  </r>
  <r>
    <n v="3328"/>
    <d v="2026-01-30T00:00:00"/>
    <n v="2026"/>
    <x v="0"/>
    <n v="1"/>
    <x v="0"/>
    <x v="2"/>
    <x v="5"/>
    <x v="2"/>
    <s v="Returning"/>
    <x v="4"/>
    <s v="Weighted Vest"/>
    <n v="1"/>
    <n v="120.48"/>
    <n v="0"/>
    <n v="69.55"/>
    <x v="135"/>
    <n v="69.55"/>
    <n v="50.930000000000007"/>
    <n v="0.42272576361221786"/>
  </r>
  <r>
    <n v="3822"/>
    <d v="2026-01-30T00:00:00"/>
    <n v="2026"/>
    <x v="0"/>
    <n v="1"/>
    <x v="0"/>
    <x v="3"/>
    <x v="7"/>
    <x v="0"/>
    <s v="Returning"/>
    <x v="4"/>
    <s v="Resistance Band Set"/>
    <n v="1"/>
    <n v="39.369999999999997"/>
    <n v="0.05"/>
    <n v="14.66"/>
    <x v="136"/>
    <n v="14.66"/>
    <n v="22.741499999999998"/>
    <n v="0.60803711081106371"/>
  </r>
  <r>
    <n v="4125"/>
    <d v="2026-01-30T00:00:00"/>
    <n v="2026"/>
    <x v="0"/>
    <n v="1"/>
    <x v="0"/>
    <x v="1"/>
    <x v="12"/>
    <x v="1"/>
    <s v="Business"/>
    <x v="3"/>
    <s v="Portable Camp Stove"/>
    <n v="8"/>
    <n v="81.06"/>
    <n v="0.15"/>
    <n v="39.549999999999997"/>
    <x v="137"/>
    <n v="316.39999999999998"/>
    <n v="234.80799999999999"/>
    <n v="0.42598801178502488"/>
  </r>
  <r>
    <n v="4592"/>
    <d v="2026-01-30T00:00:00"/>
    <n v="2026"/>
    <x v="0"/>
    <n v="1"/>
    <x v="0"/>
    <x v="1"/>
    <x v="12"/>
    <x v="3"/>
    <s v="Returning"/>
    <x v="4"/>
    <s v="Weighted Vest"/>
    <n v="5"/>
    <n v="120.4"/>
    <n v="0"/>
    <n v="69.510000000000005"/>
    <x v="138"/>
    <n v="347.55"/>
    <n v="254.45"/>
    <n v="0.42267441860465116"/>
  </r>
  <r>
    <n v="373"/>
    <d v="2026-01-31T00:00:00"/>
    <n v="2026"/>
    <x v="0"/>
    <n v="1"/>
    <x v="0"/>
    <x v="2"/>
    <x v="10"/>
    <x v="1"/>
    <s v="Business"/>
    <x v="2"/>
    <s v="Packing Cube Set"/>
    <n v="10"/>
    <n v="47.71"/>
    <n v="0.1"/>
    <n v="18.649999999999999"/>
    <x v="139"/>
    <n v="186.5"/>
    <n v="242.89000000000004"/>
    <n v="0.56566291716155481"/>
  </r>
  <r>
    <n v="672"/>
    <d v="2026-01-31T00:00:00"/>
    <n v="2026"/>
    <x v="0"/>
    <n v="1"/>
    <x v="0"/>
    <x v="0"/>
    <x v="9"/>
    <x v="0"/>
    <s v="Business"/>
    <x v="0"/>
    <s v="Cycling Pack 12L"/>
    <n v="1"/>
    <n v="102.92"/>
    <n v="0.05"/>
    <n v="50.92"/>
    <x v="140"/>
    <n v="50.92"/>
    <n v="46.853999999999999"/>
    <n v="0.4792071511853867"/>
  </r>
  <r>
    <n v="1125"/>
    <d v="2026-01-31T00:00:00"/>
    <n v="2026"/>
    <x v="0"/>
    <n v="1"/>
    <x v="0"/>
    <x v="1"/>
    <x v="1"/>
    <x v="0"/>
    <s v="Returning"/>
    <x v="1"/>
    <s v="Trekking Poles"/>
    <n v="1"/>
    <n v="72.69"/>
    <n v="0.1"/>
    <n v="32.67"/>
    <x v="141"/>
    <n v="32.67"/>
    <n v="32.751000000000005"/>
    <n v="0.50061906727197691"/>
  </r>
  <r>
    <n v="1164"/>
    <d v="2026-01-31T00:00:00"/>
    <n v="2026"/>
    <x v="0"/>
    <n v="1"/>
    <x v="0"/>
    <x v="0"/>
    <x v="0"/>
    <x v="0"/>
    <s v="New"/>
    <x v="0"/>
    <s v="Commuter Helmet"/>
    <n v="1"/>
    <n v="79.989999999999995"/>
    <n v="0.05"/>
    <n v="43.02"/>
    <x v="142"/>
    <n v="43.02"/>
    <n v="32.970499999999994"/>
    <n v="0.43387660299642711"/>
  </r>
  <r>
    <n v="1613"/>
    <d v="2026-01-31T00:00:00"/>
    <n v="2026"/>
    <x v="0"/>
    <n v="1"/>
    <x v="0"/>
    <x v="1"/>
    <x v="6"/>
    <x v="1"/>
    <s v="Business"/>
    <x v="4"/>
    <s v="Training Mat"/>
    <n v="4"/>
    <n v="51.11"/>
    <n v="0.15"/>
    <n v="22.25"/>
    <x v="143"/>
    <n v="89"/>
    <n v="84.774000000000001"/>
    <n v="0.48784052850253778"/>
  </r>
  <r>
    <n v="2149"/>
    <d v="2026-01-31T00:00:00"/>
    <n v="2026"/>
    <x v="0"/>
    <n v="1"/>
    <x v="0"/>
    <x v="0"/>
    <x v="15"/>
    <x v="0"/>
    <s v="Returning"/>
    <x v="4"/>
    <s v="Weighted Vest"/>
    <n v="2"/>
    <n v="124.83"/>
    <n v="0"/>
    <n v="70.91"/>
    <x v="144"/>
    <n v="141.82"/>
    <n v="107.84"/>
    <n v="0.43194744853000083"/>
  </r>
  <r>
    <n v="2593"/>
    <d v="2026-01-31T00:00:00"/>
    <n v="2026"/>
    <x v="0"/>
    <n v="1"/>
    <x v="0"/>
    <x v="1"/>
    <x v="11"/>
    <x v="2"/>
    <s v="New"/>
    <x v="0"/>
    <s v="Compact Repair Kit"/>
    <n v="6"/>
    <n v="41.07"/>
    <n v="0.1"/>
    <n v="16.29"/>
    <x v="145"/>
    <n v="97.74"/>
    <n v="124.03800000000003"/>
    <n v="0.55928901874847825"/>
  </r>
  <r>
    <n v="2659"/>
    <d v="2026-01-31T00:00:00"/>
    <n v="2026"/>
    <x v="0"/>
    <n v="1"/>
    <x v="0"/>
    <x v="0"/>
    <x v="15"/>
    <x v="0"/>
    <s v="New"/>
    <x v="2"/>
    <s v="Insulated Bottle"/>
    <n v="1"/>
    <n v="36.020000000000003"/>
    <n v="0"/>
    <n v="13.34"/>
    <x v="146"/>
    <n v="13.34"/>
    <n v="22.680000000000003"/>
    <n v="0.62965019433647973"/>
  </r>
  <r>
    <n v="3496"/>
    <d v="2026-01-31T00:00:00"/>
    <n v="2026"/>
    <x v="0"/>
    <n v="1"/>
    <x v="0"/>
    <x v="0"/>
    <x v="0"/>
    <x v="2"/>
    <s v="Returning"/>
    <x v="4"/>
    <s v="Recovery Roller"/>
    <n v="1"/>
    <n v="35.82"/>
    <n v="0.05"/>
    <n v="14.32"/>
    <x v="147"/>
    <n v="14.32"/>
    <n v="19.708999999999996"/>
    <n v="0.57918246201769075"/>
  </r>
  <r>
    <n v="3889"/>
    <d v="2026-01-31T00:00:00"/>
    <n v="2026"/>
    <x v="0"/>
    <n v="1"/>
    <x v="0"/>
    <x v="2"/>
    <x v="3"/>
    <x v="2"/>
    <s v="Returning"/>
    <x v="0"/>
    <s v="Cycling Pack 12L"/>
    <n v="3"/>
    <n v="103.94"/>
    <n v="0.1"/>
    <n v="50.67"/>
    <x v="148"/>
    <n v="152.01"/>
    <n v="128.62799999999999"/>
    <n v="0.45834135077929572"/>
  </r>
  <r>
    <n v="1432"/>
    <d v="2026-02-01T00:00:00"/>
    <n v="2026"/>
    <x v="0"/>
    <n v="2"/>
    <x v="1"/>
    <x v="0"/>
    <x v="0"/>
    <x v="0"/>
    <s v="Returning"/>
    <x v="1"/>
    <s v="Trail Boots"/>
    <n v="1"/>
    <n v="140.53"/>
    <n v="0"/>
    <n v="77.36"/>
    <x v="149"/>
    <n v="77.36"/>
    <n v="63.17"/>
    <n v="0.44951255959581587"/>
  </r>
  <r>
    <n v="1778"/>
    <d v="2026-02-01T00:00:00"/>
    <n v="2026"/>
    <x v="0"/>
    <n v="2"/>
    <x v="1"/>
    <x v="3"/>
    <x v="7"/>
    <x v="2"/>
    <s v="Returning"/>
    <x v="1"/>
    <s v="Trail Boots"/>
    <n v="1"/>
    <n v="142.03"/>
    <n v="0.05"/>
    <n v="77.069999999999993"/>
    <x v="150"/>
    <n v="77.069999999999993"/>
    <n v="57.858499999999992"/>
    <n v="0.42880859121682963"/>
  </r>
  <r>
    <n v="2047"/>
    <d v="2026-02-01T00:00:00"/>
    <n v="2026"/>
    <x v="0"/>
    <n v="2"/>
    <x v="1"/>
    <x v="2"/>
    <x v="5"/>
    <x v="1"/>
    <s v="Business"/>
    <x v="3"/>
    <s v="Compact Sleeping Bag"/>
    <n v="12"/>
    <n v="124.84"/>
    <n v="0.1"/>
    <n v="59.47"/>
    <x v="151"/>
    <n v="713.64"/>
    <n v="634.63199999999995"/>
    <n v="0.47070027412866244"/>
  </r>
  <r>
    <n v="2668"/>
    <d v="2026-02-01T00:00:00"/>
    <n v="2026"/>
    <x v="0"/>
    <n v="2"/>
    <x v="1"/>
    <x v="1"/>
    <x v="12"/>
    <x v="0"/>
    <s v="Returning"/>
    <x v="4"/>
    <s v="Recovery Roller"/>
    <n v="3"/>
    <n v="35.36"/>
    <n v="0"/>
    <n v="13.7"/>
    <x v="152"/>
    <n v="41.099999999999994"/>
    <n v="64.98"/>
    <n v="0.61255656108597289"/>
  </r>
  <r>
    <n v="2706"/>
    <d v="2026-02-01T00:00:00"/>
    <n v="2026"/>
    <x v="0"/>
    <n v="2"/>
    <x v="1"/>
    <x v="3"/>
    <x v="13"/>
    <x v="3"/>
    <s v="Returning"/>
    <x v="4"/>
    <s v="Weighted Vest"/>
    <n v="2"/>
    <n v="122.43"/>
    <n v="0"/>
    <n v="69.08"/>
    <x v="153"/>
    <n v="138.16"/>
    <n v="106.70000000000002"/>
    <n v="0.43575920934411505"/>
  </r>
  <r>
    <n v="2940"/>
    <d v="2026-02-01T00:00:00"/>
    <n v="2026"/>
    <x v="0"/>
    <n v="2"/>
    <x v="1"/>
    <x v="0"/>
    <x v="15"/>
    <x v="3"/>
    <s v="New"/>
    <x v="1"/>
    <s v="Trail Boots"/>
    <n v="2"/>
    <n v="140.47"/>
    <n v="0.05"/>
    <n v="78.39"/>
    <x v="154"/>
    <n v="156.78"/>
    <n v="110.11299999999997"/>
    <n v="0.41257357817552348"/>
  </r>
  <r>
    <n v="1263"/>
    <d v="2026-02-02T00:00:00"/>
    <n v="2026"/>
    <x v="0"/>
    <n v="2"/>
    <x v="1"/>
    <x v="1"/>
    <x v="14"/>
    <x v="0"/>
    <s v="Returning"/>
    <x v="2"/>
    <s v="Packing Cube Set"/>
    <n v="1"/>
    <n v="45.43"/>
    <n v="0.05"/>
    <n v="18.670000000000002"/>
    <x v="155"/>
    <n v="18.670000000000002"/>
    <n v="24.488499999999995"/>
    <n v="0.56740850585632019"/>
  </r>
  <r>
    <n v="1641"/>
    <d v="2026-02-02T00:00:00"/>
    <n v="2026"/>
    <x v="0"/>
    <n v="2"/>
    <x v="1"/>
    <x v="3"/>
    <x v="13"/>
    <x v="1"/>
    <s v="Business"/>
    <x v="0"/>
    <s v="Cycling Pack 12L"/>
    <n v="8"/>
    <n v="102.78"/>
    <n v="0.15"/>
    <n v="50.39"/>
    <x v="156"/>
    <n v="403.12"/>
    <n v="295.78399999999999"/>
    <n v="0.42321119924911005"/>
  </r>
  <r>
    <n v="2014"/>
    <d v="2026-02-02T00:00:00"/>
    <n v="2026"/>
    <x v="0"/>
    <n v="2"/>
    <x v="1"/>
    <x v="1"/>
    <x v="11"/>
    <x v="3"/>
    <s v="New"/>
    <x v="3"/>
    <s v="Compact Sleeping Bag"/>
    <n v="1"/>
    <n v="123.95"/>
    <n v="0"/>
    <n v="61.32"/>
    <x v="157"/>
    <n v="61.32"/>
    <n v="62.63"/>
    <n v="0.50528438886647842"/>
  </r>
  <r>
    <n v="2642"/>
    <d v="2026-02-02T00:00:00"/>
    <n v="2026"/>
    <x v="0"/>
    <n v="2"/>
    <x v="1"/>
    <x v="1"/>
    <x v="11"/>
    <x v="3"/>
    <s v="Returning"/>
    <x v="3"/>
    <s v="Trail Tent 2P"/>
    <n v="3"/>
    <n v="199.9"/>
    <n v="0"/>
    <n v="104.18"/>
    <x v="158"/>
    <n v="312.54000000000002"/>
    <n v="287.16000000000003"/>
    <n v="0.47883941970985494"/>
  </r>
  <r>
    <n v="2929"/>
    <d v="2026-02-02T00:00:00"/>
    <n v="2026"/>
    <x v="0"/>
    <n v="2"/>
    <x v="1"/>
    <x v="1"/>
    <x v="12"/>
    <x v="3"/>
    <s v="Returning"/>
    <x v="1"/>
    <s v="Hiking Daypack 20L"/>
    <n v="1"/>
    <n v="93.78"/>
    <n v="0"/>
    <n v="44.21"/>
    <x v="159"/>
    <n v="44.21"/>
    <n v="49.57"/>
    <n v="0.52857752185967155"/>
  </r>
  <r>
    <n v="3855"/>
    <d v="2026-02-02T00:00:00"/>
    <n v="2026"/>
    <x v="0"/>
    <n v="2"/>
    <x v="1"/>
    <x v="0"/>
    <x v="0"/>
    <x v="0"/>
    <s v="Business"/>
    <x v="4"/>
    <s v="Resistance Band Set"/>
    <n v="1"/>
    <n v="39.39"/>
    <n v="0.1"/>
    <n v="15.09"/>
    <x v="160"/>
    <n v="15.09"/>
    <n v="20.361000000000001"/>
    <n v="0.57434204958957435"/>
  </r>
  <r>
    <n v="4031"/>
    <d v="2026-02-02T00:00:00"/>
    <n v="2026"/>
    <x v="0"/>
    <n v="2"/>
    <x v="1"/>
    <x v="0"/>
    <x v="0"/>
    <x v="0"/>
    <s v="New"/>
    <x v="0"/>
    <s v="Cycling Pack 12L"/>
    <n v="6"/>
    <n v="101.64"/>
    <n v="0"/>
    <n v="51.06"/>
    <x v="161"/>
    <n v="306.36"/>
    <n v="303.48"/>
    <n v="0.49763872491145217"/>
  </r>
  <r>
    <n v="2"/>
    <d v="2026-02-03T00:00:00"/>
    <n v="2026"/>
    <x v="0"/>
    <n v="2"/>
    <x v="1"/>
    <x v="0"/>
    <x v="0"/>
    <x v="1"/>
    <s v="Business"/>
    <x v="4"/>
    <s v="Recovery Roller"/>
    <n v="12"/>
    <n v="36.74"/>
    <n v="0.2"/>
    <n v="13.53"/>
    <x v="162"/>
    <n v="162.35999999999999"/>
    <n v="190.34400000000002"/>
    <n v="0.53967065868263475"/>
  </r>
  <r>
    <n v="4228"/>
    <d v="2026-02-03T00:00:00"/>
    <n v="2026"/>
    <x v="0"/>
    <n v="2"/>
    <x v="1"/>
    <x v="3"/>
    <x v="8"/>
    <x v="2"/>
    <s v="New"/>
    <x v="1"/>
    <s v="Summit Backpack 45L"/>
    <n v="2"/>
    <n v="154.62"/>
    <n v="0"/>
    <n v="78.209999999999994"/>
    <x v="163"/>
    <n v="156.41999999999999"/>
    <n v="152.82000000000002"/>
    <n v="0.49417927823050062"/>
  </r>
  <r>
    <n v="928"/>
    <d v="2026-02-04T00:00:00"/>
    <n v="2026"/>
    <x v="0"/>
    <n v="2"/>
    <x v="1"/>
    <x v="0"/>
    <x v="0"/>
    <x v="3"/>
    <s v="New"/>
    <x v="3"/>
    <s v="Compact Sleeping Bag"/>
    <n v="1"/>
    <n v="125.63"/>
    <n v="0.1"/>
    <n v="60.38"/>
    <x v="164"/>
    <n v="60.38"/>
    <n v="52.686999999999991"/>
    <n v="0.46598034793529497"/>
  </r>
  <r>
    <n v="933"/>
    <d v="2026-02-04T00:00:00"/>
    <n v="2026"/>
    <x v="0"/>
    <n v="2"/>
    <x v="1"/>
    <x v="1"/>
    <x v="11"/>
    <x v="0"/>
    <s v="New"/>
    <x v="3"/>
    <s v="Portable Camp Stove"/>
    <n v="2"/>
    <n v="81.59"/>
    <n v="0.1"/>
    <n v="38.64"/>
    <x v="165"/>
    <n v="77.28"/>
    <n v="69.582000000000022"/>
    <n v="0.47379172284185161"/>
  </r>
  <r>
    <n v="1646"/>
    <d v="2026-02-04T00:00:00"/>
    <n v="2026"/>
    <x v="0"/>
    <n v="2"/>
    <x v="1"/>
    <x v="2"/>
    <x v="5"/>
    <x v="0"/>
    <s v="New"/>
    <x v="2"/>
    <s v="Packing Cube Set"/>
    <n v="2"/>
    <n v="45.81"/>
    <n v="0.1"/>
    <n v="18.420000000000002"/>
    <x v="166"/>
    <n v="36.840000000000003"/>
    <n v="45.618000000000009"/>
    <n v="0.55322709743141962"/>
  </r>
  <r>
    <n v="380"/>
    <d v="2026-02-05T00:00:00"/>
    <n v="2026"/>
    <x v="0"/>
    <n v="2"/>
    <x v="1"/>
    <x v="1"/>
    <x v="12"/>
    <x v="0"/>
    <s v="Returning"/>
    <x v="4"/>
    <s v="Weighted Vest"/>
    <n v="3"/>
    <n v="125.63"/>
    <n v="0"/>
    <n v="71.05"/>
    <x v="167"/>
    <n v="213.14999999999998"/>
    <n v="163.74"/>
    <n v="0.43445037013452203"/>
  </r>
  <r>
    <n v="1723"/>
    <d v="2026-02-05T00:00:00"/>
    <n v="2026"/>
    <x v="0"/>
    <n v="2"/>
    <x v="1"/>
    <x v="3"/>
    <x v="8"/>
    <x v="0"/>
    <s v="Returning"/>
    <x v="0"/>
    <s v="Cycling Pack 12L"/>
    <n v="2"/>
    <n v="101.01"/>
    <n v="0"/>
    <n v="50.26"/>
    <x v="168"/>
    <n v="100.52"/>
    <n v="101.50000000000001"/>
    <n v="0.50242550242550243"/>
  </r>
  <r>
    <n v="2529"/>
    <d v="2026-02-05T00:00:00"/>
    <n v="2026"/>
    <x v="0"/>
    <n v="2"/>
    <x v="1"/>
    <x v="3"/>
    <x v="13"/>
    <x v="0"/>
    <s v="Returning"/>
    <x v="1"/>
    <s v="Summit Backpack 45L"/>
    <n v="6"/>
    <n v="154.22"/>
    <n v="0"/>
    <n v="79.599999999999994"/>
    <x v="169"/>
    <n v="477.59999999999997"/>
    <n v="447.71999999999997"/>
    <n v="0.4838542342108676"/>
  </r>
  <r>
    <n v="2685"/>
    <d v="2026-02-05T00:00:00"/>
    <n v="2026"/>
    <x v="0"/>
    <n v="2"/>
    <x v="1"/>
    <x v="1"/>
    <x v="14"/>
    <x v="0"/>
    <s v="New"/>
    <x v="1"/>
    <s v="Trekking Poles"/>
    <n v="1"/>
    <n v="72.78"/>
    <n v="0.05"/>
    <n v="33.26"/>
    <x v="170"/>
    <n v="33.26"/>
    <n v="35.880999999999993"/>
    <n v="0.51895402149231273"/>
  </r>
  <r>
    <n v="2793"/>
    <d v="2026-02-05T00:00:00"/>
    <n v="2026"/>
    <x v="0"/>
    <n v="2"/>
    <x v="1"/>
    <x v="1"/>
    <x v="14"/>
    <x v="1"/>
    <s v="Business"/>
    <x v="3"/>
    <s v="Compact Sleeping Bag"/>
    <n v="3"/>
    <n v="122.69"/>
    <n v="0.05"/>
    <n v="62.08"/>
    <x v="171"/>
    <n v="186.24"/>
    <n v="163.42649999999998"/>
    <n v="0.46737820180085876"/>
  </r>
  <r>
    <n v="346"/>
    <d v="2026-02-06T00:00:00"/>
    <n v="2026"/>
    <x v="0"/>
    <n v="2"/>
    <x v="1"/>
    <x v="1"/>
    <x v="1"/>
    <x v="0"/>
    <s v="Business"/>
    <x v="0"/>
    <s v="Cycling Pack 12L"/>
    <n v="3"/>
    <n v="103.22"/>
    <n v="0"/>
    <n v="50.74"/>
    <x v="172"/>
    <n v="152.22"/>
    <n v="157.43999999999997"/>
    <n v="0.50842859910869986"/>
  </r>
  <r>
    <n v="539"/>
    <d v="2026-02-06T00:00:00"/>
    <n v="2026"/>
    <x v="0"/>
    <n v="2"/>
    <x v="1"/>
    <x v="0"/>
    <x v="15"/>
    <x v="3"/>
    <s v="New"/>
    <x v="1"/>
    <s v="Hiking Daypack 20L"/>
    <n v="3"/>
    <n v="92.96"/>
    <n v="0.15"/>
    <n v="44.56"/>
    <x v="173"/>
    <n v="133.68"/>
    <n v="103.36799999999999"/>
    <n v="0.43606358205932971"/>
  </r>
  <r>
    <n v="1368"/>
    <d v="2026-02-06T00:00:00"/>
    <n v="2026"/>
    <x v="0"/>
    <n v="2"/>
    <x v="1"/>
    <x v="1"/>
    <x v="12"/>
    <x v="2"/>
    <s v="New"/>
    <x v="2"/>
    <s v="Insulated Bottle"/>
    <n v="1"/>
    <n v="36.520000000000003"/>
    <n v="0"/>
    <n v="13.94"/>
    <x v="174"/>
    <n v="13.94"/>
    <n v="22.580000000000005"/>
    <n v="0.61829134720700996"/>
  </r>
  <r>
    <n v="3506"/>
    <d v="2026-02-06T00:00:00"/>
    <n v="2026"/>
    <x v="0"/>
    <n v="2"/>
    <x v="1"/>
    <x v="0"/>
    <x v="0"/>
    <x v="2"/>
    <s v="Returning"/>
    <x v="4"/>
    <s v="Training Mat"/>
    <n v="3"/>
    <n v="50.65"/>
    <n v="0"/>
    <n v="21.49"/>
    <x v="175"/>
    <n v="64.47"/>
    <n v="87.47999999999999"/>
    <n v="0.57571569595261596"/>
  </r>
  <r>
    <n v="1314"/>
    <d v="2026-02-07T00:00:00"/>
    <n v="2026"/>
    <x v="0"/>
    <n v="2"/>
    <x v="1"/>
    <x v="3"/>
    <x v="4"/>
    <x v="0"/>
    <s v="Returning"/>
    <x v="2"/>
    <s v="Insulated Bottle"/>
    <n v="2"/>
    <n v="37.03"/>
    <n v="0.15"/>
    <n v="13.87"/>
    <x v="176"/>
    <n v="27.74"/>
    <n v="35.210999999999999"/>
    <n v="0.55933980397451988"/>
  </r>
  <r>
    <n v="2092"/>
    <d v="2026-02-07T00:00:00"/>
    <n v="2026"/>
    <x v="0"/>
    <n v="2"/>
    <x v="1"/>
    <x v="2"/>
    <x v="2"/>
    <x v="0"/>
    <s v="New"/>
    <x v="4"/>
    <s v="Recovery Roller"/>
    <n v="1"/>
    <n v="36.619999999999997"/>
    <n v="0"/>
    <n v="13.55"/>
    <x v="177"/>
    <n v="13.55"/>
    <n v="23.069999999999997"/>
    <n v="0.62998361551064985"/>
  </r>
  <r>
    <n v="5083"/>
    <d v="2026-02-07T00:00:00"/>
    <n v="2026"/>
    <x v="0"/>
    <n v="2"/>
    <x v="1"/>
    <x v="2"/>
    <x v="16"/>
    <x v="2"/>
    <s v="Returning"/>
    <x v="3"/>
    <s v="Portable Camp Stove"/>
    <n v="1"/>
    <n v="81.47"/>
    <n v="0"/>
    <n v="39.18"/>
    <x v="178"/>
    <n v="39.18"/>
    <n v="42.29"/>
    <n v="0.51908678040996681"/>
  </r>
  <r>
    <n v="582"/>
    <d v="2026-02-08T00:00:00"/>
    <n v="2026"/>
    <x v="0"/>
    <n v="2"/>
    <x v="1"/>
    <x v="1"/>
    <x v="1"/>
    <x v="1"/>
    <s v="Returning"/>
    <x v="3"/>
    <s v="Compact Sleeping Bag"/>
    <n v="12"/>
    <n v="122.75"/>
    <n v="0.15"/>
    <n v="62.51"/>
    <x v="179"/>
    <n v="750.12"/>
    <n v="501.92999999999995"/>
    <n v="0.40088654606445429"/>
  </r>
  <r>
    <n v="902"/>
    <d v="2026-02-08T00:00:00"/>
    <n v="2026"/>
    <x v="0"/>
    <n v="2"/>
    <x v="1"/>
    <x v="0"/>
    <x v="9"/>
    <x v="0"/>
    <s v="Business"/>
    <x v="4"/>
    <s v="Training Mat"/>
    <n v="1"/>
    <n v="50.38"/>
    <n v="0.05"/>
    <n v="21.95"/>
    <x v="180"/>
    <n v="21.95"/>
    <n v="25.910999999999998"/>
    <n v="0.54138024696516995"/>
  </r>
  <r>
    <n v="2396"/>
    <d v="2026-02-08T00:00:00"/>
    <n v="2026"/>
    <x v="0"/>
    <n v="2"/>
    <x v="1"/>
    <x v="3"/>
    <x v="7"/>
    <x v="0"/>
    <s v="Business"/>
    <x v="4"/>
    <s v="Training Mat"/>
    <n v="2"/>
    <n v="50.4"/>
    <n v="0"/>
    <n v="21.43"/>
    <x v="181"/>
    <n v="42.86"/>
    <n v="57.94"/>
    <n v="0.57480158730158726"/>
  </r>
  <r>
    <n v="2494"/>
    <d v="2026-02-08T00:00:00"/>
    <n v="2026"/>
    <x v="0"/>
    <n v="2"/>
    <x v="1"/>
    <x v="2"/>
    <x v="5"/>
    <x v="0"/>
    <s v="New"/>
    <x v="1"/>
    <s v="Trekking Poles"/>
    <n v="1"/>
    <n v="69.98"/>
    <n v="0"/>
    <n v="33.21"/>
    <x v="182"/>
    <n v="33.21"/>
    <n v="36.770000000000003"/>
    <n v="0.52543583881108891"/>
  </r>
  <r>
    <n v="2925"/>
    <d v="2026-02-08T00:00:00"/>
    <n v="2026"/>
    <x v="0"/>
    <n v="2"/>
    <x v="1"/>
    <x v="0"/>
    <x v="0"/>
    <x v="2"/>
    <s v="New"/>
    <x v="1"/>
    <s v="Hiking Daypack 20L"/>
    <n v="3"/>
    <n v="90.04"/>
    <n v="0.05"/>
    <n v="45.25"/>
    <x v="183"/>
    <n v="135.75"/>
    <n v="120.86399999999998"/>
    <n v="0.47099534709719654"/>
  </r>
  <r>
    <n v="3614"/>
    <d v="2026-02-08T00:00:00"/>
    <n v="2026"/>
    <x v="0"/>
    <n v="2"/>
    <x v="1"/>
    <x v="1"/>
    <x v="14"/>
    <x v="0"/>
    <s v="New"/>
    <x v="4"/>
    <s v="Training Mat"/>
    <n v="3"/>
    <n v="51.18"/>
    <n v="0"/>
    <n v="21.95"/>
    <x v="184"/>
    <n v="65.849999999999994"/>
    <n v="87.69"/>
    <n v="0.57112153184837833"/>
  </r>
  <r>
    <n v="4360"/>
    <d v="2026-02-08T00:00:00"/>
    <n v="2026"/>
    <x v="0"/>
    <n v="2"/>
    <x v="1"/>
    <x v="0"/>
    <x v="15"/>
    <x v="0"/>
    <s v="New"/>
    <x v="2"/>
    <s v="Insulated Bottle"/>
    <n v="1"/>
    <n v="35.69"/>
    <n v="0"/>
    <n v="13.38"/>
    <x v="185"/>
    <n v="13.38"/>
    <n v="22.309999999999995"/>
    <n v="0.62510507144858496"/>
  </r>
  <r>
    <n v="4582"/>
    <d v="2026-02-08T00:00:00"/>
    <n v="2026"/>
    <x v="0"/>
    <n v="2"/>
    <x v="1"/>
    <x v="3"/>
    <x v="7"/>
    <x v="0"/>
    <s v="New"/>
    <x v="0"/>
    <s v="Trail Bike Light"/>
    <n v="3"/>
    <n v="50.29"/>
    <n v="0.05"/>
    <n v="22.87"/>
    <x v="186"/>
    <n v="68.61"/>
    <n v="74.716500000000011"/>
    <n v="0.52130275978273388"/>
  </r>
  <r>
    <n v="4381"/>
    <d v="2026-02-09T00:00:00"/>
    <n v="2026"/>
    <x v="0"/>
    <n v="2"/>
    <x v="1"/>
    <x v="1"/>
    <x v="12"/>
    <x v="3"/>
    <s v="Returning"/>
    <x v="3"/>
    <s v="Trail Tent 2P"/>
    <n v="1"/>
    <n v="194.32"/>
    <n v="0.05"/>
    <n v="102.52"/>
    <x v="187"/>
    <n v="102.52"/>
    <n v="82.083999999999989"/>
    <n v="0.44464908669367942"/>
  </r>
  <r>
    <n v="4964"/>
    <d v="2026-02-09T00:00:00"/>
    <n v="2026"/>
    <x v="0"/>
    <n v="2"/>
    <x v="1"/>
    <x v="3"/>
    <x v="13"/>
    <x v="2"/>
    <s v="New"/>
    <x v="4"/>
    <s v="Resistance Band Set"/>
    <n v="4"/>
    <n v="40.44"/>
    <n v="0"/>
    <n v="14.75"/>
    <x v="188"/>
    <n v="59"/>
    <n v="102.75999999999999"/>
    <n v="0.63526211671612265"/>
  </r>
  <r>
    <n v="255"/>
    <d v="2026-02-10T00:00:00"/>
    <n v="2026"/>
    <x v="0"/>
    <n v="2"/>
    <x v="1"/>
    <x v="3"/>
    <x v="7"/>
    <x v="0"/>
    <s v="New"/>
    <x v="2"/>
    <s v="Carry-On Duffel"/>
    <n v="3"/>
    <n v="134.53"/>
    <n v="0.1"/>
    <n v="69.12"/>
    <x v="189"/>
    <n v="207.36"/>
    <n v="155.87100000000004"/>
    <n v="0.42912361555043488"/>
  </r>
  <r>
    <n v="2178"/>
    <d v="2026-02-10T00:00:00"/>
    <n v="2026"/>
    <x v="0"/>
    <n v="2"/>
    <x v="1"/>
    <x v="2"/>
    <x v="2"/>
    <x v="3"/>
    <s v="New"/>
    <x v="1"/>
    <s v="Summit Backpack 45L"/>
    <n v="6"/>
    <n v="154.05000000000001"/>
    <n v="0"/>
    <n v="79.25"/>
    <x v="190"/>
    <n v="475.5"/>
    <n v="448.80000000000007"/>
    <n v="0.4855566374553717"/>
  </r>
  <r>
    <n v="3416"/>
    <d v="2026-02-10T00:00:00"/>
    <n v="2026"/>
    <x v="0"/>
    <n v="2"/>
    <x v="1"/>
    <x v="2"/>
    <x v="2"/>
    <x v="0"/>
    <s v="New"/>
    <x v="2"/>
    <s v="Carry-On Duffel"/>
    <n v="1"/>
    <n v="135.4"/>
    <n v="0"/>
    <n v="67.56"/>
    <x v="191"/>
    <n v="67.56"/>
    <n v="67.84"/>
    <n v="0.50103397341211231"/>
  </r>
  <r>
    <n v="3854"/>
    <d v="2026-02-10T00:00:00"/>
    <n v="2026"/>
    <x v="0"/>
    <n v="2"/>
    <x v="1"/>
    <x v="0"/>
    <x v="0"/>
    <x v="0"/>
    <s v="New"/>
    <x v="0"/>
    <s v="Compact Repair Kit"/>
    <n v="2"/>
    <n v="41.03"/>
    <n v="0"/>
    <n v="16.260000000000002"/>
    <x v="192"/>
    <n v="32.520000000000003"/>
    <n v="49.54"/>
    <n v="0.60370460638557155"/>
  </r>
  <r>
    <n v="3952"/>
    <d v="2026-02-10T00:00:00"/>
    <n v="2026"/>
    <x v="0"/>
    <n v="2"/>
    <x v="1"/>
    <x v="3"/>
    <x v="8"/>
    <x v="3"/>
    <s v="New"/>
    <x v="0"/>
    <s v="Commuter Helmet"/>
    <n v="1"/>
    <n v="81.44"/>
    <n v="0.05"/>
    <n v="43.9"/>
    <x v="193"/>
    <n v="43.9"/>
    <n v="33.467999999999996"/>
    <n v="0.43258194602419603"/>
  </r>
  <r>
    <n v="4076"/>
    <d v="2026-02-10T00:00:00"/>
    <n v="2026"/>
    <x v="0"/>
    <n v="2"/>
    <x v="1"/>
    <x v="0"/>
    <x v="0"/>
    <x v="1"/>
    <s v="Business"/>
    <x v="3"/>
    <s v="Compact Sleeping Bag"/>
    <n v="8"/>
    <n v="122.19"/>
    <n v="0.1"/>
    <n v="60"/>
    <x v="194"/>
    <n v="480"/>
    <n v="399.76800000000003"/>
    <n v="0.45440161497121973"/>
  </r>
  <r>
    <n v="4156"/>
    <d v="2026-02-10T00:00:00"/>
    <n v="2026"/>
    <x v="0"/>
    <n v="2"/>
    <x v="1"/>
    <x v="2"/>
    <x v="16"/>
    <x v="2"/>
    <s v="Returning"/>
    <x v="1"/>
    <s v="Trail Boots"/>
    <n v="2"/>
    <n v="146.33000000000001"/>
    <n v="0.1"/>
    <n v="81.34"/>
    <x v="195"/>
    <n v="162.68"/>
    <n v="100.714"/>
    <n v="0.38237013751262366"/>
  </r>
  <r>
    <n v="4260"/>
    <d v="2026-02-10T00:00:00"/>
    <n v="2026"/>
    <x v="0"/>
    <n v="2"/>
    <x v="1"/>
    <x v="2"/>
    <x v="16"/>
    <x v="3"/>
    <s v="Returning"/>
    <x v="2"/>
    <s v="Carry-On Duffel"/>
    <n v="1"/>
    <n v="131.24"/>
    <n v="0.05"/>
    <n v="66.14"/>
    <x v="196"/>
    <n v="66.14"/>
    <n v="58.537999999999997"/>
    <n v="0.46951346669019395"/>
  </r>
  <r>
    <n v="4294"/>
    <d v="2026-02-10T00:00:00"/>
    <n v="2026"/>
    <x v="0"/>
    <n v="2"/>
    <x v="1"/>
    <x v="1"/>
    <x v="1"/>
    <x v="1"/>
    <s v="New"/>
    <x v="4"/>
    <s v="Training Mat"/>
    <n v="5"/>
    <n v="51.37"/>
    <n v="0.05"/>
    <n v="21.81"/>
    <x v="197"/>
    <n v="109.05"/>
    <n v="134.95749999999998"/>
    <n v="0.55308750755612024"/>
  </r>
  <r>
    <n v="1019"/>
    <d v="2026-02-11T00:00:00"/>
    <n v="2026"/>
    <x v="0"/>
    <n v="2"/>
    <x v="1"/>
    <x v="1"/>
    <x v="12"/>
    <x v="2"/>
    <s v="New"/>
    <x v="3"/>
    <s v="Compact Sleeping Bag"/>
    <n v="5"/>
    <n v="121.94"/>
    <n v="0"/>
    <n v="62.3"/>
    <x v="198"/>
    <n v="311.5"/>
    <n v="298.20000000000005"/>
    <n v="0.48909299655568317"/>
  </r>
  <r>
    <n v="1471"/>
    <d v="2026-02-11T00:00:00"/>
    <n v="2026"/>
    <x v="0"/>
    <n v="2"/>
    <x v="1"/>
    <x v="0"/>
    <x v="0"/>
    <x v="0"/>
    <s v="Returning"/>
    <x v="3"/>
    <s v="Compact Sleeping Bag"/>
    <n v="4"/>
    <n v="124.55"/>
    <n v="0"/>
    <n v="60.41"/>
    <x v="199"/>
    <n v="241.64"/>
    <n v="256.56"/>
    <n v="0.51497390606182258"/>
  </r>
  <r>
    <n v="2520"/>
    <d v="2026-02-11T00:00:00"/>
    <n v="2026"/>
    <x v="0"/>
    <n v="2"/>
    <x v="1"/>
    <x v="1"/>
    <x v="14"/>
    <x v="1"/>
    <s v="Business"/>
    <x v="3"/>
    <s v="Alpine Tent 4P"/>
    <n v="10"/>
    <n v="343.77"/>
    <n v="0.15"/>
    <n v="195.29"/>
    <x v="200"/>
    <n v="1952.8999999999999"/>
    <n v="969.14499999999975"/>
    <n v="0.33166669233362245"/>
  </r>
  <r>
    <n v="4649"/>
    <d v="2026-02-11T00:00:00"/>
    <n v="2026"/>
    <x v="0"/>
    <n v="2"/>
    <x v="1"/>
    <x v="1"/>
    <x v="1"/>
    <x v="3"/>
    <s v="Returning"/>
    <x v="0"/>
    <s v="Commuter Helmet"/>
    <n v="1"/>
    <n v="81.819999999999993"/>
    <n v="0.05"/>
    <n v="43.83"/>
    <x v="201"/>
    <n v="43.83"/>
    <n v="33.898999999999987"/>
    <n v="0.43611779387358635"/>
  </r>
  <r>
    <n v="4545"/>
    <d v="2026-02-12T00:00:00"/>
    <n v="2026"/>
    <x v="0"/>
    <n v="2"/>
    <x v="1"/>
    <x v="0"/>
    <x v="9"/>
    <x v="2"/>
    <s v="New"/>
    <x v="2"/>
    <s v="Insulated Bottle"/>
    <n v="1"/>
    <n v="36.58"/>
    <n v="0.1"/>
    <n v="13.76"/>
    <x v="202"/>
    <n v="13.76"/>
    <n v="19.161999999999999"/>
    <n v="0.58204240325618128"/>
  </r>
  <r>
    <n v="285"/>
    <d v="2026-02-13T00:00:00"/>
    <n v="2026"/>
    <x v="0"/>
    <n v="2"/>
    <x v="1"/>
    <x v="3"/>
    <x v="8"/>
    <x v="2"/>
    <s v="New"/>
    <x v="1"/>
    <s v="Hiking Daypack 20L"/>
    <n v="4"/>
    <n v="92.87"/>
    <n v="0"/>
    <n v="44.95"/>
    <x v="203"/>
    <n v="179.8"/>
    <n v="191.68"/>
    <n v="0.51599009367933668"/>
  </r>
  <r>
    <n v="1499"/>
    <d v="2026-02-13T00:00:00"/>
    <n v="2026"/>
    <x v="0"/>
    <n v="2"/>
    <x v="1"/>
    <x v="3"/>
    <x v="8"/>
    <x v="0"/>
    <s v="New"/>
    <x v="0"/>
    <s v="Compact Repair Kit"/>
    <n v="2"/>
    <n v="41.21"/>
    <n v="0"/>
    <n v="16.64"/>
    <x v="204"/>
    <n v="33.28"/>
    <n v="49.14"/>
    <n v="0.59621451104100942"/>
  </r>
  <r>
    <n v="2615"/>
    <d v="2026-02-13T00:00:00"/>
    <n v="2026"/>
    <x v="0"/>
    <n v="2"/>
    <x v="1"/>
    <x v="0"/>
    <x v="15"/>
    <x v="0"/>
    <s v="Returning"/>
    <x v="1"/>
    <s v="Summit Backpack 45L"/>
    <n v="6"/>
    <n v="155.79"/>
    <n v="0"/>
    <n v="77.48"/>
    <x v="205"/>
    <n v="464.88"/>
    <n v="469.86"/>
    <n v="0.50266384235188399"/>
  </r>
  <r>
    <n v="479"/>
    <d v="2026-02-14T00:00:00"/>
    <n v="2026"/>
    <x v="0"/>
    <n v="2"/>
    <x v="1"/>
    <x v="0"/>
    <x v="0"/>
    <x v="0"/>
    <s v="Returning"/>
    <x v="4"/>
    <s v="Training Mat"/>
    <n v="2"/>
    <n v="50.16"/>
    <n v="0.1"/>
    <n v="21.48"/>
    <x v="206"/>
    <n v="42.96"/>
    <n v="47.327999999999996"/>
    <n v="0.52418926103136632"/>
  </r>
  <r>
    <n v="4069"/>
    <d v="2026-02-14T00:00:00"/>
    <n v="2026"/>
    <x v="0"/>
    <n v="2"/>
    <x v="1"/>
    <x v="3"/>
    <x v="8"/>
    <x v="0"/>
    <s v="New"/>
    <x v="1"/>
    <s v="Trail Boots"/>
    <n v="4"/>
    <n v="140.63999999999999"/>
    <n v="0"/>
    <n v="77.510000000000005"/>
    <x v="207"/>
    <n v="310.04000000000002"/>
    <n v="252.51999999999992"/>
    <n v="0.4488765642775881"/>
  </r>
  <r>
    <n v="4588"/>
    <d v="2026-02-14T00:00:00"/>
    <n v="2026"/>
    <x v="0"/>
    <n v="2"/>
    <x v="1"/>
    <x v="0"/>
    <x v="0"/>
    <x v="3"/>
    <s v="New"/>
    <x v="3"/>
    <s v="Portable Camp Stove"/>
    <n v="1"/>
    <n v="80.680000000000007"/>
    <n v="0"/>
    <n v="39.630000000000003"/>
    <x v="208"/>
    <n v="39.630000000000003"/>
    <n v="41.050000000000004"/>
    <n v="0.50880019831432821"/>
  </r>
  <r>
    <n v="14"/>
    <d v="2026-02-15T00:00:00"/>
    <n v="2026"/>
    <x v="0"/>
    <n v="2"/>
    <x v="1"/>
    <x v="0"/>
    <x v="0"/>
    <x v="1"/>
    <s v="Business"/>
    <x v="2"/>
    <s v="Travel Backpack 35L"/>
    <n v="3"/>
    <n v="162.44999999999999"/>
    <n v="0.05"/>
    <n v="86.43"/>
    <x v="209"/>
    <n v="259.29000000000002"/>
    <n v="203.69249999999994"/>
    <n v="0.43995723380473334"/>
  </r>
  <r>
    <n v="303"/>
    <d v="2026-02-15T00:00:00"/>
    <n v="2026"/>
    <x v="0"/>
    <n v="2"/>
    <x v="1"/>
    <x v="1"/>
    <x v="6"/>
    <x v="3"/>
    <s v="Returning"/>
    <x v="0"/>
    <s v="Cycling Pack 12L"/>
    <n v="2"/>
    <n v="102.12"/>
    <n v="0.15"/>
    <n v="51.03"/>
    <x v="210"/>
    <n v="102.06"/>
    <n v="71.544000000000011"/>
    <n v="0.41211032003870884"/>
  </r>
  <r>
    <n v="1197"/>
    <d v="2026-02-16T00:00:00"/>
    <n v="2026"/>
    <x v="0"/>
    <n v="2"/>
    <x v="1"/>
    <x v="2"/>
    <x v="3"/>
    <x v="0"/>
    <s v="New"/>
    <x v="0"/>
    <s v="Cycling Pack 12L"/>
    <n v="2"/>
    <n v="101.77"/>
    <n v="0"/>
    <n v="51.34"/>
    <x v="211"/>
    <n v="102.68"/>
    <n v="100.85999999999999"/>
    <n v="0.49552913432249185"/>
  </r>
  <r>
    <n v="2714"/>
    <d v="2026-02-16T00:00:00"/>
    <n v="2026"/>
    <x v="0"/>
    <n v="2"/>
    <x v="1"/>
    <x v="0"/>
    <x v="15"/>
    <x v="0"/>
    <s v="Business"/>
    <x v="1"/>
    <s v="Summit Backpack 45L"/>
    <n v="3"/>
    <n v="153.24"/>
    <n v="0.15"/>
    <n v="77.61"/>
    <x v="212"/>
    <n v="232.82999999999998"/>
    <n v="157.93200000000002"/>
    <n v="0.40416417154175693"/>
  </r>
  <r>
    <n v="2753"/>
    <d v="2026-02-16T00:00:00"/>
    <n v="2026"/>
    <x v="0"/>
    <n v="2"/>
    <x v="1"/>
    <x v="3"/>
    <x v="4"/>
    <x v="3"/>
    <s v="Returning"/>
    <x v="1"/>
    <s v="Trail Boots"/>
    <n v="1"/>
    <n v="140.47"/>
    <n v="0"/>
    <n v="79.66"/>
    <x v="213"/>
    <n v="79.66"/>
    <n v="60.81"/>
    <n v="0.43290382288033036"/>
  </r>
  <r>
    <n v="3901"/>
    <d v="2026-02-16T00:00:00"/>
    <n v="2026"/>
    <x v="0"/>
    <n v="2"/>
    <x v="1"/>
    <x v="3"/>
    <x v="7"/>
    <x v="2"/>
    <s v="New"/>
    <x v="1"/>
    <s v="Trekking Poles"/>
    <n v="4"/>
    <n v="70.67"/>
    <n v="0.05"/>
    <n v="32.96"/>
    <x v="214"/>
    <n v="131.84"/>
    <n v="136.70599999999999"/>
    <n v="0.50905990035226734"/>
  </r>
  <r>
    <n v="594"/>
    <d v="2026-02-17T00:00:00"/>
    <n v="2026"/>
    <x v="0"/>
    <n v="2"/>
    <x v="1"/>
    <x v="0"/>
    <x v="15"/>
    <x v="2"/>
    <s v="Business"/>
    <x v="2"/>
    <s v="Carry-On Duffel"/>
    <n v="3"/>
    <n v="134.91"/>
    <n v="0"/>
    <n v="67.69"/>
    <x v="215"/>
    <n v="203.07"/>
    <n v="201.66000000000003"/>
    <n v="0.49825809799125348"/>
  </r>
  <r>
    <n v="624"/>
    <d v="2026-02-17T00:00:00"/>
    <n v="2026"/>
    <x v="0"/>
    <n v="2"/>
    <x v="1"/>
    <x v="2"/>
    <x v="2"/>
    <x v="0"/>
    <s v="Business"/>
    <x v="1"/>
    <s v="Trekking Poles"/>
    <n v="1"/>
    <n v="70.86"/>
    <n v="0.1"/>
    <n v="33.299999999999997"/>
    <x v="216"/>
    <n v="33.299999999999997"/>
    <n v="30.474000000000004"/>
    <n v="0.47784363533728486"/>
  </r>
  <r>
    <n v="1013"/>
    <d v="2026-02-17T00:00:00"/>
    <n v="2026"/>
    <x v="0"/>
    <n v="2"/>
    <x v="1"/>
    <x v="1"/>
    <x v="12"/>
    <x v="2"/>
    <s v="New"/>
    <x v="0"/>
    <s v="Cycling Pack 12L"/>
    <n v="1"/>
    <n v="104.35"/>
    <n v="0"/>
    <n v="51.49"/>
    <x v="217"/>
    <n v="51.49"/>
    <n v="52.859999999999992"/>
    <n v="0.50656444657402966"/>
  </r>
  <r>
    <n v="1100"/>
    <d v="2026-02-17T00:00:00"/>
    <n v="2026"/>
    <x v="0"/>
    <n v="2"/>
    <x v="1"/>
    <x v="3"/>
    <x v="8"/>
    <x v="0"/>
    <s v="Returning"/>
    <x v="4"/>
    <s v="Weighted Vest"/>
    <n v="2"/>
    <n v="120.48"/>
    <n v="0"/>
    <n v="70.680000000000007"/>
    <x v="218"/>
    <n v="141.36000000000001"/>
    <n v="99.6"/>
    <n v="0.4133466135458167"/>
  </r>
  <r>
    <n v="2353"/>
    <d v="2026-02-17T00:00:00"/>
    <n v="2026"/>
    <x v="0"/>
    <n v="2"/>
    <x v="1"/>
    <x v="1"/>
    <x v="12"/>
    <x v="0"/>
    <s v="Returning"/>
    <x v="3"/>
    <s v="Alpine Tent 4P"/>
    <n v="1"/>
    <n v="339.52"/>
    <n v="0.1"/>
    <n v="191.19"/>
    <x v="219"/>
    <n v="191.19"/>
    <n v="114.37799999999999"/>
    <n v="0.3743127552623311"/>
  </r>
  <r>
    <n v="3020"/>
    <d v="2026-02-17T00:00:00"/>
    <n v="2026"/>
    <x v="0"/>
    <n v="2"/>
    <x v="1"/>
    <x v="1"/>
    <x v="14"/>
    <x v="1"/>
    <s v="Business"/>
    <x v="1"/>
    <s v="Summit Backpack 45L"/>
    <n v="5"/>
    <n v="154.72999999999999"/>
    <n v="0.1"/>
    <n v="77.42"/>
    <x v="220"/>
    <n v="387.1"/>
    <n v="309.18499999999995"/>
    <n v="0.44404949122844806"/>
  </r>
  <r>
    <n v="3227"/>
    <d v="2026-02-17T00:00:00"/>
    <n v="2026"/>
    <x v="0"/>
    <n v="2"/>
    <x v="1"/>
    <x v="2"/>
    <x v="5"/>
    <x v="2"/>
    <s v="Business"/>
    <x v="1"/>
    <s v="Hiking Daypack 20L"/>
    <n v="4"/>
    <n v="93.98"/>
    <n v="0.05"/>
    <n v="44.6"/>
    <x v="221"/>
    <n v="178.4"/>
    <n v="178.72400000000002"/>
    <n v="0.50045362395134463"/>
  </r>
  <r>
    <n v="3530"/>
    <d v="2026-02-17T00:00:00"/>
    <n v="2026"/>
    <x v="0"/>
    <n v="2"/>
    <x v="1"/>
    <x v="0"/>
    <x v="0"/>
    <x v="0"/>
    <s v="New"/>
    <x v="3"/>
    <s v="Alpine Tent 4P"/>
    <n v="2"/>
    <n v="336.83"/>
    <n v="0"/>
    <n v="194.42"/>
    <x v="222"/>
    <n v="388.84"/>
    <n v="284.82"/>
    <n v="0.42279488169106078"/>
  </r>
  <r>
    <n v="6"/>
    <d v="2026-02-18T00:00:00"/>
    <n v="2026"/>
    <x v="0"/>
    <n v="2"/>
    <x v="1"/>
    <x v="3"/>
    <x v="8"/>
    <x v="2"/>
    <s v="Returning"/>
    <x v="3"/>
    <s v="Alpine Tent 4P"/>
    <n v="1"/>
    <n v="338.93"/>
    <n v="0"/>
    <n v="197.92"/>
    <x v="223"/>
    <n v="197.92"/>
    <n v="141.01000000000002"/>
    <n v="0.41604461098161866"/>
  </r>
  <r>
    <n v="2038"/>
    <d v="2026-02-18T00:00:00"/>
    <n v="2026"/>
    <x v="0"/>
    <n v="2"/>
    <x v="1"/>
    <x v="0"/>
    <x v="9"/>
    <x v="0"/>
    <s v="New"/>
    <x v="3"/>
    <s v="Compact Sleeping Bag"/>
    <n v="5"/>
    <n v="122.72"/>
    <n v="0"/>
    <n v="62.41"/>
    <x v="224"/>
    <n v="312.04999999999995"/>
    <n v="301.55000000000007"/>
    <n v="0.49144393741851378"/>
  </r>
  <r>
    <n v="4104"/>
    <d v="2026-02-18T00:00:00"/>
    <n v="2026"/>
    <x v="0"/>
    <n v="2"/>
    <x v="1"/>
    <x v="3"/>
    <x v="4"/>
    <x v="0"/>
    <s v="New"/>
    <x v="2"/>
    <s v="Carry-On Duffel"/>
    <n v="4"/>
    <n v="135.63"/>
    <n v="0.05"/>
    <n v="65.900000000000006"/>
    <x v="225"/>
    <n v="263.60000000000002"/>
    <n v="251.79399999999998"/>
    <n v="0.4885466264644136"/>
  </r>
  <r>
    <n v="1072"/>
    <d v="2026-02-19T00:00:00"/>
    <n v="2026"/>
    <x v="0"/>
    <n v="2"/>
    <x v="1"/>
    <x v="2"/>
    <x v="16"/>
    <x v="0"/>
    <s v="Returning"/>
    <x v="3"/>
    <s v="Portable Camp Stove"/>
    <n v="2"/>
    <n v="81.34"/>
    <n v="0.05"/>
    <n v="40.64"/>
    <x v="226"/>
    <n v="81.28"/>
    <n v="73.265999999999991"/>
    <n v="0.47407244445019603"/>
  </r>
  <r>
    <n v="2435"/>
    <d v="2026-02-19T00:00:00"/>
    <n v="2026"/>
    <x v="0"/>
    <n v="2"/>
    <x v="1"/>
    <x v="2"/>
    <x v="3"/>
    <x v="0"/>
    <s v="New"/>
    <x v="0"/>
    <s v="Compact Repair Kit"/>
    <n v="1"/>
    <n v="41.01"/>
    <n v="0.05"/>
    <n v="16.489999999999998"/>
    <x v="227"/>
    <n v="16.489999999999998"/>
    <n v="22.4695"/>
    <n v="0.57673994789460847"/>
  </r>
  <r>
    <n v="4476"/>
    <d v="2026-02-19T00:00:00"/>
    <n v="2026"/>
    <x v="0"/>
    <n v="2"/>
    <x v="1"/>
    <x v="1"/>
    <x v="11"/>
    <x v="3"/>
    <s v="Business"/>
    <x v="1"/>
    <s v="Summit Backpack 45L"/>
    <n v="2"/>
    <n v="153.03"/>
    <n v="0"/>
    <n v="81.02"/>
    <x v="228"/>
    <n v="162.04"/>
    <n v="144.02000000000001"/>
    <n v="0.47056132784421356"/>
  </r>
  <r>
    <n v="174"/>
    <d v="2026-02-20T00:00:00"/>
    <n v="2026"/>
    <x v="0"/>
    <n v="2"/>
    <x v="1"/>
    <x v="1"/>
    <x v="11"/>
    <x v="0"/>
    <s v="New"/>
    <x v="4"/>
    <s v="Weighted Vest"/>
    <n v="2"/>
    <n v="124.92"/>
    <n v="0"/>
    <n v="69.98"/>
    <x v="229"/>
    <n v="139.96"/>
    <n v="109.88"/>
    <n v="0.43980147294268329"/>
  </r>
  <r>
    <n v="304"/>
    <d v="2026-02-20T00:00:00"/>
    <n v="2026"/>
    <x v="0"/>
    <n v="2"/>
    <x v="1"/>
    <x v="1"/>
    <x v="12"/>
    <x v="0"/>
    <s v="Business"/>
    <x v="2"/>
    <s v="Carry-On Duffel"/>
    <n v="2"/>
    <n v="136.55000000000001"/>
    <n v="0"/>
    <n v="68.84"/>
    <x v="230"/>
    <n v="137.68"/>
    <n v="135.42000000000002"/>
    <n v="0.49586232149395826"/>
  </r>
  <r>
    <n v="404"/>
    <d v="2026-02-20T00:00:00"/>
    <n v="2026"/>
    <x v="0"/>
    <n v="2"/>
    <x v="1"/>
    <x v="2"/>
    <x v="5"/>
    <x v="1"/>
    <s v="Business"/>
    <x v="3"/>
    <s v="Compact Sleeping Bag"/>
    <n v="15"/>
    <n v="121.98"/>
    <n v="0.1"/>
    <n v="59.86"/>
    <x v="231"/>
    <n v="897.9"/>
    <n v="748.83"/>
    <n v="0.45473757082217486"/>
  </r>
  <r>
    <n v="675"/>
    <d v="2026-02-20T00:00:00"/>
    <n v="2026"/>
    <x v="0"/>
    <n v="2"/>
    <x v="1"/>
    <x v="1"/>
    <x v="12"/>
    <x v="0"/>
    <s v="New"/>
    <x v="2"/>
    <s v="Packing Cube Set"/>
    <n v="1"/>
    <n v="45.54"/>
    <n v="0"/>
    <n v="18.29"/>
    <x v="232"/>
    <n v="18.29"/>
    <n v="27.25"/>
    <n v="0.59837505489679399"/>
  </r>
  <r>
    <n v="940"/>
    <d v="2026-02-20T00:00:00"/>
    <n v="2026"/>
    <x v="0"/>
    <n v="2"/>
    <x v="1"/>
    <x v="2"/>
    <x v="3"/>
    <x v="3"/>
    <s v="Returning"/>
    <x v="4"/>
    <s v="Training Mat"/>
    <n v="1"/>
    <n v="51.73"/>
    <n v="0"/>
    <n v="21.83"/>
    <x v="233"/>
    <n v="21.83"/>
    <n v="29.9"/>
    <n v="0.57800115986854828"/>
  </r>
  <r>
    <n v="2375"/>
    <d v="2026-02-20T00:00:00"/>
    <n v="2026"/>
    <x v="0"/>
    <n v="2"/>
    <x v="1"/>
    <x v="1"/>
    <x v="12"/>
    <x v="3"/>
    <s v="Returning"/>
    <x v="3"/>
    <s v="Portable Camp Stove"/>
    <n v="2"/>
    <n v="80.510000000000005"/>
    <n v="0.05"/>
    <n v="38.630000000000003"/>
    <x v="234"/>
    <n v="77.260000000000005"/>
    <n v="75.708999999999989"/>
    <n v="0.4949303453640933"/>
  </r>
  <r>
    <n v="4184"/>
    <d v="2026-02-20T00:00:00"/>
    <n v="2026"/>
    <x v="0"/>
    <n v="2"/>
    <x v="1"/>
    <x v="3"/>
    <x v="7"/>
    <x v="0"/>
    <s v="New"/>
    <x v="4"/>
    <s v="Recovery Roller"/>
    <n v="1"/>
    <n v="36.31"/>
    <n v="0"/>
    <n v="14"/>
    <x v="235"/>
    <n v="14"/>
    <n v="22.310000000000002"/>
    <n v="0.61443128614706699"/>
  </r>
  <r>
    <n v="4390"/>
    <d v="2026-02-20T00:00:00"/>
    <n v="2026"/>
    <x v="0"/>
    <n v="2"/>
    <x v="1"/>
    <x v="2"/>
    <x v="16"/>
    <x v="0"/>
    <s v="Returning"/>
    <x v="0"/>
    <s v="Commuter Helmet"/>
    <n v="1"/>
    <n v="82.86"/>
    <n v="0.05"/>
    <n v="42.3"/>
    <x v="236"/>
    <n v="42.3"/>
    <n v="36.417000000000002"/>
    <n v="0.46263196005945351"/>
  </r>
  <r>
    <n v="1475"/>
    <d v="2026-02-21T00:00:00"/>
    <n v="2026"/>
    <x v="0"/>
    <n v="2"/>
    <x v="1"/>
    <x v="0"/>
    <x v="0"/>
    <x v="2"/>
    <s v="New"/>
    <x v="0"/>
    <s v="Cycling Pack 12L"/>
    <n v="2"/>
    <n v="103.03"/>
    <n v="0.05"/>
    <n v="50.73"/>
    <x v="237"/>
    <n v="101.46"/>
    <n v="94.297000000000011"/>
    <n v="0.48170435795399402"/>
  </r>
  <r>
    <n v="3504"/>
    <d v="2026-02-21T00:00:00"/>
    <n v="2026"/>
    <x v="0"/>
    <n v="2"/>
    <x v="1"/>
    <x v="1"/>
    <x v="14"/>
    <x v="0"/>
    <s v="Business"/>
    <x v="2"/>
    <s v="Insulated Bottle"/>
    <n v="1"/>
    <n v="36.39"/>
    <n v="0"/>
    <n v="13.49"/>
    <x v="238"/>
    <n v="13.49"/>
    <n v="22.9"/>
    <n v="0.62929376202253362"/>
  </r>
  <r>
    <n v="1649"/>
    <d v="2026-02-22T00:00:00"/>
    <n v="2026"/>
    <x v="0"/>
    <n v="2"/>
    <x v="1"/>
    <x v="2"/>
    <x v="5"/>
    <x v="0"/>
    <s v="Returning"/>
    <x v="3"/>
    <s v="Compact Sleeping Bag"/>
    <n v="1"/>
    <n v="124.93"/>
    <n v="0.1"/>
    <n v="59.74"/>
    <x v="239"/>
    <n v="59.74"/>
    <n v="52.69700000000001"/>
    <n v="0.46868023871145625"/>
  </r>
  <r>
    <n v="2170"/>
    <d v="2026-02-22T00:00:00"/>
    <n v="2026"/>
    <x v="0"/>
    <n v="2"/>
    <x v="1"/>
    <x v="1"/>
    <x v="11"/>
    <x v="3"/>
    <s v="Returning"/>
    <x v="0"/>
    <s v="Cycling Pack 12L"/>
    <n v="1"/>
    <n v="101.19"/>
    <n v="0.05"/>
    <n v="49.14"/>
    <x v="240"/>
    <n v="49.14"/>
    <n v="46.990499999999997"/>
    <n v="0.48881988546819166"/>
  </r>
  <r>
    <n v="3402"/>
    <d v="2026-02-22T00:00:00"/>
    <n v="2026"/>
    <x v="0"/>
    <n v="2"/>
    <x v="1"/>
    <x v="3"/>
    <x v="8"/>
    <x v="0"/>
    <s v="Returning"/>
    <x v="4"/>
    <s v="Training Mat"/>
    <n v="2"/>
    <n v="51.2"/>
    <n v="0"/>
    <n v="21.38"/>
    <x v="241"/>
    <n v="42.76"/>
    <n v="59.640000000000008"/>
    <n v="0.58242187500000009"/>
  </r>
  <r>
    <n v="3773"/>
    <d v="2026-02-22T00:00:00"/>
    <n v="2026"/>
    <x v="0"/>
    <n v="2"/>
    <x v="1"/>
    <x v="3"/>
    <x v="4"/>
    <x v="0"/>
    <s v="Returning"/>
    <x v="3"/>
    <s v="Portable Camp Stove"/>
    <n v="1"/>
    <n v="81.81"/>
    <n v="0"/>
    <n v="40.32"/>
    <x v="242"/>
    <n v="40.32"/>
    <n v="41.49"/>
    <n v="0.50715071507150711"/>
  </r>
  <r>
    <n v="4670"/>
    <d v="2026-02-22T00:00:00"/>
    <n v="2026"/>
    <x v="0"/>
    <n v="2"/>
    <x v="1"/>
    <x v="0"/>
    <x v="15"/>
    <x v="2"/>
    <s v="Business"/>
    <x v="1"/>
    <s v="Summit Backpack 45L"/>
    <n v="1"/>
    <n v="152.96"/>
    <n v="0"/>
    <n v="79.510000000000005"/>
    <x v="243"/>
    <n v="79.510000000000005"/>
    <n v="73.45"/>
    <n v="0.48019089958158995"/>
  </r>
  <r>
    <n v="587"/>
    <d v="2026-02-23T00:00:00"/>
    <n v="2026"/>
    <x v="0"/>
    <n v="2"/>
    <x v="1"/>
    <x v="3"/>
    <x v="7"/>
    <x v="3"/>
    <s v="Business"/>
    <x v="2"/>
    <s v="Travel Backpack 35L"/>
    <n v="1"/>
    <n v="166.13"/>
    <n v="0.05"/>
    <n v="85.7"/>
    <x v="244"/>
    <n v="85.7"/>
    <n v="72.123499999999993"/>
    <n v="0.45698834457479398"/>
  </r>
  <r>
    <n v="1085"/>
    <d v="2026-02-23T00:00:00"/>
    <n v="2026"/>
    <x v="0"/>
    <n v="2"/>
    <x v="1"/>
    <x v="0"/>
    <x v="15"/>
    <x v="0"/>
    <s v="New"/>
    <x v="3"/>
    <s v="Trail Tent 2P"/>
    <n v="3"/>
    <n v="193.18"/>
    <n v="0.05"/>
    <n v="106.19"/>
    <x v="245"/>
    <n v="318.57"/>
    <n v="231.99299999999999"/>
    <n v="0.42137412067283853"/>
  </r>
  <r>
    <n v="1635"/>
    <d v="2026-02-23T00:00:00"/>
    <n v="2026"/>
    <x v="0"/>
    <n v="2"/>
    <x v="1"/>
    <x v="2"/>
    <x v="10"/>
    <x v="0"/>
    <s v="Returning"/>
    <x v="0"/>
    <s v="Commuter Helmet"/>
    <n v="1"/>
    <n v="80.42"/>
    <n v="0"/>
    <n v="41.72"/>
    <x v="246"/>
    <n v="41.72"/>
    <n v="38.700000000000003"/>
    <n v="0.4812235762248197"/>
  </r>
  <r>
    <n v="4067"/>
    <d v="2026-02-23T00:00:00"/>
    <n v="2026"/>
    <x v="0"/>
    <n v="2"/>
    <x v="1"/>
    <x v="3"/>
    <x v="13"/>
    <x v="0"/>
    <s v="Returning"/>
    <x v="3"/>
    <s v="Compact Sleeping Bag"/>
    <n v="2"/>
    <n v="122.17"/>
    <n v="0"/>
    <n v="60.62"/>
    <x v="247"/>
    <n v="121.24"/>
    <n v="123.10000000000001"/>
    <n v="0.50380617172792019"/>
  </r>
  <r>
    <n v="287"/>
    <d v="2026-02-24T00:00:00"/>
    <n v="2026"/>
    <x v="0"/>
    <n v="2"/>
    <x v="1"/>
    <x v="1"/>
    <x v="6"/>
    <x v="3"/>
    <s v="New"/>
    <x v="2"/>
    <s v="Travel Backpack 35L"/>
    <n v="1"/>
    <n v="164.6"/>
    <n v="0"/>
    <n v="85.07"/>
    <x v="248"/>
    <n v="85.07"/>
    <n v="79.53"/>
    <n v="0.48317132442284327"/>
  </r>
  <r>
    <n v="794"/>
    <d v="2026-02-24T00:00:00"/>
    <n v="2026"/>
    <x v="0"/>
    <n v="2"/>
    <x v="1"/>
    <x v="1"/>
    <x v="14"/>
    <x v="0"/>
    <s v="New"/>
    <x v="2"/>
    <s v="Carry-On Duffel"/>
    <n v="1"/>
    <n v="132.19999999999999"/>
    <n v="0"/>
    <n v="67.180000000000007"/>
    <x v="249"/>
    <n v="67.180000000000007"/>
    <n v="65.019999999999982"/>
    <n v="0.49183055975794243"/>
  </r>
  <r>
    <n v="1609"/>
    <d v="2026-02-24T00:00:00"/>
    <n v="2026"/>
    <x v="0"/>
    <n v="2"/>
    <x v="1"/>
    <x v="3"/>
    <x v="4"/>
    <x v="0"/>
    <s v="Returning"/>
    <x v="0"/>
    <s v="Compact Repair Kit"/>
    <n v="2"/>
    <n v="40.700000000000003"/>
    <n v="0"/>
    <n v="16.63"/>
    <x v="250"/>
    <n v="33.26"/>
    <n v="48.140000000000008"/>
    <n v="0.59140049140049145"/>
  </r>
  <r>
    <n v="4921"/>
    <d v="2026-02-24T00:00:00"/>
    <n v="2026"/>
    <x v="0"/>
    <n v="2"/>
    <x v="1"/>
    <x v="1"/>
    <x v="12"/>
    <x v="0"/>
    <s v="Returning"/>
    <x v="2"/>
    <s v="Insulated Bottle"/>
    <n v="1"/>
    <n v="35.39"/>
    <n v="0"/>
    <n v="13.93"/>
    <x v="251"/>
    <n v="13.93"/>
    <n v="21.46"/>
    <n v="0.60638598474145244"/>
  </r>
  <r>
    <n v="2209"/>
    <d v="2026-02-25T00:00:00"/>
    <n v="2026"/>
    <x v="0"/>
    <n v="2"/>
    <x v="1"/>
    <x v="0"/>
    <x v="0"/>
    <x v="0"/>
    <s v="Business"/>
    <x v="0"/>
    <s v="Trail Bike Light"/>
    <n v="5"/>
    <n v="50.58"/>
    <n v="0.1"/>
    <n v="22.42"/>
    <x v="252"/>
    <n v="112.10000000000001"/>
    <n v="115.50999999999998"/>
    <n v="0.50749088352884308"/>
  </r>
  <r>
    <n v="4757"/>
    <d v="2026-02-25T00:00:00"/>
    <n v="2026"/>
    <x v="0"/>
    <n v="2"/>
    <x v="1"/>
    <x v="1"/>
    <x v="11"/>
    <x v="3"/>
    <s v="Business"/>
    <x v="4"/>
    <s v="Training Mat"/>
    <n v="2"/>
    <n v="49.48"/>
    <n v="0"/>
    <n v="21.37"/>
    <x v="253"/>
    <n v="42.74"/>
    <n v="56.219999999999992"/>
    <n v="0.5681083265966046"/>
  </r>
  <r>
    <n v="5155"/>
    <d v="2026-02-25T00:00:00"/>
    <n v="2026"/>
    <x v="0"/>
    <n v="2"/>
    <x v="1"/>
    <x v="3"/>
    <x v="13"/>
    <x v="2"/>
    <s v="New"/>
    <x v="4"/>
    <s v="Training Mat"/>
    <n v="1"/>
    <n v="50.51"/>
    <n v="0"/>
    <n v="21.4"/>
    <x v="254"/>
    <n v="21.4"/>
    <n v="29.11"/>
    <n v="0.57632152049099195"/>
  </r>
  <r>
    <n v="1737"/>
    <d v="2026-02-26T00:00:00"/>
    <n v="2026"/>
    <x v="0"/>
    <n v="2"/>
    <x v="1"/>
    <x v="0"/>
    <x v="15"/>
    <x v="0"/>
    <s v="New"/>
    <x v="3"/>
    <s v="Compact Sleeping Bag"/>
    <n v="2"/>
    <n v="122.16"/>
    <n v="0"/>
    <n v="61.31"/>
    <x v="255"/>
    <n v="122.62"/>
    <n v="121.69999999999999"/>
    <n v="0.49811722331368691"/>
  </r>
  <r>
    <n v="1905"/>
    <d v="2026-02-26T00:00:00"/>
    <n v="2026"/>
    <x v="0"/>
    <n v="2"/>
    <x v="1"/>
    <x v="3"/>
    <x v="7"/>
    <x v="2"/>
    <s v="Returning"/>
    <x v="0"/>
    <s v="Trail Bike Light"/>
    <n v="3"/>
    <n v="51.32"/>
    <n v="0.1"/>
    <n v="22.62"/>
    <x v="256"/>
    <n v="67.86"/>
    <n v="70.704000000000022"/>
    <n v="0.51026240581969351"/>
  </r>
  <r>
    <n v="2359"/>
    <d v="2026-02-26T00:00:00"/>
    <n v="2026"/>
    <x v="0"/>
    <n v="2"/>
    <x v="1"/>
    <x v="2"/>
    <x v="10"/>
    <x v="0"/>
    <s v="Returning"/>
    <x v="3"/>
    <s v="Trail Tent 2P"/>
    <n v="2"/>
    <n v="195.92"/>
    <n v="0.05"/>
    <n v="104.13"/>
    <x v="257"/>
    <n v="208.26"/>
    <n v="163.98799999999994"/>
    <n v="0.4405342674775955"/>
  </r>
  <r>
    <n v="3666"/>
    <d v="2026-02-26T00:00:00"/>
    <n v="2026"/>
    <x v="0"/>
    <n v="2"/>
    <x v="1"/>
    <x v="0"/>
    <x v="15"/>
    <x v="0"/>
    <s v="Returning"/>
    <x v="2"/>
    <s v="Insulated Bottle"/>
    <n v="1"/>
    <n v="36.19"/>
    <n v="0.1"/>
    <n v="13.62"/>
    <x v="258"/>
    <n v="13.62"/>
    <n v="18.951000000000001"/>
    <n v="0.58183660311319896"/>
  </r>
  <r>
    <n v="518"/>
    <d v="2026-02-27T00:00:00"/>
    <n v="2026"/>
    <x v="0"/>
    <n v="2"/>
    <x v="1"/>
    <x v="2"/>
    <x v="2"/>
    <x v="0"/>
    <s v="New"/>
    <x v="1"/>
    <s v="Trekking Poles"/>
    <n v="1"/>
    <n v="72.97"/>
    <n v="0"/>
    <n v="32.43"/>
    <x v="259"/>
    <n v="32.43"/>
    <n v="40.54"/>
    <n v="0.55557078251336167"/>
  </r>
  <r>
    <n v="892"/>
    <d v="2026-02-27T00:00:00"/>
    <n v="2026"/>
    <x v="0"/>
    <n v="2"/>
    <x v="1"/>
    <x v="3"/>
    <x v="7"/>
    <x v="1"/>
    <s v="Business"/>
    <x v="2"/>
    <s v="Packing Cube Set"/>
    <n v="12"/>
    <n v="47.15"/>
    <n v="0.1"/>
    <n v="17.829999999999998"/>
    <x v="260"/>
    <n v="213.95999999999998"/>
    <n v="295.26"/>
    <n v="0.57982797219276538"/>
  </r>
  <r>
    <n v="1115"/>
    <d v="2026-02-27T00:00:00"/>
    <n v="2026"/>
    <x v="0"/>
    <n v="2"/>
    <x v="1"/>
    <x v="0"/>
    <x v="0"/>
    <x v="2"/>
    <s v="Business"/>
    <x v="2"/>
    <s v="Travel Backpack 35L"/>
    <n v="3"/>
    <n v="161.19999999999999"/>
    <n v="0.1"/>
    <n v="87.37"/>
    <x v="261"/>
    <n v="262.11"/>
    <n v="173.12999999999994"/>
    <n v="0.39778053487730897"/>
  </r>
  <r>
    <n v="1186"/>
    <d v="2026-02-27T00:00:00"/>
    <n v="2026"/>
    <x v="0"/>
    <n v="2"/>
    <x v="1"/>
    <x v="0"/>
    <x v="9"/>
    <x v="2"/>
    <s v="Business"/>
    <x v="0"/>
    <s v="Trail Bike Light"/>
    <n v="1"/>
    <n v="49.73"/>
    <n v="0"/>
    <n v="22"/>
    <x v="262"/>
    <n v="22"/>
    <n v="27.729999999999997"/>
    <n v="0.55761109993967417"/>
  </r>
  <r>
    <n v="2093"/>
    <d v="2026-02-27T00:00:00"/>
    <n v="2026"/>
    <x v="0"/>
    <n v="2"/>
    <x v="1"/>
    <x v="2"/>
    <x v="16"/>
    <x v="0"/>
    <s v="Returning"/>
    <x v="3"/>
    <s v="Compact Sleeping Bag"/>
    <n v="2"/>
    <n v="126.19"/>
    <n v="0"/>
    <n v="58.99"/>
    <x v="263"/>
    <n v="117.98"/>
    <n v="134.39999999999998"/>
    <n v="0.5325303114351374"/>
  </r>
  <r>
    <n v="2136"/>
    <d v="2026-02-27T00:00:00"/>
    <n v="2026"/>
    <x v="0"/>
    <n v="2"/>
    <x v="1"/>
    <x v="1"/>
    <x v="12"/>
    <x v="0"/>
    <s v="Returning"/>
    <x v="2"/>
    <s v="Carry-On Duffel"/>
    <n v="2"/>
    <n v="135.38999999999999"/>
    <n v="0.05"/>
    <n v="65.69"/>
    <x v="264"/>
    <n v="131.38"/>
    <n v="125.86099999999999"/>
    <n v="0.48927270536189799"/>
  </r>
  <r>
    <n v="3538"/>
    <d v="2026-02-27T00:00:00"/>
    <n v="2026"/>
    <x v="0"/>
    <n v="2"/>
    <x v="1"/>
    <x v="1"/>
    <x v="14"/>
    <x v="1"/>
    <s v="Business"/>
    <x v="4"/>
    <s v="Resistance Band Set"/>
    <n v="12"/>
    <n v="41.27"/>
    <n v="0.1"/>
    <n v="14.71"/>
    <x v="265"/>
    <n v="176.52"/>
    <n v="269.19600000000003"/>
    <n v="0.60396306168053204"/>
  </r>
  <r>
    <n v="3891"/>
    <d v="2026-02-27T00:00:00"/>
    <n v="2026"/>
    <x v="0"/>
    <n v="2"/>
    <x v="1"/>
    <x v="0"/>
    <x v="0"/>
    <x v="2"/>
    <s v="Returning"/>
    <x v="0"/>
    <s v="Commuter Helmet"/>
    <n v="1"/>
    <n v="82.04"/>
    <n v="0.1"/>
    <n v="41.46"/>
    <x v="266"/>
    <n v="41.46"/>
    <n v="32.376000000000012"/>
    <n v="0.43848529172761264"/>
  </r>
  <r>
    <n v="3917"/>
    <d v="2026-02-27T00:00:00"/>
    <n v="2026"/>
    <x v="0"/>
    <n v="2"/>
    <x v="1"/>
    <x v="3"/>
    <x v="4"/>
    <x v="0"/>
    <s v="Returning"/>
    <x v="2"/>
    <s v="Insulated Bottle"/>
    <n v="3"/>
    <n v="36.630000000000003"/>
    <n v="0"/>
    <n v="13.26"/>
    <x v="267"/>
    <n v="39.78"/>
    <n v="70.110000000000014"/>
    <n v="0.63800163800163801"/>
  </r>
  <r>
    <n v="4594"/>
    <d v="2026-02-27T00:00:00"/>
    <n v="2026"/>
    <x v="0"/>
    <n v="2"/>
    <x v="1"/>
    <x v="3"/>
    <x v="7"/>
    <x v="2"/>
    <s v="Returning"/>
    <x v="1"/>
    <s v="Hiking Daypack 20L"/>
    <n v="5"/>
    <n v="92.94"/>
    <n v="0.05"/>
    <n v="46.47"/>
    <x v="268"/>
    <n v="232.35"/>
    <n v="209.11499999999998"/>
    <n v="0.47368421052631576"/>
  </r>
  <r>
    <n v="4750"/>
    <d v="2026-02-27T00:00:00"/>
    <n v="2026"/>
    <x v="0"/>
    <n v="2"/>
    <x v="1"/>
    <x v="1"/>
    <x v="12"/>
    <x v="2"/>
    <s v="Returning"/>
    <x v="4"/>
    <s v="Weighted Vest"/>
    <n v="2"/>
    <n v="120.44"/>
    <n v="0.05"/>
    <n v="68.98"/>
    <x v="269"/>
    <n v="137.96"/>
    <n v="90.875999999999976"/>
    <n v="0.3971228303239"/>
  </r>
  <r>
    <n v="4960"/>
    <d v="2026-02-27T00:00:00"/>
    <n v="2026"/>
    <x v="0"/>
    <n v="2"/>
    <x v="1"/>
    <x v="1"/>
    <x v="6"/>
    <x v="3"/>
    <s v="New"/>
    <x v="2"/>
    <s v="Insulated Bottle"/>
    <n v="2"/>
    <n v="36.130000000000003"/>
    <n v="0"/>
    <n v="13.72"/>
    <x v="270"/>
    <n v="27.44"/>
    <n v="44.820000000000007"/>
    <n v="0.62026017160254643"/>
  </r>
  <r>
    <n v="4245"/>
    <d v="2026-02-28T00:00:00"/>
    <n v="2026"/>
    <x v="0"/>
    <n v="2"/>
    <x v="1"/>
    <x v="1"/>
    <x v="1"/>
    <x v="2"/>
    <s v="Returning"/>
    <x v="4"/>
    <s v="Weighted Vest"/>
    <n v="1"/>
    <n v="124.97"/>
    <n v="0.1"/>
    <n v="69.790000000000006"/>
    <x v="271"/>
    <n v="69.790000000000006"/>
    <n v="42.682999999999993"/>
    <n v="0.37949552337005321"/>
  </r>
  <r>
    <n v="4664"/>
    <d v="2026-02-28T00:00:00"/>
    <n v="2026"/>
    <x v="0"/>
    <n v="2"/>
    <x v="1"/>
    <x v="3"/>
    <x v="13"/>
    <x v="0"/>
    <s v="Returning"/>
    <x v="2"/>
    <s v="Travel Backpack 35L"/>
    <n v="1"/>
    <n v="163.31"/>
    <n v="0.05"/>
    <n v="87.22"/>
    <x v="272"/>
    <n v="87.22"/>
    <n v="67.924499999999995"/>
    <n v="0.43781442461705056"/>
  </r>
  <r>
    <n v="383"/>
    <d v="2026-03-01T00:00:00"/>
    <n v="2026"/>
    <x v="0"/>
    <n v="3"/>
    <x v="2"/>
    <x v="2"/>
    <x v="2"/>
    <x v="2"/>
    <s v="Returning"/>
    <x v="1"/>
    <s v="Hiking Daypack 20L"/>
    <n v="3"/>
    <n v="92.76"/>
    <n v="0"/>
    <n v="45.84"/>
    <x v="273"/>
    <n v="137.52000000000001"/>
    <n v="140.76000000000002"/>
    <n v="0.50582147477360928"/>
  </r>
  <r>
    <n v="730"/>
    <d v="2026-03-01T00:00:00"/>
    <n v="2026"/>
    <x v="0"/>
    <n v="3"/>
    <x v="2"/>
    <x v="0"/>
    <x v="15"/>
    <x v="1"/>
    <s v="Business"/>
    <x v="4"/>
    <s v="Resistance Band Set"/>
    <n v="5"/>
    <n v="41.31"/>
    <n v="0.1"/>
    <n v="15.14"/>
    <x v="274"/>
    <n v="75.7"/>
    <n v="110.19500000000001"/>
    <n v="0.59278087092175691"/>
  </r>
  <r>
    <n v="985"/>
    <d v="2026-03-01T00:00:00"/>
    <n v="2026"/>
    <x v="0"/>
    <n v="3"/>
    <x v="2"/>
    <x v="1"/>
    <x v="14"/>
    <x v="3"/>
    <s v="New"/>
    <x v="4"/>
    <s v="Resistance Band Set"/>
    <n v="2"/>
    <n v="41.23"/>
    <n v="0"/>
    <n v="14.28"/>
    <x v="275"/>
    <n v="28.56"/>
    <n v="53.899999999999991"/>
    <n v="0.65365025466893034"/>
  </r>
  <r>
    <n v="1457"/>
    <d v="2026-03-01T00:00:00"/>
    <n v="2026"/>
    <x v="0"/>
    <n v="3"/>
    <x v="2"/>
    <x v="1"/>
    <x v="1"/>
    <x v="0"/>
    <s v="New"/>
    <x v="2"/>
    <s v="Insulated Bottle"/>
    <n v="1"/>
    <n v="36.47"/>
    <n v="0.05"/>
    <n v="13.21"/>
    <x v="276"/>
    <n v="13.21"/>
    <n v="21.436499999999995"/>
    <n v="0.61872050567878423"/>
  </r>
  <r>
    <n v="2558"/>
    <d v="2026-03-01T00:00:00"/>
    <n v="2026"/>
    <x v="0"/>
    <n v="3"/>
    <x v="2"/>
    <x v="0"/>
    <x v="15"/>
    <x v="3"/>
    <s v="New"/>
    <x v="4"/>
    <s v="Recovery Roller"/>
    <n v="1"/>
    <n v="36.67"/>
    <n v="0"/>
    <n v="13.97"/>
    <x v="277"/>
    <n v="13.97"/>
    <n v="22.700000000000003"/>
    <n v="0.61903463321516228"/>
  </r>
  <r>
    <n v="3024"/>
    <d v="2026-03-01T00:00:00"/>
    <n v="2026"/>
    <x v="0"/>
    <n v="3"/>
    <x v="2"/>
    <x v="1"/>
    <x v="11"/>
    <x v="0"/>
    <s v="Business"/>
    <x v="0"/>
    <s v="Trail Bike Light"/>
    <n v="2"/>
    <n v="51.87"/>
    <n v="0.1"/>
    <n v="22.95"/>
    <x v="278"/>
    <n v="45.9"/>
    <n v="47.466000000000001"/>
    <n v="0.50838635049161363"/>
  </r>
  <r>
    <n v="3225"/>
    <d v="2026-03-01T00:00:00"/>
    <n v="2026"/>
    <x v="0"/>
    <n v="3"/>
    <x v="2"/>
    <x v="2"/>
    <x v="2"/>
    <x v="2"/>
    <s v="Business"/>
    <x v="3"/>
    <s v="Trail Tent 2P"/>
    <n v="1"/>
    <n v="195.06"/>
    <n v="0.1"/>
    <n v="106.68"/>
    <x v="279"/>
    <n v="106.68"/>
    <n v="68.873999999999995"/>
    <n v="0.39232372945076727"/>
  </r>
  <r>
    <n v="3551"/>
    <d v="2026-03-01T00:00:00"/>
    <n v="2026"/>
    <x v="0"/>
    <n v="3"/>
    <x v="2"/>
    <x v="1"/>
    <x v="11"/>
    <x v="3"/>
    <s v="Returning"/>
    <x v="0"/>
    <s v="Cycling Pack 12L"/>
    <n v="2"/>
    <n v="100.79"/>
    <n v="0.05"/>
    <n v="49"/>
    <x v="280"/>
    <n v="98"/>
    <n v="93.501000000000005"/>
    <n v="0.48825332504791097"/>
  </r>
  <r>
    <n v="4157"/>
    <d v="2026-03-01T00:00:00"/>
    <n v="2026"/>
    <x v="0"/>
    <n v="3"/>
    <x v="2"/>
    <x v="3"/>
    <x v="8"/>
    <x v="0"/>
    <s v="New"/>
    <x v="0"/>
    <s v="Trail Bike Light"/>
    <n v="5"/>
    <n v="51.92"/>
    <n v="0.15"/>
    <n v="22.24"/>
    <x v="281"/>
    <n v="111.19999999999999"/>
    <n v="109.46000000000004"/>
    <n v="0.49605728269736254"/>
  </r>
  <r>
    <n v="4398"/>
    <d v="2026-03-01T00:00:00"/>
    <n v="2026"/>
    <x v="0"/>
    <n v="3"/>
    <x v="2"/>
    <x v="3"/>
    <x v="7"/>
    <x v="0"/>
    <s v="New"/>
    <x v="3"/>
    <s v="Compact Sleeping Bag"/>
    <n v="1"/>
    <n v="123.99"/>
    <n v="0.05"/>
    <n v="61.67"/>
    <x v="282"/>
    <n v="61.67"/>
    <n v="56.120499999999993"/>
    <n v="0.47644334644984099"/>
  </r>
  <r>
    <n v="4951"/>
    <d v="2026-03-01T00:00:00"/>
    <n v="2026"/>
    <x v="0"/>
    <n v="3"/>
    <x v="2"/>
    <x v="1"/>
    <x v="14"/>
    <x v="0"/>
    <s v="New"/>
    <x v="3"/>
    <s v="Alpine Tent 4P"/>
    <n v="1"/>
    <n v="344.8"/>
    <n v="0.05"/>
    <n v="196.14"/>
    <x v="283"/>
    <n v="196.14"/>
    <n v="131.42000000000002"/>
    <n v="0.40120893882036884"/>
  </r>
  <r>
    <n v="1354"/>
    <d v="2026-03-02T00:00:00"/>
    <n v="2026"/>
    <x v="0"/>
    <n v="3"/>
    <x v="2"/>
    <x v="3"/>
    <x v="8"/>
    <x v="3"/>
    <s v="Returning"/>
    <x v="2"/>
    <s v="Carry-On Duffel"/>
    <n v="3"/>
    <n v="131.91999999999999"/>
    <n v="0.05"/>
    <n v="67.47"/>
    <x v="284"/>
    <n v="202.41"/>
    <n v="173.56199999999998"/>
    <n v="0.46163544093709102"/>
  </r>
  <r>
    <n v="2042"/>
    <d v="2026-03-02T00:00:00"/>
    <n v="2026"/>
    <x v="0"/>
    <n v="3"/>
    <x v="2"/>
    <x v="2"/>
    <x v="16"/>
    <x v="0"/>
    <s v="Business"/>
    <x v="1"/>
    <s v="Trail Boots"/>
    <n v="3"/>
    <n v="146.99"/>
    <n v="0"/>
    <n v="80.069999999999993"/>
    <x v="285"/>
    <n v="240.20999999999998"/>
    <n v="200.76000000000005"/>
    <n v="0.45526906592285199"/>
  </r>
  <r>
    <n v="3895"/>
    <d v="2026-03-02T00:00:00"/>
    <n v="2026"/>
    <x v="0"/>
    <n v="3"/>
    <x v="2"/>
    <x v="3"/>
    <x v="7"/>
    <x v="0"/>
    <s v="Business"/>
    <x v="2"/>
    <s v="Travel Backpack 35L"/>
    <n v="2"/>
    <n v="164.74"/>
    <n v="0.05"/>
    <n v="89.9"/>
    <x v="286"/>
    <n v="179.8"/>
    <n v="133.20600000000002"/>
    <n v="0.42557011686676932"/>
  </r>
  <r>
    <n v="5074"/>
    <d v="2026-03-02T00:00:00"/>
    <n v="2026"/>
    <x v="0"/>
    <n v="3"/>
    <x v="2"/>
    <x v="3"/>
    <x v="7"/>
    <x v="0"/>
    <s v="Returning"/>
    <x v="1"/>
    <s v="Hiking Daypack 20L"/>
    <n v="2"/>
    <n v="89.81"/>
    <n v="0"/>
    <n v="46.44"/>
    <x v="287"/>
    <n v="92.88"/>
    <n v="86.740000000000009"/>
    <n v="0.482908362097762"/>
  </r>
  <r>
    <n v="179"/>
    <d v="2026-03-03T00:00:00"/>
    <n v="2026"/>
    <x v="0"/>
    <n v="3"/>
    <x v="2"/>
    <x v="2"/>
    <x v="16"/>
    <x v="2"/>
    <s v="Returning"/>
    <x v="4"/>
    <s v="Recovery Roller"/>
    <n v="1"/>
    <n v="35.369999999999997"/>
    <n v="0"/>
    <n v="13.88"/>
    <x v="288"/>
    <n v="13.88"/>
    <n v="21.489999999999995"/>
    <n v="0.60757704269154644"/>
  </r>
  <r>
    <n v="459"/>
    <d v="2026-03-03T00:00:00"/>
    <n v="2026"/>
    <x v="0"/>
    <n v="3"/>
    <x v="2"/>
    <x v="1"/>
    <x v="12"/>
    <x v="3"/>
    <s v="New"/>
    <x v="0"/>
    <s v="Trail Bike Light"/>
    <n v="4"/>
    <n v="50.64"/>
    <n v="0"/>
    <n v="23.09"/>
    <x v="289"/>
    <n v="92.36"/>
    <n v="110.2"/>
    <n v="0.54403633491311221"/>
  </r>
  <r>
    <n v="525"/>
    <d v="2026-03-03T00:00:00"/>
    <n v="2026"/>
    <x v="0"/>
    <n v="3"/>
    <x v="2"/>
    <x v="3"/>
    <x v="7"/>
    <x v="2"/>
    <s v="Returning"/>
    <x v="1"/>
    <s v="Trail Boots"/>
    <n v="1"/>
    <n v="146.37"/>
    <n v="0"/>
    <n v="78.3"/>
    <x v="290"/>
    <n v="78.3"/>
    <n v="68.070000000000007"/>
    <n v="0.46505431440869033"/>
  </r>
  <r>
    <n v="3374"/>
    <d v="2026-03-03T00:00:00"/>
    <n v="2026"/>
    <x v="0"/>
    <n v="3"/>
    <x v="2"/>
    <x v="2"/>
    <x v="2"/>
    <x v="0"/>
    <s v="Returning"/>
    <x v="1"/>
    <s v="Trail Boots"/>
    <n v="3"/>
    <n v="143.74"/>
    <n v="0"/>
    <n v="81.58"/>
    <x v="291"/>
    <n v="244.74"/>
    <n v="186.48000000000002"/>
    <n v="0.43244747460692917"/>
  </r>
  <r>
    <n v="3850"/>
    <d v="2026-03-03T00:00:00"/>
    <n v="2026"/>
    <x v="0"/>
    <n v="3"/>
    <x v="2"/>
    <x v="3"/>
    <x v="7"/>
    <x v="3"/>
    <s v="New"/>
    <x v="3"/>
    <s v="Portable Camp Stove"/>
    <n v="2"/>
    <n v="81.94"/>
    <n v="0.1"/>
    <n v="39.9"/>
    <x v="292"/>
    <n v="79.8"/>
    <n v="67.691999999999993"/>
    <n v="0.45895370596371327"/>
  </r>
  <r>
    <n v="4004"/>
    <d v="2026-03-03T00:00:00"/>
    <n v="2026"/>
    <x v="0"/>
    <n v="3"/>
    <x v="2"/>
    <x v="2"/>
    <x v="5"/>
    <x v="0"/>
    <s v="New"/>
    <x v="2"/>
    <s v="Packing Cube Set"/>
    <n v="1"/>
    <n v="46.46"/>
    <n v="0.1"/>
    <n v="17.989999999999998"/>
    <x v="293"/>
    <n v="17.989999999999998"/>
    <n v="23.824000000000002"/>
    <n v="0.56976132395848289"/>
  </r>
  <r>
    <n v="788"/>
    <d v="2026-03-04T00:00:00"/>
    <n v="2026"/>
    <x v="0"/>
    <n v="3"/>
    <x v="2"/>
    <x v="1"/>
    <x v="11"/>
    <x v="0"/>
    <s v="New"/>
    <x v="0"/>
    <s v="Compact Repair Kit"/>
    <n v="3"/>
    <n v="39.49"/>
    <n v="0"/>
    <n v="16.420000000000002"/>
    <x v="294"/>
    <n v="49.260000000000005"/>
    <n v="69.209999999999994"/>
    <n v="0.58419853127374011"/>
  </r>
  <r>
    <n v="1717"/>
    <d v="2026-03-04T00:00:00"/>
    <n v="2026"/>
    <x v="0"/>
    <n v="3"/>
    <x v="2"/>
    <x v="3"/>
    <x v="13"/>
    <x v="0"/>
    <s v="Returning"/>
    <x v="4"/>
    <s v="Resistance Band Set"/>
    <n v="1"/>
    <n v="40.909999999999997"/>
    <n v="0"/>
    <n v="14.89"/>
    <x v="295"/>
    <n v="14.89"/>
    <n v="26.019999999999996"/>
    <n v="0.63603031043754577"/>
  </r>
  <r>
    <n v="1819"/>
    <d v="2026-03-04T00:00:00"/>
    <n v="2026"/>
    <x v="0"/>
    <n v="3"/>
    <x v="2"/>
    <x v="3"/>
    <x v="8"/>
    <x v="3"/>
    <s v="New"/>
    <x v="0"/>
    <s v="Trail Bike Light"/>
    <n v="1"/>
    <n v="49.94"/>
    <n v="0.1"/>
    <n v="21.84"/>
    <x v="296"/>
    <n v="21.84"/>
    <n v="23.105999999999998"/>
    <n v="0.51408356694700308"/>
  </r>
  <r>
    <n v="1992"/>
    <d v="2026-03-04T00:00:00"/>
    <n v="2026"/>
    <x v="0"/>
    <n v="3"/>
    <x v="2"/>
    <x v="2"/>
    <x v="5"/>
    <x v="0"/>
    <s v="Business"/>
    <x v="2"/>
    <s v="Insulated Bottle"/>
    <n v="1"/>
    <n v="35.520000000000003"/>
    <n v="0"/>
    <n v="13.21"/>
    <x v="297"/>
    <n v="13.21"/>
    <n v="22.310000000000002"/>
    <n v="0.62809684684684686"/>
  </r>
  <r>
    <n v="2499"/>
    <d v="2026-03-04T00:00:00"/>
    <n v="2026"/>
    <x v="0"/>
    <n v="3"/>
    <x v="2"/>
    <x v="3"/>
    <x v="7"/>
    <x v="2"/>
    <s v="New"/>
    <x v="3"/>
    <s v="Alpine Tent 4P"/>
    <n v="2"/>
    <n v="341.1"/>
    <n v="0"/>
    <n v="200.19"/>
    <x v="298"/>
    <n v="400.38"/>
    <n v="281.82000000000005"/>
    <n v="0.41310466138962187"/>
  </r>
  <r>
    <n v="2698"/>
    <d v="2026-03-04T00:00:00"/>
    <n v="2026"/>
    <x v="0"/>
    <n v="3"/>
    <x v="2"/>
    <x v="2"/>
    <x v="16"/>
    <x v="3"/>
    <s v="New"/>
    <x v="4"/>
    <s v="Recovery Roller"/>
    <n v="4"/>
    <n v="36.08"/>
    <n v="0"/>
    <n v="13.89"/>
    <x v="299"/>
    <n v="55.56"/>
    <n v="88.759999999999991"/>
    <n v="0.61502217294900219"/>
  </r>
  <r>
    <n v="4416"/>
    <d v="2026-03-04T00:00:00"/>
    <n v="2026"/>
    <x v="0"/>
    <n v="3"/>
    <x v="2"/>
    <x v="3"/>
    <x v="4"/>
    <x v="0"/>
    <s v="Business"/>
    <x v="1"/>
    <s v="Summit Backpack 45L"/>
    <n v="2"/>
    <n v="151.69999999999999"/>
    <n v="0"/>
    <n v="80.44"/>
    <x v="300"/>
    <n v="160.88"/>
    <n v="142.51999999999998"/>
    <n v="0.46974291364535264"/>
  </r>
  <r>
    <n v="4434"/>
    <d v="2026-03-04T00:00:00"/>
    <n v="2026"/>
    <x v="0"/>
    <n v="3"/>
    <x v="2"/>
    <x v="1"/>
    <x v="6"/>
    <x v="3"/>
    <s v="New"/>
    <x v="1"/>
    <s v="Summit Backpack 45L"/>
    <n v="2"/>
    <n v="151.55000000000001"/>
    <n v="0.1"/>
    <n v="80.680000000000007"/>
    <x v="301"/>
    <n v="161.36000000000001"/>
    <n v="111.43"/>
    <n v="0.40848271564206901"/>
  </r>
  <r>
    <n v="4992"/>
    <d v="2026-03-04T00:00:00"/>
    <n v="2026"/>
    <x v="0"/>
    <n v="3"/>
    <x v="2"/>
    <x v="2"/>
    <x v="2"/>
    <x v="1"/>
    <s v="Business"/>
    <x v="0"/>
    <s v="Commuter Helmet"/>
    <n v="5"/>
    <n v="82.44"/>
    <n v="0.1"/>
    <n v="41.57"/>
    <x v="302"/>
    <n v="207.85"/>
    <n v="163.13000000000002"/>
    <n v="0.43972720901396306"/>
  </r>
  <r>
    <n v="388"/>
    <d v="2026-03-05T00:00:00"/>
    <n v="2026"/>
    <x v="0"/>
    <n v="3"/>
    <x v="2"/>
    <x v="3"/>
    <x v="8"/>
    <x v="0"/>
    <s v="Returning"/>
    <x v="4"/>
    <s v="Recovery Roller"/>
    <n v="1"/>
    <n v="35.61"/>
    <n v="0.05"/>
    <n v="13.8"/>
    <x v="303"/>
    <n v="13.8"/>
    <n v="20.029499999999995"/>
    <n v="0.59207200815855976"/>
  </r>
  <r>
    <n v="977"/>
    <d v="2026-03-05T00:00:00"/>
    <n v="2026"/>
    <x v="0"/>
    <n v="3"/>
    <x v="2"/>
    <x v="0"/>
    <x v="0"/>
    <x v="3"/>
    <s v="New"/>
    <x v="1"/>
    <s v="Summit Backpack 45L"/>
    <n v="5"/>
    <n v="156.13"/>
    <n v="0"/>
    <n v="77.03"/>
    <x v="304"/>
    <n v="385.15"/>
    <n v="395.5"/>
    <n v="0.50662909114199706"/>
  </r>
  <r>
    <n v="996"/>
    <d v="2026-03-05T00:00:00"/>
    <n v="2026"/>
    <x v="0"/>
    <n v="3"/>
    <x v="2"/>
    <x v="0"/>
    <x v="15"/>
    <x v="0"/>
    <s v="Returning"/>
    <x v="3"/>
    <s v="Compact Sleeping Bag"/>
    <n v="1"/>
    <n v="124.31"/>
    <n v="0"/>
    <n v="61.16"/>
    <x v="305"/>
    <n v="61.16"/>
    <n v="63.150000000000006"/>
    <n v="0.50800418309066053"/>
  </r>
  <r>
    <n v="1923"/>
    <d v="2026-03-05T00:00:00"/>
    <n v="2026"/>
    <x v="0"/>
    <n v="3"/>
    <x v="2"/>
    <x v="1"/>
    <x v="14"/>
    <x v="2"/>
    <s v="Business"/>
    <x v="3"/>
    <s v="Portable Camp Stove"/>
    <n v="3"/>
    <n v="82.9"/>
    <n v="0.1"/>
    <n v="38.31"/>
    <x v="306"/>
    <n v="114.93"/>
    <n v="108.9"/>
    <n v="0.48652995577000402"/>
  </r>
  <r>
    <n v="4904"/>
    <d v="2026-03-05T00:00:00"/>
    <n v="2026"/>
    <x v="0"/>
    <n v="3"/>
    <x v="2"/>
    <x v="1"/>
    <x v="11"/>
    <x v="2"/>
    <s v="Business"/>
    <x v="0"/>
    <s v="Compact Repair Kit"/>
    <n v="1"/>
    <n v="41.1"/>
    <n v="0"/>
    <n v="16.34"/>
    <x v="307"/>
    <n v="16.34"/>
    <n v="24.76"/>
    <n v="0.60243309002433088"/>
  </r>
  <r>
    <n v="1036"/>
    <d v="2026-03-06T00:00:00"/>
    <n v="2026"/>
    <x v="0"/>
    <n v="3"/>
    <x v="2"/>
    <x v="0"/>
    <x v="0"/>
    <x v="0"/>
    <s v="Business"/>
    <x v="0"/>
    <s v="Compact Repair Kit"/>
    <n v="1"/>
    <n v="40.380000000000003"/>
    <n v="0"/>
    <n v="16.41"/>
    <x v="308"/>
    <n v="16.41"/>
    <n v="23.970000000000002"/>
    <n v="0.59361069836552749"/>
  </r>
  <r>
    <n v="1470"/>
    <d v="2026-03-06T00:00:00"/>
    <n v="2026"/>
    <x v="0"/>
    <n v="3"/>
    <x v="2"/>
    <x v="2"/>
    <x v="2"/>
    <x v="0"/>
    <s v="Returning"/>
    <x v="0"/>
    <s v="Commuter Helmet"/>
    <n v="1"/>
    <n v="80.349999999999994"/>
    <n v="0.1"/>
    <n v="42.43"/>
    <x v="309"/>
    <n v="42.43"/>
    <n v="29.884999999999998"/>
    <n v="0.41326142570697638"/>
  </r>
  <r>
    <n v="2907"/>
    <d v="2026-03-06T00:00:00"/>
    <n v="2026"/>
    <x v="0"/>
    <n v="3"/>
    <x v="2"/>
    <x v="3"/>
    <x v="13"/>
    <x v="0"/>
    <s v="Returning"/>
    <x v="0"/>
    <s v="Compact Repair Kit"/>
    <n v="1"/>
    <n v="40.44"/>
    <n v="0.05"/>
    <n v="16.829999999999998"/>
    <x v="310"/>
    <n v="16.829999999999998"/>
    <n v="21.588000000000001"/>
    <n v="0.56192409807902555"/>
  </r>
  <r>
    <n v="2997"/>
    <d v="2026-03-06T00:00:00"/>
    <n v="2026"/>
    <x v="0"/>
    <n v="3"/>
    <x v="2"/>
    <x v="2"/>
    <x v="16"/>
    <x v="0"/>
    <s v="Returning"/>
    <x v="2"/>
    <s v="Insulated Bottle"/>
    <n v="3"/>
    <n v="35.89"/>
    <n v="0"/>
    <n v="13.25"/>
    <x v="311"/>
    <n v="39.75"/>
    <n v="67.92"/>
    <n v="0.63081638339370294"/>
  </r>
  <r>
    <n v="3056"/>
    <d v="2026-03-06T00:00:00"/>
    <n v="2026"/>
    <x v="0"/>
    <n v="3"/>
    <x v="2"/>
    <x v="1"/>
    <x v="12"/>
    <x v="3"/>
    <s v="Returning"/>
    <x v="2"/>
    <s v="Travel Backpack 35L"/>
    <n v="3"/>
    <n v="163.44999999999999"/>
    <n v="0"/>
    <n v="86.88"/>
    <x v="312"/>
    <n v="260.64"/>
    <n v="229.70999999999998"/>
    <n v="0.46846130315081064"/>
  </r>
  <r>
    <n v="471"/>
    <d v="2026-03-07T00:00:00"/>
    <n v="2026"/>
    <x v="0"/>
    <n v="3"/>
    <x v="2"/>
    <x v="1"/>
    <x v="1"/>
    <x v="2"/>
    <s v="Returning"/>
    <x v="4"/>
    <s v="Resistance Band Set"/>
    <n v="2"/>
    <n v="40.020000000000003"/>
    <n v="0"/>
    <n v="14.38"/>
    <x v="313"/>
    <n v="28.76"/>
    <n v="51.28"/>
    <n v="0.64067966016991496"/>
  </r>
  <r>
    <n v="842"/>
    <d v="2026-03-07T00:00:00"/>
    <n v="2026"/>
    <x v="0"/>
    <n v="3"/>
    <x v="2"/>
    <x v="0"/>
    <x v="15"/>
    <x v="0"/>
    <s v="New"/>
    <x v="4"/>
    <s v="Resistance Band Set"/>
    <n v="1"/>
    <n v="40.01"/>
    <n v="0.05"/>
    <n v="14.35"/>
    <x v="314"/>
    <n v="14.35"/>
    <n v="23.659499999999994"/>
    <n v="0.62246280535129372"/>
  </r>
  <r>
    <n v="3386"/>
    <d v="2026-03-07T00:00:00"/>
    <n v="2026"/>
    <x v="0"/>
    <n v="3"/>
    <x v="2"/>
    <x v="1"/>
    <x v="12"/>
    <x v="0"/>
    <s v="Returning"/>
    <x v="1"/>
    <s v="Summit Backpack 45L"/>
    <n v="3"/>
    <n v="155.16"/>
    <n v="0"/>
    <n v="76.849999999999994"/>
    <x v="315"/>
    <n v="230.54999999999998"/>
    <n v="234.93000000000004"/>
    <n v="0.50470482083011092"/>
  </r>
  <r>
    <n v="4505"/>
    <d v="2026-03-07T00:00:00"/>
    <n v="2026"/>
    <x v="0"/>
    <n v="3"/>
    <x v="2"/>
    <x v="1"/>
    <x v="14"/>
    <x v="3"/>
    <s v="New"/>
    <x v="4"/>
    <s v="Resistance Band Set"/>
    <n v="1"/>
    <n v="39.96"/>
    <n v="0"/>
    <n v="14.5"/>
    <x v="316"/>
    <n v="14.5"/>
    <n v="25.46"/>
    <n v="0.63713713713713716"/>
  </r>
  <r>
    <n v="1286"/>
    <d v="2026-03-08T00:00:00"/>
    <n v="2026"/>
    <x v="0"/>
    <n v="3"/>
    <x v="2"/>
    <x v="1"/>
    <x v="1"/>
    <x v="0"/>
    <s v="New"/>
    <x v="1"/>
    <s v="Trail Boots"/>
    <n v="1"/>
    <n v="146.6"/>
    <n v="0"/>
    <n v="78.92"/>
    <x v="317"/>
    <n v="78.92"/>
    <n v="67.679999999999993"/>
    <n v="0.46166439290586625"/>
  </r>
  <r>
    <n v="2653"/>
    <d v="2026-03-08T00:00:00"/>
    <n v="2026"/>
    <x v="0"/>
    <n v="3"/>
    <x v="2"/>
    <x v="1"/>
    <x v="14"/>
    <x v="2"/>
    <s v="Returning"/>
    <x v="1"/>
    <s v="Hiking Daypack 20L"/>
    <n v="1"/>
    <n v="94.38"/>
    <n v="0"/>
    <n v="44.78"/>
    <x v="318"/>
    <n v="44.78"/>
    <n v="49.599999999999994"/>
    <n v="0.52553507098961638"/>
  </r>
  <r>
    <n v="4465"/>
    <d v="2026-03-08T00:00:00"/>
    <n v="2026"/>
    <x v="0"/>
    <n v="3"/>
    <x v="2"/>
    <x v="1"/>
    <x v="12"/>
    <x v="2"/>
    <s v="Returning"/>
    <x v="4"/>
    <s v="Weighted Vest"/>
    <n v="1"/>
    <n v="121.77"/>
    <n v="0"/>
    <n v="67.52"/>
    <x v="319"/>
    <n v="67.52"/>
    <n v="54.25"/>
    <n v="0.44551203087788455"/>
  </r>
  <r>
    <n v="4576"/>
    <d v="2026-03-08T00:00:00"/>
    <n v="2026"/>
    <x v="0"/>
    <n v="3"/>
    <x v="2"/>
    <x v="3"/>
    <x v="8"/>
    <x v="3"/>
    <s v="Returning"/>
    <x v="3"/>
    <s v="Compact Sleeping Bag"/>
    <n v="5"/>
    <n v="123.29"/>
    <n v="0"/>
    <n v="61.34"/>
    <x v="320"/>
    <n v="306.70000000000005"/>
    <n v="309.75"/>
    <n v="0.50247384216075919"/>
  </r>
  <r>
    <n v="718"/>
    <d v="2026-03-09T00:00:00"/>
    <n v="2026"/>
    <x v="0"/>
    <n v="3"/>
    <x v="2"/>
    <x v="1"/>
    <x v="12"/>
    <x v="0"/>
    <s v="New"/>
    <x v="4"/>
    <s v="Resistance Band Set"/>
    <n v="1"/>
    <n v="41.15"/>
    <n v="0.05"/>
    <n v="14.4"/>
    <x v="321"/>
    <n v="14.4"/>
    <n v="24.692499999999995"/>
    <n v="0.63164289825414077"/>
  </r>
  <r>
    <n v="1527"/>
    <d v="2026-03-09T00:00:00"/>
    <n v="2026"/>
    <x v="0"/>
    <n v="3"/>
    <x v="2"/>
    <x v="3"/>
    <x v="4"/>
    <x v="3"/>
    <s v="New"/>
    <x v="2"/>
    <s v="Insulated Bottle"/>
    <n v="4"/>
    <n v="35.42"/>
    <n v="0"/>
    <n v="13.31"/>
    <x v="322"/>
    <n v="53.24"/>
    <n v="88.44"/>
    <n v="0.62422360248447195"/>
  </r>
  <r>
    <n v="1797"/>
    <d v="2026-03-09T00:00:00"/>
    <n v="2026"/>
    <x v="0"/>
    <n v="3"/>
    <x v="2"/>
    <x v="1"/>
    <x v="12"/>
    <x v="0"/>
    <s v="Business"/>
    <x v="0"/>
    <s v="Cycling Pack 12L"/>
    <n v="1"/>
    <n v="103.74"/>
    <n v="0.1"/>
    <n v="51.32"/>
    <x v="278"/>
    <n v="51.32"/>
    <n v="42.045999999999999"/>
    <n v="0.45033523980892404"/>
  </r>
  <r>
    <n v="2917"/>
    <d v="2026-03-09T00:00:00"/>
    <n v="2026"/>
    <x v="0"/>
    <n v="3"/>
    <x v="2"/>
    <x v="2"/>
    <x v="16"/>
    <x v="3"/>
    <s v="Business"/>
    <x v="2"/>
    <s v="Travel Backpack 35L"/>
    <n v="2"/>
    <n v="165.49"/>
    <n v="0.05"/>
    <n v="89.82"/>
    <x v="323"/>
    <n v="179.64"/>
    <n v="134.791"/>
    <n v="0.4286822864157796"/>
  </r>
  <r>
    <n v="4095"/>
    <d v="2026-03-09T00:00:00"/>
    <n v="2026"/>
    <x v="0"/>
    <n v="3"/>
    <x v="2"/>
    <x v="1"/>
    <x v="6"/>
    <x v="3"/>
    <s v="New"/>
    <x v="1"/>
    <s v="Trekking Poles"/>
    <n v="1"/>
    <n v="72.87"/>
    <n v="0.05"/>
    <n v="32"/>
    <x v="324"/>
    <n v="32"/>
    <n v="37.226500000000001"/>
    <n v="0.53774927231623726"/>
  </r>
  <r>
    <n v="5050"/>
    <d v="2026-03-09T00:00:00"/>
    <n v="2026"/>
    <x v="0"/>
    <n v="3"/>
    <x v="2"/>
    <x v="3"/>
    <x v="13"/>
    <x v="2"/>
    <s v="Returning"/>
    <x v="2"/>
    <s v="Travel Backpack 35L"/>
    <n v="1"/>
    <n v="161.04"/>
    <n v="0"/>
    <n v="85.83"/>
    <x v="325"/>
    <n v="85.83"/>
    <n v="75.209999999999994"/>
    <n v="0.46702682563338299"/>
  </r>
  <r>
    <n v="709"/>
    <d v="2026-03-10T00:00:00"/>
    <n v="2026"/>
    <x v="0"/>
    <n v="3"/>
    <x v="2"/>
    <x v="0"/>
    <x v="0"/>
    <x v="0"/>
    <s v="New"/>
    <x v="2"/>
    <s v="Carry-On Duffel"/>
    <n v="3"/>
    <n v="130.6"/>
    <n v="0.05"/>
    <n v="65.62"/>
    <x v="326"/>
    <n v="196.86"/>
    <n v="175.34999999999991"/>
    <n v="0.47110502135891014"/>
  </r>
  <r>
    <n v="1073"/>
    <d v="2026-03-10T00:00:00"/>
    <n v="2026"/>
    <x v="0"/>
    <n v="3"/>
    <x v="2"/>
    <x v="2"/>
    <x v="10"/>
    <x v="3"/>
    <s v="Returning"/>
    <x v="0"/>
    <s v="Commuter Helmet"/>
    <n v="2"/>
    <n v="81.290000000000006"/>
    <n v="0"/>
    <n v="43.9"/>
    <x v="327"/>
    <n v="87.8"/>
    <n v="74.780000000000015"/>
    <n v="0.45995817443720022"/>
  </r>
  <r>
    <n v="2623"/>
    <d v="2026-03-10T00:00:00"/>
    <n v="2026"/>
    <x v="0"/>
    <n v="3"/>
    <x v="2"/>
    <x v="1"/>
    <x v="12"/>
    <x v="3"/>
    <s v="New"/>
    <x v="0"/>
    <s v="Cycling Pack 12L"/>
    <n v="2"/>
    <n v="103.33"/>
    <n v="0.05"/>
    <n v="51.58"/>
    <x v="328"/>
    <n v="103.16"/>
    <n v="93.167000000000002"/>
    <n v="0.47455011282197557"/>
  </r>
  <r>
    <n v="2625"/>
    <d v="2026-03-10T00:00:00"/>
    <n v="2026"/>
    <x v="0"/>
    <n v="3"/>
    <x v="2"/>
    <x v="3"/>
    <x v="7"/>
    <x v="2"/>
    <s v="Business"/>
    <x v="4"/>
    <s v="Training Mat"/>
    <n v="2"/>
    <n v="51.14"/>
    <n v="0"/>
    <n v="21.58"/>
    <x v="329"/>
    <n v="43.16"/>
    <n v="59.120000000000005"/>
    <n v="0.57802111849824012"/>
  </r>
  <r>
    <n v="3304"/>
    <d v="2026-03-10T00:00:00"/>
    <n v="2026"/>
    <x v="0"/>
    <n v="3"/>
    <x v="2"/>
    <x v="1"/>
    <x v="12"/>
    <x v="3"/>
    <s v="Returning"/>
    <x v="0"/>
    <s v="Trail Bike Light"/>
    <n v="2"/>
    <n v="49.7"/>
    <n v="0"/>
    <n v="23.14"/>
    <x v="330"/>
    <n v="46.28"/>
    <n v="53.120000000000005"/>
    <n v="0.53440643863179071"/>
  </r>
  <r>
    <n v="4876"/>
    <d v="2026-03-10T00:00:00"/>
    <n v="2026"/>
    <x v="0"/>
    <n v="3"/>
    <x v="2"/>
    <x v="3"/>
    <x v="4"/>
    <x v="0"/>
    <s v="Returning"/>
    <x v="0"/>
    <s v="Compact Repair Kit"/>
    <n v="1"/>
    <n v="39.659999999999997"/>
    <n v="0.05"/>
    <n v="16.93"/>
    <x v="331"/>
    <n v="16.93"/>
    <n v="20.746999999999993"/>
    <n v="0.5506542452955383"/>
  </r>
  <r>
    <n v="83"/>
    <d v="2026-03-11T00:00:00"/>
    <n v="2026"/>
    <x v="0"/>
    <n v="3"/>
    <x v="2"/>
    <x v="1"/>
    <x v="12"/>
    <x v="1"/>
    <s v="Business"/>
    <x v="4"/>
    <s v="Training Mat"/>
    <n v="4"/>
    <n v="50.65"/>
    <n v="0.15"/>
    <n v="22"/>
    <x v="332"/>
    <n v="88"/>
    <n v="84.20999999999998"/>
    <n v="0.48899599326403803"/>
  </r>
  <r>
    <n v="863"/>
    <d v="2026-03-11T00:00:00"/>
    <n v="2026"/>
    <x v="0"/>
    <n v="3"/>
    <x v="2"/>
    <x v="2"/>
    <x v="2"/>
    <x v="3"/>
    <s v="Returning"/>
    <x v="4"/>
    <s v="Training Mat"/>
    <n v="2"/>
    <n v="50.72"/>
    <n v="0"/>
    <n v="21.88"/>
    <x v="333"/>
    <n v="43.76"/>
    <n v="57.68"/>
    <n v="0.56861198738170349"/>
  </r>
  <r>
    <n v="2323"/>
    <d v="2026-03-11T00:00:00"/>
    <n v="2026"/>
    <x v="0"/>
    <n v="3"/>
    <x v="2"/>
    <x v="1"/>
    <x v="12"/>
    <x v="2"/>
    <s v="New"/>
    <x v="2"/>
    <s v="Insulated Bottle"/>
    <n v="2"/>
    <n v="36.08"/>
    <n v="0.05"/>
    <n v="13.19"/>
    <x v="334"/>
    <n v="26.38"/>
    <n v="42.171999999999997"/>
    <n v="0.61518263507993931"/>
  </r>
  <r>
    <n v="3064"/>
    <d v="2026-03-11T00:00:00"/>
    <n v="2026"/>
    <x v="0"/>
    <n v="3"/>
    <x v="2"/>
    <x v="3"/>
    <x v="8"/>
    <x v="0"/>
    <s v="Returning"/>
    <x v="3"/>
    <s v="Compact Sleeping Bag"/>
    <n v="6"/>
    <n v="124.04"/>
    <n v="0.05"/>
    <n v="61.17"/>
    <x v="335"/>
    <n v="367.02"/>
    <n v="340.00800000000004"/>
    <n v="0.48089750335205966"/>
  </r>
  <r>
    <n v="4995"/>
    <d v="2026-03-11T00:00:00"/>
    <n v="2026"/>
    <x v="0"/>
    <n v="3"/>
    <x v="2"/>
    <x v="1"/>
    <x v="12"/>
    <x v="3"/>
    <s v="New"/>
    <x v="1"/>
    <s v="Hiking Daypack 20L"/>
    <n v="3"/>
    <n v="90.31"/>
    <n v="0"/>
    <n v="44.58"/>
    <x v="336"/>
    <n v="133.74"/>
    <n v="137.19"/>
    <n v="0.50636695825489975"/>
  </r>
  <r>
    <n v="46"/>
    <d v="2026-03-12T00:00:00"/>
    <n v="2026"/>
    <x v="0"/>
    <n v="3"/>
    <x v="2"/>
    <x v="3"/>
    <x v="7"/>
    <x v="0"/>
    <s v="Returning"/>
    <x v="1"/>
    <s v="Trekking Poles"/>
    <n v="4"/>
    <n v="72.63"/>
    <n v="0.1"/>
    <n v="31.45"/>
    <x v="337"/>
    <n v="125.8"/>
    <n v="135.66800000000001"/>
    <n v="0.51887037801948999"/>
  </r>
  <r>
    <n v="443"/>
    <d v="2026-03-12T00:00:00"/>
    <n v="2026"/>
    <x v="0"/>
    <n v="3"/>
    <x v="2"/>
    <x v="1"/>
    <x v="14"/>
    <x v="0"/>
    <s v="Returning"/>
    <x v="4"/>
    <s v="Resistance Band Set"/>
    <n v="3"/>
    <n v="39.9"/>
    <n v="0"/>
    <n v="14.49"/>
    <x v="338"/>
    <n v="43.47"/>
    <n v="76.22999999999999"/>
    <n v="0.63684210526315788"/>
  </r>
  <r>
    <n v="759"/>
    <d v="2026-03-12T00:00:00"/>
    <n v="2026"/>
    <x v="0"/>
    <n v="3"/>
    <x v="2"/>
    <x v="1"/>
    <x v="12"/>
    <x v="0"/>
    <s v="New"/>
    <x v="4"/>
    <s v="Training Mat"/>
    <n v="1"/>
    <n v="49.79"/>
    <n v="0.1"/>
    <n v="22.29"/>
    <x v="339"/>
    <n v="22.29"/>
    <n v="22.521000000000001"/>
    <n v="0.5025774921336279"/>
  </r>
  <r>
    <n v="1097"/>
    <d v="2026-03-12T00:00:00"/>
    <n v="2026"/>
    <x v="0"/>
    <n v="3"/>
    <x v="2"/>
    <x v="2"/>
    <x v="2"/>
    <x v="3"/>
    <s v="New"/>
    <x v="0"/>
    <s v="Compact Repair Kit"/>
    <n v="1"/>
    <n v="41.24"/>
    <n v="0.05"/>
    <n v="16.64"/>
    <x v="340"/>
    <n v="16.64"/>
    <n v="22.537999999999997"/>
    <n v="0.57527183623462141"/>
  </r>
  <r>
    <n v="2152"/>
    <d v="2026-03-12T00:00:00"/>
    <n v="2026"/>
    <x v="0"/>
    <n v="3"/>
    <x v="2"/>
    <x v="0"/>
    <x v="9"/>
    <x v="0"/>
    <s v="New"/>
    <x v="1"/>
    <s v="Trail Boots"/>
    <n v="1"/>
    <n v="142.88999999999999"/>
    <n v="0"/>
    <n v="81.099999999999994"/>
    <x v="341"/>
    <n v="81.099999999999994"/>
    <n v="61.789999999999992"/>
    <n v="0.43243054097557559"/>
  </r>
  <r>
    <n v="2512"/>
    <d v="2026-03-12T00:00:00"/>
    <n v="2026"/>
    <x v="0"/>
    <n v="3"/>
    <x v="2"/>
    <x v="1"/>
    <x v="1"/>
    <x v="0"/>
    <s v="New"/>
    <x v="3"/>
    <s v="Trail Tent 2P"/>
    <n v="2"/>
    <n v="192.76"/>
    <n v="0"/>
    <n v="103.08"/>
    <x v="342"/>
    <n v="206.16"/>
    <n v="179.35999999999999"/>
    <n v="0.46524175140070551"/>
  </r>
  <r>
    <n v="2578"/>
    <d v="2026-03-12T00:00:00"/>
    <n v="2026"/>
    <x v="0"/>
    <n v="3"/>
    <x v="2"/>
    <x v="2"/>
    <x v="5"/>
    <x v="0"/>
    <s v="New"/>
    <x v="2"/>
    <s v="Travel Backpack 35L"/>
    <n v="1"/>
    <n v="165.72"/>
    <n v="0"/>
    <n v="89.31"/>
    <x v="343"/>
    <n v="89.31"/>
    <n v="76.41"/>
    <n v="0.46107892831281677"/>
  </r>
  <r>
    <n v="3302"/>
    <d v="2026-03-12T00:00:00"/>
    <n v="2026"/>
    <x v="0"/>
    <n v="3"/>
    <x v="2"/>
    <x v="3"/>
    <x v="7"/>
    <x v="2"/>
    <s v="Business"/>
    <x v="2"/>
    <s v="Travel Backpack 35L"/>
    <n v="2"/>
    <n v="164.33"/>
    <n v="0"/>
    <n v="86.07"/>
    <x v="344"/>
    <n v="172.14"/>
    <n v="156.52000000000004"/>
    <n v="0.47623684050386428"/>
  </r>
  <r>
    <n v="3752"/>
    <d v="2026-03-12T00:00:00"/>
    <n v="2026"/>
    <x v="0"/>
    <n v="3"/>
    <x v="2"/>
    <x v="3"/>
    <x v="8"/>
    <x v="1"/>
    <s v="Business"/>
    <x v="2"/>
    <s v="Packing Cube Set"/>
    <n v="3"/>
    <n v="45.8"/>
    <n v="0.15"/>
    <n v="18.47"/>
    <x v="345"/>
    <n v="55.41"/>
    <n v="61.379999999999981"/>
    <n v="0.52555869509375797"/>
  </r>
  <r>
    <n v="4839"/>
    <d v="2026-03-12T00:00:00"/>
    <n v="2026"/>
    <x v="0"/>
    <n v="3"/>
    <x v="2"/>
    <x v="1"/>
    <x v="1"/>
    <x v="0"/>
    <s v="New"/>
    <x v="0"/>
    <s v="Cycling Pack 12L"/>
    <n v="2"/>
    <n v="103.08"/>
    <n v="0.05"/>
    <n v="49.27"/>
    <x v="346"/>
    <n v="98.54"/>
    <n v="97.311999999999969"/>
    <n v="0.49686497967853266"/>
  </r>
  <r>
    <n v="264"/>
    <d v="2026-03-13T00:00:00"/>
    <n v="2026"/>
    <x v="0"/>
    <n v="3"/>
    <x v="2"/>
    <x v="0"/>
    <x v="0"/>
    <x v="0"/>
    <s v="Business"/>
    <x v="2"/>
    <s v="Packing Cube Set"/>
    <n v="4"/>
    <n v="47.33"/>
    <n v="0"/>
    <n v="18.739999999999998"/>
    <x v="347"/>
    <n v="74.959999999999994"/>
    <n v="114.36"/>
    <n v="0.60405662370589475"/>
  </r>
  <r>
    <n v="2498"/>
    <d v="2026-03-13T00:00:00"/>
    <n v="2026"/>
    <x v="0"/>
    <n v="3"/>
    <x v="2"/>
    <x v="2"/>
    <x v="3"/>
    <x v="2"/>
    <s v="New"/>
    <x v="0"/>
    <s v="Trail Bike Light"/>
    <n v="1"/>
    <n v="50.04"/>
    <n v="0"/>
    <n v="22.64"/>
    <x v="348"/>
    <n v="22.64"/>
    <n v="27.4"/>
    <n v="0.54756195043964828"/>
  </r>
  <r>
    <n v="3929"/>
    <d v="2026-03-13T00:00:00"/>
    <n v="2026"/>
    <x v="0"/>
    <n v="3"/>
    <x v="2"/>
    <x v="3"/>
    <x v="13"/>
    <x v="0"/>
    <s v="New"/>
    <x v="4"/>
    <s v="Weighted Vest"/>
    <n v="1"/>
    <n v="125.69"/>
    <n v="0"/>
    <n v="67.150000000000006"/>
    <x v="349"/>
    <n v="67.150000000000006"/>
    <n v="58.539999999999992"/>
    <n v="0.465749065160315"/>
  </r>
  <r>
    <n v="4195"/>
    <d v="2026-03-13T00:00:00"/>
    <n v="2026"/>
    <x v="0"/>
    <n v="3"/>
    <x v="2"/>
    <x v="3"/>
    <x v="13"/>
    <x v="3"/>
    <s v="New"/>
    <x v="1"/>
    <s v="Trail Boots"/>
    <n v="2"/>
    <n v="142.72999999999999"/>
    <n v="0.1"/>
    <n v="77.28"/>
    <x v="350"/>
    <n v="154.56"/>
    <n v="102.35399999999998"/>
    <n v="0.39839790747098247"/>
  </r>
  <r>
    <n v="4684"/>
    <d v="2026-03-13T00:00:00"/>
    <n v="2026"/>
    <x v="0"/>
    <n v="3"/>
    <x v="2"/>
    <x v="1"/>
    <x v="12"/>
    <x v="0"/>
    <s v="Returning"/>
    <x v="4"/>
    <s v="Weighted Vest"/>
    <n v="4"/>
    <n v="124.36"/>
    <n v="0"/>
    <n v="68.790000000000006"/>
    <x v="351"/>
    <n v="275.16000000000003"/>
    <n v="222.27999999999997"/>
    <n v="0.44684786104856861"/>
  </r>
  <r>
    <n v="313"/>
    <d v="2026-03-14T00:00:00"/>
    <n v="2026"/>
    <x v="0"/>
    <n v="3"/>
    <x v="2"/>
    <x v="3"/>
    <x v="8"/>
    <x v="0"/>
    <s v="New"/>
    <x v="0"/>
    <s v="Compact Repair Kit"/>
    <n v="4"/>
    <n v="40.42"/>
    <n v="0.1"/>
    <n v="16.25"/>
    <x v="352"/>
    <n v="65"/>
    <n v="80.512"/>
    <n v="0.5533014459288581"/>
  </r>
  <r>
    <n v="1056"/>
    <d v="2026-03-14T00:00:00"/>
    <n v="2026"/>
    <x v="0"/>
    <n v="3"/>
    <x v="2"/>
    <x v="0"/>
    <x v="15"/>
    <x v="0"/>
    <s v="Returning"/>
    <x v="3"/>
    <s v="Trail Tent 2P"/>
    <n v="1"/>
    <n v="192.86"/>
    <n v="0"/>
    <n v="101.13"/>
    <x v="353"/>
    <n v="101.13"/>
    <n v="91.730000000000018"/>
    <n v="0.475629990666805"/>
  </r>
  <r>
    <n v="2189"/>
    <d v="2026-03-14T00:00:00"/>
    <n v="2026"/>
    <x v="0"/>
    <n v="3"/>
    <x v="2"/>
    <x v="3"/>
    <x v="4"/>
    <x v="3"/>
    <s v="New"/>
    <x v="1"/>
    <s v="Trekking Poles"/>
    <n v="2"/>
    <n v="72.34"/>
    <n v="0"/>
    <n v="33.29"/>
    <x v="354"/>
    <n v="66.58"/>
    <n v="78.100000000000009"/>
    <n v="0.53981199889411113"/>
  </r>
  <r>
    <n v="2617"/>
    <d v="2026-03-14T00:00:00"/>
    <n v="2026"/>
    <x v="0"/>
    <n v="3"/>
    <x v="2"/>
    <x v="3"/>
    <x v="13"/>
    <x v="0"/>
    <s v="New"/>
    <x v="2"/>
    <s v="Insulated Bottle"/>
    <n v="2"/>
    <n v="35.409999999999997"/>
    <n v="0"/>
    <n v="13.89"/>
    <x v="355"/>
    <n v="27.78"/>
    <n v="43.039999999999992"/>
    <n v="0.60773792713922614"/>
  </r>
  <r>
    <n v="2901"/>
    <d v="2026-03-14T00:00:00"/>
    <n v="2026"/>
    <x v="0"/>
    <n v="3"/>
    <x v="2"/>
    <x v="3"/>
    <x v="8"/>
    <x v="1"/>
    <s v="Business"/>
    <x v="0"/>
    <s v="Cycling Pack 12L"/>
    <n v="12"/>
    <n v="102.25"/>
    <n v="0.1"/>
    <n v="51.07"/>
    <x v="356"/>
    <n v="612.84"/>
    <n v="491.45999999999992"/>
    <n v="0.44504210812279266"/>
  </r>
  <r>
    <n v="2952"/>
    <d v="2026-03-14T00:00:00"/>
    <n v="2026"/>
    <x v="0"/>
    <n v="3"/>
    <x v="2"/>
    <x v="1"/>
    <x v="1"/>
    <x v="0"/>
    <s v="New"/>
    <x v="0"/>
    <s v="Trail Bike Light"/>
    <n v="1"/>
    <n v="51.86"/>
    <n v="0.1"/>
    <n v="22.34"/>
    <x v="357"/>
    <n v="22.34"/>
    <n v="24.334"/>
    <n v="0.52136092899687192"/>
  </r>
  <r>
    <n v="3421"/>
    <d v="2026-03-14T00:00:00"/>
    <n v="2026"/>
    <x v="0"/>
    <n v="3"/>
    <x v="2"/>
    <x v="3"/>
    <x v="8"/>
    <x v="0"/>
    <s v="Returning"/>
    <x v="2"/>
    <s v="Insulated Bottle"/>
    <n v="1"/>
    <n v="36.520000000000003"/>
    <n v="0.05"/>
    <n v="13.23"/>
    <x v="358"/>
    <n v="13.23"/>
    <n v="21.464000000000002"/>
    <n v="0.61866605176687617"/>
  </r>
  <r>
    <n v="3536"/>
    <d v="2026-03-14T00:00:00"/>
    <n v="2026"/>
    <x v="0"/>
    <n v="3"/>
    <x v="2"/>
    <x v="2"/>
    <x v="10"/>
    <x v="0"/>
    <s v="New"/>
    <x v="1"/>
    <s v="Summit Backpack 45L"/>
    <n v="2"/>
    <n v="153.66"/>
    <n v="0.1"/>
    <n v="78.430000000000007"/>
    <x v="359"/>
    <n v="156.86000000000001"/>
    <n v="119.72800000000001"/>
    <n v="0.43287488972768162"/>
  </r>
  <r>
    <n v="3878"/>
    <d v="2026-03-14T00:00:00"/>
    <n v="2026"/>
    <x v="0"/>
    <n v="3"/>
    <x v="2"/>
    <x v="1"/>
    <x v="14"/>
    <x v="3"/>
    <s v="Returning"/>
    <x v="4"/>
    <s v="Resistance Band Set"/>
    <n v="1"/>
    <n v="41.05"/>
    <n v="0.1"/>
    <n v="14.94"/>
    <x v="360"/>
    <n v="14.94"/>
    <n v="22.005000000000003"/>
    <n v="0.59561510353227776"/>
  </r>
  <r>
    <n v="2027"/>
    <d v="2026-03-15T00:00:00"/>
    <n v="2026"/>
    <x v="0"/>
    <n v="3"/>
    <x v="2"/>
    <x v="2"/>
    <x v="2"/>
    <x v="0"/>
    <s v="Returning"/>
    <x v="2"/>
    <s v="Carry-On Duffel"/>
    <n v="4"/>
    <n v="136.21"/>
    <n v="0.05"/>
    <n v="68.55"/>
    <x v="361"/>
    <n v="274.2"/>
    <n v="243.39799999999997"/>
    <n v="0.4702452482428448"/>
  </r>
  <r>
    <n v="3280"/>
    <d v="2026-03-15T00:00:00"/>
    <n v="2026"/>
    <x v="0"/>
    <n v="3"/>
    <x v="2"/>
    <x v="3"/>
    <x v="4"/>
    <x v="0"/>
    <s v="Returning"/>
    <x v="2"/>
    <s v="Packing Cube Set"/>
    <n v="3"/>
    <n v="46.68"/>
    <n v="0"/>
    <n v="18.760000000000002"/>
    <x v="362"/>
    <n v="56.28"/>
    <n v="83.759999999999991"/>
    <n v="0.59811482433590402"/>
  </r>
  <r>
    <n v="5149"/>
    <d v="2026-03-15T00:00:00"/>
    <n v="2026"/>
    <x v="0"/>
    <n v="3"/>
    <x v="2"/>
    <x v="1"/>
    <x v="12"/>
    <x v="2"/>
    <s v="New"/>
    <x v="2"/>
    <s v="Insulated Bottle"/>
    <n v="1"/>
    <n v="35.340000000000003"/>
    <n v="0.05"/>
    <n v="13.37"/>
    <x v="363"/>
    <n v="13.37"/>
    <n v="20.203000000000003"/>
    <n v="0.60176332171685587"/>
  </r>
  <r>
    <n v="412"/>
    <d v="2026-03-16T00:00:00"/>
    <n v="2026"/>
    <x v="0"/>
    <n v="3"/>
    <x v="2"/>
    <x v="3"/>
    <x v="7"/>
    <x v="2"/>
    <s v="Returning"/>
    <x v="4"/>
    <s v="Resistance Band Set"/>
    <n v="2"/>
    <n v="40.19"/>
    <n v="0"/>
    <n v="14.92"/>
    <x v="364"/>
    <n v="29.84"/>
    <n v="50.539999999999992"/>
    <n v="0.62876337397362525"/>
  </r>
  <r>
    <n v="1161"/>
    <d v="2026-03-16T00:00:00"/>
    <n v="2026"/>
    <x v="0"/>
    <n v="3"/>
    <x v="2"/>
    <x v="1"/>
    <x v="12"/>
    <x v="0"/>
    <s v="New"/>
    <x v="0"/>
    <s v="Cycling Pack 12L"/>
    <n v="2"/>
    <n v="101.73"/>
    <n v="0.05"/>
    <n v="51.56"/>
    <x v="365"/>
    <n v="103.12"/>
    <n v="90.167000000000002"/>
    <n v="0.46649283190281809"/>
  </r>
  <r>
    <n v="1320"/>
    <d v="2026-03-16T00:00:00"/>
    <n v="2026"/>
    <x v="0"/>
    <n v="3"/>
    <x v="2"/>
    <x v="2"/>
    <x v="3"/>
    <x v="2"/>
    <s v="Business"/>
    <x v="3"/>
    <s v="Trail Tent 2P"/>
    <n v="1"/>
    <n v="200.05"/>
    <n v="0"/>
    <n v="102.69"/>
    <x v="366"/>
    <n v="102.69"/>
    <n v="97.360000000000014"/>
    <n v="0.48667833041739567"/>
  </r>
  <r>
    <n v="2528"/>
    <d v="2026-03-16T00:00:00"/>
    <n v="2026"/>
    <x v="0"/>
    <n v="3"/>
    <x v="2"/>
    <x v="3"/>
    <x v="7"/>
    <x v="0"/>
    <s v="New"/>
    <x v="1"/>
    <s v="Hiking Daypack 20L"/>
    <n v="1"/>
    <n v="90.06"/>
    <n v="0"/>
    <n v="44.49"/>
    <x v="367"/>
    <n v="44.49"/>
    <n v="45.57"/>
    <n v="0.50599600266489009"/>
  </r>
  <r>
    <n v="2956"/>
    <d v="2026-03-16T00:00:00"/>
    <n v="2026"/>
    <x v="0"/>
    <n v="3"/>
    <x v="2"/>
    <x v="1"/>
    <x v="11"/>
    <x v="0"/>
    <s v="New"/>
    <x v="2"/>
    <s v="Insulated Bottle"/>
    <n v="1"/>
    <n v="37.119999999999997"/>
    <n v="0.1"/>
    <n v="13.39"/>
    <x v="368"/>
    <n v="13.39"/>
    <n v="20.018000000000001"/>
    <n v="0.59919779693486586"/>
  </r>
  <r>
    <n v="2973"/>
    <d v="2026-03-16T00:00:00"/>
    <n v="2026"/>
    <x v="0"/>
    <n v="3"/>
    <x v="2"/>
    <x v="0"/>
    <x v="0"/>
    <x v="2"/>
    <s v="Returning"/>
    <x v="1"/>
    <s v="Summit Backpack 45L"/>
    <n v="2"/>
    <n v="156.09"/>
    <n v="0.1"/>
    <n v="79.72"/>
    <x v="369"/>
    <n v="159.44"/>
    <n v="121.52199999999999"/>
    <n v="0.43252112385304775"/>
  </r>
  <r>
    <n v="3358"/>
    <d v="2026-03-16T00:00:00"/>
    <n v="2026"/>
    <x v="0"/>
    <n v="3"/>
    <x v="2"/>
    <x v="0"/>
    <x v="0"/>
    <x v="1"/>
    <s v="Business"/>
    <x v="4"/>
    <s v="Recovery Roller"/>
    <n v="12"/>
    <n v="36.44"/>
    <n v="0.05"/>
    <n v="13.65"/>
    <x v="370"/>
    <n v="163.80000000000001"/>
    <n v="251.61599999999993"/>
    <n v="0.60569645848980291"/>
  </r>
  <r>
    <n v="164"/>
    <d v="2026-03-17T00:00:00"/>
    <n v="2026"/>
    <x v="0"/>
    <n v="3"/>
    <x v="2"/>
    <x v="0"/>
    <x v="15"/>
    <x v="3"/>
    <s v="Business"/>
    <x v="3"/>
    <s v="Compact Sleeping Bag"/>
    <n v="5"/>
    <n v="123.95"/>
    <n v="0.05"/>
    <n v="59.23"/>
    <x v="371"/>
    <n v="296.14999999999998"/>
    <n v="292.61249999999995"/>
    <n v="0.49699581749856692"/>
  </r>
  <r>
    <n v="995"/>
    <d v="2026-03-17T00:00:00"/>
    <n v="2026"/>
    <x v="0"/>
    <n v="3"/>
    <x v="2"/>
    <x v="2"/>
    <x v="16"/>
    <x v="3"/>
    <s v="Business"/>
    <x v="3"/>
    <s v="Trail Tent 2P"/>
    <n v="1"/>
    <n v="192.84"/>
    <n v="0.15"/>
    <n v="101.42"/>
    <x v="372"/>
    <n v="101.42"/>
    <n v="62.493999999999986"/>
    <n v="0.38126090510877647"/>
  </r>
  <r>
    <n v="4912"/>
    <d v="2026-03-17T00:00:00"/>
    <n v="2026"/>
    <x v="0"/>
    <n v="3"/>
    <x v="2"/>
    <x v="1"/>
    <x v="11"/>
    <x v="0"/>
    <s v="New"/>
    <x v="1"/>
    <s v="Summit Backpack 45L"/>
    <n v="1"/>
    <n v="152.57"/>
    <n v="0.1"/>
    <n v="80.319999999999993"/>
    <x v="373"/>
    <n v="80.319999999999993"/>
    <n v="56.992999999999995"/>
    <n v="0.41505902572953762"/>
  </r>
  <r>
    <n v="29"/>
    <d v="2026-03-18T00:00:00"/>
    <n v="2026"/>
    <x v="0"/>
    <n v="3"/>
    <x v="2"/>
    <x v="3"/>
    <x v="4"/>
    <x v="0"/>
    <s v="Business"/>
    <x v="2"/>
    <s v="Carry-On Duffel"/>
    <n v="2"/>
    <n v="130.4"/>
    <n v="0"/>
    <n v="67.599999999999994"/>
    <x v="374"/>
    <n v="135.19999999999999"/>
    <n v="125.60000000000002"/>
    <n v="0.48159509202453993"/>
  </r>
  <r>
    <n v="891"/>
    <d v="2026-03-18T00:00:00"/>
    <n v="2026"/>
    <x v="0"/>
    <n v="3"/>
    <x v="2"/>
    <x v="2"/>
    <x v="3"/>
    <x v="0"/>
    <s v="New"/>
    <x v="1"/>
    <s v="Hiking Daypack 20L"/>
    <n v="2"/>
    <n v="94.25"/>
    <n v="0.1"/>
    <n v="44.99"/>
    <x v="375"/>
    <n v="89.98"/>
    <n v="79.67"/>
    <n v="0.46961391099322131"/>
  </r>
  <r>
    <n v="1143"/>
    <d v="2026-03-18T00:00:00"/>
    <n v="2026"/>
    <x v="0"/>
    <n v="3"/>
    <x v="2"/>
    <x v="1"/>
    <x v="12"/>
    <x v="0"/>
    <s v="Business"/>
    <x v="3"/>
    <s v="Compact Sleeping Bag"/>
    <n v="5"/>
    <n v="125.91"/>
    <n v="0"/>
    <n v="59.36"/>
    <x v="376"/>
    <n v="296.8"/>
    <n v="332.74999999999994"/>
    <n v="0.52855214041775866"/>
  </r>
  <r>
    <n v="2478"/>
    <d v="2026-03-18T00:00:00"/>
    <n v="2026"/>
    <x v="0"/>
    <n v="3"/>
    <x v="2"/>
    <x v="3"/>
    <x v="7"/>
    <x v="2"/>
    <s v="Returning"/>
    <x v="4"/>
    <s v="Resistance Band Set"/>
    <n v="2"/>
    <n v="39.619999999999997"/>
    <n v="0"/>
    <n v="14.78"/>
    <x v="377"/>
    <n v="29.56"/>
    <n v="49.679999999999993"/>
    <n v="0.62695608278647141"/>
  </r>
  <r>
    <n v="3961"/>
    <d v="2026-03-18T00:00:00"/>
    <n v="2026"/>
    <x v="0"/>
    <n v="3"/>
    <x v="2"/>
    <x v="0"/>
    <x v="9"/>
    <x v="0"/>
    <s v="Business"/>
    <x v="4"/>
    <s v="Recovery Roller"/>
    <n v="3"/>
    <n v="36.32"/>
    <n v="0"/>
    <n v="14.18"/>
    <x v="378"/>
    <n v="42.54"/>
    <n v="66.420000000000016"/>
    <n v="0.60958149779735693"/>
  </r>
  <r>
    <n v="4724"/>
    <d v="2026-03-18T00:00:00"/>
    <n v="2026"/>
    <x v="0"/>
    <n v="3"/>
    <x v="2"/>
    <x v="0"/>
    <x v="15"/>
    <x v="2"/>
    <s v="New"/>
    <x v="4"/>
    <s v="Training Mat"/>
    <n v="1"/>
    <n v="51.16"/>
    <n v="0"/>
    <n v="22.39"/>
    <x v="379"/>
    <n v="22.39"/>
    <n v="28.769999999999996"/>
    <n v="0.56235340109460508"/>
  </r>
  <r>
    <n v="2171"/>
    <d v="2026-03-19T00:00:00"/>
    <n v="2026"/>
    <x v="0"/>
    <n v="3"/>
    <x v="2"/>
    <x v="3"/>
    <x v="13"/>
    <x v="1"/>
    <s v="Business"/>
    <x v="4"/>
    <s v="Recovery Roller"/>
    <n v="5"/>
    <n v="35.65"/>
    <n v="0.1"/>
    <n v="13.64"/>
    <x v="380"/>
    <n v="68.2"/>
    <n v="92.225000000000009"/>
    <n v="0.5748792270531401"/>
  </r>
  <r>
    <n v="2311"/>
    <d v="2026-03-19T00:00:00"/>
    <n v="2026"/>
    <x v="0"/>
    <n v="3"/>
    <x v="2"/>
    <x v="3"/>
    <x v="8"/>
    <x v="0"/>
    <s v="New"/>
    <x v="1"/>
    <s v="Trail Boots"/>
    <n v="1"/>
    <n v="145.19"/>
    <n v="0"/>
    <n v="80.67"/>
    <x v="381"/>
    <n v="80.67"/>
    <n v="64.52"/>
    <n v="0.44438322198498514"/>
  </r>
  <r>
    <n v="3563"/>
    <d v="2026-03-19T00:00:00"/>
    <n v="2026"/>
    <x v="0"/>
    <n v="3"/>
    <x v="2"/>
    <x v="3"/>
    <x v="8"/>
    <x v="0"/>
    <s v="Returning"/>
    <x v="0"/>
    <s v="Compact Repair Kit"/>
    <n v="2"/>
    <n v="40.090000000000003"/>
    <n v="0"/>
    <n v="17.2"/>
    <x v="382"/>
    <n v="34.4"/>
    <n v="45.780000000000008"/>
    <n v="0.57096532801197308"/>
  </r>
  <r>
    <n v="3587"/>
    <d v="2026-03-19T00:00:00"/>
    <n v="2026"/>
    <x v="0"/>
    <n v="3"/>
    <x v="2"/>
    <x v="3"/>
    <x v="7"/>
    <x v="0"/>
    <s v="Returning"/>
    <x v="4"/>
    <s v="Resistance Band Set"/>
    <n v="1"/>
    <n v="39.47"/>
    <n v="0"/>
    <n v="15.02"/>
    <x v="383"/>
    <n v="15.02"/>
    <n v="24.45"/>
    <n v="0.61945781606283257"/>
  </r>
  <r>
    <n v="3706"/>
    <d v="2026-03-19T00:00:00"/>
    <n v="2026"/>
    <x v="0"/>
    <n v="3"/>
    <x v="2"/>
    <x v="0"/>
    <x v="0"/>
    <x v="0"/>
    <s v="Returning"/>
    <x v="0"/>
    <s v="Cycling Pack 12L"/>
    <n v="2"/>
    <n v="103.42"/>
    <n v="0"/>
    <n v="49.51"/>
    <x v="384"/>
    <n v="99.02"/>
    <n v="107.82000000000001"/>
    <n v="0.52127248114484626"/>
  </r>
  <r>
    <n v="4121"/>
    <d v="2026-03-19T00:00:00"/>
    <n v="2026"/>
    <x v="0"/>
    <n v="3"/>
    <x v="2"/>
    <x v="0"/>
    <x v="0"/>
    <x v="0"/>
    <s v="Returning"/>
    <x v="2"/>
    <s v="Travel Backpack 35L"/>
    <n v="4"/>
    <n v="161.93"/>
    <n v="0.15"/>
    <n v="88"/>
    <x v="385"/>
    <n v="352"/>
    <n v="198.56200000000001"/>
    <n v="0.36065329608654428"/>
  </r>
  <r>
    <n v="1047"/>
    <d v="2026-03-20T00:00:00"/>
    <n v="2026"/>
    <x v="0"/>
    <n v="3"/>
    <x v="2"/>
    <x v="0"/>
    <x v="0"/>
    <x v="0"/>
    <s v="Returning"/>
    <x v="2"/>
    <s v="Packing Cube Set"/>
    <n v="2"/>
    <n v="46.21"/>
    <n v="0.05"/>
    <n v="18.37"/>
    <x v="386"/>
    <n v="36.74"/>
    <n v="51.05899999999999"/>
    <n v="0.58154420893176451"/>
  </r>
  <r>
    <n v="1142"/>
    <d v="2026-03-20T00:00:00"/>
    <n v="2026"/>
    <x v="0"/>
    <n v="3"/>
    <x v="2"/>
    <x v="1"/>
    <x v="11"/>
    <x v="0"/>
    <s v="New"/>
    <x v="3"/>
    <s v="Compact Sleeping Bag"/>
    <n v="3"/>
    <n v="125.85"/>
    <n v="0"/>
    <n v="59.19"/>
    <x v="387"/>
    <n v="177.57"/>
    <n v="199.97999999999996"/>
    <n v="0.52967818831942781"/>
  </r>
  <r>
    <n v="2232"/>
    <d v="2026-03-20T00:00:00"/>
    <n v="2026"/>
    <x v="0"/>
    <n v="3"/>
    <x v="2"/>
    <x v="3"/>
    <x v="13"/>
    <x v="2"/>
    <s v="New"/>
    <x v="2"/>
    <s v="Insulated Bottle"/>
    <n v="2"/>
    <n v="36.340000000000003"/>
    <n v="0"/>
    <n v="13.8"/>
    <x v="388"/>
    <n v="27.6"/>
    <n v="45.080000000000005"/>
    <n v="0.620253164556962"/>
  </r>
  <r>
    <n v="2339"/>
    <d v="2026-03-20T00:00:00"/>
    <n v="2026"/>
    <x v="0"/>
    <n v="3"/>
    <x v="2"/>
    <x v="1"/>
    <x v="12"/>
    <x v="3"/>
    <s v="New"/>
    <x v="0"/>
    <s v="Trail Bike Light"/>
    <n v="2"/>
    <n v="51.29"/>
    <n v="0"/>
    <n v="23.15"/>
    <x v="389"/>
    <n v="46.3"/>
    <n v="56.28"/>
    <n v="0.54864496003119523"/>
  </r>
  <r>
    <n v="3611"/>
    <d v="2026-03-20T00:00:00"/>
    <n v="2026"/>
    <x v="0"/>
    <n v="3"/>
    <x v="2"/>
    <x v="1"/>
    <x v="1"/>
    <x v="1"/>
    <s v="Business"/>
    <x v="0"/>
    <s v="Compact Repair Kit"/>
    <n v="6"/>
    <n v="40.89"/>
    <n v="0.1"/>
    <n v="16.84"/>
    <x v="390"/>
    <n v="101.03999999999999"/>
    <n v="119.76600000000002"/>
    <n v="0.54240373902883077"/>
  </r>
  <r>
    <n v="3953"/>
    <d v="2026-03-20T00:00:00"/>
    <n v="2026"/>
    <x v="0"/>
    <n v="3"/>
    <x v="2"/>
    <x v="1"/>
    <x v="14"/>
    <x v="0"/>
    <s v="New"/>
    <x v="4"/>
    <s v="Weighted Vest"/>
    <n v="1"/>
    <n v="120.63"/>
    <n v="0"/>
    <n v="70.28"/>
    <x v="391"/>
    <n v="70.28"/>
    <n v="50.349999999999994"/>
    <n v="0.41739202520102792"/>
  </r>
  <r>
    <n v="4253"/>
    <d v="2026-03-20T00:00:00"/>
    <n v="2026"/>
    <x v="0"/>
    <n v="3"/>
    <x v="2"/>
    <x v="3"/>
    <x v="13"/>
    <x v="1"/>
    <s v="New"/>
    <x v="0"/>
    <s v="Commuter Helmet"/>
    <n v="5"/>
    <n v="82.64"/>
    <n v="0.1"/>
    <n v="43.52"/>
    <x v="392"/>
    <n v="217.60000000000002"/>
    <n v="154.27999999999997"/>
    <n v="0.41486501021834993"/>
  </r>
  <r>
    <n v="4952"/>
    <d v="2026-03-20T00:00:00"/>
    <n v="2026"/>
    <x v="0"/>
    <n v="3"/>
    <x v="2"/>
    <x v="1"/>
    <x v="6"/>
    <x v="0"/>
    <s v="Business"/>
    <x v="1"/>
    <s v="Trekking Poles"/>
    <n v="2"/>
    <n v="72.459999999999994"/>
    <n v="0"/>
    <n v="33.31"/>
    <x v="393"/>
    <n v="66.62"/>
    <n v="78.299999999999983"/>
    <n v="0.54029809550096597"/>
  </r>
  <r>
    <n v="5016"/>
    <d v="2026-03-20T00:00:00"/>
    <n v="2026"/>
    <x v="0"/>
    <n v="3"/>
    <x v="2"/>
    <x v="1"/>
    <x v="12"/>
    <x v="3"/>
    <s v="New"/>
    <x v="4"/>
    <s v="Resistance Band Set"/>
    <n v="2"/>
    <n v="40.659999999999997"/>
    <n v="0.1"/>
    <n v="14.63"/>
    <x v="394"/>
    <n v="29.26"/>
    <n v="43.927999999999997"/>
    <n v="0.60020768431983385"/>
  </r>
  <r>
    <n v="839"/>
    <d v="2026-03-21T00:00:00"/>
    <n v="2026"/>
    <x v="0"/>
    <n v="3"/>
    <x v="2"/>
    <x v="1"/>
    <x v="12"/>
    <x v="3"/>
    <s v="New"/>
    <x v="0"/>
    <s v="Compact Repair Kit"/>
    <n v="1"/>
    <n v="40.5"/>
    <n v="0.05"/>
    <n v="17.16"/>
    <x v="395"/>
    <n v="17.16"/>
    <n v="21.315000000000001"/>
    <n v="0.55399610136452238"/>
  </r>
  <r>
    <n v="1382"/>
    <d v="2026-03-21T00:00:00"/>
    <n v="2026"/>
    <x v="0"/>
    <n v="3"/>
    <x v="2"/>
    <x v="2"/>
    <x v="2"/>
    <x v="0"/>
    <s v="Business"/>
    <x v="1"/>
    <s v="Trekking Poles"/>
    <n v="1"/>
    <n v="72.16"/>
    <n v="0"/>
    <n v="33.11"/>
    <x v="396"/>
    <n v="33.11"/>
    <n v="39.049999999999997"/>
    <n v="0.54115853658536583"/>
  </r>
  <r>
    <n v="1452"/>
    <d v="2026-03-21T00:00:00"/>
    <n v="2026"/>
    <x v="0"/>
    <n v="3"/>
    <x v="2"/>
    <x v="2"/>
    <x v="5"/>
    <x v="3"/>
    <s v="Business"/>
    <x v="2"/>
    <s v="Travel Backpack 35L"/>
    <n v="1"/>
    <n v="161.93"/>
    <n v="0.15"/>
    <n v="87.5"/>
    <x v="397"/>
    <n v="87.5"/>
    <n v="50.140500000000003"/>
    <n v="0.36428594781332529"/>
  </r>
  <r>
    <n v="1845"/>
    <d v="2026-03-21T00:00:00"/>
    <n v="2026"/>
    <x v="0"/>
    <n v="3"/>
    <x v="2"/>
    <x v="0"/>
    <x v="9"/>
    <x v="0"/>
    <s v="Returning"/>
    <x v="3"/>
    <s v="Alpine Tent 4P"/>
    <n v="3"/>
    <n v="348.54"/>
    <n v="0.1"/>
    <n v="200.3"/>
    <x v="398"/>
    <n v="600.90000000000009"/>
    <n v="340.15800000000002"/>
    <n v="0.36146337420222768"/>
  </r>
  <r>
    <n v="3560"/>
    <d v="2026-03-21T00:00:00"/>
    <n v="2026"/>
    <x v="0"/>
    <n v="3"/>
    <x v="2"/>
    <x v="2"/>
    <x v="16"/>
    <x v="0"/>
    <s v="Returning"/>
    <x v="4"/>
    <s v="Training Mat"/>
    <n v="3"/>
    <n v="50.46"/>
    <n v="0.1"/>
    <n v="21.9"/>
    <x v="399"/>
    <n v="65.699999999999989"/>
    <n v="70.542000000000002"/>
    <n v="0.51776985070683057"/>
  </r>
  <r>
    <n v="4059"/>
    <d v="2026-03-21T00:00:00"/>
    <n v="2026"/>
    <x v="0"/>
    <n v="3"/>
    <x v="2"/>
    <x v="3"/>
    <x v="13"/>
    <x v="3"/>
    <s v="New"/>
    <x v="3"/>
    <s v="Portable Camp Stove"/>
    <n v="1"/>
    <n v="83.62"/>
    <n v="0"/>
    <n v="39.15"/>
    <x v="400"/>
    <n v="39.15"/>
    <n v="44.470000000000006"/>
    <n v="0.53181057163358048"/>
  </r>
  <r>
    <n v="4731"/>
    <d v="2026-03-21T00:00:00"/>
    <n v="2026"/>
    <x v="0"/>
    <n v="3"/>
    <x v="2"/>
    <x v="1"/>
    <x v="12"/>
    <x v="1"/>
    <s v="Business"/>
    <x v="0"/>
    <s v="Trail Bike Light"/>
    <n v="6"/>
    <n v="51.07"/>
    <n v="0.1"/>
    <n v="22.68"/>
    <x v="401"/>
    <n v="136.07999999999998"/>
    <n v="139.69800000000004"/>
    <n v="0.50655962404542798"/>
  </r>
  <r>
    <n v="693"/>
    <d v="2026-03-22T00:00:00"/>
    <n v="2026"/>
    <x v="0"/>
    <n v="3"/>
    <x v="2"/>
    <x v="1"/>
    <x v="11"/>
    <x v="0"/>
    <s v="New"/>
    <x v="2"/>
    <s v="Packing Cube Set"/>
    <n v="3"/>
    <n v="47.02"/>
    <n v="0.1"/>
    <n v="17.989999999999998"/>
    <x v="402"/>
    <n v="53.97"/>
    <n v="72.984000000000009"/>
    <n v="0.57488539155914742"/>
  </r>
  <r>
    <n v="1672"/>
    <d v="2026-03-22T00:00:00"/>
    <n v="2026"/>
    <x v="0"/>
    <n v="3"/>
    <x v="2"/>
    <x v="2"/>
    <x v="5"/>
    <x v="3"/>
    <s v="Returning"/>
    <x v="2"/>
    <s v="Packing Cube Set"/>
    <n v="1"/>
    <n v="47.1"/>
    <n v="0.05"/>
    <n v="18.48"/>
    <x v="403"/>
    <n v="18.48"/>
    <n v="26.264999999999997"/>
    <n v="0.58699296010727453"/>
  </r>
  <r>
    <n v="2347"/>
    <d v="2026-03-22T00:00:00"/>
    <n v="2026"/>
    <x v="0"/>
    <n v="3"/>
    <x v="2"/>
    <x v="3"/>
    <x v="13"/>
    <x v="0"/>
    <s v="Returning"/>
    <x v="2"/>
    <s v="Carry-On Duffel"/>
    <n v="2"/>
    <n v="131.38999999999999"/>
    <n v="0"/>
    <n v="66.91"/>
    <x v="404"/>
    <n v="133.82"/>
    <n v="128.95999999999998"/>
    <n v="0.49075272090722277"/>
  </r>
  <r>
    <n v="2582"/>
    <d v="2026-03-22T00:00:00"/>
    <n v="2026"/>
    <x v="0"/>
    <n v="3"/>
    <x v="2"/>
    <x v="1"/>
    <x v="1"/>
    <x v="3"/>
    <s v="New"/>
    <x v="4"/>
    <s v="Weighted Vest"/>
    <n v="1"/>
    <n v="120.16"/>
    <n v="0.15"/>
    <n v="68.33"/>
    <x v="405"/>
    <n v="68.33"/>
    <n v="33.805999999999997"/>
    <n v="0.33099005247904756"/>
  </r>
  <r>
    <n v="2762"/>
    <d v="2026-03-22T00:00:00"/>
    <n v="2026"/>
    <x v="0"/>
    <n v="3"/>
    <x v="2"/>
    <x v="3"/>
    <x v="8"/>
    <x v="2"/>
    <s v="Returning"/>
    <x v="3"/>
    <s v="Trail Tent 2P"/>
    <n v="1"/>
    <n v="196.48"/>
    <n v="0"/>
    <n v="101.29"/>
    <x v="406"/>
    <n v="101.29"/>
    <n v="95.189999999999984"/>
    <n v="0.48447679153094458"/>
  </r>
  <r>
    <n v="4090"/>
    <d v="2026-03-22T00:00:00"/>
    <n v="2026"/>
    <x v="0"/>
    <n v="3"/>
    <x v="2"/>
    <x v="1"/>
    <x v="11"/>
    <x v="3"/>
    <s v="Business"/>
    <x v="2"/>
    <s v="Insulated Bottle"/>
    <n v="1"/>
    <n v="36.520000000000003"/>
    <n v="0"/>
    <n v="13.96"/>
    <x v="174"/>
    <n v="13.96"/>
    <n v="22.560000000000002"/>
    <n v="0.61774370208105145"/>
  </r>
  <r>
    <n v="4491"/>
    <d v="2026-03-22T00:00:00"/>
    <n v="2026"/>
    <x v="0"/>
    <n v="3"/>
    <x v="2"/>
    <x v="1"/>
    <x v="12"/>
    <x v="2"/>
    <s v="Business"/>
    <x v="4"/>
    <s v="Training Mat"/>
    <n v="4"/>
    <n v="49.71"/>
    <n v="0.1"/>
    <n v="22.46"/>
    <x v="407"/>
    <n v="89.84"/>
    <n v="89.116000000000014"/>
    <n v="0.49797715639598561"/>
  </r>
  <r>
    <n v="4678"/>
    <d v="2026-03-22T00:00:00"/>
    <n v="2026"/>
    <x v="0"/>
    <n v="3"/>
    <x v="2"/>
    <x v="0"/>
    <x v="0"/>
    <x v="0"/>
    <s v="Returning"/>
    <x v="3"/>
    <s v="Portable Camp Stove"/>
    <n v="1"/>
    <n v="81.209999999999994"/>
    <n v="0.05"/>
    <n v="40.44"/>
    <x v="408"/>
    <n v="40.44"/>
    <n v="36.709499999999991"/>
    <n v="0.47582291524896464"/>
  </r>
  <r>
    <n v="1189"/>
    <d v="2026-03-23T00:00:00"/>
    <n v="2026"/>
    <x v="0"/>
    <n v="3"/>
    <x v="2"/>
    <x v="3"/>
    <x v="13"/>
    <x v="0"/>
    <s v="New"/>
    <x v="0"/>
    <s v="Cycling Pack 12L"/>
    <n v="2"/>
    <n v="103.22"/>
    <n v="0"/>
    <n v="51.33"/>
    <x v="409"/>
    <n v="102.66"/>
    <n v="103.78"/>
    <n v="0.50271265258670805"/>
  </r>
  <r>
    <n v="1590"/>
    <d v="2026-03-23T00:00:00"/>
    <n v="2026"/>
    <x v="0"/>
    <n v="3"/>
    <x v="2"/>
    <x v="0"/>
    <x v="15"/>
    <x v="3"/>
    <s v="New"/>
    <x v="1"/>
    <s v="Summit Backpack 45L"/>
    <n v="1"/>
    <n v="153.47"/>
    <n v="0"/>
    <n v="78.19"/>
    <x v="410"/>
    <n v="78.19"/>
    <n v="75.28"/>
    <n v="0.49051931973675639"/>
  </r>
  <r>
    <n v="2309"/>
    <d v="2026-03-23T00:00:00"/>
    <n v="2026"/>
    <x v="0"/>
    <n v="3"/>
    <x v="2"/>
    <x v="3"/>
    <x v="7"/>
    <x v="0"/>
    <s v="Returning"/>
    <x v="3"/>
    <s v="Trail Tent 2P"/>
    <n v="6"/>
    <n v="199.75"/>
    <n v="0"/>
    <n v="105.84"/>
    <x v="411"/>
    <n v="635.04"/>
    <n v="563.46"/>
    <n v="0.47013767209011265"/>
  </r>
  <r>
    <n v="3628"/>
    <d v="2026-03-23T00:00:00"/>
    <n v="2026"/>
    <x v="0"/>
    <n v="3"/>
    <x v="2"/>
    <x v="1"/>
    <x v="12"/>
    <x v="3"/>
    <s v="New"/>
    <x v="2"/>
    <s v="Packing Cube Set"/>
    <n v="1"/>
    <n v="45.84"/>
    <n v="0"/>
    <n v="18.079999999999998"/>
    <x v="412"/>
    <n v="18.079999999999998"/>
    <n v="27.760000000000005"/>
    <n v="0.605584642233857"/>
  </r>
  <r>
    <n v="3718"/>
    <d v="2026-03-23T00:00:00"/>
    <n v="2026"/>
    <x v="0"/>
    <n v="3"/>
    <x v="2"/>
    <x v="1"/>
    <x v="12"/>
    <x v="3"/>
    <s v="New"/>
    <x v="3"/>
    <s v="Compact Sleeping Bag"/>
    <n v="2"/>
    <n v="122.07"/>
    <n v="0.05"/>
    <n v="59.16"/>
    <x v="413"/>
    <n v="118.32"/>
    <n v="113.61299999999997"/>
    <n v="0.48985267297021118"/>
  </r>
  <r>
    <n v="4198"/>
    <d v="2026-03-23T00:00:00"/>
    <n v="2026"/>
    <x v="0"/>
    <n v="3"/>
    <x v="2"/>
    <x v="1"/>
    <x v="14"/>
    <x v="3"/>
    <s v="New"/>
    <x v="4"/>
    <s v="Weighted Vest"/>
    <n v="3"/>
    <n v="122.4"/>
    <n v="0.15"/>
    <n v="71.150000000000006"/>
    <x v="414"/>
    <n v="213.45000000000002"/>
    <n v="98.669999999999987"/>
    <n v="0.31612841214917337"/>
  </r>
  <r>
    <n v="4784"/>
    <d v="2026-03-23T00:00:00"/>
    <n v="2026"/>
    <x v="0"/>
    <n v="3"/>
    <x v="2"/>
    <x v="0"/>
    <x v="15"/>
    <x v="0"/>
    <s v="New"/>
    <x v="0"/>
    <s v="Cycling Pack 12L"/>
    <n v="1"/>
    <n v="101.43"/>
    <n v="0"/>
    <n v="51.78"/>
    <x v="415"/>
    <n v="51.78"/>
    <n v="49.650000000000006"/>
    <n v="0.4895001478852411"/>
  </r>
  <r>
    <n v="86"/>
    <d v="2026-03-24T00:00:00"/>
    <n v="2026"/>
    <x v="0"/>
    <n v="3"/>
    <x v="2"/>
    <x v="1"/>
    <x v="12"/>
    <x v="1"/>
    <s v="Business"/>
    <x v="0"/>
    <s v="Cycling Pack 12L"/>
    <n v="8"/>
    <n v="104.7"/>
    <n v="0.05"/>
    <n v="49.91"/>
    <x v="416"/>
    <n v="399.28"/>
    <n v="396.44000000000005"/>
    <n v="0.49821545267179412"/>
  </r>
  <r>
    <n v="1813"/>
    <d v="2026-03-24T00:00:00"/>
    <n v="2026"/>
    <x v="0"/>
    <n v="3"/>
    <x v="2"/>
    <x v="0"/>
    <x v="0"/>
    <x v="2"/>
    <s v="Returning"/>
    <x v="1"/>
    <s v="Trail Boots"/>
    <n v="4"/>
    <n v="146.34"/>
    <n v="0"/>
    <n v="79.37"/>
    <x v="417"/>
    <n v="317.48"/>
    <n v="267.88"/>
    <n v="0.45763290966242992"/>
  </r>
  <r>
    <n v="2212"/>
    <d v="2026-03-24T00:00:00"/>
    <n v="2026"/>
    <x v="0"/>
    <n v="3"/>
    <x v="2"/>
    <x v="1"/>
    <x v="6"/>
    <x v="0"/>
    <s v="Returning"/>
    <x v="4"/>
    <s v="Weighted Vest"/>
    <n v="2"/>
    <n v="122.92"/>
    <n v="0.05"/>
    <n v="70.31"/>
    <x v="418"/>
    <n v="140.62"/>
    <n v="92.927999999999997"/>
    <n v="0.39789679209413054"/>
  </r>
  <r>
    <n v="4466"/>
    <d v="2026-03-24T00:00:00"/>
    <n v="2026"/>
    <x v="0"/>
    <n v="3"/>
    <x v="2"/>
    <x v="2"/>
    <x v="2"/>
    <x v="0"/>
    <s v="New"/>
    <x v="1"/>
    <s v="Hiking Daypack 20L"/>
    <n v="1"/>
    <n v="91.35"/>
    <n v="0.05"/>
    <n v="45.24"/>
    <x v="419"/>
    <n v="45.24"/>
    <n v="41.542499999999983"/>
    <n v="0.47869674185463645"/>
  </r>
  <r>
    <n v="4483"/>
    <d v="2026-03-24T00:00:00"/>
    <n v="2026"/>
    <x v="0"/>
    <n v="3"/>
    <x v="2"/>
    <x v="1"/>
    <x v="12"/>
    <x v="0"/>
    <s v="New"/>
    <x v="0"/>
    <s v="Trail Bike Light"/>
    <n v="3"/>
    <n v="51.01"/>
    <n v="0.15"/>
    <n v="22.84"/>
    <x v="420"/>
    <n v="68.52"/>
    <n v="61.555500000000009"/>
    <n v="0.47322900930613382"/>
  </r>
  <r>
    <n v="273"/>
    <d v="2026-03-25T00:00:00"/>
    <n v="2026"/>
    <x v="0"/>
    <n v="3"/>
    <x v="2"/>
    <x v="3"/>
    <x v="8"/>
    <x v="0"/>
    <s v="New"/>
    <x v="4"/>
    <s v="Weighted Vest"/>
    <n v="2"/>
    <n v="125.04"/>
    <n v="0.05"/>
    <n v="67.680000000000007"/>
    <x v="421"/>
    <n v="135.36000000000001"/>
    <n v="102.21599999999998"/>
    <n v="0.43024547934134755"/>
  </r>
  <r>
    <n v="578"/>
    <d v="2026-03-25T00:00:00"/>
    <n v="2026"/>
    <x v="0"/>
    <n v="3"/>
    <x v="2"/>
    <x v="2"/>
    <x v="5"/>
    <x v="3"/>
    <s v="Returning"/>
    <x v="0"/>
    <s v="Trail Bike Light"/>
    <n v="2"/>
    <n v="50.22"/>
    <n v="0.05"/>
    <n v="23.16"/>
    <x v="422"/>
    <n v="46.32"/>
    <n v="49.097999999999992"/>
    <n v="0.51455700182355524"/>
  </r>
  <r>
    <n v="1290"/>
    <d v="2026-03-25T00:00:00"/>
    <n v="2026"/>
    <x v="0"/>
    <n v="3"/>
    <x v="2"/>
    <x v="1"/>
    <x v="1"/>
    <x v="0"/>
    <s v="Business"/>
    <x v="4"/>
    <s v="Recovery Roller"/>
    <n v="5"/>
    <n v="36.369999999999997"/>
    <n v="0.05"/>
    <n v="13.81"/>
    <x v="423"/>
    <n v="69.05"/>
    <n v="103.7075"/>
    <n v="0.60030678841729013"/>
  </r>
  <r>
    <n v="1501"/>
    <d v="2026-03-25T00:00:00"/>
    <n v="2026"/>
    <x v="0"/>
    <n v="3"/>
    <x v="2"/>
    <x v="3"/>
    <x v="7"/>
    <x v="1"/>
    <s v="New"/>
    <x v="2"/>
    <s v="Insulated Bottle"/>
    <n v="3"/>
    <n v="36.43"/>
    <n v="0.1"/>
    <n v="13.23"/>
    <x v="424"/>
    <n v="39.69"/>
    <n v="58.670999999999992"/>
    <n v="0.59648641229755694"/>
  </r>
  <r>
    <n v="1540"/>
    <d v="2026-03-25T00:00:00"/>
    <n v="2026"/>
    <x v="0"/>
    <n v="3"/>
    <x v="2"/>
    <x v="1"/>
    <x v="12"/>
    <x v="1"/>
    <s v="Business"/>
    <x v="0"/>
    <s v="Trail Bike Light"/>
    <n v="10"/>
    <n v="49.7"/>
    <n v="0.1"/>
    <n v="21.96"/>
    <x v="425"/>
    <n v="219.60000000000002"/>
    <n v="227.7"/>
    <n v="0.50905432595573441"/>
  </r>
  <r>
    <n v="2541"/>
    <d v="2026-03-25T00:00:00"/>
    <n v="2026"/>
    <x v="0"/>
    <n v="3"/>
    <x v="2"/>
    <x v="1"/>
    <x v="12"/>
    <x v="0"/>
    <s v="Returning"/>
    <x v="2"/>
    <s v="Packing Cube Set"/>
    <n v="2"/>
    <n v="46.61"/>
    <n v="0"/>
    <n v="17.97"/>
    <x v="426"/>
    <n v="35.94"/>
    <n v="57.28"/>
    <n v="0.61446041621969538"/>
  </r>
  <r>
    <n v="4264"/>
    <d v="2026-03-25T00:00:00"/>
    <n v="2026"/>
    <x v="0"/>
    <n v="3"/>
    <x v="2"/>
    <x v="2"/>
    <x v="5"/>
    <x v="0"/>
    <s v="New"/>
    <x v="2"/>
    <s v="Packing Cube Set"/>
    <n v="1"/>
    <n v="47.61"/>
    <n v="0"/>
    <n v="18.89"/>
    <x v="427"/>
    <n v="18.89"/>
    <n v="28.72"/>
    <n v="0.60323461457676952"/>
  </r>
  <r>
    <n v="4311"/>
    <d v="2026-03-25T00:00:00"/>
    <n v="2026"/>
    <x v="0"/>
    <n v="3"/>
    <x v="2"/>
    <x v="2"/>
    <x v="2"/>
    <x v="0"/>
    <s v="New"/>
    <x v="0"/>
    <s v="Compact Repair Kit"/>
    <n v="2"/>
    <n v="40.880000000000003"/>
    <n v="0.05"/>
    <n v="16.39"/>
    <x v="428"/>
    <n v="32.78"/>
    <n v="44.891999999999996"/>
    <n v="0.57796889483983926"/>
  </r>
  <r>
    <n v="4796"/>
    <d v="2026-03-25T00:00:00"/>
    <n v="2026"/>
    <x v="0"/>
    <n v="3"/>
    <x v="2"/>
    <x v="1"/>
    <x v="12"/>
    <x v="0"/>
    <s v="New"/>
    <x v="4"/>
    <s v="Resistance Band Set"/>
    <n v="2"/>
    <n v="39.409999999999997"/>
    <n v="0.15"/>
    <n v="14.91"/>
    <x v="429"/>
    <n v="29.82"/>
    <n v="37.176999999999985"/>
    <n v="0.55490544352732207"/>
  </r>
  <r>
    <n v="89"/>
    <d v="2026-03-26T00:00:00"/>
    <n v="2026"/>
    <x v="0"/>
    <n v="3"/>
    <x v="2"/>
    <x v="2"/>
    <x v="10"/>
    <x v="0"/>
    <s v="Returning"/>
    <x v="0"/>
    <s v="Compact Repair Kit"/>
    <n v="1"/>
    <n v="40.82"/>
    <n v="0.05"/>
    <n v="16.940000000000001"/>
    <x v="430"/>
    <n v="16.940000000000001"/>
    <n v="21.838999999999995"/>
    <n v="0.56316563088269411"/>
  </r>
  <r>
    <n v="487"/>
    <d v="2026-03-26T00:00:00"/>
    <n v="2026"/>
    <x v="0"/>
    <n v="3"/>
    <x v="2"/>
    <x v="3"/>
    <x v="8"/>
    <x v="2"/>
    <s v="Business"/>
    <x v="2"/>
    <s v="Insulated Bottle"/>
    <n v="3"/>
    <n v="36.979999999999997"/>
    <n v="0.1"/>
    <n v="13.65"/>
    <x v="431"/>
    <n v="40.950000000000003"/>
    <n v="58.896000000000001"/>
    <n v="0.58986839733189111"/>
  </r>
  <r>
    <n v="1476"/>
    <d v="2026-03-26T00:00:00"/>
    <n v="2026"/>
    <x v="0"/>
    <n v="3"/>
    <x v="2"/>
    <x v="1"/>
    <x v="12"/>
    <x v="3"/>
    <s v="New"/>
    <x v="2"/>
    <s v="Insulated Bottle"/>
    <n v="1"/>
    <n v="35.700000000000003"/>
    <n v="0.05"/>
    <n v="13.91"/>
    <x v="432"/>
    <n v="13.91"/>
    <n v="20.004999999999999"/>
    <n v="0.58985699542975079"/>
  </r>
  <r>
    <n v="2145"/>
    <d v="2026-03-26T00:00:00"/>
    <n v="2026"/>
    <x v="0"/>
    <n v="3"/>
    <x v="2"/>
    <x v="3"/>
    <x v="8"/>
    <x v="2"/>
    <s v="Returning"/>
    <x v="0"/>
    <s v="Compact Repair Kit"/>
    <n v="1"/>
    <n v="39.53"/>
    <n v="0.05"/>
    <n v="17.170000000000002"/>
    <x v="433"/>
    <n v="17.170000000000002"/>
    <n v="20.383499999999998"/>
    <n v="0.54278562584046752"/>
  </r>
  <r>
    <n v="2999"/>
    <d v="2026-03-26T00:00:00"/>
    <n v="2026"/>
    <x v="0"/>
    <n v="3"/>
    <x v="2"/>
    <x v="2"/>
    <x v="3"/>
    <x v="2"/>
    <s v="Returning"/>
    <x v="2"/>
    <s v="Insulated Bottle"/>
    <n v="2"/>
    <n v="35.75"/>
    <n v="0"/>
    <n v="13.28"/>
    <x v="100"/>
    <n v="26.56"/>
    <n v="44.94"/>
    <n v="0.62853146853146846"/>
  </r>
  <r>
    <n v="4464"/>
    <d v="2026-03-26T00:00:00"/>
    <n v="2026"/>
    <x v="0"/>
    <n v="3"/>
    <x v="2"/>
    <x v="2"/>
    <x v="2"/>
    <x v="0"/>
    <s v="Business"/>
    <x v="4"/>
    <s v="Training Mat"/>
    <n v="2"/>
    <n v="50.17"/>
    <n v="0"/>
    <n v="22.37"/>
    <x v="434"/>
    <n v="44.74"/>
    <n v="55.6"/>
    <n v="0.55411600558102447"/>
  </r>
  <r>
    <n v="4978"/>
    <d v="2026-03-26T00:00:00"/>
    <n v="2026"/>
    <x v="0"/>
    <n v="3"/>
    <x v="2"/>
    <x v="0"/>
    <x v="9"/>
    <x v="0"/>
    <s v="New"/>
    <x v="4"/>
    <s v="Resistance Band Set"/>
    <n v="5"/>
    <n v="41.32"/>
    <n v="0"/>
    <n v="15.09"/>
    <x v="435"/>
    <n v="75.45"/>
    <n v="131.14999999999998"/>
    <n v="0.63480154888673757"/>
  </r>
  <r>
    <n v="130"/>
    <d v="2026-03-27T00:00:00"/>
    <n v="2026"/>
    <x v="0"/>
    <n v="3"/>
    <x v="2"/>
    <x v="3"/>
    <x v="7"/>
    <x v="3"/>
    <s v="New"/>
    <x v="1"/>
    <s v="Summit Backpack 45L"/>
    <n v="3"/>
    <n v="152.4"/>
    <n v="0.05"/>
    <n v="79.97"/>
    <x v="436"/>
    <n v="239.91"/>
    <n v="194.43000000000004"/>
    <n v="0.44764470230694853"/>
  </r>
  <r>
    <n v="848"/>
    <d v="2026-03-27T00:00:00"/>
    <n v="2026"/>
    <x v="0"/>
    <n v="3"/>
    <x v="2"/>
    <x v="0"/>
    <x v="0"/>
    <x v="0"/>
    <s v="New"/>
    <x v="4"/>
    <s v="Recovery Roller"/>
    <n v="1"/>
    <n v="36.299999999999997"/>
    <n v="0"/>
    <n v="14.1"/>
    <x v="437"/>
    <n v="14.1"/>
    <n v="22.199999999999996"/>
    <n v="0.61157024793388426"/>
  </r>
  <r>
    <n v="1359"/>
    <d v="2026-03-27T00:00:00"/>
    <n v="2026"/>
    <x v="0"/>
    <n v="3"/>
    <x v="2"/>
    <x v="2"/>
    <x v="5"/>
    <x v="0"/>
    <s v="Returning"/>
    <x v="2"/>
    <s v="Packing Cube Set"/>
    <n v="3"/>
    <n v="46.24"/>
    <n v="0.1"/>
    <n v="18.2"/>
    <x v="438"/>
    <n v="54.599999999999994"/>
    <n v="70.248000000000005"/>
    <n v="0.56266820453671673"/>
  </r>
  <r>
    <n v="2379"/>
    <d v="2026-03-27T00:00:00"/>
    <n v="2026"/>
    <x v="0"/>
    <n v="3"/>
    <x v="2"/>
    <x v="0"/>
    <x v="0"/>
    <x v="2"/>
    <s v="Returning"/>
    <x v="2"/>
    <s v="Travel Backpack 35L"/>
    <n v="2"/>
    <n v="165.58"/>
    <n v="0"/>
    <n v="86.16"/>
    <x v="439"/>
    <n v="172.32"/>
    <n v="158.84000000000003"/>
    <n v="0.47964730039859893"/>
  </r>
  <r>
    <n v="2987"/>
    <d v="2026-03-27T00:00:00"/>
    <n v="2026"/>
    <x v="0"/>
    <n v="3"/>
    <x v="2"/>
    <x v="0"/>
    <x v="9"/>
    <x v="0"/>
    <s v="Returning"/>
    <x v="3"/>
    <s v="Compact Sleeping Bag"/>
    <n v="4"/>
    <n v="121.49"/>
    <n v="0"/>
    <n v="62.01"/>
    <x v="440"/>
    <n v="248.04"/>
    <n v="237.92"/>
    <n v="0.4895876203802782"/>
  </r>
  <r>
    <n v="3121"/>
    <d v="2026-03-27T00:00:00"/>
    <n v="2026"/>
    <x v="0"/>
    <n v="3"/>
    <x v="2"/>
    <x v="1"/>
    <x v="12"/>
    <x v="2"/>
    <s v="New"/>
    <x v="0"/>
    <s v="Commuter Helmet"/>
    <n v="5"/>
    <n v="81.84"/>
    <n v="0.1"/>
    <n v="42.7"/>
    <x v="441"/>
    <n v="213.5"/>
    <n v="154.78000000000003"/>
    <n v="0.42027804931030743"/>
  </r>
  <r>
    <n v="4445"/>
    <d v="2026-03-27T00:00:00"/>
    <n v="2026"/>
    <x v="0"/>
    <n v="3"/>
    <x v="2"/>
    <x v="1"/>
    <x v="11"/>
    <x v="0"/>
    <s v="New"/>
    <x v="1"/>
    <s v="Summit Backpack 45L"/>
    <n v="1"/>
    <n v="151.47999999999999"/>
    <n v="0"/>
    <n v="79.41"/>
    <x v="442"/>
    <n v="79.41"/>
    <n v="72.069999999999993"/>
    <n v="0.47577237919197252"/>
  </r>
  <r>
    <n v="441"/>
    <d v="2026-03-28T00:00:00"/>
    <n v="2026"/>
    <x v="0"/>
    <n v="3"/>
    <x v="2"/>
    <x v="0"/>
    <x v="15"/>
    <x v="2"/>
    <s v="New"/>
    <x v="4"/>
    <s v="Training Mat"/>
    <n v="1"/>
    <n v="51.02"/>
    <n v="0.05"/>
    <n v="21.94"/>
    <x v="443"/>
    <n v="21.94"/>
    <n v="26.529"/>
    <n v="0.54733953661102974"/>
  </r>
  <r>
    <n v="4608"/>
    <d v="2026-03-28T00:00:00"/>
    <n v="2026"/>
    <x v="0"/>
    <n v="3"/>
    <x v="2"/>
    <x v="2"/>
    <x v="2"/>
    <x v="1"/>
    <s v="Business"/>
    <x v="0"/>
    <s v="Compact Repair Kit"/>
    <n v="8"/>
    <n v="40.86"/>
    <n v="0.1"/>
    <n v="16.34"/>
    <x v="444"/>
    <n v="130.72"/>
    <n v="163.47200000000001"/>
    <n v="0.55566432805786703"/>
  </r>
  <r>
    <n v="4914"/>
    <d v="2026-03-28T00:00:00"/>
    <n v="2026"/>
    <x v="0"/>
    <n v="3"/>
    <x v="2"/>
    <x v="0"/>
    <x v="9"/>
    <x v="0"/>
    <s v="New"/>
    <x v="2"/>
    <s v="Travel Backpack 35L"/>
    <n v="5"/>
    <n v="163.33000000000001"/>
    <n v="0"/>
    <n v="87.05"/>
    <x v="445"/>
    <n v="435.25"/>
    <n v="381.40000000000009"/>
    <n v="0.46702993938651816"/>
  </r>
  <r>
    <n v="860"/>
    <d v="2026-03-29T00:00:00"/>
    <n v="2026"/>
    <x v="0"/>
    <n v="3"/>
    <x v="2"/>
    <x v="1"/>
    <x v="14"/>
    <x v="3"/>
    <s v="New"/>
    <x v="1"/>
    <s v="Hiking Daypack 20L"/>
    <n v="1"/>
    <n v="90.27"/>
    <n v="0"/>
    <n v="46.38"/>
    <x v="446"/>
    <n v="46.38"/>
    <n v="43.889999999999993"/>
    <n v="0.48620804253904948"/>
  </r>
  <r>
    <n v="920"/>
    <d v="2026-03-29T00:00:00"/>
    <n v="2026"/>
    <x v="0"/>
    <n v="3"/>
    <x v="2"/>
    <x v="0"/>
    <x v="9"/>
    <x v="1"/>
    <s v="Business"/>
    <x v="2"/>
    <s v="Carry-On Duffel"/>
    <n v="12"/>
    <n v="131.31"/>
    <n v="0.05"/>
    <n v="68.459999999999994"/>
    <x v="447"/>
    <n v="821.52"/>
    <n v="675.41399999999999"/>
    <n v="0.45119824922140855"/>
  </r>
  <r>
    <n v="1700"/>
    <d v="2026-03-29T00:00:00"/>
    <n v="2026"/>
    <x v="0"/>
    <n v="3"/>
    <x v="2"/>
    <x v="1"/>
    <x v="12"/>
    <x v="3"/>
    <s v="New"/>
    <x v="2"/>
    <s v="Travel Backpack 35L"/>
    <n v="1"/>
    <n v="167.27"/>
    <n v="0.05"/>
    <n v="88.19"/>
    <x v="448"/>
    <n v="88.19"/>
    <n v="70.716499999999996"/>
    <n v="0.44501955552478972"/>
  </r>
  <r>
    <n v="1768"/>
    <d v="2026-03-29T00:00:00"/>
    <n v="2026"/>
    <x v="0"/>
    <n v="3"/>
    <x v="2"/>
    <x v="1"/>
    <x v="12"/>
    <x v="3"/>
    <s v="Returning"/>
    <x v="1"/>
    <s v="Trekking Poles"/>
    <n v="4"/>
    <n v="70.510000000000005"/>
    <n v="0"/>
    <n v="31.93"/>
    <x v="449"/>
    <n v="127.72"/>
    <n v="154.32000000000002"/>
    <n v="0.54715643171181394"/>
  </r>
  <r>
    <n v="1876"/>
    <d v="2026-03-29T00:00:00"/>
    <n v="2026"/>
    <x v="0"/>
    <n v="3"/>
    <x v="2"/>
    <x v="1"/>
    <x v="6"/>
    <x v="1"/>
    <s v="New"/>
    <x v="0"/>
    <s v="Cycling Pack 12L"/>
    <n v="12"/>
    <n v="101.06"/>
    <n v="0.1"/>
    <n v="50.59"/>
    <x v="450"/>
    <n v="607.08000000000004"/>
    <n v="484.36800000000005"/>
    <n v="0.4437847703234602"/>
  </r>
  <r>
    <n v="2453"/>
    <d v="2026-03-29T00:00:00"/>
    <n v="2026"/>
    <x v="0"/>
    <n v="3"/>
    <x v="2"/>
    <x v="3"/>
    <x v="8"/>
    <x v="0"/>
    <s v="Business"/>
    <x v="0"/>
    <s v="Commuter Helmet"/>
    <n v="2"/>
    <n v="79.849999999999994"/>
    <n v="0.05"/>
    <n v="43.78"/>
    <x v="451"/>
    <n v="87.56"/>
    <n v="64.154999999999973"/>
    <n v="0.42286524074745402"/>
  </r>
  <r>
    <n v="2676"/>
    <d v="2026-03-29T00:00:00"/>
    <n v="2026"/>
    <x v="0"/>
    <n v="3"/>
    <x v="2"/>
    <x v="2"/>
    <x v="5"/>
    <x v="2"/>
    <s v="New"/>
    <x v="3"/>
    <s v="Trail Tent 2P"/>
    <n v="4"/>
    <n v="191.99"/>
    <n v="0"/>
    <n v="104.44"/>
    <x v="452"/>
    <n v="417.76"/>
    <n v="350.20000000000005"/>
    <n v="0.45601333402781397"/>
  </r>
  <r>
    <n v="2800"/>
    <d v="2026-03-29T00:00:00"/>
    <n v="2026"/>
    <x v="0"/>
    <n v="3"/>
    <x v="2"/>
    <x v="1"/>
    <x v="11"/>
    <x v="0"/>
    <s v="New"/>
    <x v="0"/>
    <s v="Trail Bike Light"/>
    <n v="1"/>
    <n v="49.81"/>
    <n v="0.05"/>
    <n v="23.12"/>
    <x v="453"/>
    <n v="23.12"/>
    <n v="24.199499999999997"/>
    <n v="0.51140650260463438"/>
  </r>
  <r>
    <n v="2857"/>
    <d v="2026-03-29T00:00:00"/>
    <n v="2026"/>
    <x v="0"/>
    <n v="3"/>
    <x v="2"/>
    <x v="0"/>
    <x v="15"/>
    <x v="2"/>
    <s v="New"/>
    <x v="4"/>
    <s v="Resistance Band Set"/>
    <n v="1"/>
    <n v="40.39"/>
    <n v="0.1"/>
    <n v="14.97"/>
    <x v="454"/>
    <n v="14.97"/>
    <n v="21.381"/>
    <n v="0.58818189320788972"/>
  </r>
  <r>
    <n v="3584"/>
    <d v="2026-03-29T00:00:00"/>
    <n v="2026"/>
    <x v="0"/>
    <n v="3"/>
    <x v="2"/>
    <x v="0"/>
    <x v="0"/>
    <x v="0"/>
    <s v="Returning"/>
    <x v="2"/>
    <s v="Insulated Bottle"/>
    <n v="1"/>
    <n v="35.700000000000003"/>
    <n v="0.05"/>
    <n v="13.85"/>
    <x v="432"/>
    <n v="13.85"/>
    <n v="20.064999999999998"/>
    <n v="0.59162612413386406"/>
  </r>
  <r>
    <n v="3669"/>
    <d v="2026-03-29T00:00:00"/>
    <n v="2026"/>
    <x v="0"/>
    <n v="3"/>
    <x v="2"/>
    <x v="2"/>
    <x v="10"/>
    <x v="3"/>
    <s v="Returning"/>
    <x v="3"/>
    <s v="Portable Camp Stove"/>
    <n v="1"/>
    <n v="80.09"/>
    <n v="0"/>
    <n v="40.61"/>
    <x v="455"/>
    <n v="40.61"/>
    <n v="39.480000000000004"/>
    <n v="0.49294543638406796"/>
  </r>
  <r>
    <n v="4787"/>
    <d v="2026-03-29T00:00:00"/>
    <n v="2026"/>
    <x v="0"/>
    <n v="3"/>
    <x v="2"/>
    <x v="3"/>
    <x v="13"/>
    <x v="3"/>
    <s v="New"/>
    <x v="1"/>
    <s v="Trail Boots"/>
    <n v="1"/>
    <n v="142.87"/>
    <n v="0.1"/>
    <n v="77.33"/>
    <x v="456"/>
    <n v="77.33"/>
    <n v="51.253"/>
    <n v="0.39859857057309289"/>
  </r>
  <r>
    <n v="769"/>
    <d v="2026-03-30T00:00:00"/>
    <n v="2026"/>
    <x v="0"/>
    <n v="3"/>
    <x v="2"/>
    <x v="3"/>
    <x v="8"/>
    <x v="0"/>
    <s v="Returning"/>
    <x v="4"/>
    <s v="Resistance Band Set"/>
    <n v="1"/>
    <n v="40.53"/>
    <n v="0"/>
    <n v="14.32"/>
    <x v="457"/>
    <n v="14.32"/>
    <n v="26.21"/>
    <n v="0.64668147051566738"/>
  </r>
  <r>
    <n v="1184"/>
    <d v="2026-03-30T00:00:00"/>
    <n v="2026"/>
    <x v="0"/>
    <n v="3"/>
    <x v="2"/>
    <x v="3"/>
    <x v="8"/>
    <x v="0"/>
    <s v="Returning"/>
    <x v="0"/>
    <s v="Trail Bike Light"/>
    <n v="1"/>
    <n v="49.46"/>
    <n v="0"/>
    <n v="23.04"/>
    <x v="458"/>
    <n v="23.04"/>
    <n v="26.42"/>
    <n v="0.53416902547513145"/>
  </r>
  <r>
    <n v="1498"/>
    <d v="2026-03-30T00:00:00"/>
    <n v="2026"/>
    <x v="0"/>
    <n v="3"/>
    <x v="2"/>
    <x v="1"/>
    <x v="14"/>
    <x v="3"/>
    <s v="Business"/>
    <x v="1"/>
    <s v="Trail Boots"/>
    <n v="3"/>
    <n v="142.46"/>
    <n v="0"/>
    <n v="79.650000000000006"/>
    <x v="459"/>
    <n v="238.95000000000002"/>
    <n v="188.42999999999998"/>
    <n v="0.44089569001825069"/>
  </r>
  <r>
    <n v="2054"/>
    <d v="2026-03-30T00:00:00"/>
    <n v="2026"/>
    <x v="0"/>
    <n v="3"/>
    <x v="2"/>
    <x v="3"/>
    <x v="13"/>
    <x v="1"/>
    <s v="Business"/>
    <x v="1"/>
    <s v="Trail Boots"/>
    <n v="6"/>
    <n v="142.18"/>
    <n v="0.05"/>
    <n v="80.94"/>
    <x v="460"/>
    <n v="485.64"/>
    <n v="324.78600000000006"/>
    <n v="0.40075960050640036"/>
  </r>
  <r>
    <n v="2294"/>
    <d v="2026-03-30T00:00:00"/>
    <n v="2026"/>
    <x v="0"/>
    <n v="3"/>
    <x v="2"/>
    <x v="1"/>
    <x v="14"/>
    <x v="0"/>
    <s v="New"/>
    <x v="4"/>
    <s v="Resistance Band Set"/>
    <n v="2"/>
    <n v="41.04"/>
    <n v="0"/>
    <n v="15.03"/>
    <x v="461"/>
    <n v="30.06"/>
    <n v="52.019999999999996"/>
    <n v="0.63377192982456132"/>
  </r>
  <r>
    <n v="2892"/>
    <d v="2026-03-30T00:00:00"/>
    <n v="2026"/>
    <x v="0"/>
    <n v="3"/>
    <x v="2"/>
    <x v="1"/>
    <x v="12"/>
    <x v="0"/>
    <s v="Returning"/>
    <x v="1"/>
    <s v="Trail Boots"/>
    <n v="2"/>
    <n v="145.06"/>
    <n v="0.15"/>
    <n v="77.08"/>
    <x v="462"/>
    <n v="154.16"/>
    <n v="92.442000000000007"/>
    <n v="0.37486313979610875"/>
  </r>
  <r>
    <n v="3145"/>
    <d v="2026-03-30T00:00:00"/>
    <n v="2026"/>
    <x v="0"/>
    <n v="3"/>
    <x v="2"/>
    <x v="1"/>
    <x v="11"/>
    <x v="0"/>
    <s v="Returning"/>
    <x v="2"/>
    <s v="Carry-On Duffel"/>
    <n v="1"/>
    <n v="130.72999999999999"/>
    <n v="0"/>
    <n v="66.17"/>
    <x v="463"/>
    <n v="66.17"/>
    <n v="64.559999999999988"/>
    <n v="0.4938422703281572"/>
  </r>
  <r>
    <n v="3925"/>
    <d v="2026-03-30T00:00:00"/>
    <n v="2026"/>
    <x v="0"/>
    <n v="3"/>
    <x v="2"/>
    <x v="3"/>
    <x v="13"/>
    <x v="0"/>
    <s v="Business"/>
    <x v="4"/>
    <s v="Recovery Roller"/>
    <n v="2"/>
    <n v="36.630000000000003"/>
    <n v="0"/>
    <n v="14.31"/>
    <x v="464"/>
    <n v="28.62"/>
    <n v="44.64"/>
    <n v="0.60933660933660927"/>
  </r>
  <r>
    <n v="2722"/>
    <d v="2026-03-31T00:00:00"/>
    <n v="2026"/>
    <x v="0"/>
    <n v="3"/>
    <x v="2"/>
    <x v="3"/>
    <x v="13"/>
    <x v="3"/>
    <s v="New"/>
    <x v="0"/>
    <s v="Trail Bike Light"/>
    <n v="1"/>
    <n v="50.99"/>
    <n v="0.1"/>
    <n v="21.86"/>
    <x v="465"/>
    <n v="21.86"/>
    <n v="24.031000000000006"/>
    <n v="0.52365387548756848"/>
  </r>
  <r>
    <n v="2767"/>
    <d v="2026-03-31T00:00:00"/>
    <n v="2026"/>
    <x v="0"/>
    <n v="3"/>
    <x v="2"/>
    <x v="1"/>
    <x v="6"/>
    <x v="0"/>
    <s v="Returning"/>
    <x v="2"/>
    <s v="Carry-On Duffel"/>
    <n v="4"/>
    <n v="134.18"/>
    <n v="0"/>
    <n v="66.430000000000007"/>
    <x v="466"/>
    <n v="265.72000000000003"/>
    <n v="271"/>
    <n v="0.5049187658369354"/>
  </r>
  <r>
    <n v="3794"/>
    <d v="2026-03-31T00:00:00"/>
    <n v="2026"/>
    <x v="0"/>
    <n v="3"/>
    <x v="2"/>
    <x v="1"/>
    <x v="12"/>
    <x v="2"/>
    <s v="Business"/>
    <x v="4"/>
    <s v="Training Mat"/>
    <n v="2"/>
    <n v="50.86"/>
    <n v="0.1"/>
    <n v="21.76"/>
    <x v="467"/>
    <n v="43.52"/>
    <n v="48.027999999999999"/>
    <n v="0.52462096386595003"/>
  </r>
  <r>
    <n v="3880"/>
    <d v="2026-03-31T00:00:00"/>
    <n v="2026"/>
    <x v="0"/>
    <n v="3"/>
    <x v="2"/>
    <x v="1"/>
    <x v="12"/>
    <x v="1"/>
    <s v="Business"/>
    <x v="3"/>
    <s v="Compact Sleeping Bag"/>
    <n v="12"/>
    <n v="124.86"/>
    <n v="0.1"/>
    <n v="60.82"/>
    <x v="468"/>
    <n v="729.84"/>
    <n v="618.64800000000002"/>
    <n v="0.45877160197198641"/>
  </r>
  <r>
    <n v="422"/>
    <d v="2026-04-01T00:00:00"/>
    <n v="2026"/>
    <x v="1"/>
    <n v="4"/>
    <x v="3"/>
    <x v="3"/>
    <x v="4"/>
    <x v="0"/>
    <s v="Business"/>
    <x v="0"/>
    <s v="Commuter Helmet"/>
    <n v="1"/>
    <n v="81.760000000000005"/>
    <n v="0.1"/>
    <n v="42.78"/>
    <x v="469"/>
    <n v="42.78"/>
    <n v="30.804000000000002"/>
    <n v="0.4186236138290933"/>
  </r>
  <r>
    <n v="495"/>
    <d v="2026-04-01T00:00:00"/>
    <n v="2026"/>
    <x v="1"/>
    <n v="4"/>
    <x v="3"/>
    <x v="1"/>
    <x v="14"/>
    <x v="2"/>
    <s v="Business"/>
    <x v="2"/>
    <s v="Carry-On Duffel"/>
    <n v="1"/>
    <n v="134.65"/>
    <n v="0"/>
    <n v="68.19"/>
    <x v="470"/>
    <n v="68.19"/>
    <n v="66.460000000000008"/>
    <n v="0.49357593761604163"/>
  </r>
  <r>
    <n v="1517"/>
    <d v="2026-04-01T00:00:00"/>
    <n v="2026"/>
    <x v="1"/>
    <n v="4"/>
    <x v="3"/>
    <x v="2"/>
    <x v="16"/>
    <x v="0"/>
    <s v="Business"/>
    <x v="0"/>
    <s v="Compact Repair Kit"/>
    <n v="1"/>
    <n v="41.21"/>
    <n v="0"/>
    <n v="16.34"/>
    <x v="471"/>
    <n v="16.34"/>
    <n v="24.87"/>
    <n v="0.60349429750060668"/>
  </r>
  <r>
    <n v="2391"/>
    <d v="2026-04-01T00:00:00"/>
    <n v="2026"/>
    <x v="1"/>
    <n v="4"/>
    <x v="3"/>
    <x v="1"/>
    <x v="12"/>
    <x v="0"/>
    <s v="Returning"/>
    <x v="4"/>
    <s v="Resistance Band Set"/>
    <n v="2"/>
    <n v="40.590000000000003"/>
    <n v="0"/>
    <n v="15.01"/>
    <x v="472"/>
    <n v="30.02"/>
    <n v="51.160000000000011"/>
    <n v="0.63020448386302053"/>
  </r>
  <r>
    <n v="3809"/>
    <d v="2026-04-01T00:00:00"/>
    <n v="2026"/>
    <x v="1"/>
    <n v="4"/>
    <x v="3"/>
    <x v="0"/>
    <x v="15"/>
    <x v="0"/>
    <s v="New"/>
    <x v="3"/>
    <s v="Compact Sleeping Bag"/>
    <n v="3"/>
    <n v="124.08"/>
    <n v="0.05"/>
    <n v="62.41"/>
    <x v="473"/>
    <n v="187.23"/>
    <n v="166.398"/>
    <n v="0.47054531880959655"/>
  </r>
  <r>
    <n v="3958"/>
    <d v="2026-04-01T00:00:00"/>
    <n v="2026"/>
    <x v="1"/>
    <n v="4"/>
    <x v="3"/>
    <x v="1"/>
    <x v="1"/>
    <x v="0"/>
    <s v="Returning"/>
    <x v="3"/>
    <s v="Compact Sleeping Bag"/>
    <n v="2"/>
    <n v="125.35"/>
    <n v="0.15"/>
    <n v="60.73"/>
    <x v="474"/>
    <n v="121.46"/>
    <n v="91.635000000000005"/>
    <n v="0.43001947488209485"/>
  </r>
  <r>
    <n v="4418"/>
    <d v="2026-04-01T00:00:00"/>
    <n v="2026"/>
    <x v="1"/>
    <n v="4"/>
    <x v="3"/>
    <x v="1"/>
    <x v="14"/>
    <x v="3"/>
    <s v="New"/>
    <x v="4"/>
    <s v="Recovery Roller"/>
    <n v="3"/>
    <n v="36.090000000000003"/>
    <n v="0"/>
    <n v="14.03"/>
    <x v="475"/>
    <n v="42.089999999999996"/>
    <n v="66.180000000000007"/>
    <n v="0.61124965364366857"/>
  </r>
  <r>
    <n v="4693"/>
    <d v="2026-04-01T00:00:00"/>
    <n v="2026"/>
    <x v="1"/>
    <n v="4"/>
    <x v="3"/>
    <x v="1"/>
    <x v="12"/>
    <x v="1"/>
    <s v="Business"/>
    <x v="1"/>
    <s v="Hiking Daypack 20L"/>
    <n v="15"/>
    <n v="94.33"/>
    <n v="0.1"/>
    <n v="44.38"/>
    <x v="476"/>
    <n v="665.7"/>
    <n v="607.75500000000011"/>
    <n v="0.47724890161018652"/>
  </r>
  <r>
    <n v="193"/>
    <d v="2026-04-02T00:00:00"/>
    <n v="2026"/>
    <x v="1"/>
    <n v="4"/>
    <x v="3"/>
    <x v="3"/>
    <x v="4"/>
    <x v="2"/>
    <s v="Returning"/>
    <x v="2"/>
    <s v="Insulated Bottle"/>
    <n v="1"/>
    <n v="35.6"/>
    <n v="0.1"/>
    <n v="13.39"/>
    <x v="477"/>
    <n v="13.39"/>
    <n v="18.649999999999999"/>
    <n v="0.58208489388264661"/>
  </r>
  <r>
    <n v="2246"/>
    <d v="2026-04-02T00:00:00"/>
    <n v="2026"/>
    <x v="1"/>
    <n v="4"/>
    <x v="3"/>
    <x v="1"/>
    <x v="12"/>
    <x v="3"/>
    <s v="Returning"/>
    <x v="0"/>
    <s v="Trail Bike Light"/>
    <n v="1"/>
    <n v="50.17"/>
    <n v="0"/>
    <n v="21.95"/>
    <x v="478"/>
    <n v="21.95"/>
    <n v="28.220000000000002"/>
    <n v="0.56248754235598963"/>
  </r>
  <r>
    <n v="2556"/>
    <d v="2026-04-02T00:00:00"/>
    <n v="2026"/>
    <x v="1"/>
    <n v="4"/>
    <x v="3"/>
    <x v="3"/>
    <x v="8"/>
    <x v="0"/>
    <s v="Returning"/>
    <x v="1"/>
    <s v="Trekking Poles"/>
    <n v="2"/>
    <n v="72.900000000000006"/>
    <n v="0"/>
    <n v="31.52"/>
    <x v="479"/>
    <n v="63.04"/>
    <n v="82.760000000000019"/>
    <n v="0.5676268861454048"/>
  </r>
  <r>
    <n v="169"/>
    <d v="2026-04-03T00:00:00"/>
    <n v="2026"/>
    <x v="1"/>
    <n v="4"/>
    <x v="3"/>
    <x v="2"/>
    <x v="16"/>
    <x v="0"/>
    <s v="New"/>
    <x v="1"/>
    <s v="Hiking Daypack 20L"/>
    <n v="2"/>
    <n v="93.48"/>
    <n v="0"/>
    <n v="45.15"/>
    <x v="480"/>
    <n v="90.3"/>
    <n v="96.660000000000011"/>
    <n v="0.51700898587933253"/>
  </r>
  <r>
    <n v="877"/>
    <d v="2026-04-03T00:00:00"/>
    <n v="2026"/>
    <x v="1"/>
    <n v="4"/>
    <x v="3"/>
    <x v="1"/>
    <x v="12"/>
    <x v="0"/>
    <s v="New"/>
    <x v="3"/>
    <s v="Compact Sleeping Bag"/>
    <n v="1"/>
    <n v="123.63"/>
    <n v="0"/>
    <n v="58.88"/>
    <x v="481"/>
    <n v="58.88"/>
    <n v="64.75"/>
    <n v="0.52374019250990866"/>
  </r>
  <r>
    <n v="2023"/>
    <d v="2026-04-03T00:00:00"/>
    <n v="2026"/>
    <x v="1"/>
    <n v="4"/>
    <x v="3"/>
    <x v="1"/>
    <x v="12"/>
    <x v="0"/>
    <s v="New"/>
    <x v="2"/>
    <s v="Travel Backpack 35L"/>
    <n v="3"/>
    <n v="168.37"/>
    <n v="0"/>
    <n v="87.15"/>
    <x v="482"/>
    <n v="261.45000000000005"/>
    <n v="243.65999999999997"/>
    <n v="0.4823899744610084"/>
  </r>
  <r>
    <n v="2548"/>
    <d v="2026-04-03T00:00:00"/>
    <n v="2026"/>
    <x v="1"/>
    <n v="4"/>
    <x v="3"/>
    <x v="0"/>
    <x v="9"/>
    <x v="3"/>
    <s v="New"/>
    <x v="0"/>
    <s v="Trail Bike Light"/>
    <n v="4"/>
    <n v="51.68"/>
    <n v="0.05"/>
    <n v="23.09"/>
    <x v="483"/>
    <n v="92.36"/>
    <n v="104.02399999999999"/>
    <n v="0.52969692031937421"/>
  </r>
  <r>
    <n v="2602"/>
    <d v="2026-04-03T00:00:00"/>
    <n v="2026"/>
    <x v="1"/>
    <n v="4"/>
    <x v="3"/>
    <x v="1"/>
    <x v="12"/>
    <x v="3"/>
    <s v="New"/>
    <x v="0"/>
    <s v="Compact Repair Kit"/>
    <n v="1"/>
    <n v="40.159999999999997"/>
    <n v="0"/>
    <n v="16.77"/>
    <x v="484"/>
    <n v="16.77"/>
    <n v="23.389999999999997"/>
    <n v="0.58242031872509958"/>
  </r>
  <r>
    <n v="3229"/>
    <d v="2026-04-03T00:00:00"/>
    <n v="2026"/>
    <x v="1"/>
    <n v="4"/>
    <x v="3"/>
    <x v="3"/>
    <x v="13"/>
    <x v="2"/>
    <s v="Returning"/>
    <x v="2"/>
    <s v="Insulated Bottle"/>
    <n v="3"/>
    <n v="36.17"/>
    <n v="0.1"/>
    <n v="13.65"/>
    <x v="485"/>
    <n v="40.950000000000003"/>
    <n v="56.709000000000003"/>
    <n v="0.58068380794396834"/>
  </r>
  <r>
    <n v="3261"/>
    <d v="2026-04-03T00:00:00"/>
    <n v="2026"/>
    <x v="1"/>
    <n v="4"/>
    <x v="3"/>
    <x v="2"/>
    <x v="10"/>
    <x v="0"/>
    <s v="New"/>
    <x v="2"/>
    <s v="Carry-On Duffel"/>
    <n v="4"/>
    <n v="130.55000000000001"/>
    <n v="0"/>
    <n v="67.66"/>
    <x v="486"/>
    <n v="270.64"/>
    <n v="251.56000000000006"/>
    <n v="0.48173113749521262"/>
  </r>
  <r>
    <n v="3621"/>
    <d v="2026-04-03T00:00:00"/>
    <n v="2026"/>
    <x v="1"/>
    <n v="4"/>
    <x v="3"/>
    <x v="3"/>
    <x v="8"/>
    <x v="0"/>
    <s v="New"/>
    <x v="0"/>
    <s v="Cycling Pack 12L"/>
    <n v="2"/>
    <n v="102.63"/>
    <n v="0"/>
    <n v="50.19"/>
    <x v="487"/>
    <n v="100.38"/>
    <n v="104.88"/>
    <n v="0.51096170710318622"/>
  </r>
  <r>
    <n v="4681"/>
    <d v="2026-04-03T00:00:00"/>
    <n v="2026"/>
    <x v="1"/>
    <n v="4"/>
    <x v="3"/>
    <x v="3"/>
    <x v="13"/>
    <x v="3"/>
    <s v="Returning"/>
    <x v="0"/>
    <s v="Commuter Helmet"/>
    <n v="6"/>
    <n v="81.239999999999995"/>
    <n v="0"/>
    <n v="43.28"/>
    <x v="488"/>
    <n v="259.68"/>
    <n v="227.75999999999993"/>
    <n v="0.46725750861644505"/>
  </r>
  <r>
    <n v="4954"/>
    <d v="2026-04-03T00:00:00"/>
    <n v="2026"/>
    <x v="1"/>
    <n v="4"/>
    <x v="3"/>
    <x v="3"/>
    <x v="8"/>
    <x v="0"/>
    <s v="New"/>
    <x v="1"/>
    <s v="Trekking Poles"/>
    <n v="3"/>
    <n v="72.11"/>
    <n v="0.05"/>
    <n v="31.63"/>
    <x v="489"/>
    <n v="94.89"/>
    <n v="110.62349999999996"/>
    <n v="0.5382785072513484"/>
  </r>
  <r>
    <n v="1153"/>
    <d v="2026-04-04T00:00:00"/>
    <n v="2026"/>
    <x v="1"/>
    <n v="4"/>
    <x v="3"/>
    <x v="2"/>
    <x v="16"/>
    <x v="2"/>
    <s v="New"/>
    <x v="1"/>
    <s v="Hiking Daypack 20L"/>
    <n v="4"/>
    <n v="90.15"/>
    <n v="0"/>
    <n v="44.9"/>
    <x v="490"/>
    <n v="179.6"/>
    <n v="181.00000000000003"/>
    <n v="0.50194120909595119"/>
  </r>
  <r>
    <n v="1383"/>
    <d v="2026-04-04T00:00:00"/>
    <n v="2026"/>
    <x v="1"/>
    <n v="4"/>
    <x v="3"/>
    <x v="3"/>
    <x v="4"/>
    <x v="2"/>
    <s v="Returning"/>
    <x v="0"/>
    <s v="Trail Bike Light"/>
    <n v="1"/>
    <n v="50.7"/>
    <n v="0.05"/>
    <n v="21.85"/>
    <x v="491"/>
    <n v="21.85"/>
    <n v="26.314999999999998"/>
    <n v="0.54635108481262329"/>
  </r>
  <r>
    <n v="2583"/>
    <d v="2026-04-04T00:00:00"/>
    <n v="2026"/>
    <x v="1"/>
    <n v="4"/>
    <x v="3"/>
    <x v="0"/>
    <x v="0"/>
    <x v="0"/>
    <s v="Returning"/>
    <x v="4"/>
    <s v="Resistance Band Set"/>
    <n v="1"/>
    <n v="41.13"/>
    <n v="0"/>
    <n v="15.04"/>
    <x v="492"/>
    <n v="15.04"/>
    <n v="26.090000000000003"/>
    <n v="0.63433017262338931"/>
  </r>
  <r>
    <n v="4074"/>
    <d v="2026-04-04T00:00:00"/>
    <n v="2026"/>
    <x v="1"/>
    <n v="4"/>
    <x v="3"/>
    <x v="1"/>
    <x v="1"/>
    <x v="2"/>
    <s v="Returning"/>
    <x v="3"/>
    <s v="Compact Sleeping Bag"/>
    <n v="1"/>
    <n v="121.66"/>
    <n v="0"/>
    <n v="61.37"/>
    <x v="493"/>
    <n v="61.37"/>
    <n v="60.29"/>
    <n v="0.49556140062469178"/>
  </r>
  <r>
    <n v="4301"/>
    <d v="2026-04-04T00:00:00"/>
    <n v="2026"/>
    <x v="1"/>
    <n v="4"/>
    <x v="3"/>
    <x v="2"/>
    <x v="16"/>
    <x v="2"/>
    <s v="New"/>
    <x v="4"/>
    <s v="Weighted Vest"/>
    <n v="1"/>
    <n v="122.77"/>
    <n v="0.1"/>
    <n v="70.59"/>
    <x v="494"/>
    <n v="70.59"/>
    <n v="39.902999999999992"/>
    <n v="0.36113599956558329"/>
  </r>
  <r>
    <n v="4692"/>
    <d v="2026-04-04T00:00:00"/>
    <n v="2026"/>
    <x v="1"/>
    <n v="4"/>
    <x v="3"/>
    <x v="3"/>
    <x v="13"/>
    <x v="0"/>
    <s v="Returning"/>
    <x v="0"/>
    <s v="Trail Bike Light"/>
    <n v="1"/>
    <n v="49.96"/>
    <n v="0"/>
    <n v="22.13"/>
    <x v="495"/>
    <n v="22.13"/>
    <n v="27.830000000000002"/>
    <n v="0.55704563650920735"/>
  </r>
  <r>
    <n v="1951"/>
    <d v="2026-04-05T00:00:00"/>
    <n v="2026"/>
    <x v="1"/>
    <n v="4"/>
    <x v="3"/>
    <x v="3"/>
    <x v="8"/>
    <x v="3"/>
    <s v="Returning"/>
    <x v="1"/>
    <s v="Summit Backpack 45L"/>
    <n v="2"/>
    <n v="155.13"/>
    <n v="0.15"/>
    <n v="80.959999999999994"/>
    <x v="496"/>
    <n v="161.91999999999999"/>
    <n v="101.80100000000002"/>
    <n v="0.38601779911345707"/>
  </r>
  <r>
    <n v="2111"/>
    <d v="2026-04-05T00:00:00"/>
    <n v="2026"/>
    <x v="1"/>
    <n v="4"/>
    <x v="3"/>
    <x v="3"/>
    <x v="13"/>
    <x v="0"/>
    <s v="New"/>
    <x v="1"/>
    <s v="Trekking Poles"/>
    <n v="3"/>
    <n v="69.83"/>
    <n v="0.05"/>
    <n v="31.53"/>
    <x v="497"/>
    <n v="94.59"/>
    <n v="104.4255"/>
    <n v="0.52471038687941396"/>
  </r>
  <r>
    <n v="2933"/>
    <d v="2026-04-05T00:00:00"/>
    <n v="2026"/>
    <x v="1"/>
    <n v="4"/>
    <x v="3"/>
    <x v="1"/>
    <x v="6"/>
    <x v="2"/>
    <s v="Returning"/>
    <x v="2"/>
    <s v="Insulated Bottle"/>
    <n v="1"/>
    <n v="35.4"/>
    <n v="0"/>
    <n v="13.37"/>
    <x v="498"/>
    <n v="13.37"/>
    <n v="22.03"/>
    <n v="0.62231638418079105"/>
  </r>
  <r>
    <n v="3263"/>
    <d v="2026-04-05T00:00:00"/>
    <n v="2026"/>
    <x v="1"/>
    <n v="4"/>
    <x v="3"/>
    <x v="3"/>
    <x v="7"/>
    <x v="0"/>
    <s v="New"/>
    <x v="4"/>
    <s v="Training Mat"/>
    <n v="1"/>
    <n v="51.75"/>
    <n v="0.1"/>
    <n v="22.1"/>
    <x v="499"/>
    <n v="22.1"/>
    <n v="24.475000000000001"/>
    <n v="0.52549651100375738"/>
  </r>
  <r>
    <n v="4764"/>
    <d v="2026-04-05T00:00:00"/>
    <n v="2026"/>
    <x v="1"/>
    <n v="4"/>
    <x v="3"/>
    <x v="3"/>
    <x v="13"/>
    <x v="3"/>
    <s v="New"/>
    <x v="0"/>
    <s v="Compact Repair Kit"/>
    <n v="6"/>
    <n v="39.6"/>
    <n v="0.15"/>
    <n v="17.010000000000002"/>
    <x v="500"/>
    <n v="102.06"/>
    <n v="99.9"/>
    <n v="0.49465240641711233"/>
  </r>
  <r>
    <n v="28"/>
    <d v="2026-04-06T00:00:00"/>
    <n v="2026"/>
    <x v="1"/>
    <n v="4"/>
    <x v="3"/>
    <x v="1"/>
    <x v="6"/>
    <x v="2"/>
    <s v="New"/>
    <x v="4"/>
    <s v="Weighted Vest"/>
    <n v="2"/>
    <n v="125.94"/>
    <n v="0.05"/>
    <n v="70.94"/>
    <x v="501"/>
    <n v="141.88"/>
    <n v="97.405999999999977"/>
    <n v="0.40706936469329585"/>
  </r>
  <r>
    <n v="581"/>
    <d v="2026-04-06T00:00:00"/>
    <n v="2026"/>
    <x v="1"/>
    <n v="4"/>
    <x v="3"/>
    <x v="1"/>
    <x v="1"/>
    <x v="0"/>
    <s v="Returning"/>
    <x v="3"/>
    <s v="Compact Sleeping Bag"/>
    <n v="3"/>
    <n v="124.67"/>
    <n v="0"/>
    <n v="61.46"/>
    <x v="502"/>
    <n v="184.38"/>
    <n v="189.63"/>
    <n v="0.50701852891633914"/>
  </r>
  <r>
    <n v="643"/>
    <d v="2026-04-06T00:00:00"/>
    <n v="2026"/>
    <x v="1"/>
    <n v="4"/>
    <x v="3"/>
    <x v="3"/>
    <x v="8"/>
    <x v="0"/>
    <s v="Returning"/>
    <x v="1"/>
    <s v="Trekking Poles"/>
    <n v="2"/>
    <n v="72.260000000000005"/>
    <n v="0"/>
    <n v="33.21"/>
    <x v="503"/>
    <n v="66.42"/>
    <n v="78.100000000000009"/>
    <n v="0.54040963188486024"/>
  </r>
  <r>
    <n v="1907"/>
    <d v="2026-04-06T00:00:00"/>
    <n v="2026"/>
    <x v="1"/>
    <n v="4"/>
    <x v="3"/>
    <x v="1"/>
    <x v="12"/>
    <x v="1"/>
    <s v="Business"/>
    <x v="0"/>
    <s v="Trail Bike Light"/>
    <n v="10"/>
    <n v="50.64"/>
    <n v="0.2"/>
    <n v="22.99"/>
    <x v="504"/>
    <n v="229.89999999999998"/>
    <n v="175.22000000000003"/>
    <n v="0.43251382306477099"/>
  </r>
  <r>
    <n v="1950"/>
    <d v="2026-04-06T00:00:00"/>
    <n v="2026"/>
    <x v="1"/>
    <n v="4"/>
    <x v="3"/>
    <x v="0"/>
    <x v="9"/>
    <x v="0"/>
    <s v="New"/>
    <x v="1"/>
    <s v="Trekking Poles"/>
    <n v="1"/>
    <n v="73"/>
    <n v="0"/>
    <n v="32.4"/>
    <x v="505"/>
    <n v="32.4"/>
    <n v="40.6"/>
    <n v="0.55616438356164388"/>
  </r>
  <r>
    <n v="2443"/>
    <d v="2026-04-06T00:00:00"/>
    <n v="2026"/>
    <x v="1"/>
    <n v="4"/>
    <x v="3"/>
    <x v="0"/>
    <x v="15"/>
    <x v="0"/>
    <s v="Returning"/>
    <x v="2"/>
    <s v="Insulated Bottle"/>
    <n v="1"/>
    <n v="35.700000000000003"/>
    <n v="0"/>
    <n v="13.8"/>
    <x v="506"/>
    <n v="13.8"/>
    <n v="21.900000000000002"/>
    <n v="0.61344537815126055"/>
  </r>
  <r>
    <n v="2480"/>
    <d v="2026-04-06T00:00:00"/>
    <n v="2026"/>
    <x v="1"/>
    <n v="4"/>
    <x v="3"/>
    <x v="2"/>
    <x v="16"/>
    <x v="1"/>
    <s v="New"/>
    <x v="1"/>
    <s v="Summit Backpack 45L"/>
    <n v="8"/>
    <n v="152.41999999999999"/>
    <n v="0.05"/>
    <n v="80.11"/>
    <x v="507"/>
    <n v="640.88"/>
    <n v="517.51199999999983"/>
    <n v="0.44675032286134564"/>
  </r>
  <r>
    <n v="2515"/>
    <d v="2026-04-06T00:00:00"/>
    <n v="2026"/>
    <x v="1"/>
    <n v="4"/>
    <x v="3"/>
    <x v="3"/>
    <x v="8"/>
    <x v="0"/>
    <s v="Returning"/>
    <x v="0"/>
    <s v="Commuter Helmet"/>
    <n v="1"/>
    <n v="81.78"/>
    <n v="0"/>
    <n v="42.82"/>
    <x v="508"/>
    <n v="42.82"/>
    <n v="38.96"/>
    <n v="0.47640009782342874"/>
  </r>
  <r>
    <n v="2829"/>
    <d v="2026-04-06T00:00:00"/>
    <n v="2026"/>
    <x v="1"/>
    <n v="4"/>
    <x v="3"/>
    <x v="1"/>
    <x v="6"/>
    <x v="0"/>
    <s v="Business"/>
    <x v="0"/>
    <s v="Cycling Pack 12L"/>
    <n v="6"/>
    <n v="102.59"/>
    <n v="0.1"/>
    <n v="49.6"/>
    <x v="509"/>
    <n v="297.60000000000002"/>
    <n v="256.38599999999997"/>
    <n v="0.46280230908362302"/>
  </r>
  <r>
    <n v="4086"/>
    <d v="2026-04-06T00:00:00"/>
    <n v="2026"/>
    <x v="1"/>
    <n v="4"/>
    <x v="3"/>
    <x v="3"/>
    <x v="8"/>
    <x v="2"/>
    <s v="Returning"/>
    <x v="1"/>
    <s v="Summit Backpack 45L"/>
    <n v="2"/>
    <n v="152.44"/>
    <n v="0.15"/>
    <n v="76.680000000000007"/>
    <x v="510"/>
    <n v="153.36000000000001"/>
    <n v="105.78799999999995"/>
    <n v="0.4082146109559015"/>
  </r>
  <r>
    <n v="4512"/>
    <d v="2026-04-06T00:00:00"/>
    <n v="2026"/>
    <x v="1"/>
    <n v="4"/>
    <x v="3"/>
    <x v="1"/>
    <x v="1"/>
    <x v="0"/>
    <s v="New"/>
    <x v="2"/>
    <s v="Carry-On Duffel"/>
    <n v="6"/>
    <n v="136.29"/>
    <n v="0"/>
    <n v="68.209999999999994"/>
    <x v="511"/>
    <n v="409.26"/>
    <n v="408.48"/>
    <n v="0.49952307579426225"/>
  </r>
  <r>
    <n v="4837"/>
    <d v="2026-04-06T00:00:00"/>
    <n v="2026"/>
    <x v="1"/>
    <n v="4"/>
    <x v="3"/>
    <x v="0"/>
    <x v="9"/>
    <x v="1"/>
    <s v="Business"/>
    <x v="1"/>
    <s v="Summit Backpack 45L"/>
    <n v="4"/>
    <n v="157.51"/>
    <n v="0.2"/>
    <n v="79.209999999999994"/>
    <x v="512"/>
    <n v="316.83999999999997"/>
    <n v="187.19200000000001"/>
    <n v="0.37138911815122855"/>
  </r>
  <r>
    <n v="1580"/>
    <d v="2026-04-07T00:00:00"/>
    <n v="2026"/>
    <x v="1"/>
    <n v="4"/>
    <x v="3"/>
    <x v="2"/>
    <x v="3"/>
    <x v="0"/>
    <s v="New"/>
    <x v="3"/>
    <s v="Compact Sleeping Bag"/>
    <n v="2"/>
    <n v="120.5"/>
    <n v="0"/>
    <n v="61.42"/>
    <x v="513"/>
    <n v="122.84"/>
    <n v="118.16"/>
    <n v="0.49029045643153524"/>
  </r>
  <r>
    <n v="1962"/>
    <d v="2026-04-07T00:00:00"/>
    <n v="2026"/>
    <x v="1"/>
    <n v="4"/>
    <x v="3"/>
    <x v="0"/>
    <x v="0"/>
    <x v="0"/>
    <s v="Returning"/>
    <x v="1"/>
    <s v="Summit Backpack 45L"/>
    <n v="3"/>
    <n v="152.62"/>
    <n v="0.05"/>
    <n v="77.75"/>
    <x v="514"/>
    <n v="233.25"/>
    <n v="201.71699999999998"/>
    <n v="0.46375242259757637"/>
  </r>
  <r>
    <n v="2381"/>
    <d v="2026-04-07T00:00:00"/>
    <n v="2026"/>
    <x v="1"/>
    <n v="4"/>
    <x v="3"/>
    <x v="1"/>
    <x v="11"/>
    <x v="0"/>
    <s v="Returning"/>
    <x v="2"/>
    <s v="Carry-On Duffel"/>
    <n v="2"/>
    <n v="134.16"/>
    <n v="0.05"/>
    <n v="67.08"/>
    <x v="515"/>
    <n v="134.16"/>
    <n v="120.74399999999997"/>
    <n v="0.47368421052631576"/>
  </r>
  <r>
    <n v="2655"/>
    <d v="2026-04-07T00:00:00"/>
    <n v="2026"/>
    <x v="1"/>
    <n v="4"/>
    <x v="3"/>
    <x v="3"/>
    <x v="13"/>
    <x v="2"/>
    <s v="Business"/>
    <x v="0"/>
    <s v="Cycling Pack 12L"/>
    <n v="1"/>
    <n v="101.13"/>
    <n v="0"/>
    <n v="50.8"/>
    <x v="516"/>
    <n v="50.8"/>
    <n v="50.33"/>
    <n v="0.49767625828141998"/>
  </r>
  <r>
    <n v="2944"/>
    <d v="2026-04-07T00:00:00"/>
    <n v="2026"/>
    <x v="1"/>
    <n v="4"/>
    <x v="3"/>
    <x v="1"/>
    <x v="14"/>
    <x v="2"/>
    <s v="New"/>
    <x v="4"/>
    <s v="Training Mat"/>
    <n v="1"/>
    <n v="51.36"/>
    <n v="0"/>
    <n v="22.21"/>
    <x v="517"/>
    <n v="22.21"/>
    <n v="29.15"/>
    <n v="0.56756230529595009"/>
  </r>
  <r>
    <n v="4756"/>
    <d v="2026-04-07T00:00:00"/>
    <n v="2026"/>
    <x v="1"/>
    <n v="4"/>
    <x v="3"/>
    <x v="2"/>
    <x v="16"/>
    <x v="0"/>
    <s v="Business"/>
    <x v="1"/>
    <s v="Summit Backpack 45L"/>
    <n v="5"/>
    <n v="151.88"/>
    <n v="0"/>
    <n v="80.56"/>
    <x v="518"/>
    <n v="402.8"/>
    <n v="356.59999999999997"/>
    <n v="0.46958124835396364"/>
  </r>
  <r>
    <n v="52"/>
    <d v="2026-04-08T00:00:00"/>
    <n v="2026"/>
    <x v="1"/>
    <n v="4"/>
    <x v="3"/>
    <x v="1"/>
    <x v="12"/>
    <x v="0"/>
    <s v="New"/>
    <x v="2"/>
    <s v="Carry-On Duffel"/>
    <n v="2"/>
    <n v="133.59"/>
    <n v="0"/>
    <n v="66.83"/>
    <x v="519"/>
    <n v="133.66"/>
    <n v="133.52000000000001"/>
    <n v="0.49973800434164234"/>
  </r>
  <r>
    <n v="556"/>
    <d v="2026-04-08T00:00:00"/>
    <n v="2026"/>
    <x v="1"/>
    <n v="4"/>
    <x v="3"/>
    <x v="3"/>
    <x v="8"/>
    <x v="0"/>
    <s v="New"/>
    <x v="3"/>
    <s v="Compact Sleeping Bag"/>
    <n v="2"/>
    <n v="124.39"/>
    <n v="0"/>
    <n v="61.27"/>
    <x v="520"/>
    <n v="122.54"/>
    <n v="126.24"/>
    <n v="0.50743628909076288"/>
  </r>
  <r>
    <n v="1233"/>
    <d v="2026-04-08T00:00:00"/>
    <n v="2026"/>
    <x v="1"/>
    <n v="4"/>
    <x v="3"/>
    <x v="0"/>
    <x v="15"/>
    <x v="0"/>
    <s v="New"/>
    <x v="0"/>
    <s v="Trail Bike Light"/>
    <n v="5"/>
    <n v="50.22"/>
    <n v="0.1"/>
    <n v="22.31"/>
    <x v="521"/>
    <n v="111.55"/>
    <n v="114.44000000000001"/>
    <n v="0.50639408823399268"/>
  </r>
  <r>
    <n v="1492"/>
    <d v="2026-04-08T00:00:00"/>
    <n v="2026"/>
    <x v="1"/>
    <n v="4"/>
    <x v="3"/>
    <x v="1"/>
    <x v="14"/>
    <x v="0"/>
    <s v="Returning"/>
    <x v="0"/>
    <s v="Compact Repair Kit"/>
    <n v="2"/>
    <n v="41.08"/>
    <n v="0"/>
    <n v="16.79"/>
    <x v="522"/>
    <n v="33.58"/>
    <n v="48.58"/>
    <n v="0.59128529698149956"/>
  </r>
  <r>
    <n v="1619"/>
    <d v="2026-04-08T00:00:00"/>
    <n v="2026"/>
    <x v="1"/>
    <n v="4"/>
    <x v="3"/>
    <x v="3"/>
    <x v="8"/>
    <x v="2"/>
    <s v="New"/>
    <x v="2"/>
    <s v="Packing Cube Set"/>
    <n v="5"/>
    <n v="46.11"/>
    <n v="0"/>
    <n v="18.88"/>
    <x v="523"/>
    <n v="94.399999999999991"/>
    <n v="136.15000000000003"/>
    <n v="0.5905443504662764"/>
  </r>
  <r>
    <n v="1631"/>
    <d v="2026-04-08T00:00:00"/>
    <n v="2026"/>
    <x v="1"/>
    <n v="4"/>
    <x v="3"/>
    <x v="3"/>
    <x v="8"/>
    <x v="0"/>
    <s v="Returning"/>
    <x v="2"/>
    <s v="Packing Cube Set"/>
    <n v="1"/>
    <n v="45.54"/>
    <n v="0"/>
    <n v="18.36"/>
    <x v="232"/>
    <n v="18.36"/>
    <n v="27.18"/>
    <n v="0.59683794466403162"/>
  </r>
  <r>
    <n v="1844"/>
    <d v="2026-04-08T00:00:00"/>
    <n v="2026"/>
    <x v="1"/>
    <n v="4"/>
    <x v="3"/>
    <x v="1"/>
    <x v="14"/>
    <x v="2"/>
    <s v="New"/>
    <x v="4"/>
    <s v="Recovery Roller"/>
    <n v="2"/>
    <n v="37.1"/>
    <n v="0.1"/>
    <n v="14.17"/>
    <x v="524"/>
    <n v="28.34"/>
    <n v="38.44"/>
    <n v="0.57562144354597178"/>
  </r>
  <r>
    <n v="4246"/>
    <d v="2026-04-08T00:00:00"/>
    <n v="2026"/>
    <x v="1"/>
    <n v="4"/>
    <x v="3"/>
    <x v="3"/>
    <x v="8"/>
    <x v="1"/>
    <s v="Business"/>
    <x v="1"/>
    <s v="Summit Backpack 45L"/>
    <n v="5"/>
    <n v="156.57"/>
    <n v="0.15"/>
    <n v="80.849999999999994"/>
    <x v="525"/>
    <n v="404.25"/>
    <n v="261.1724999999999"/>
    <n v="0.39249123677062309"/>
  </r>
  <r>
    <n v="5139"/>
    <d v="2026-04-08T00:00:00"/>
    <n v="2026"/>
    <x v="1"/>
    <n v="4"/>
    <x v="3"/>
    <x v="0"/>
    <x v="15"/>
    <x v="0"/>
    <s v="Returning"/>
    <x v="4"/>
    <s v="Training Mat"/>
    <n v="2"/>
    <n v="51.4"/>
    <n v="0"/>
    <n v="21.99"/>
    <x v="526"/>
    <n v="43.98"/>
    <n v="58.82"/>
    <n v="0.57217898832684821"/>
  </r>
  <r>
    <n v="186"/>
    <d v="2026-04-09T00:00:00"/>
    <n v="2026"/>
    <x v="1"/>
    <n v="4"/>
    <x v="3"/>
    <x v="0"/>
    <x v="0"/>
    <x v="0"/>
    <s v="New"/>
    <x v="2"/>
    <s v="Packing Cube Set"/>
    <n v="2"/>
    <n v="46.42"/>
    <n v="0.1"/>
    <n v="18.73"/>
    <x v="527"/>
    <n v="37.46"/>
    <n v="46.096000000000011"/>
    <n v="0.55167791660682663"/>
  </r>
  <r>
    <n v="1742"/>
    <d v="2026-04-09T00:00:00"/>
    <n v="2026"/>
    <x v="1"/>
    <n v="4"/>
    <x v="3"/>
    <x v="3"/>
    <x v="4"/>
    <x v="3"/>
    <s v="Returning"/>
    <x v="3"/>
    <s v="Compact Sleeping Bag"/>
    <n v="2"/>
    <n v="120.75"/>
    <n v="0.05"/>
    <n v="60.31"/>
    <x v="528"/>
    <n v="120.62"/>
    <n v="108.80499999999998"/>
    <n v="0.47425084450256066"/>
  </r>
  <r>
    <n v="3189"/>
    <d v="2026-04-09T00:00:00"/>
    <n v="2026"/>
    <x v="1"/>
    <n v="4"/>
    <x v="3"/>
    <x v="1"/>
    <x v="11"/>
    <x v="1"/>
    <s v="Business"/>
    <x v="1"/>
    <s v="Summit Backpack 45L"/>
    <n v="6"/>
    <n v="157.38999999999999"/>
    <n v="0.05"/>
    <n v="79.239999999999995"/>
    <x v="529"/>
    <n v="475.43999999999994"/>
    <n v="421.68299999999999"/>
    <n v="0.47003922539049831"/>
  </r>
  <r>
    <n v="3747"/>
    <d v="2026-04-09T00:00:00"/>
    <n v="2026"/>
    <x v="1"/>
    <n v="4"/>
    <x v="3"/>
    <x v="3"/>
    <x v="7"/>
    <x v="2"/>
    <s v="Returning"/>
    <x v="3"/>
    <s v="Compact Sleeping Bag"/>
    <n v="2"/>
    <n v="122.36"/>
    <n v="0.05"/>
    <n v="59.06"/>
    <x v="530"/>
    <n v="118.12"/>
    <n v="114.36399999999998"/>
    <n v="0.49192202474148755"/>
  </r>
  <r>
    <n v="3782"/>
    <d v="2026-04-09T00:00:00"/>
    <n v="2026"/>
    <x v="1"/>
    <n v="4"/>
    <x v="3"/>
    <x v="0"/>
    <x v="0"/>
    <x v="2"/>
    <s v="Returning"/>
    <x v="4"/>
    <s v="Resistance Band Set"/>
    <n v="2"/>
    <n v="39.68"/>
    <n v="0.05"/>
    <n v="14.98"/>
    <x v="531"/>
    <n v="29.96"/>
    <n v="45.431999999999995"/>
    <n v="0.60261035653650252"/>
  </r>
  <r>
    <n v="4344"/>
    <d v="2026-04-09T00:00:00"/>
    <n v="2026"/>
    <x v="1"/>
    <n v="4"/>
    <x v="3"/>
    <x v="2"/>
    <x v="5"/>
    <x v="2"/>
    <s v="Business"/>
    <x v="3"/>
    <s v="Compact Sleeping Bag"/>
    <n v="3"/>
    <n v="121.56"/>
    <n v="0.15"/>
    <n v="61.31"/>
    <x v="532"/>
    <n v="183.93"/>
    <n v="126.048"/>
    <n v="0.40663530960261696"/>
  </r>
  <r>
    <n v="4901"/>
    <d v="2026-04-09T00:00:00"/>
    <n v="2026"/>
    <x v="1"/>
    <n v="4"/>
    <x v="3"/>
    <x v="0"/>
    <x v="0"/>
    <x v="3"/>
    <s v="New"/>
    <x v="0"/>
    <s v="Commuter Helmet"/>
    <n v="1"/>
    <n v="80.19"/>
    <n v="0.1"/>
    <n v="42.15"/>
    <x v="533"/>
    <n v="42.15"/>
    <n v="30.021000000000008"/>
    <n v="0.4159704036247247"/>
  </r>
  <r>
    <n v="4969"/>
    <d v="2026-04-09T00:00:00"/>
    <n v="2026"/>
    <x v="1"/>
    <n v="4"/>
    <x v="3"/>
    <x v="3"/>
    <x v="7"/>
    <x v="3"/>
    <s v="Business"/>
    <x v="0"/>
    <s v="Commuter Helmet"/>
    <n v="2"/>
    <n v="81.14"/>
    <n v="0"/>
    <n v="43.43"/>
    <x v="534"/>
    <n v="86.86"/>
    <n v="75.42"/>
    <n v="0.46475228000985952"/>
  </r>
  <r>
    <n v="673"/>
    <d v="2026-04-10T00:00:00"/>
    <n v="2026"/>
    <x v="1"/>
    <n v="4"/>
    <x v="3"/>
    <x v="3"/>
    <x v="8"/>
    <x v="2"/>
    <s v="New"/>
    <x v="3"/>
    <s v="Trail Tent 2P"/>
    <n v="2"/>
    <n v="191.11"/>
    <n v="0"/>
    <n v="103.58"/>
    <x v="535"/>
    <n v="207.16"/>
    <n v="175.06000000000003"/>
    <n v="0.45800847679346979"/>
  </r>
  <r>
    <n v="888"/>
    <d v="2026-04-10T00:00:00"/>
    <n v="2026"/>
    <x v="1"/>
    <n v="4"/>
    <x v="3"/>
    <x v="3"/>
    <x v="7"/>
    <x v="2"/>
    <s v="New"/>
    <x v="0"/>
    <s v="Compact Repair Kit"/>
    <n v="2"/>
    <n v="40.58"/>
    <n v="0.05"/>
    <n v="17.149999999999999"/>
    <x v="536"/>
    <n v="34.299999999999997"/>
    <n v="42.801999999999992"/>
    <n v="0.55513475655625011"/>
  </r>
  <r>
    <n v="1541"/>
    <d v="2026-04-10T00:00:00"/>
    <n v="2026"/>
    <x v="1"/>
    <n v="4"/>
    <x v="3"/>
    <x v="0"/>
    <x v="15"/>
    <x v="3"/>
    <s v="Returning"/>
    <x v="3"/>
    <s v="Portable Camp Stove"/>
    <n v="1"/>
    <n v="83.44"/>
    <n v="0"/>
    <n v="40.299999999999997"/>
    <x v="537"/>
    <n v="40.299999999999997"/>
    <n v="43.14"/>
    <n v="0.51701821668264625"/>
  </r>
  <r>
    <n v="1881"/>
    <d v="2026-04-10T00:00:00"/>
    <n v="2026"/>
    <x v="1"/>
    <n v="4"/>
    <x v="3"/>
    <x v="3"/>
    <x v="7"/>
    <x v="3"/>
    <s v="New"/>
    <x v="4"/>
    <s v="Training Mat"/>
    <n v="1"/>
    <n v="49.61"/>
    <n v="0"/>
    <n v="21.92"/>
    <x v="538"/>
    <n v="21.92"/>
    <n v="27.689999999999998"/>
    <n v="0.55815359806490628"/>
  </r>
  <r>
    <n v="2007"/>
    <d v="2026-04-10T00:00:00"/>
    <n v="2026"/>
    <x v="1"/>
    <n v="4"/>
    <x v="3"/>
    <x v="3"/>
    <x v="8"/>
    <x v="0"/>
    <s v="Returning"/>
    <x v="4"/>
    <s v="Weighted Vest"/>
    <n v="2"/>
    <n v="123.31"/>
    <n v="0"/>
    <n v="69.239999999999995"/>
    <x v="539"/>
    <n v="138.47999999999999"/>
    <n v="108.14000000000001"/>
    <n v="0.43848836266320662"/>
  </r>
  <r>
    <n v="2312"/>
    <d v="2026-04-10T00:00:00"/>
    <n v="2026"/>
    <x v="1"/>
    <n v="4"/>
    <x v="3"/>
    <x v="0"/>
    <x v="15"/>
    <x v="2"/>
    <s v="New"/>
    <x v="1"/>
    <s v="Hiking Daypack 20L"/>
    <n v="1"/>
    <n v="93.35"/>
    <n v="0.1"/>
    <n v="45.54"/>
    <x v="540"/>
    <n v="45.54"/>
    <n v="38.475000000000001"/>
    <n v="0.45795393679700053"/>
  </r>
  <r>
    <n v="4493"/>
    <d v="2026-04-10T00:00:00"/>
    <n v="2026"/>
    <x v="1"/>
    <n v="4"/>
    <x v="3"/>
    <x v="0"/>
    <x v="0"/>
    <x v="1"/>
    <s v="Business"/>
    <x v="1"/>
    <s v="Hiking Daypack 20L"/>
    <n v="5"/>
    <n v="92.63"/>
    <n v="0.15"/>
    <n v="46.33"/>
    <x v="541"/>
    <n v="231.64999999999998"/>
    <n v="162.02749999999997"/>
    <n v="0.41157419461361139"/>
  </r>
  <r>
    <n v="2072"/>
    <d v="2026-04-11T00:00:00"/>
    <n v="2026"/>
    <x v="1"/>
    <n v="4"/>
    <x v="3"/>
    <x v="0"/>
    <x v="9"/>
    <x v="0"/>
    <s v="New"/>
    <x v="3"/>
    <s v="Compact Sleeping Bag"/>
    <n v="4"/>
    <n v="124.87"/>
    <n v="0.1"/>
    <n v="62.03"/>
    <x v="542"/>
    <n v="248.12"/>
    <n v="201.41200000000003"/>
    <n v="0.44804819234225823"/>
  </r>
  <r>
    <n v="2142"/>
    <d v="2026-04-11T00:00:00"/>
    <n v="2026"/>
    <x v="1"/>
    <n v="4"/>
    <x v="3"/>
    <x v="3"/>
    <x v="4"/>
    <x v="3"/>
    <s v="New"/>
    <x v="3"/>
    <s v="Alpine Tent 4P"/>
    <n v="1"/>
    <n v="339.64"/>
    <n v="0.1"/>
    <n v="195.81"/>
    <x v="543"/>
    <n v="195.81"/>
    <n v="109.86599999999999"/>
    <n v="0.35941977780394924"/>
  </r>
  <r>
    <n v="2911"/>
    <d v="2026-04-11T00:00:00"/>
    <n v="2026"/>
    <x v="1"/>
    <n v="4"/>
    <x v="3"/>
    <x v="2"/>
    <x v="2"/>
    <x v="2"/>
    <s v="New"/>
    <x v="0"/>
    <s v="Trail Bike Light"/>
    <n v="1"/>
    <n v="50.86"/>
    <n v="0.05"/>
    <n v="22.1"/>
    <x v="544"/>
    <n v="22.1"/>
    <n v="26.216999999999999"/>
    <n v="0.54260405240391574"/>
  </r>
  <r>
    <n v="4276"/>
    <d v="2026-04-11T00:00:00"/>
    <n v="2026"/>
    <x v="1"/>
    <n v="4"/>
    <x v="3"/>
    <x v="3"/>
    <x v="8"/>
    <x v="0"/>
    <s v="New"/>
    <x v="2"/>
    <s v="Travel Backpack 35L"/>
    <n v="2"/>
    <n v="167.01"/>
    <n v="0"/>
    <n v="89.8"/>
    <x v="545"/>
    <n v="179.6"/>
    <n v="154.41999999999999"/>
    <n v="0.46230764624872761"/>
  </r>
  <r>
    <n v="5077"/>
    <d v="2026-04-11T00:00:00"/>
    <n v="2026"/>
    <x v="1"/>
    <n v="4"/>
    <x v="3"/>
    <x v="3"/>
    <x v="8"/>
    <x v="3"/>
    <s v="Returning"/>
    <x v="1"/>
    <s v="Hiking Daypack 20L"/>
    <n v="2"/>
    <n v="92.63"/>
    <n v="0.15"/>
    <n v="44.96"/>
    <x v="546"/>
    <n v="89.92"/>
    <n v="67.550999999999974"/>
    <n v="0.42897422382533917"/>
  </r>
  <r>
    <n v="1259"/>
    <d v="2026-04-12T00:00:00"/>
    <n v="2026"/>
    <x v="1"/>
    <n v="4"/>
    <x v="3"/>
    <x v="1"/>
    <x v="12"/>
    <x v="3"/>
    <s v="New"/>
    <x v="1"/>
    <s v="Summit Backpack 45L"/>
    <n v="2"/>
    <n v="151.01"/>
    <n v="0"/>
    <n v="80.209999999999994"/>
    <x v="547"/>
    <n v="160.41999999999999"/>
    <n v="141.6"/>
    <n v="0.4688431229719886"/>
  </r>
  <r>
    <n v="1720"/>
    <d v="2026-04-12T00:00:00"/>
    <n v="2026"/>
    <x v="1"/>
    <n v="4"/>
    <x v="3"/>
    <x v="0"/>
    <x v="15"/>
    <x v="0"/>
    <s v="New"/>
    <x v="1"/>
    <s v="Hiking Daypack 20L"/>
    <n v="2"/>
    <n v="92.07"/>
    <n v="0"/>
    <n v="44.1"/>
    <x v="548"/>
    <n v="88.2"/>
    <n v="95.939999999999984"/>
    <n v="0.52101661779081132"/>
  </r>
  <r>
    <n v="1975"/>
    <d v="2026-04-12T00:00:00"/>
    <n v="2026"/>
    <x v="1"/>
    <n v="4"/>
    <x v="3"/>
    <x v="0"/>
    <x v="15"/>
    <x v="0"/>
    <s v="Returning"/>
    <x v="4"/>
    <s v="Recovery Roller"/>
    <n v="1"/>
    <n v="36.840000000000003"/>
    <n v="0.1"/>
    <n v="13.86"/>
    <x v="549"/>
    <n v="13.86"/>
    <n v="19.296000000000006"/>
    <n v="0.58197611292073836"/>
  </r>
  <r>
    <n v="2848"/>
    <d v="2026-04-12T00:00:00"/>
    <n v="2026"/>
    <x v="1"/>
    <n v="4"/>
    <x v="3"/>
    <x v="1"/>
    <x v="6"/>
    <x v="0"/>
    <s v="New"/>
    <x v="1"/>
    <s v="Trekking Poles"/>
    <n v="1"/>
    <n v="71.64"/>
    <n v="0.05"/>
    <n v="32.729999999999997"/>
    <x v="550"/>
    <n v="32.729999999999997"/>
    <n v="35.327999999999996"/>
    <n v="0.51908666137706072"/>
  </r>
  <r>
    <n v="2979"/>
    <d v="2026-04-12T00:00:00"/>
    <n v="2026"/>
    <x v="1"/>
    <n v="4"/>
    <x v="3"/>
    <x v="1"/>
    <x v="14"/>
    <x v="0"/>
    <s v="New"/>
    <x v="4"/>
    <s v="Weighted Vest"/>
    <n v="1"/>
    <n v="124.18"/>
    <n v="0"/>
    <n v="67.42"/>
    <x v="551"/>
    <n v="67.42"/>
    <n v="56.760000000000005"/>
    <n v="0.45707843453052022"/>
  </r>
  <r>
    <n v="2996"/>
    <d v="2026-04-12T00:00:00"/>
    <n v="2026"/>
    <x v="1"/>
    <n v="4"/>
    <x v="3"/>
    <x v="1"/>
    <x v="12"/>
    <x v="2"/>
    <s v="New"/>
    <x v="2"/>
    <s v="Carry-On Duffel"/>
    <n v="1"/>
    <n v="134.94999999999999"/>
    <n v="0"/>
    <n v="67.849999999999994"/>
    <x v="552"/>
    <n v="67.849999999999994"/>
    <n v="67.099999999999994"/>
    <n v="0.49722119303445722"/>
  </r>
  <r>
    <n v="749"/>
    <d v="2026-04-13T00:00:00"/>
    <n v="2026"/>
    <x v="1"/>
    <n v="4"/>
    <x v="3"/>
    <x v="0"/>
    <x v="15"/>
    <x v="0"/>
    <s v="New"/>
    <x v="3"/>
    <s v="Compact Sleeping Bag"/>
    <n v="2"/>
    <n v="124"/>
    <n v="0"/>
    <n v="60.14"/>
    <x v="553"/>
    <n v="120.28"/>
    <n v="127.72"/>
    <n v="0.51500000000000001"/>
  </r>
  <r>
    <n v="1928"/>
    <d v="2026-04-13T00:00:00"/>
    <n v="2026"/>
    <x v="1"/>
    <n v="4"/>
    <x v="3"/>
    <x v="3"/>
    <x v="13"/>
    <x v="3"/>
    <s v="Returning"/>
    <x v="4"/>
    <s v="Training Mat"/>
    <n v="2"/>
    <n v="50.2"/>
    <n v="0.1"/>
    <n v="21.48"/>
    <x v="554"/>
    <n v="42.96"/>
    <n v="47.400000000000013"/>
    <n v="0.5245683930942896"/>
  </r>
  <r>
    <n v="2486"/>
    <d v="2026-04-13T00:00:00"/>
    <n v="2026"/>
    <x v="1"/>
    <n v="4"/>
    <x v="3"/>
    <x v="1"/>
    <x v="11"/>
    <x v="0"/>
    <s v="Business"/>
    <x v="1"/>
    <s v="Hiking Daypack 20L"/>
    <n v="1"/>
    <n v="93.65"/>
    <n v="0"/>
    <n v="44.15"/>
    <x v="555"/>
    <n v="44.15"/>
    <n v="49.500000000000007"/>
    <n v="0.5285638013881474"/>
  </r>
  <r>
    <n v="2688"/>
    <d v="2026-04-13T00:00:00"/>
    <n v="2026"/>
    <x v="1"/>
    <n v="4"/>
    <x v="3"/>
    <x v="2"/>
    <x v="16"/>
    <x v="3"/>
    <s v="New"/>
    <x v="2"/>
    <s v="Packing Cube Set"/>
    <n v="5"/>
    <n v="47.25"/>
    <n v="0.1"/>
    <n v="17.93"/>
    <x v="556"/>
    <n v="89.65"/>
    <n v="122.97499999999999"/>
    <n v="0.57836566725455607"/>
  </r>
  <r>
    <n v="2712"/>
    <d v="2026-04-13T00:00:00"/>
    <n v="2026"/>
    <x v="1"/>
    <n v="4"/>
    <x v="3"/>
    <x v="2"/>
    <x v="5"/>
    <x v="0"/>
    <s v="Returning"/>
    <x v="4"/>
    <s v="Recovery Roller"/>
    <n v="1"/>
    <n v="35.69"/>
    <n v="0.05"/>
    <n v="13.53"/>
    <x v="557"/>
    <n v="13.53"/>
    <n v="20.375499999999995"/>
    <n v="0.60094969842650892"/>
  </r>
  <r>
    <n v="3853"/>
    <d v="2026-04-13T00:00:00"/>
    <n v="2026"/>
    <x v="1"/>
    <n v="4"/>
    <x v="3"/>
    <x v="3"/>
    <x v="13"/>
    <x v="0"/>
    <s v="Returning"/>
    <x v="2"/>
    <s v="Carry-On Duffel"/>
    <n v="3"/>
    <n v="136.12"/>
    <n v="0"/>
    <n v="66.58"/>
    <x v="558"/>
    <n v="199.74"/>
    <n v="208.62"/>
    <n v="0.51087275933000298"/>
  </r>
  <r>
    <n v="4043"/>
    <d v="2026-04-13T00:00:00"/>
    <n v="2026"/>
    <x v="1"/>
    <n v="4"/>
    <x v="3"/>
    <x v="3"/>
    <x v="7"/>
    <x v="3"/>
    <s v="New"/>
    <x v="1"/>
    <s v="Summit Backpack 45L"/>
    <n v="1"/>
    <n v="155.88999999999999"/>
    <n v="0"/>
    <n v="77.260000000000005"/>
    <x v="559"/>
    <n v="77.260000000000005"/>
    <n v="78.629999999999981"/>
    <n v="0.50439412406183837"/>
  </r>
  <r>
    <n v="290"/>
    <d v="2026-04-14T00:00:00"/>
    <n v="2026"/>
    <x v="1"/>
    <n v="4"/>
    <x v="3"/>
    <x v="0"/>
    <x v="15"/>
    <x v="0"/>
    <s v="Business"/>
    <x v="2"/>
    <s v="Carry-On Duffel"/>
    <n v="1"/>
    <n v="130.81"/>
    <n v="0"/>
    <n v="67.86"/>
    <x v="560"/>
    <n v="67.86"/>
    <n v="62.95"/>
    <n v="0.48123232168794439"/>
  </r>
  <r>
    <n v="2953"/>
    <d v="2026-04-14T00:00:00"/>
    <n v="2026"/>
    <x v="1"/>
    <n v="4"/>
    <x v="3"/>
    <x v="0"/>
    <x v="0"/>
    <x v="0"/>
    <s v="Returning"/>
    <x v="2"/>
    <s v="Packing Cube Set"/>
    <n v="2"/>
    <n v="47.56"/>
    <n v="0.05"/>
    <n v="18.649999999999999"/>
    <x v="561"/>
    <n v="37.299999999999997"/>
    <n v="53.064000000000007"/>
    <n v="0.58722500110663545"/>
  </r>
  <r>
    <n v="3179"/>
    <d v="2026-04-14T00:00:00"/>
    <n v="2026"/>
    <x v="1"/>
    <n v="4"/>
    <x v="3"/>
    <x v="1"/>
    <x v="14"/>
    <x v="0"/>
    <s v="New"/>
    <x v="1"/>
    <s v="Trail Boots"/>
    <n v="2"/>
    <n v="140.65"/>
    <n v="0.05"/>
    <n v="78.900000000000006"/>
    <x v="562"/>
    <n v="157.80000000000001"/>
    <n v="109.435"/>
    <n v="0.40950848504125581"/>
  </r>
  <r>
    <n v="3301"/>
    <d v="2026-04-14T00:00:00"/>
    <n v="2026"/>
    <x v="1"/>
    <n v="4"/>
    <x v="3"/>
    <x v="3"/>
    <x v="4"/>
    <x v="2"/>
    <s v="New"/>
    <x v="0"/>
    <s v="Commuter Helmet"/>
    <n v="1"/>
    <n v="82.75"/>
    <n v="0"/>
    <n v="43.18"/>
    <x v="563"/>
    <n v="43.18"/>
    <n v="39.57"/>
    <n v="0.47818731117824775"/>
  </r>
  <r>
    <n v="3349"/>
    <d v="2026-04-14T00:00:00"/>
    <n v="2026"/>
    <x v="1"/>
    <n v="4"/>
    <x v="3"/>
    <x v="3"/>
    <x v="8"/>
    <x v="0"/>
    <s v="Returning"/>
    <x v="4"/>
    <s v="Resistance Band Set"/>
    <n v="2"/>
    <n v="40.909999999999997"/>
    <n v="0.1"/>
    <n v="14.95"/>
    <x v="564"/>
    <n v="29.9"/>
    <n v="43.737999999999992"/>
    <n v="0.59395964040305271"/>
  </r>
  <r>
    <n v="4874"/>
    <d v="2026-04-14T00:00:00"/>
    <n v="2026"/>
    <x v="1"/>
    <n v="4"/>
    <x v="3"/>
    <x v="0"/>
    <x v="0"/>
    <x v="2"/>
    <s v="Returning"/>
    <x v="2"/>
    <s v="Packing Cube Set"/>
    <n v="1"/>
    <n v="46.62"/>
    <n v="0"/>
    <n v="18.86"/>
    <x v="565"/>
    <n v="18.86"/>
    <n v="27.759999999999998"/>
    <n v="0.59545259545259543"/>
  </r>
  <r>
    <n v="1045"/>
    <d v="2026-04-15T00:00:00"/>
    <n v="2026"/>
    <x v="1"/>
    <n v="4"/>
    <x v="3"/>
    <x v="0"/>
    <x v="15"/>
    <x v="0"/>
    <s v="Returning"/>
    <x v="3"/>
    <s v="Trail Tent 2P"/>
    <n v="2"/>
    <n v="196.57"/>
    <n v="0.05"/>
    <n v="106.2"/>
    <x v="566"/>
    <n v="212.4"/>
    <n v="161.08299999999994"/>
    <n v="0.43129941657317727"/>
  </r>
  <r>
    <n v="1703"/>
    <d v="2026-04-15T00:00:00"/>
    <n v="2026"/>
    <x v="1"/>
    <n v="4"/>
    <x v="3"/>
    <x v="1"/>
    <x v="1"/>
    <x v="0"/>
    <s v="Returning"/>
    <x v="1"/>
    <s v="Hiking Daypack 20L"/>
    <n v="1"/>
    <n v="90.52"/>
    <n v="0"/>
    <n v="46.5"/>
    <x v="567"/>
    <n v="46.5"/>
    <n v="44.019999999999996"/>
    <n v="0.4863013698630137"/>
  </r>
  <r>
    <n v="2107"/>
    <d v="2026-04-15T00:00:00"/>
    <n v="2026"/>
    <x v="1"/>
    <n v="4"/>
    <x v="3"/>
    <x v="0"/>
    <x v="15"/>
    <x v="0"/>
    <s v="Returning"/>
    <x v="2"/>
    <s v="Travel Backpack 35L"/>
    <n v="5"/>
    <n v="165.35"/>
    <n v="0.05"/>
    <n v="89.38"/>
    <x v="568"/>
    <n v="446.9"/>
    <n v="338.51249999999993"/>
    <n v="0.43099963395031271"/>
  </r>
  <r>
    <n v="2265"/>
    <d v="2026-04-15T00:00:00"/>
    <n v="2026"/>
    <x v="1"/>
    <n v="4"/>
    <x v="3"/>
    <x v="1"/>
    <x v="11"/>
    <x v="2"/>
    <s v="Returning"/>
    <x v="2"/>
    <s v="Insulated Bottle"/>
    <n v="2"/>
    <n v="36.35"/>
    <n v="0"/>
    <n v="13.55"/>
    <x v="569"/>
    <n v="27.1"/>
    <n v="45.6"/>
    <n v="0.6272352132049519"/>
  </r>
  <r>
    <n v="2839"/>
    <d v="2026-04-15T00:00:00"/>
    <n v="2026"/>
    <x v="1"/>
    <n v="4"/>
    <x v="3"/>
    <x v="1"/>
    <x v="14"/>
    <x v="2"/>
    <s v="New"/>
    <x v="2"/>
    <s v="Packing Cube Set"/>
    <n v="1"/>
    <n v="47"/>
    <n v="0"/>
    <n v="18.64"/>
    <x v="570"/>
    <n v="18.64"/>
    <n v="28.36"/>
    <n v="0.60340425531914887"/>
  </r>
  <r>
    <n v="4742"/>
    <d v="2026-04-15T00:00:00"/>
    <n v="2026"/>
    <x v="1"/>
    <n v="4"/>
    <x v="3"/>
    <x v="3"/>
    <x v="13"/>
    <x v="3"/>
    <s v="Returning"/>
    <x v="2"/>
    <s v="Packing Cube Set"/>
    <n v="1"/>
    <n v="46.86"/>
    <n v="0"/>
    <n v="18.190000000000001"/>
    <x v="571"/>
    <n v="18.190000000000001"/>
    <n v="28.669999999999998"/>
    <n v="0.61182244985061884"/>
  </r>
  <r>
    <n v="4899"/>
    <d v="2026-04-15T00:00:00"/>
    <n v="2026"/>
    <x v="1"/>
    <n v="4"/>
    <x v="3"/>
    <x v="0"/>
    <x v="9"/>
    <x v="0"/>
    <s v="New"/>
    <x v="3"/>
    <s v="Portable Camp Stove"/>
    <n v="2"/>
    <n v="82.13"/>
    <n v="0.05"/>
    <n v="39.909999999999997"/>
    <x v="572"/>
    <n v="79.819999999999993"/>
    <n v="76.227000000000004"/>
    <n v="0.48848744288579726"/>
  </r>
  <r>
    <n v="5042"/>
    <d v="2026-04-15T00:00:00"/>
    <n v="2026"/>
    <x v="1"/>
    <n v="4"/>
    <x v="3"/>
    <x v="1"/>
    <x v="6"/>
    <x v="2"/>
    <s v="Business"/>
    <x v="2"/>
    <s v="Travel Backpack 35L"/>
    <n v="1"/>
    <n v="163.16"/>
    <n v="0"/>
    <n v="88.78"/>
    <x v="573"/>
    <n v="88.78"/>
    <n v="74.38"/>
    <n v="0.45587153714145623"/>
  </r>
  <r>
    <n v="2248"/>
    <d v="2026-04-16T00:00:00"/>
    <n v="2026"/>
    <x v="1"/>
    <n v="4"/>
    <x v="3"/>
    <x v="0"/>
    <x v="15"/>
    <x v="2"/>
    <s v="New"/>
    <x v="2"/>
    <s v="Insulated Bottle"/>
    <n v="2"/>
    <n v="36.68"/>
    <n v="0.1"/>
    <n v="13.92"/>
    <x v="574"/>
    <n v="27.84"/>
    <n v="38.183999999999997"/>
    <n v="0.57833515085423481"/>
  </r>
  <r>
    <n v="2427"/>
    <d v="2026-04-16T00:00:00"/>
    <n v="2026"/>
    <x v="1"/>
    <n v="4"/>
    <x v="3"/>
    <x v="3"/>
    <x v="13"/>
    <x v="0"/>
    <s v="New"/>
    <x v="2"/>
    <s v="Packing Cube Set"/>
    <n v="1"/>
    <n v="45.82"/>
    <n v="0.1"/>
    <n v="18.48"/>
    <x v="575"/>
    <n v="18.48"/>
    <n v="22.757999999999999"/>
    <n v="0.55186963480285167"/>
  </r>
  <r>
    <n v="2445"/>
    <d v="2026-04-16T00:00:00"/>
    <n v="2026"/>
    <x v="1"/>
    <n v="4"/>
    <x v="3"/>
    <x v="0"/>
    <x v="15"/>
    <x v="0"/>
    <s v="Returning"/>
    <x v="1"/>
    <s v="Trekking Poles"/>
    <n v="1"/>
    <n v="70.95"/>
    <n v="0"/>
    <n v="31.43"/>
    <x v="576"/>
    <n v="31.43"/>
    <n v="39.520000000000003"/>
    <n v="0.55701198026779419"/>
  </r>
  <r>
    <n v="3311"/>
    <d v="2026-04-16T00:00:00"/>
    <n v="2026"/>
    <x v="1"/>
    <n v="4"/>
    <x v="3"/>
    <x v="1"/>
    <x v="11"/>
    <x v="0"/>
    <s v="New"/>
    <x v="2"/>
    <s v="Packing Cube Set"/>
    <n v="1"/>
    <n v="46.68"/>
    <n v="0.05"/>
    <n v="18.350000000000001"/>
    <x v="577"/>
    <n v="18.350000000000001"/>
    <n v="25.995999999999995"/>
    <n v="0.58620845172056102"/>
  </r>
  <r>
    <n v="3320"/>
    <d v="2026-04-16T00:00:00"/>
    <n v="2026"/>
    <x v="1"/>
    <n v="4"/>
    <x v="3"/>
    <x v="2"/>
    <x v="16"/>
    <x v="0"/>
    <s v="Business"/>
    <x v="2"/>
    <s v="Travel Backpack 35L"/>
    <n v="5"/>
    <n v="164.31"/>
    <n v="0.05"/>
    <n v="85.41"/>
    <x v="578"/>
    <n v="427.04999999999995"/>
    <n v="353.42250000000001"/>
    <n v="0.45283145786686912"/>
  </r>
  <r>
    <n v="3321"/>
    <d v="2026-04-16T00:00:00"/>
    <n v="2026"/>
    <x v="1"/>
    <n v="4"/>
    <x v="3"/>
    <x v="1"/>
    <x v="6"/>
    <x v="0"/>
    <s v="Business"/>
    <x v="2"/>
    <s v="Insulated Bottle"/>
    <n v="3"/>
    <n v="35.57"/>
    <n v="0"/>
    <n v="13.67"/>
    <x v="579"/>
    <n v="41.01"/>
    <n v="65.700000000000017"/>
    <n v="0.61568737700309262"/>
  </r>
  <r>
    <n v="5181"/>
    <d v="2026-04-16T00:00:00"/>
    <n v="2026"/>
    <x v="1"/>
    <n v="4"/>
    <x v="3"/>
    <x v="0"/>
    <x v="0"/>
    <x v="3"/>
    <s v="New"/>
    <x v="2"/>
    <s v="Packing Cube Set"/>
    <n v="2"/>
    <n v="45.51"/>
    <n v="0.1"/>
    <n v="18.809999999999999"/>
    <x v="580"/>
    <n v="37.619999999999997"/>
    <n v="44.297999999999995"/>
    <n v="0.54076027246758951"/>
  </r>
  <r>
    <n v="5187"/>
    <d v="2026-04-16T00:00:00"/>
    <n v="2026"/>
    <x v="1"/>
    <n v="4"/>
    <x v="3"/>
    <x v="3"/>
    <x v="8"/>
    <x v="0"/>
    <s v="Returning"/>
    <x v="3"/>
    <s v="Trail Tent 2P"/>
    <n v="2"/>
    <n v="198.32"/>
    <n v="0"/>
    <n v="106.8"/>
    <x v="581"/>
    <n v="213.6"/>
    <n v="183.04"/>
    <n v="0.46147640177490923"/>
  </r>
  <r>
    <n v="605"/>
    <d v="2026-04-17T00:00:00"/>
    <n v="2026"/>
    <x v="1"/>
    <n v="4"/>
    <x v="3"/>
    <x v="3"/>
    <x v="8"/>
    <x v="3"/>
    <s v="Business"/>
    <x v="2"/>
    <s v="Carry-On Duffel"/>
    <n v="2"/>
    <n v="130.94"/>
    <n v="0"/>
    <n v="67.459999999999994"/>
    <x v="582"/>
    <n v="134.91999999999999"/>
    <n v="126.96000000000001"/>
    <n v="0.48480219948067821"/>
  </r>
  <r>
    <n v="3244"/>
    <d v="2026-04-17T00:00:00"/>
    <n v="2026"/>
    <x v="1"/>
    <n v="4"/>
    <x v="3"/>
    <x v="1"/>
    <x v="11"/>
    <x v="3"/>
    <s v="Returning"/>
    <x v="2"/>
    <s v="Carry-On Duffel"/>
    <n v="1"/>
    <n v="131.62"/>
    <n v="0"/>
    <n v="66.95"/>
    <x v="583"/>
    <n v="66.95"/>
    <n v="64.67"/>
    <n v="0.49133870232487464"/>
  </r>
  <r>
    <n v="4047"/>
    <d v="2026-04-17T00:00:00"/>
    <n v="2026"/>
    <x v="1"/>
    <n v="4"/>
    <x v="3"/>
    <x v="0"/>
    <x v="0"/>
    <x v="1"/>
    <s v="Business"/>
    <x v="2"/>
    <s v="Travel Backpack 35L"/>
    <n v="8"/>
    <n v="168.34"/>
    <n v="0.15"/>
    <n v="88.7"/>
    <x v="584"/>
    <n v="709.6"/>
    <n v="435.11199999999997"/>
    <n v="0.38010608781946897"/>
  </r>
  <r>
    <n v="4101"/>
    <d v="2026-04-17T00:00:00"/>
    <n v="2026"/>
    <x v="1"/>
    <n v="4"/>
    <x v="3"/>
    <x v="1"/>
    <x v="6"/>
    <x v="0"/>
    <s v="Returning"/>
    <x v="3"/>
    <s v="Portable Camp Stove"/>
    <n v="1"/>
    <n v="81.040000000000006"/>
    <n v="0"/>
    <n v="39.97"/>
    <x v="585"/>
    <n v="39.97"/>
    <n v="41.070000000000007"/>
    <n v="0.50678677196446209"/>
  </r>
  <r>
    <n v="4537"/>
    <d v="2026-04-17T00:00:00"/>
    <n v="2026"/>
    <x v="1"/>
    <n v="4"/>
    <x v="3"/>
    <x v="3"/>
    <x v="8"/>
    <x v="0"/>
    <s v="Business"/>
    <x v="3"/>
    <s v="Portable Camp Stove"/>
    <n v="3"/>
    <n v="81.53"/>
    <n v="0.05"/>
    <n v="38.630000000000003"/>
    <x v="586"/>
    <n v="115.89000000000001"/>
    <n v="116.47049999999999"/>
    <n v="0.50124913657872139"/>
  </r>
  <r>
    <n v="754"/>
    <d v="2026-04-18T00:00:00"/>
    <n v="2026"/>
    <x v="1"/>
    <n v="4"/>
    <x v="3"/>
    <x v="2"/>
    <x v="10"/>
    <x v="3"/>
    <s v="Returning"/>
    <x v="0"/>
    <s v="Cycling Pack 12L"/>
    <n v="3"/>
    <n v="104.8"/>
    <n v="0.1"/>
    <n v="50.59"/>
    <x v="587"/>
    <n v="151.77000000000001"/>
    <n v="131.18999999999997"/>
    <n v="0.46363443596268017"/>
  </r>
  <r>
    <n v="1340"/>
    <d v="2026-04-18T00:00:00"/>
    <n v="2026"/>
    <x v="1"/>
    <n v="4"/>
    <x v="3"/>
    <x v="3"/>
    <x v="8"/>
    <x v="0"/>
    <s v="New"/>
    <x v="4"/>
    <s v="Training Mat"/>
    <n v="2"/>
    <n v="51.24"/>
    <n v="0"/>
    <n v="22.52"/>
    <x v="588"/>
    <n v="45.04"/>
    <n v="57.440000000000005"/>
    <n v="0.56049960967993762"/>
  </r>
  <r>
    <n v="1444"/>
    <d v="2026-04-18T00:00:00"/>
    <n v="2026"/>
    <x v="1"/>
    <n v="4"/>
    <x v="3"/>
    <x v="2"/>
    <x v="10"/>
    <x v="2"/>
    <s v="Returning"/>
    <x v="3"/>
    <s v="Compact Sleeping Bag"/>
    <n v="1"/>
    <n v="120.52"/>
    <n v="0.1"/>
    <n v="59.01"/>
    <x v="589"/>
    <n v="59.01"/>
    <n v="49.458000000000006"/>
    <n v="0.45596858059519862"/>
  </r>
  <r>
    <n v="2390"/>
    <d v="2026-04-18T00:00:00"/>
    <n v="2026"/>
    <x v="1"/>
    <n v="4"/>
    <x v="3"/>
    <x v="3"/>
    <x v="8"/>
    <x v="2"/>
    <s v="Returning"/>
    <x v="3"/>
    <s v="Portable Camp Stove"/>
    <n v="1"/>
    <n v="80.98"/>
    <n v="0"/>
    <n v="40.19"/>
    <x v="590"/>
    <n v="40.19"/>
    <n v="40.790000000000006"/>
    <n v="0.50370461842430236"/>
  </r>
  <r>
    <n v="3076"/>
    <d v="2026-04-18T00:00:00"/>
    <n v="2026"/>
    <x v="1"/>
    <n v="4"/>
    <x v="3"/>
    <x v="2"/>
    <x v="2"/>
    <x v="0"/>
    <s v="Business"/>
    <x v="3"/>
    <s v="Portable Camp Stove"/>
    <n v="2"/>
    <n v="82.58"/>
    <n v="0.1"/>
    <n v="39.93"/>
    <x v="591"/>
    <n v="79.86"/>
    <n v="68.784000000000006"/>
    <n v="0.46274319851457174"/>
  </r>
  <r>
    <n v="3157"/>
    <d v="2026-04-18T00:00:00"/>
    <n v="2026"/>
    <x v="1"/>
    <n v="4"/>
    <x v="3"/>
    <x v="3"/>
    <x v="8"/>
    <x v="0"/>
    <s v="New"/>
    <x v="3"/>
    <s v="Trail Tent 2P"/>
    <n v="2"/>
    <n v="200.36"/>
    <n v="0"/>
    <n v="105.12"/>
    <x v="592"/>
    <n v="210.24"/>
    <n v="190.48000000000002"/>
    <n v="0.47534438011579161"/>
  </r>
  <r>
    <n v="4516"/>
    <d v="2026-04-18T00:00:00"/>
    <n v="2026"/>
    <x v="1"/>
    <n v="4"/>
    <x v="3"/>
    <x v="2"/>
    <x v="5"/>
    <x v="0"/>
    <s v="Returning"/>
    <x v="3"/>
    <s v="Trail Tent 2P"/>
    <n v="1"/>
    <n v="196.24"/>
    <n v="0"/>
    <n v="106.34"/>
    <x v="593"/>
    <n v="106.34"/>
    <n v="89.9"/>
    <n v="0.45811251528740321"/>
  </r>
  <r>
    <n v="5119"/>
    <d v="2026-04-18T00:00:00"/>
    <n v="2026"/>
    <x v="1"/>
    <n v="4"/>
    <x v="3"/>
    <x v="0"/>
    <x v="15"/>
    <x v="0"/>
    <s v="Business"/>
    <x v="1"/>
    <s v="Hiking Daypack 20L"/>
    <n v="1"/>
    <n v="93.32"/>
    <n v="0"/>
    <n v="44.82"/>
    <x v="594"/>
    <n v="44.82"/>
    <n v="48.499999999999993"/>
    <n v="0.51971710244320612"/>
  </r>
  <r>
    <n v="125"/>
    <d v="2026-04-19T00:00:00"/>
    <n v="2026"/>
    <x v="1"/>
    <n v="4"/>
    <x v="3"/>
    <x v="3"/>
    <x v="7"/>
    <x v="0"/>
    <s v="Returning"/>
    <x v="0"/>
    <s v="Cycling Pack 12L"/>
    <n v="2"/>
    <n v="101.61"/>
    <n v="0"/>
    <n v="49.9"/>
    <x v="595"/>
    <n v="99.8"/>
    <n v="103.42"/>
    <n v="0.50890660368074014"/>
  </r>
  <r>
    <n v="728"/>
    <d v="2026-04-19T00:00:00"/>
    <n v="2026"/>
    <x v="1"/>
    <n v="4"/>
    <x v="3"/>
    <x v="1"/>
    <x v="14"/>
    <x v="0"/>
    <s v="Returning"/>
    <x v="0"/>
    <s v="Cycling Pack 12L"/>
    <n v="1"/>
    <n v="104.91"/>
    <n v="0"/>
    <n v="51.68"/>
    <x v="596"/>
    <n v="51.68"/>
    <n v="53.23"/>
    <n v="0.50738728433895719"/>
  </r>
  <r>
    <n v="1271"/>
    <d v="2026-04-19T00:00:00"/>
    <n v="2026"/>
    <x v="1"/>
    <n v="4"/>
    <x v="3"/>
    <x v="2"/>
    <x v="2"/>
    <x v="1"/>
    <s v="Business"/>
    <x v="4"/>
    <s v="Resistance Band Set"/>
    <n v="8"/>
    <n v="39.99"/>
    <n v="0.15"/>
    <n v="14.92"/>
    <x v="597"/>
    <n v="119.36"/>
    <n v="152.572"/>
    <n v="0.56106673727255341"/>
  </r>
  <r>
    <n v="1284"/>
    <d v="2026-04-19T00:00:00"/>
    <n v="2026"/>
    <x v="1"/>
    <n v="4"/>
    <x v="3"/>
    <x v="1"/>
    <x v="12"/>
    <x v="2"/>
    <s v="New"/>
    <x v="2"/>
    <s v="Carry-On Duffel"/>
    <n v="1"/>
    <n v="136.01"/>
    <n v="0"/>
    <n v="66.59"/>
    <x v="598"/>
    <n v="66.59"/>
    <n v="69.419999999999987"/>
    <n v="0.51040364679067707"/>
  </r>
  <r>
    <n v="1657"/>
    <d v="2026-04-19T00:00:00"/>
    <n v="2026"/>
    <x v="1"/>
    <n v="4"/>
    <x v="3"/>
    <x v="0"/>
    <x v="0"/>
    <x v="1"/>
    <s v="Business"/>
    <x v="3"/>
    <s v="Compact Sleeping Bag"/>
    <n v="15"/>
    <n v="122.1"/>
    <n v="0.15"/>
    <n v="62.33"/>
    <x v="599"/>
    <n v="934.94999999999993"/>
    <n v="621.82499999999993"/>
    <n v="0.39943151707857588"/>
  </r>
  <r>
    <n v="2240"/>
    <d v="2026-04-19T00:00:00"/>
    <n v="2026"/>
    <x v="1"/>
    <n v="4"/>
    <x v="3"/>
    <x v="0"/>
    <x v="15"/>
    <x v="3"/>
    <s v="Returning"/>
    <x v="3"/>
    <s v="Alpine Tent 4P"/>
    <n v="4"/>
    <n v="341.75"/>
    <n v="0.1"/>
    <n v="191.91"/>
    <x v="600"/>
    <n v="767.64"/>
    <n v="462.65999999999997"/>
    <n v="0.37605462082418922"/>
  </r>
  <r>
    <n v="3050"/>
    <d v="2026-04-19T00:00:00"/>
    <n v="2026"/>
    <x v="1"/>
    <n v="4"/>
    <x v="3"/>
    <x v="3"/>
    <x v="13"/>
    <x v="2"/>
    <s v="Returning"/>
    <x v="1"/>
    <s v="Summit Backpack 45L"/>
    <n v="3"/>
    <n v="156.16"/>
    <n v="0.05"/>
    <n v="77.81"/>
    <x v="601"/>
    <n v="233.43"/>
    <n v="211.62599999999998"/>
    <n v="0.47550420621225192"/>
  </r>
  <r>
    <n v="3213"/>
    <d v="2026-04-19T00:00:00"/>
    <n v="2026"/>
    <x v="1"/>
    <n v="4"/>
    <x v="3"/>
    <x v="0"/>
    <x v="15"/>
    <x v="0"/>
    <s v="Returning"/>
    <x v="2"/>
    <s v="Carry-On Duffel"/>
    <n v="2"/>
    <n v="132.53"/>
    <n v="0.05"/>
    <n v="66.39"/>
    <x v="602"/>
    <n v="132.78"/>
    <n v="119.02699999999999"/>
    <n v="0.47269138665724142"/>
  </r>
  <r>
    <n v="3367"/>
    <d v="2026-04-19T00:00:00"/>
    <n v="2026"/>
    <x v="1"/>
    <n v="4"/>
    <x v="3"/>
    <x v="2"/>
    <x v="3"/>
    <x v="0"/>
    <s v="Returning"/>
    <x v="2"/>
    <s v="Packing Cube Set"/>
    <n v="3"/>
    <n v="45.79"/>
    <n v="0"/>
    <n v="17.98"/>
    <x v="603"/>
    <n v="53.94"/>
    <n v="83.43"/>
    <n v="0.60733784669141733"/>
  </r>
  <r>
    <n v="3885"/>
    <d v="2026-04-19T00:00:00"/>
    <n v="2026"/>
    <x v="1"/>
    <n v="4"/>
    <x v="3"/>
    <x v="0"/>
    <x v="15"/>
    <x v="0"/>
    <s v="New"/>
    <x v="2"/>
    <s v="Carry-On Duffel"/>
    <n v="2"/>
    <n v="133.97"/>
    <n v="0.15"/>
    <n v="67.36"/>
    <x v="604"/>
    <n v="134.72"/>
    <n v="93.028999999999996"/>
    <n v="0.40847160690057915"/>
  </r>
  <r>
    <n v="4372"/>
    <d v="2026-04-19T00:00:00"/>
    <n v="2026"/>
    <x v="1"/>
    <n v="4"/>
    <x v="3"/>
    <x v="0"/>
    <x v="15"/>
    <x v="0"/>
    <s v="New"/>
    <x v="4"/>
    <s v="Recovery Roller"/>
    <n v="1"/>
    <n v="37.11"/>
    <n v="0.1"/>
    <n v="14.27"/>
    <x v="605"/>
    <n v="14.27"/>
    <n v="19.129000000000001"/>
    <n v="0.5727416988532591"/>
  </r>
  <r>
    <n v="4417"/>
    <d v="2026-04-19T00:00:00"/>
    <n v="2026"/>
    <x v="1"/>
    <n v="4"/>
    <x v="3"/>
    <x v="3"/>
    <x v="8"/>
    <x v="2"/>
    <s v="New"/>
    <x v="3"/>
    <s v="Alpine Tent 4P"/>
    <n v="3"/>
    <n v="334.01"/>
    <n v="0.15"/>
    <n v="192.17"/>
    <x v="606"/>
    <n v="576.51"/>
    <n v="275.21550000000002"/>
    <n v="0.32312699337990941"/>
  </r>
  <r>
    <n v="1147"/>
    <d v="2026-04-20T00:00:00"/>
    <n v="2026"/>
    <x v="1"/>
    <n v="4"/>
    <x v="3"/>
    <x v="3"/>
    <x v="7"/>
    <x v="0"/>
    <s v="New"/>
    <x v="2"/>
    <s v="Carry-On Duffel"/>
    <n v="1"/>
    <n v="131.46"/>
    <n v="0"/>
    <n v="67.77"/>
    <x v="607"/>
    <n v="67.77"/>
    <n v="63.690000000000012"/>
    <n v="0.48448197170241902"/>
  </r>
  <r>
    <n v="1514"/>
    <d v="2026-04-20T00:00:00"/>
    <n v="2026"/>
    <x v="1"/>
    <n v="4"/>
    <x v="3"/>
    <x v="2"/>
    <x v="3"/>
    <x v="2"/>
    <s v="Returning"/>
    <x v="1"/>
    <s v="Trekking Poles"/>
    <n v="3"/>
    <n v="72.48"/>
    <n v="0"/>
    <n v="32.36"/>
    <x v="608"/>
    <n v="97.08"/>
    <n v="120.36"/>
    <n v="0.55353200883002207"/>
  </r>
  <r>
    <n v="1538"/>
    <d v="2026-04-20T00:00:00"/>
    <n v="2026"/>
    <x v="1"/>
    <n v="4"/>
    <x v="3"/>
    <x v="2"/>
    <x v="2"/>
    <x v="3"/>
    <s v="New"/>
    <x v="0"/>
    <s v="Commuter Helmet"/>
    <n v="1"/>
    <n v="81.98"/>
    <n v="0"/>
    <n v="43.15"/>
    <x v="609"/>
    <n v="43.15"/>
    <n v="38.830000000000005"/>
    <n v="0.47365211027079779"/>
  </r>
  <r>
    <n v="1679"/>
    <d v="2026-04-20T00:00:00"/>
    <n v="2026"/>
    <x v="1"/>
    <n v="4"/>
    <x v="3"/>
    <x v="3"/>
    <x v="13"/>
    <x v="3"/>
    <s v="Returning"/>
    <x v="2"/>
    <s v="Packing Cube Set"/>
    <n v="1"/>
    <n v="46.71"/>
    <n v="0"/>
    <n v="18.18"/>
    <x v="610"/>
    <n v="18.18"/>
    <n v="28.53"/>
    <n v="0.61078998073217727"/>
  </r>
  <r>
    <n v="1708"/>
    <d v="2026-04-20T00:00:00"/>
    <n v="2026"/>
    <x v="1"/>
    <n v="4"/>
    <x v="3"/>
    <x v="2"/>
    <x v="5"/>
    <x v="3"/>
    <s v="New"/>
    <x v="4"/>
    <s v="Resistance Band Set"/>
    <n v="1"/>
    <n v="41.01"/>
    <n v="0"/>
    <n v="14.5"/>
    <x v="611"/>
    <n v="14.5"/>
    <n v="26.509999999999998"/>
    <n v="0.64642770056083876"/>
  </r>
  <r>
    <n v="2686"/>
    <d v="2026-04-20T00:00:00"/>
    <n v="2026"/>
    <x v="1"/>
    <n v="4"/>
    <x v="3"/>
    <x v="1"/>
    <x v="12"/>
    <x v="0"/>
    <s v="Returning"/>
    <x v="1"/>
    <s v="Trekking Poles"/>
    <n v="1"/>
    <n v="70.45"/>
    <n v="0.05"/>
    <n v="31.98"/>
    <x v="612"/>
    <n v="31.98"/>
    <n v="34.947499999999991"/>
    <n v="0.52216951178514059"/>
  </r>
  <r>
    <n v="3307"/>
    <d v="2026-04-20T00:00:00"/>
    <n v="2026"/>
    <x v="1"/>
    <n v="4"/>
    <x v="3"/>
    <x v="3"/>
    <x v="13"/>
    <x v="2"/>
    <s v="Business"/>
    <x v="0"/>
    <s v="Trail Bike Light"/>
    <n v="2"/>
    <n v="51.39"/>
    <n v="0.05"/>
    <n v="22.28"/>
    <x v="613"/>
    <n v="44.56"/>
    <n v="53.080999999999989"/>
    <n v="0.54363433393758764"/>
  </r>
  <r>
    <n v="3772"/>
    <d v="2026-04-20T00:00:00"/>
    <n v="2026"/>
    <x v="1"/>
    <n v="4"/>
    <x v="3"/>
    <x v="0"/>
    <x v="15"/>
    <x v="2"/>
    <s v="Returning"/>
    <x v="3"/>
    <s v="Compact Sleeping Bag"/>
    <n v="2"/>
    <n v="122.03"/>
    <n v="0"/>
    <n v="59.43"/>
    <x v="614"/>
    <n v="118.86"/>
    <n v="125.2"/>
    <n v="0.51298860935835455"/>
  </r>
  <r>
    <n v="3877"/>
    <d v="2026-04-20T00:00:00"/>
    <n v="2026"/>
    <x v="1"/>
    <n v="4"/>
    <x v="3"/>
    <x v="3"/>
    <x v="4"/>
    <x v="0"/>
    <s v="New"/>
    <x v="2"/>
    <s v="Carry-On Duffel"/>
    <n v="3"/>
    <n v="132.07"/>
    <n v="0.05"/>
    <n v="66.41"/>
    <x v="615"/>
    <n v="199.23"/>
    <n v="177.1695"/>
    <n v="0.47069536489819991"/>
  </r>
  <r>
    <n v="4117"/>
    <d v="2026-04-20T00:00:00"/>
    <n v="2026"/>
    <x v="1"/>
    <n v="4"/>
    <x v="3"/>
    <x v="3"/>
    <x v="7"/>
    <x v="3"/>
    <s v="Returning"/>
    <x v="0"/>
    <s v="Compact Repair Kit"/>
    <n v="1"/>
    <n v="41.04"/>
    <n v="0.1"/>
    <n v="17.02"/>
    <x v="616"/>
    <n v="17.02"/>
    <n v="19.916"/>
    <n v="0.53920294563569415"/>
  </r>
  <r>
    <n v="4562"/>
    <d v="2026-04-20T00:00:00"/>
    <n v="2026"/>
    <x v="1"/>
    <n v="4"/>
    <x v="3"/>
    <x v="1"/>
    <x v="1"/>
    <x v="2"/>
    <s v="New"/>
    <x v="4"/>
    <s v="Resistance Band Set"/>
    <n v="2"/>
    <n v="40.56"/>
    <n v="0"/>
    <n v="15.09"/>
    <x v="617"/>
    <n v="30.18"/>
    <n v="50.940000000000005"/>
    <n v="0.62795857988165682"/>
  </r>
  <r>
    <n v="4683"/>
    <d v="2026-04-20T00:00:00"/>
    <n v="2026"/>
    <x v="1"/>
    <n v="4"/>
    <x v="3"/>
    <x v="2"/>
    <x v="16"/>
    <x v="0"/>
    <s v="Business"/>
    <x v="4"/>
    <s v="Training Mat"/>
    <n v="3"/>
    <n v="51.36"/>
    <n v="0"/>
    <n v="22.05"/>
    <x v="618"/>
    <n v="66.150000000000006"/>
    <n v="87.929999999999978"/>
    <n v="0.57067757009345788"/>
  </r>
  <r>
    <n v="308"/>
    <d v="2026-04-21T00:00:00"/>
    <n v="2026"/>
    <x v="1"/>
    <n v="4"/>
    <x v="3"/>
    <x v="3"/>
    <x v="7"/>
    <x v="0"/>
    <s v="Returning"/>
    <x v="1"/>
    <s v="Hiking Daypack 20L"/>
    <n v="6"/>
    <n v="93.58"/>
    <n v="0"/>
    <n v="46.68"/>
    <x v="619"/>
    <n v="280.08"/>
    <n v="281.40000000000003"/>
    <n v="0.5011754648429152"/>
  </r>
  <r>
    <n v="773"/>
    <d v="2026-04-21T00:00:00"/>
    <n v="2026"/>
    <x v="1"/>
    <n v="4"/>
    <x v="3"/>
    <x v="3"/>
    <x v="7"/>
    <x v="0"/>
    <s v="Business"/>
    <x v="0"/>
    <s v="Commuter Helmet"/>
    <n v="5"/>
    <n v="80.16"/>
    <n v="0.1"/>
    <n v="42.5"/>
    <x v="620"/>
    <n v="212.5"/>
    <n v="148.21999999999997"/>
    <n v="0.41090042137946325"/>
  </r>
  <r>
    <n v="1303"/>
    <d v="2026-04-21T00:00:00"/>
    <n v="2026"/>
    <x v="1"/>
    <n v="4"/>
    <x v="3"/>
    <x v="1"/>
    <x v="12"/>
    <x v="0"/>
    <s v="New"/>
    <x v="1"/>
    <s v="Trail Boots"/>
    <n v="1"/>
    <n v="142.22999999999999"/>
    <n v="0.05"/>
    <n v="77.66"/>
    <x v="621"/>
    <n v="77.66"/>
    <n v="57.458499999999987"/>
    <n v="0.42524524768999061"/>
  </r>
  <r>
    <n v="1348"/>
    <d v="2026-04-21T00:00:00"/>
    <n v="2026"/>
    <x v="1"/>
    <n v="4"/>
    <x v="3"/>
    <x v="1"/>
    <x v="14"/>
    <x v="0"/>
    <s v="Returning"/>
    <x v="1"/>
    <s v="Trekking Poles"/>
    <n v="2"/>
    <n v="71.77"/>
    <n v="0"/>
    <n v="32.450000000000003"/>
    <x v="622"/>
    <n v="64.900000000000006"/>
    <n v="78.639999999999986"/>
    <n v="0.54786122335237553"/>
  </r>
  <r>
    <n v="1496"/>
    <d v="2026-04-21T00:00:00"/>
    <n v="2026"/>
    <x v="1"/>
    <n v="4"/>
    <x v="3"/>
    <x v="0"/>
    <x v="0"/>
    <x v="3"/>
    <s v="Returning"/>
    <x v="1"/>
    <s v="Trekking Poles"/>
    <n v="1"/>
    <n v="71.23"/>
    <n v="0.05"/>
    <n v="33.28"/>
    <x v="623"/>
    <n v="33.28"/>
    <n v="34.388499999999993"/>
    <n v="0.50819066478494423"/>
  </r>
  <r>
    <n v="1695"/>
    <d v="2026-04-21T00:00:00"/>
    <n v="2026"/>
    <x v="1"/>
    <n v="4"/>
    <x v="3"/>
    <x v="0"/>
    <x v="0"/>
    <x v="2"/>
    <s v="Returning"/>
    <x v="1"/>
    <s v="Trekking Poles"/>
    <n v="1"/>
    <n v="71.239999999999995"/>
    <n v="0.1"/>
    <n v="33.07"/>
    <x v="624"/>
    <n v="33.07"/>
    <n v="31.045999999999999"/>
    <n v="0.48421610830369954"/>
  </r>
  <r>
    <n v="2812"/>
    <d v="2026-04-21T00:00:00"/>
    <n v="2026"/>
    <x v="1"/>
    <n v="4"/>
    <x v="3"/>
    <x v="1"/>
    <x v="6"/>
    <x v="0"/>
    <s v="New"/>
    <x v="0"/>
    <s v="Trail Bike Light"/>
    <n v="1"/>
    <n v="51.39"/>
    <n v="0"/>
    <n v="22.08"/>
    <x v="625"/>
    <n v="22.08"/>
    <n v="29.310000000000002"/>
    <n v="0.57034442498540572"/>
  </r>
  <r>
    <n v="3017"/>
    <d v="2026-04-21T00:00:00"/>
    <n v="2026"/>
    <x v="1"/>
    <n v="4"/>
    <x v="3"/>
    <x v="1"/>
    <x v="12"/>
    <x v="0"/>
    <s v="Returning"/>
    <x v="0"/>
    <s v="Cycling Pack 12L"/>
    <n v="1"/>
    <n v="102.64"/>
    <n v="0"/>
    <n v="51.86"/>
    <x v="626"/>
    <n v="51.86"/>
    <n v="50.78"/>
    <n v="0.49473889321901793"/>
  </r>
  <r>
    <n v="3719"/>
    <d v="2026-04-21T00:00:00"/>
    <n v="2026"/>
    <x v="1"/>
    <n v="4"/>
    <x v="3"/>
    <x v="2"/>
    <x v="2"/>
    <x v="0"/>
    <s v="New"/>
    <x v="4"/>
    <s v="Recovery Roller"/>
    <n v="2"/>
    <n v="35.56"/>
    <n v="0.1"/>
    <n v="13.85"/>
    <x v="627"/>
    <n v="27.7"/>
    <n v="36.308000000000007"/>
    <n v="0.56724159480064995"/>
  </r>
  <r>
    <n v="3920"/>
    <d v="2026-04-21T00:00:00"/>
    <n v="2026"/>
    <x v="1"/>
    <n v="4"/>
    <x v="3"/>
    <x v="1"/>
    <x v="11"/>
    <x v="0"/>
    <s v="Returning"/>
    <x v="0"/>
    <s v="Cycling Pack 12L"/>
    <n v="2"/>
    <n v="100.39"/>
    <n v="0"/>
    <n v="49.05"/>
    <x v="628"/>
    <n v="98.1"/>
    <n v="102.68"/>
    <n v="0.51140551847793603"/>
  </r>
  <r>
    <n v="4654"/>
    <d v="2026-04-21T00:00:00"/>
    <n v="2026"/>
    <x v="1"/>
    <n v="4"/>
    <x v="3"/>
    <x v="0"/>
    <x v="15"/>
    <x v="2"/>
    <s v="Returning"/>
    <x v="3"/>
    <s v="Trail Tent 2P"/>
    <n v="2"/>
    <n v="191.51"/>
    <n v="0.1"/>
    <n v="101.25"/>
    <x v="629"/>
    <n v="202.5"/>
    <n v="142.21800000000002"/>
    <n v="0.41256331262075091"/>
  </r>
  <r>
    <n v="4920"/>
    <d v="2026-04-21T00:00:00"/>
    <n v="2026"/>
    <x v="1"/>
    <n v="4"/>
    <x v="3"/>
    <x v="1"/>
    <x v="12"/>
    <x v="2"/>
    <s v="New"/>
    <x v="1"/>
    <s v="Trail Boots"/>
    <n v="2"/>
    <n v="147.30000000000001"/>
    <n v="0"/>
    <n v="81.2"/>
    <x v="630"/>
    <n v="162.4"/>
    <n v="132.20000000000002"/>
    <n v="0.44874405974202308"/>
  </r>
  <r>
    <n v="5191"/>
    <d v="2026-04-21T00:00:00"/>
    <n v="2026"/>
    <x v="1"/>
    <n v="4"/>
    <x v="3"/>
    <x v="1"/>
    <x v="11"/>
    <x v="2"/>
    <s v="Returning"/>
    <x v="0"/>
    <s v="Commuter Helmet"/>
    <n v="1"/>
    <n v="79.92"/>
    <n v="0.1"/>
    <n v="43.13"/>
    <x v="631"/>
    <n v="43.13"/>
    <n v="28.797999999999995"/>
    <n v="0.40037259481703918"/>
  </r>
  <r>
    <n v="413"/>
    <d v="2026-04-22T00:00:00"/>
    <n v="2026"/>
    <x v="1"/>
    <n v="4"/>
    <x v="3"/>
    <x v="1"/>
    <x v="1"/>
    <x v="0"/>
    <s v="Returning"/>
    <x v="3"/>
    <s v="Alpine Tent 4P"/>
    <n v="2"/>
    <n v="344.29"/>
    <n v="0.1"/>
    <n v="192.66"/>
    <x v="632"/>
    <n v="385.32"/>
    <n v="234.4020000000001"/>
    <n v="0.37823733867766524"/>
  </r>
  <r>
    <n v="1658"/>
    <d v="2026-04-22T00:00:00"/>
    <n v="2026"/>
    <x v="1"/>
    <n v="4"/>
    <x v="3"/>
    <x v="2"/>
    <x v="5"/>
    <x v="0"/>
    <s v="Returning"/>
    <x v="1"/>
    <s v="Summit Backpack 45L"/>
    <n v="1"/>
    <n v="151.15"/>
    <n v="0"/>
    <n v="77.680000000000007"/>
    <x v="633"/>
    <n v="77.680000000000007"/>
    <n v="73.47"/>
    <n v="0.48607343698312933"/>
  </r>
  <r>
    <n v="2024"/>
    <d v="2026-04-22T00:00:00"/>
    <n v="2026"/>
    <x v="1"/>
    <n v="4"/>
    <x v="3"/>
    <x v="1"/>
    <x v="6"/>
    <x v="2"/>
    <s v="New"/>
    <x v="3"/>
    <s v="Portable Camp Stove"/>
    <n v="1"/>
    <n v="81.73"/>
    <n v="0.05"/>
    <n v="39.979999999999997"/>
    <x v="634"/>
    <n v="39.979999999999997"/>
    <n v="37.663500000000006"/>
    <n v="0.48508246021882068"/>
  </r>
  <r>
    <n v="3980"/>
    <d v="2026-04-22T00:00:00"/>
    <n v="2026"/>
    <x v="1"/>
    <n v="4"/>
    <x v="3"/>
    <x v="3"/>
    <x v="4"/>
    <x v="2"/>
    <s v="New"/>
    <x v="1"/>
    <s v="Trail Boots"/>
    <n v="1"/>
    <n v="142.53"/>
    <n v="0.05"/>
    <n v="77.77"/>
    <x v="635"/>
    <n v="77.77"/>
    <n v="57.633500000000012"/>
    <n v="0.4256426163282338"/>
  </r>
  <r>
    <n v="4239"/>
    <d v="2026-04-22T00:00:00"/>
    <n v="2026"/>
    <x v="1"/>
    <n v="4"/>
    <x v="3"/>
    <x v="1"/>
    <x v="1"/>
    <x v="0"/>
    <s v="New"/>
    <x v="3"/>
    <s v="Portable Camp Stove"/>
    <n v="2"/>
    <n v="83.24"/>
    <n v="0"/>
    <n v="40.03"/>
    <x v="636"/>
    <n v="80.06"/>
    <n v="86.419999999999987"/>
    <n v="0.51910139356078799"/>
  </r>
  <r>
    <n v="4761"/>
    <d v="2026-04-22T00:00:00"/>
    <n v="2026"/>
    <x v="1"/>
    <n v="4"/>
    <x v="3"/>
    <x v="0"/>
    <x v="0"/>
    <x v="3"/>
    <s v="New"/>
    <x v="1"/>
    <s v="Trail Boots"/>
    <n v="1"/>
    <n v="141.99"/>
    <n v="0.05"/>
    <n v="79.7"/>
    <x v="637"/>
    <n v="79.7"/>
    <n v="55.1905"/>
    <n v="0.40915038494186023"/>
  </r>
  <r>
    <n v="5160"/>
    <d v="2026-04-22T00:00:00"/>
    <n v="2026"/>
    <x v="1"/>
    <n v="4"/>
    <x v="3"/>
    <x v="1"/>
    <x v="12"/>
    <x v="0"/>
    <s v="New"/>
    <x v="4"/>
    <s v="Recovery Roller"/>
    <n v="2"/>
    <n v="35.94"/>
    <n v="0.05"/>
    <n v="14.17"/>
    <x v="638"/>
    <n v="28.34"/>
    <n v="39.945999999999984"/>
    <n v="0.5849808159798493"/>
  </r>
  <r>
    <n v="2224"/>
    <d v="2026-04-23T00:00:00"/>
    <n v="2026"/>
    <x v="1"/>
    <n v="4"/>
    <x v="3"/>
    <x v="1"/>
    <x v="1"/>
    <x v="0"/>
    <s v="New"/>
    <x v="4"/>
    <s v="Training Mat"/>
    <n v="3"/>
    <n v="49.55"/>
    <n v="0"/>
    <n v="22.55"/>
    <x v="639"/>
    <n v="67.650000000000006"/>
    <n v="80.999999999999972"/>
    <n v="0.54490413723511588"/>
  </r>
  <r>
    <n v="2832"/>
    <d v="2026-04-23T00:00:00"/>
    <n v="2026"/>
    <x v="1"/>
    <n v="4"/>
    <x v="3"/>
    <x v="3"/>
    <x v="8"/>
    <x v="3"/>
    <s v="Returning"/>
    <x v="4"/>
    <s v="Resistance Band Set"/>
    <n v="1"/>
    <n v="39.89"/>
    <n v="0.05"/>
    <n v="15.06"/>
    <x v="640"/>
    <n v="15.06"/>
    <n v="22.835499999999996"/>
    <n v="0.60259133670224685"/>
  </r>
  <r>
    <n v="3000"/>
    <d v="2026-04-23T00:00:00"/>
    <n v="2026"/>
    <x v="1"/>
    <n v="4"/>
    <x v="3"/>
    <x v="3"/>
    <x v="7"/>
    <x v="3"/>
    <s v="New"/>
    <x v="4"/>
    <s v="Resistance Band Set"/>
    <n v="1"/>
    <n v="40.630000000000003"/>
    <n v="0.1"/>
    <n v="14.67"/>
    <x v="641"/>
    <n v="14.67"/>
    <n v="21.896999999999998"/>
    <n v="0.59881860694068423"/>
  </r>
  <r>
    <n v="3206"/>
    <d v="2026-04-23T00:00:00"/>
    <n v="2026"/>
    <x v="1"/>
    <n v="4"/>
    <x v="3"/>
    <x v="3"/>
    <x v="8"/>
    <x v="3"/>
    <s v="Returning"/>
    <x v="0"/>
    <s v="Compact Repair Kit"/>
    <n v="4"/>
    <n v="39.78"/>
    <n v="0.05"/>
    <n v="16.7"/>
    <x v="642"/>
    <n v="66.8"/>
    <n v="84.36399999999999"/>
    <n v="0.55809584292556425"/>
  </r>
  <r>
    <n v="3777"/>
    <d v="2026-04-23T00:00:00"/>
    <n v="2026"/>
    <x v="1"/>
    <n v="4"/>
    <x v="3"/>
    <x v="3"/>
    <x v="4"/>
    <x v="3"/>
    <s v="Business"/>
    <x v="1"/>
    <s v="Hiking Daypack 20L"/>
    <n v="1"/>
    <n v="92.74"/>
    <n v="0"/>
    <n v="46.1"/>
    <x v="643"/>
    <n v="46.1"/>
    <n v="46.639999999999993"/>
    <n v="0.50291136510675005"/>
  </r>
  <r>
    <n v="4980"/>
    <d v="2026-04-23T00:00:00"/>
    <n v="2026"/>
    <x v="1"/>
    <n v="4"/>
    <x v="3"/>
    <x v="1"/>
    <x v="6"/>
    <x v="2"/>
    <s v="Returning"/>
    <x v="3"/>
    <s v="Compact Sleeping Bag"/>
    <n v="2"/>
    <n v="120.49"/>
    <n v="0.1"/>
    <n v="62.23"/>
    <x v="644"/>
    <n v="124.46"/>
    <n v="92.422000000000011"/>
    <n v="0.42613955976060719"/>
  </r>
  <r>
    <n v="1102"/>
    <d v="2026-04-24T00:00:00"/>
    <n v="2026"/>
    <x v="1"/>
    <n v="4"/>
    <x v="3"/>
    <x v="1"/>
    <x v="6"/>
    <x v="0"/>
    <s v="Business"/>
    <x v="1"/>
    <s v="Trekking Poles"/>
    <n v="2"/>
    <n v="70.53"/>
    <n v="0"/>
    <n v="32.229999999999997"/>
    <x v="645"/>
    <n v="64.459999999999994"/>
    <n v="76.600000000000009"/>
    <n v="0.54303133418403526"/>
  </r>
  <r>
    <n v="1333"/>
    <d v="2026-04-24T00:00:00"/>
    <n v="2026"/>
    <x v="1"/>
    <n v="4"/>
    <x v="3"/>
    <x v="1"/>
    <x v="14"/>
    <x v="0"/>
    <s v="New"/>
    <x v="1"/>
    <s v="Hiking Daypack 20L"/>
    <n v="1"/>
    <n v="90.87"/>
    <n v="0.1"/>
    <n v="44.4"/>
    <x v="646"/>
    <n v="44.4"/>
    <n v="37.383000000000003"/>
    <n v="0.45709988628443565"/>
  </r>
  <r>
    <n v="1369"/>
    <d v="2026-04-24T00:00:00"/>
    <n v="2026"/>
    <x v="1"/>
    <n v="4"/>
    <x v="3"/>
    <x v="1"/>
    <x v="14"/>
    <x v="1"/>
    <s v="Returning"/>
    <x v="4"/>
    <s v="Weighted Vest"/>
    <n v="3"/>
    <n v="124.31"/>
    <n v="0.2"/>
    <n v="67.97"/>
    <x v="647"/>
    <n v="203.91"/>
    <n v="94.433999999999997"/>
    <n v="0.31652723031131846"/>
  </r>
  <r>
    <n v="1712"/>
    <d v="2026-04-24T00:00:00"/>
    <n v="2026"/>
    <x v="1"/>
    <n v="4"/>
    <x v="3"/>
    <x v="1"/>
    <x v="1"/>
    <x v="1"/>
    <s v="Returning"/>
    <x v="0"/>
    <s v="Compact Repair Kit"/>
    <n v="15"/>
    <n v="41.21"/>
    <n v="0.15"/>
    <n v="16.760000000000002"/>
    <x v="648"/>
    <n v="251.40000000000003"/>
    <n v="274.02749999999997"/>
    <n v="0.52153246642020068"/>
  </r>
  <r>
    <n v="2229"/>
    <d v="2026-04-24T00:00:00"/>
    <n v="2026"/>
    <x v="1"/>
    <n v="4"/>
    <x v="3"/>
    <x v="0"/>
    <x v="0"/>
    <x v="0"/>
    <s v="New"/>
    <x v="1"/>
    <s v="Trail Boots"/>
    <n v="2"/>
    <n v="145.75"/>
    <n v="0.1"/>
    <n v="78.900000000000006"/>
    <x v="649"/>
    <n v="157.80000000000001"/>
    <n v="104.55000000000001"/>
    <n v="0.39851343624928531"/>
  </r>
  <r>
    <n v="3458"/>
    <d v="2026-04-24T00:00:00"/>
    <n v="2026"/>
    <x v="1"/>
    <n v="4"/>
    <x v="3"/>
    <x v="2"/>
    <x v="3"/>
    <x v="0"/>
    <s v="New"/>
    <x v="2"/>
    <s v="Carry-On Duffel"/>
    <n v="1"/>
    <n v="134.86000000000001"/>
    <n v="0"/>
    <n v="66.040000000000006"/>
    <x v="650"/>
    <n v="66.040000000000006"/>
    <n v="68.820000000000007"/>
    <n v="0.51030698502150373"/>
  </r>
  <r>
    <n v="4637"/>
    <d v="2026-04-24T00:00:00"/>
    <n v="2026"/>
    <x v="1"/>
    <n v="4"/>
    <x v="3"/>
    <x v="3"/>
    <x v="13"/>
    <x v="2"/>
    <s v="New"/>
    <x v="2"/>
    <s v="Carry-On Duffel"/>
    <n v="1"/>
    <n v="136.07"/>
    <n v="0"/>
    <n v="65.17"/>
    <x v="651"/>
    <n v="65.17"/>
    <n v="70.899999999999991"/>
    <n v="0.52105533916366575"/>
  </r>
  <r>
    <n v="4726"/>
    <d v="2026-04-24T00:00:00"/>
    <n v="2026"/>
    <x v="1"/>
    <n v="4"/>
    <x v="3"/>
    <x v="0"/>
    <x v="15"/>
    <x v="2"/>
    <s v="Business"/>
    <x v="2"/>
    <s v="Packing Cube Set"/>
    <n v="1"/>
    <n v="47.25"/>
    <n v="0.1"/>
    <n v="18.25"/>
    <x v="652"/>
    <n v="18.25"/>
    <n v="24.274999999999999"/>
    <n v="0.57084068195179305"/>
  </r>
  <r>
    <n v="4838"/>
    <d v="2026-04-24T00:00:00"/>
    <n v="2026"/>
    <x v="1"/>
    <n v="4"/>
    <x v="3"/>
    <x v="0"/>
    <x v="0"/>
    <x v="0"/>
    <s v="Business"/>
    <x v="0"/>
    <s v="Compact Repair Kit"/>
    <n v="2"/>
    <n v="41.32"/>
    <n v="0.1"/>
    <n v="16.66"/>
    <x v="653"/>
    <n v="33.32"/>
    <n v="41.056000000000004"/>
    <n v="0.5520060234484242"/>
  </r>
  <r>
    <n v="5075"/>
    <d v="2026-04-24T00:00:00"/>
    <n v="2026"/>
    <x v="1"/>
    <n v="4"/>
    <x v="3"/>
    <x v="0"/>
    <x v="15"/>
    <x v="3"/>
    <s v="New"/>
    <x v="0"/>
    <s v="Commuter Helmet"/>
    <n v="2"/>
    <n v="81.75"/>
    <n v="0"/>
    <n v="41.92"/>
    <x v="654"/>
    <n v="83.84"/>
    <n v="79.66"/>
    <n v="0.48721712538226297"/>
  </r>
  <r>
    <n v="149"/>
    <d v="2026-04-25T00:00:00"/>
    <n v="2026"/>
    <x v="1"/>
    <n v="4"/>
    <x v="3"/>
    <x v="1"/>
    <x v="12"/>
    <x v="0"/>
    <s v="Returning"/>
    <x v="2"/>
    <s v="Insulated Bottle"/>
    <n v="1"/>
    <n v="36.020000000000003"/>
    <n v="0.05"/>
    <n v="13.72"/>
    <x v="655"/>
    <n v="13.72"/>
    <n v="20.499000000000002"/>
    <n v="0.59905315760250155"/>
  </r>
  <r>
    <n v="449"/>
    <d v="2026-04-25T00:00:00"/>
    <n v="2026"/>
    <x v="1"/>
    <n v="4"/>
    <x v="3"/>
    <x v="2"/>
    <x v="5"/>
    <x v="0"/>
    <s v="Business"/>
    <x v="2"/>
    <s v="Insulated Bottle"/>
    <n v="1"/>
    <n v="36.68"/>
    <n v="0"/>
    <n v="13.27"/>
    <x v="656"/>
    <n v="13.27"/>
    <n v="23.41"/>
    <n v="0.63822246455834242"/>
  </r>
  <r>
    <n v="1422"/>
    <d v="2026-04-25T00:00:00"/>
    <n v="2026"/>
    <x v="1"/>
    <n v="4"/>
    <x v="3"/>
    <x v="3"/>
    <x v="8"/>
    <x v="1"/>
    <s v="Business"/>
    <x v="3"/>
    <s v="Alpine Tent 4P"/>
    <n v="6"/>
    <n v="348.16"/>
    <n v="0.1"/>
    <n v="198.24"/>
    <x v="657"/>
    <n v="1189.44"/>
    <n v="690.62400000000002"/>
    <n v="0.36734068627450978"/>
  </r>
  <r>
    <n v="3248"/>
    <d v="2026-04-25T00:00:00"/>
    <n v="2026"/>
    <x v="1"/>
    <n v="4"/>
    <x v="3"/>
    <x v="2"/>
    <x v="16"/>
    <x v="0"/>
    <s v="Returning"/>
    <x v="0"/>
    <s v="Compact Repair Kit"/>
    <n v="2"/>
    <n v="39.799999999999997"/>
    <n v="0.05"/>
    <n v="16.23"/>
    <x v="658"/>
    <n v="32.46"/>
    <n v="43.159999999999989"/>
    <n v="0.57074847923829664"/>
  </r>
  <r>
    <n v="3445"/>
    <d v="2026-04-25T00:00:00"/>
    <n v="2026"/>
    <x v="1"/>
    <n v="4"/>
    <x v="3"/>
    <x v="0"/>
    <x v="15"/>
    <x v="0"/>
    <s v="Returning"/>
    <x v="0"/>
    <s v="Compact Repair Kit"/>
    <n v="5"/>
    <n v="39.369999999999997"/>
    <n v="0.05"/>
    <n v="16.760000000000002"/>
    <x v="659"/>
    <n v="83.800000000000011"/>
    <n v="103.20749999999998"/>
    <n v="0.55188963009504954"/>
  </r>
  <r>
    <n v="3930"/>
    <d v="2026-04-25T00:00:00"/>
    <n v="2026"/>
    <x v="1"/>
    <n v="4"/>
    <x v="3"/>
    <x v="1"/>
    <x v="12"/>
    <x v="3"/>
    <s v="Returning"/>
    <x v="4"/>
    <s v="Resistance Band Set"/>
    <n v="2"/>
    <n v="40.85"/>
    <n v="0"/>
    <n v="14.99"/>
    <x v="660"/>
    <n v="29.98"/>
    <n v="51.72"/>
    <n v="0.633047735618115"/>
  </r>
  <r>
    <n v="3969"/>
    <d v="2026-04-25T00:00:00"/>
    <n v="2026"/>
    <x v="1"/>
    <n v="4"/>
    <x v="3"/>
    <x v="3"/>
    <x v="8"/>
    <x v="3"/>
    <s v="Returning"/>
    <x v="1"/>
    <s v="Hiking Daypack 20L"/>
    <n v="1"/>
    <n v="92.91"/>
    <n v="0.05"/>
    <n v="46"/>
    <x v="661"/>
    <n v="46"/>
    <n v="42.264499999999998"/>
    <n v="0.4788391709010984"/>
  </r>
  <r>
    <n v="4190"/>
    <d v="2026-04-25T00:00:00"/>
    <n v="2026"/>
    <x v="1"/>
    <n v="4"/>
    <x v="3"/>
    <x v="3"/>
    <x v="13"/>
    <x v="0"/>
    <s v="New"/>
    <x v="1"/>
    <s v="Summit Backpack 45L"/>
    <n v="1"/>
    <n v="152.01"/>
    <n v="0"/>
    <n v="80.33"/>
    <x v="662"/>
    <n v="80.33"/>
    <n v="71.679999999999993"/>
    <n v="0.47154792447865268"/>
  </r>
  <r>
    <n v="4442"/>
    <d v="2026-04-25T00:00:00"/>
    <n v="2026"/>
    <x v="1"/>
    <n v="4"/>
    <x v="3"/>
    <x v="1"/>
    <x v="6"/>
    <x v="3"/>
    <s v="New"/>
    <x v="2"/>
    <s v="Insulated Bottle"/>
    <n v="1"/>
    <n v="36.65"/>
    <n v="0"/>
    <n v="13.28"/>
    <x v="663"/>
    <n v="13.28"/>
    <n v="23.369999999999997"/>
    <n v="0.63765347885402446"/>
  </r>
  <r>
    <n v="228"/>
    <d v="2026-04-26T00:00:00"/>
    <n v="2026"/>
    <x v="1"/>
    <n v="4"/>
    <x v="3"/>
    <x v="3"/>
    <x v="8"/>
    <x v="0"/>
    <s v="Returning"/>
    <x v="3"/>
    <s v="Portable Camp Stove"/>
    <n v="5"/>
    <n v="80.819999999999993"/>
    <n v="0"/>
    <n v="40.47"/>
    <x v="664"/>
    <n v="202.35"/>
    <n v="201.74999999999997"/>
    <n v="0.49925760950259834"/>
  </r>
  <r>
    <n v="2101"/>
    <d v="2026-04-26T00:00:00"/>
    <n v="2026"/>
    <x v="1"/>
    <n v="4"/>
    <x v="3"/>
    <x v="3"/>
    <x v="4"/>
    <x v="0"/>
    <s v="New"/>
    <x v="1"/>
    <s v="Trail Boots"/>
    <n v="4"/>
    <n v="144.69999999999999"/>
    <n v="0"/>
    <n v="79.41"/>
    <x v="665"/>
    <n v="317.64"/>
    <n v="261.15999999999997"/>
    <n v="0.45120939875604699"/>
  </r>
  <r>
    <n v="2590"/>
    <d v="2026-04-26T00:00:00"/>
    <n v="2026"/>
    <x v="1"/>
    <n v="4"/>
    <x v="3"/>
    <x v="1"/>
    <x v="6"/>
    <x v="2"/>
    <s v="New"/>
    <x v="4"/>
    <s v="Recovery Roller"/>
    <n v="2"/>
    <n v="36.51"/>
    <n v="0.1"/>
    <n v="14.18"/>
    <x v="666"/>
    <n v="28.36"/>
    <n v="37.358000000000004"/>
    <n v="0.56845917404668433"/>
  </r>
  <r>
    <n v="2957"/>
    <d v="2026-04-26T00:00:00"/>
    <n v="2026"/>
    <x v="1"/>
    <n v="4"/>
    <x v="3"/>
    <x v="3"/>
    <x v="7"/>
    <x v="3"/>
    <s v="New"/>
    <x v="2"/>
    <s v="Insulated Bottle"/>
    <n v="3"/>
    <n v="36.58"/>
    <n v="0.05"/>
    <n v="13.71"/>
    <x v="667"/>
    <n v="41.13"/>
    <n v="63.122999999999983"/>
    <n v="0.60547897902218628"/>
  </r>
  <r>
    <n v="4270"/>
    <d v="2026-04-26T00:00:00"/>
    <n v="2026"/>
    <x v="1"/>
    <n v="4"/>
    <x v="3"/>
    <x v="3"/>
    <x v="7"/>
    <x v="2"/>
    <s v="Business"/>
    <x v="3"/>
    <s v="Trail Tent 2P"/>
    <n v="2"/>
    <n v="191.59"/>
    <n v="0"/>
    <n v="102.52"/>
    <x v="668"/>
    <n v="205.04"/>
    <n v="178.14000000000001"/>
    <n v="0.46489900307949272"/>
  </r>
  <r>
    <n v="4324"/>
    <d v="2026-04-26T00:00:00"/>
    <n v="2026"/>
    <x v="1"/>
    <n v="4"/>
    <x v="3"/>
    <x v="3"/>
    <x v="8"/>
    <x v="1"/>
    <s v="Business"/>
    <x v="3"/>
    <s v="Alpine Tent 4P"/>
    <n v="6"/>
    <n v="337.24"/>
    <n v="0.05"/>
    <n v="198.63"/>
    <x v="669"/>
    <n v="1191.78"/>
    <n v="730.48800000000006"/>
    <n v="0.38001360892445801"/>
  </r>
  <r>
    <n v="5010"/>
    <d v="2026-04-26T00:00:00"/>
    <n v="2026"/>
    <x v="1"/>
    <n v="4"/>
    <x v="3"/>
    <x v="3"/>
    <x v="7"/>
    <x v="1"/>
    <s v="Business"/>
    <x v="2"/>
    <s v="Packing Cube Set"/>
    <n v="3"/>
    <n v="46.2"/>
    <n v="0.1"/>
    <n v="18.149999999999999"/>
    <x v="670"/>
    <n v="54.449999999999996"/>
    <n v="70.29000000000002"/>
    <n v="0.5634920634920636"/>
  </r>
  <r>
    <n v="5092"/>
    <d v="2026-04-26T00:00:00"/>
    <n v="2026"/>
    <x v="1"/>
    <n v="4"/>
    <x v="3"/>
    <x v="1"/>
    <x v="1"/>
    <x v="3"/>
    <s v="Business"/>
    <x v="4"/>
    <s v="Training Mat"/>
    <n v="4"/>
    <n v="50.84"/>
    <n v="0.05"/>
    <n v="22.63"/>
    <x v="671"/>
    <n v="90.52"/>
    <n v="102.67200000000001"/>
    <n v="0.53145057766367143"/>
  </r>
  <r>
    <n v="1061"/>
    <d v="2026-04-27T00:00:00"/>
    <n v="2026"/>
    <x v="1"/>
    <n v="4"/>
    <x v="3"/>
    <x v="3"/>
    <x v="13"/>
    <x v="0"/>
    <s v="Returning"/>
    <x v="2"/>
    <s v="Travel Backpack 35L"/>
    <n v="1"/>
    <n v="166.5"/>
    <n v="0"/>
    <n v="85.55"/>
    <x v="672"/>
    <n v="85.55"/>
    <n v="80.95"/>
    <n v="0.4861861861861862"/>
  </r>
  <r>
    <n v="1099"/>
    <d v="2026-04-27T00:00:00"/>
    <n v="2026"/>
    <x v="1"/>
    <n v="4"/>
    <x v="3"/>
    <x v="3"/>
    <x v="4"/>
    <x v="3"/>
    <s v="New"/>
    <x v="1"/>
    <s v="Trekking Poles"/>
    <n v="1"/>
    <n v="70.2"/>
    <n v="0"/>
    <n v="32.06"/>
    <x v="673"/>
    <n v="32.06"/>
    <n v="38.14"/>
    <n v="0.5433048433048433"/>
  </r>
  <r>
    <n v="3500"/>
    <d v="2026-04-27T00:00:00"/>
    <n v="2026"/>
    <x v="1"/>
    <n v="4"/>
    <x v="3"/>
    <x v="1"/>
    <x v="12"/>
    <x v="0"/>
    <s v="New"/>
    <x v="4"/>
    <s v="Training Mat"/>
    <n v="4"/>
    <n v="50.67"/>
    <n v="0"/>
    <n v="22.62"/>
    <x v="674"/>
    <n v="90.48"/>
    <n v="112.2"/>
    <n v="0.55358200118413259"/>
  </r>
  <r>
    <n v="3856"/>
    <d v="2026-04-27T00:00:00"/>
    <n v="2026"/>
    <x v="1"/>
    <n v="4"/>
    <x v="3"/>
    <x v="1"/>
    <x v="11"/>
    <x v="2"/>
    <s v="New"/>
    <x v="2"/>
    <s v="Travel Backpack 35L"/>
    <n v="3"/>
    <n v="161.05000000000001"/>
    <n v="0.05"/>
    <n v="87.43"/>
    <x v="675"/>
    <n v="262.29000000000002"/>
    <n v="196.70249999999999"/>
    <n v="0.4285527541299694"/>
  </r>
  <r>
    <n v="4044"/>
    <d v="2026-04-27T00:00:00"/>
    <n v="2026"/>
    <x v="1"/>
    <n v="4"/>
    <x v="3"/>
    <x v="1"/>
    <x v="6"/>
    <x v="1"/>
    <s v="New"/>
    <x v="4"/>
    <s v="Weighted Vest"/>
    <n v="10"/>
    <n v="124.59"/>
    <n v="0.15"/>
    <n v="67.14"/>
    <x v="676"/>
    <n v="671.4"/>
    <n v="387.61500000000012"/>
    <n v="0.36601464568490538"/>
  </r>
  <r>
    <n v="4235"/>
    <d v="2026-04-27T00:00:00"/>
    <n v="2026"/>
    <x v="1"/>
    <n v="4"/>
    <x v="3"/>
    <x v="2"/>
    <x v="16"/>
    <x v="0"/>
    <s v="Business"/>
    <x v="4"/>
    <s v="Training Mat"/>
    <n v="1"/>
    <n v="50.18"/>
    <n v="0"/>
    <n v="22.05"/>
    <x v="677"/>
    <n v="22.05"/>
    <n v="28.13"/>
    <n v="0.56058190514149064"/>
  </r>
  <r>
    <n v="122"/>
    <d v="2026-04-28T00:00:00"/>
    <n v="2026"/>
    <x v="1"/>
    <n v="4"/>
    <x v="3"/>
    <x v="1"/>
    <x v="11"/>
    <x v="0"/>
    <s v="New"/>
    <x v="3"/>
    <s v="Portable Camp Stove"/>
    <n v="1"/>
    <n v="83.38"/>
    <n v="0"/>
    <n v="38.979999999999997"/>
    <x v="678"/>
    <n v="38.979999999999997"/>
    <n v="44.4"/>
    <n v="0.53250179899256422"/>
  </r>
  <r>
    <n v="239"/>
    <d v="2026-04-28T00:00:00"/>
    <n v="2026"/>
    <x v="1"/>
    <n v="4"/>
    <x v="3"/>
    <x v="3"/>
    <x v="7"/>
    <x v="0"/>
    <s v="Returning"/>
    <x v="2"/>
    <s v="Insulated Bottle"/>
    <n v="1"/>
    <n v="35.549999999999997"/>
    <n v="0.05"/>
    <n v="13.25"/>
    <x v="679"/>
    <n v="13.25"/>
    <n v="20.522499999999994"/>
    <n v="0.60766896143311855"/>
  </r>
  <r>
    <n v="356"/>
    <d v="2026-04-28T00:00:00"/>
    <n v="2026"/>
    <x v="1"/>
    <n v="4"/>
    <x v="3"/>
    <x v="3"/>
    <x v="8"/>
    <x v="2"/>
    <s v="New"/>
    <x v="1"/>
    <s v="Summit Backpack 45L"/>
    <n v="1"/>
    <n v="154.36000000000001"/>
    <n v="0"/>
    <n v="77.760000000000005"/>
    <x v="680"/>
    <n v="77.760000000000005"/>
    <n v="76.600000000000009"/>
    <n v="0.49624254988338951"/>
  </r>
  <r>
    <n v="785"/>
    <d v="2026-04-28T00:00:00"/>
    <n v="2026"/>
    <x v="1"/>
    <n v="4"/>
    <x v="3"/>
    <x v="0"/>
    <x v="9"/>
    <x v="3"/>
    <s v="New"/>
    <x v="1"/>
    <s v="Summit Backpack 45L"/>
    <n v="1"/>
    <n v="155.68"/>
    <n v="0"/>
    <n v="77.97"/>
    <x v="681"/>
    <n v="77.97"/>
    <n v="77.710000000000008"/>
    <n v="0.49916495375128472"/>
  </r>
  <r>
    <n v="2325"/>
    <d v="2026-04-28T00:00:00"/>
    <n v="2026"/>
    <x v="1"/>
    <n v="4"/>
    <x v="3"/>
    <x v="0"/>
    <x v="0"/>
    <x v="0"/>
    <s v="Returning"/>
    <x v="4"/>
    <s v="Resistance Band Set"/>
    <n v="1"/>
    <n v="40.950000000000003"/>
    <n v="0.15"/>
    <n v="14.89"/>
    <x v="682"/>
    <n v="14.89"/>
    <n v="19.917500000000004"/>
    <n v="0.57221863104216053"/>
  </r>
  <r>
    <n v="2566"/>
    <d v="2026-04-28T00:00:00"/>
    <n v="2026"/>
    <x v="1"/>
    <n v="4"/>
    <x v="3"/>
    <x v="3"/>
    <x v="13"/>
    <x v="3"/>
    <s v="Returning"/>
    <x v="2"/>
    <s v="Packing Cube Set"/>
    <n v="3"/>
    <n v="47.28"/>
    <n v="0.05"/>
    <n v="18.52"/>
    <x v="683"/>
    <n v="55.56"/>
    <n v="79.187999999999988"/>
    <n v="0.58767477068305274"/>
  </r>
  <r>
    <n v="3105"/>
    <d v="2026-04-28T00:00:00"/>
    <n v="2026"/>
    <x v="1"/>
    <n v="4"/>
    <x v="3"/>
    <x v="3"/>
    <x v="7"/>
    <x v="0"/>
    <s v="Returning"/>
    <x v="4"/>
    <s v="Training Mat"/>
    <n v="4"/>
    <n v="51.57"/>
    <n v="0.1"/>
    <n v="22.58"/>
    <x v="684"/>
    <n v="90.32"/>
    <n v="95.332000000000022"/>
    <n v="0.51349837330058401"/>
  </r>
  <r>
    <n v="3167"/>
    <d v="2026-04-28T00:00:00"/>
    <n v="2026"/>
    <x v="1"/>
    <n v="4"/>
    <x v="3"/>
    <x v="3"/>
    <x v="8"/>
    <x v="0"/>
    <s v="Business"/>
    <x v="0"/>
    <s v="Trail Bike Light"/>
    <n v="1"/>
    <n v="51.61"/>
    <n v="0"/>
    <n v="23"/>
    <x v="685"/>
    <n v="23"/>
    <n v="28.61"/>
    <n v="0.55434993218368533"/>
  </r>
  <r>
    <n v="4396"/>
    <d v="2026-04-28T00:00:00"/>
    <n v="2026"/>
    <x v="1"/>
    <n v="4"/>
    <x v="3"/>
    <x v="0"/>
    <x v="15"/>
    <x v="2"/>
    <s v="Returning"/>
    <x v="4"/>
    <s v="Training Mat"/>
    <n v="1"/>
    <n v="50.56"/>
    <n v="0.05"/>
    <n v="22.06"/>
    <x v="686"/>
    <n v="22.06"/>
    <n v="25.971999999999998"/>
    <n v="0.54072285143237842"/>
  </r>
  <r>
    <n v="4475"/>
    <d v="2026-04-28T00:00:00"/>
    <n v="2026"/>
    <x v="1"/>
    <n v="4"/>
    <x v="3"/>
    <x v="2"/>
    <x v="5"/>
    <x v="3"/>
    <s v="Business"/>
    <x v="2"/>
    <s v="Travel Backpack 35L"/>
    <n v="2"/>
    <n v="165.74"/>
    <n v="0"/>
    <n v="87.73"/>
    <x v="687"/>
    <n v="175.46"/>
    <n v="156.02000000000001"/>
    <n v="0.47067696391939184"/>
  </r>
  <r>
    <n v="4482"/>
    <d v="2026-04-28T00:00:00"/>
    <n v="2026"/>
    <x v="1"/>
    <n v="4"/>
    <x v="3"/>
    <x v="2"/>
    <x v="2"/>
    <x v="0"/>
    <s v="Business"/>
    <x v="4"/>
    <s v="Recovery Roller"/>
    <n v="3"/>
    <n v="36.770000000000003"/>
    <n v="0"/>
    <n v="13.63"/>
    <x v="688"/>
    <n v="40.89"/>
    <n v="69.42"/>
    <n v="0.62931737829752521"/>
  </r>
  <r>
    <n v="5022"/>
    <d v="2026-04-28T00:00:00"/>
    <n v="2026"/>
    <x v="1"/>
    <n v="4"/>
    <x v="3"/>
    <x v="3"/>
    <x v="7"/>
    <x v="0"/>
    <s v="Business"/>
    <x v="3"/>
    <s v="Trail Tent 2P"/>
    <n v="2"/>
    <n v="196.37"/>
    <n v="0"/>
    <n v="101.73"/>
    <x v="689"/>
    <n v="203.46"/>
    <n v="189.28"/>
    <n v="0.48194734429902736"/>
  </r>
  <r>
    <n v="1304"/>
    <d v="2026-04-29T00:00:00"/>
    <n v="2026"/>
    <x v="1"/>
    <n v="4"/>
    <x v="3"/>
    <x v="0"/>
    <x v="0"/>
    <x v="3"/>
    <s v="Returning"/>
    <x v="2"/>
    <s v="Insulated Bottle"/>
    <n v="2"/>
    <n v="35.33"/>
    <n v="0"/>
    <n v="13.69"/>
    <x v="690"/>
    <n v="27.38"/>
    <n v="43.28"/>
    <n v="0.61251061420888764"/>
  </r>
  <r>
    <n v="3008"/>
    <d v="2026-04-29T00:00:00"/>
    <n v="2026"/>
    <x v="1"/>
    <n v="4"/>
    <x v="3"/>
    <x v="2"/>
    <x v="2"/>
    <x v="1"/>
    <s v="Business"/>
    <x v="2"/>
    <s v="Packing Cube Set"/>
    <n v="4"/>
    <n v="46.43"/>
    <n v="0.1"/>
    <n v="18.04"/>
    <x v="691"/>
    <n v="72.16"/>
    <n v="94.988"/>
    <n v="0.56828678775695796"/>
  </r>
  <r>
    <n v="4140"/>
    <d v="2026-04-29T00:00:00"/>
    <n v="2026"/>
    <x v="1"/>
    <n v="4"/>
    <x v="3"/>
    <x v="3"/>
    <x v="7"/>
    <x v="3"/>
    <s v="New"/>
    <x v="4"/>
    <s v="Weighted Vest"/>
    <n v="1"/>
    <n v="125.25"/>
    <n v="0"/>
    <n v="70.88"/>
    <x v="692"/>
    <n v="70.88"/>
    <n v="54.370000000000005"/>
    <n v="0.43409181636726552"/>
  </r>
  <r>
    <n v="4151"/>
    <d v="2026-04-29T00:00:00"/>
    <n v="2026"/>
    <x v="1"/>
    <n v="4"/>
    <x v="3"/>
    <x v="1"/>
    <x v="14"/>
    <x v="0"/>
    <s v="Returning"/>
    <x v="3"/>
    <s v="Alpine Tent 4P"/>
    <n v="1"/>
    <n v="341.98"/>
    <n v="0"/>
    <n v="192.43"/>
    <x v="693"/>
    <n v="192.43"/>
    <n v="149.55000000000001"/>
    <n v="0.43730627522077314"/>
  </r>
  <r>
    <n v="4650"/>
    <d v="2026-04-29T00:00:00"/>
    <n v="2026"/>
    <x v="1"/>
    <n v="4"/>
    <x v="3"/>
    <x v="1"/>
    <x v="6"/>
    <x v="3"/>
    <s v="Business"/>
    <x v="4"/>
    <s v="Resistance Band Set"/>
    <n v="1"/>
    <n v="40.04"/>
    <n v="0"/>
    <n v="14.72"/>
    <x v="694"/>
    <n v="14.72"/>
    <n v="25.32"/>
    <n v="0.63236763236763238"/>
  </r>
  <r>
    <n v="4897"/>
    <d v="2026-04-29T00:00:00"/>
    <n v="2026"/>
    <x v="1"/>
    <n v="4"/>
    <x v="3"/>
    <x v="3"/>
    <x v="13"/>
    <x v="0"/>
    <s v="Returning"/>
    <x v="0"/>
    <s v="Compact Repair Kit"/>
    <n v="3"/>
    <n v="40.47"/>
    <n v="0.05"/>
    <n v="17.14"/>
    <x v="695"/>
    <n v="51.42"/>
    <n v="63.919499999999985"/>
    <n v="0.5541856866034619"/>
  </r>
  <r>
    <n v="792"/>
    <d v="2026-04-30T00:00:00"/>
    <n v="2026"/>
    <x v="1"/>
    <n v="4"/>
    <x v="3"/>
    <x v="3"/>
    <x v="8"/>
    <x v="1"/>
    <s v="Returning"/>
    <x v="3"/>
    <s v="Portable Camp Stove"/>
    <n v="6"/>
    <n v="83.7"/>
    <n v="0.2"/>
    <n v="38.58"/>
    <x v="696"/>
    <n v="231.48"/>
    <n v="170.28000000000006"/>
    <n v="0.42383512544802876"/>
  </r>
  <r>
    <n v="1796"/>
    <d v="2026-04-30T00:00:00"/>
    <n v="2026"/>
    <x v="1"/>
    <n v="4"/>
    <x v="3"/>
    <x v="0"/>
    <x v="15"/>
    <x v="0"/>
    <s v="Returning"/>
    <x v="3"/>
    <s v="Portable Camp Stove"/>
    <n v="4"/>
    <n v="83.27"/>
    <n v="0"/>
    <n v="39.979999999999997"/>
    <x v="697"/>
    <n v="159.91999999999999"/>
    <n v="173.16"/>
    <n v="0.51987510507986068"/>
  </r>
  <r>
    <n v="3222"/>
    <d v="2026-04-30T00:00:00"/>
    <n v="2026"/>
    <x v="1"/>
    <n v="4"/>
    <x v="3"/>
    <x v="2"/>
    <x v="16"/>
    <x v="1"/>
    <s v="Business"/>
    <x v="3"/>
    <s v="Compact Sleeping Bag"/>
    <n v="3"/>
    <n v="126.03"/>
    <n v="0.1"/>
    <n v="61.75"/>
    <x v="698"/>
    <n v="185.25"/>
    <n v="155.03100000000006"/>
    <n v="0.45559699189787273"/>
  </r>
  <r>
    <n v="3237"/>
    <d v="2026-04-30T00:00:00"/>
    <n v="2026"/>
    <x v="1"/>
    <n v="4"/>
    <x v="3"/>
    <x v="1"/>
    <x v="14"/>
    <x v="0"/>
    <s v="New"/>
    <x v="3"/>
    <s v="Compact Sleeping Bag"/>
    <n v="1"/>
    <n v="122.86"/>
    <n v="0.05"/>
    <n v="59.22"/>
    <x v="87"/>
    <n v="59.22"/>
    <n v="57.497"/>
    <n v="0.49261889870370212"/>
  </r>
  <r>
    <n v="3695"/>
    <d v="2026-04-30T00:00:00"/>
    <n v="2026"/>
    <x v="1"/>
    <n v="4"/>
    <x v="3"/>
    <x v="2"/>
    <x v="2"/>
    <x v="0"/>
    <s v="New"/>
    <x v="0"/>
    <s v="Compact Repair Kit"/>
    <n v="1"/>
    <n v="39.44"/>
    <n v="0.1"/>
    <n v="16.63"/>
    <x v="699"/>
    <n v="16.63"/>
    <n v="18.866000000000003"/>
    <n v="0.53149650664863657"/>
  </r>
  <r>
    <n v="5148"/>
    <d v="2026-04-30T00:00:00"/>
    <n v="2026"/>
    <x v="1"/>
    <n v="4"/>
    <x v="3"/>
    <x v="2"/>
    <x v="10"/>
    <x v="0"/>
    <s v="Returning"/>
    <x v="2"/>
    <s v="Carry-On Duffel"/>
    <n v="1"/>
    <n v="130.34"/>
    <n v="0.1"/>
    <n v="66.680000000000007"/>
    <x v="700"/>
    <n v="66.680000000000007"/>
    <n v="50.626000000000005"/>
    <n v="0.43157212759790631"/>
  </r>
  <r>
    <n v="534"/>
    <d v="2026-05-01T00:00:00"/>
    <n v="2026"/>
    <x v="1"/>
    <n v="5"/>
    <x v="4"/>
    <x v="1"/>
    <x v="12"/>
    <x v="0"/>
    <s v="Business"/>
    <x v="1"/>
    <s v="Summit Backpack 45L"/>
    <n v="1"/>
    <n v="154.86000000000001"/>
    <n v="0"/>
    <n v="78.37"/>
    <x v="701"/>
    <n v="78.37"/>
    <n v="76.490000000000009"/>
    <n v="0.49393000129148912"/>
  </r>
  <r>
    <n v="551"/>
    <d v="2026-05-01T00:00:00"/>
    <n v="2026"/>
    <x v="1"/>
    <n v="5"/>
    <x v="4"/>
    <x v="3"/>
    <x v="8"/>
    <x v="2"/>
    <s v="Returning"/>
    <x v="0"/>
    <s v="Cycling Pack 12L"/>
    <n v="4"/>
    <n v="103.64"/>
    <n v="0"/>
    <n v="50.59"/>
    <x v="702"/>
    <n v="202.36"/>
    <n v="212.2"/>
    <n v="0.51186800463141646"/>
  </r>
  <r>
    <n v="2110"/>
    <d v="2026-05-01T00:00:00"/>
    <n v="2026"/>
    <x v="1"/>
    <n v="5"/>
    <x v="4"/>
    <x v="0"/>
    <x v="15"/>
    <x v="0"/>
    <s v="Returning"/>
    <x v="2"/>
    <s v="Travel Backpack 35L"/>
    <n v="1"/>
    <n v="164.49"/>
    <n v="0.05"/>
    <n v="87.81"/>
    <x v="703"/>
    <n v="87.81"/>
    <n v="68.455500000000001"/>
    <n v="0.43807174328306631"/>
  </r>
  <r>
    <n v="2217"/>
    <d v="2026-05-01T00:00:00"/>
    <n v="2026"/>
    <x v="1"/>
    <n v="5"/>
    <x v="4"/>
    <x v="3"/>
    <x v="8"/>
    <x v="1"/>
    <s v="Returning"/>
    <x v="2"/>
    <s v="Travel Backpack 35L"/>
    <n v="3"/>
    <n v="163.44999999999999"/>
    <n v="0.05"/>
    <n v="87.54"/>
    <x v="704"/>
    <n v="262.62"/>
    <n v="203.21249999999992"/>
    <n v="0.4362351274331438"/>
  </r>
  <r>
    <n v="2544"/>
    <d v="2026-05-01T00:00:00"/>
    <n v="2026"/>
    <x v="1"/>
    <n v="5"/>
    <x v="4"/>
    <x v="3"/>
    <x v="4"/>
    <x v="0"/>
    <s v="Returning"/>
    <x v="1"/>
    <s v="Trekking Poles"/>
    <n v="1"/>
    <n v="71.87"/>
    <n v="0.05"/>
    <n v="31.97"/>
    <x v="705"/>
    <n v="31.97"/>
    <n v="36.3065"/>
    <n v="0.53175690025118449"/>
  </r>
  <r>
    <n v="3678"/>
    <d v="2026-05-01T00:00:00"/>
    <n v="2026"/>
    <x v="1"/>
    <n v="5"/>
    <x v="4"/>
    <x v="1"/>
    <x v="14"/>
    <x v="3"/>
    <s v="Returning"/>
    <x v="3"/>
    <s v="Trail Tent 2P"/>
    <n v="2"/>
    <n v="194.97"/>
    <n v="0"/>
    <n v="101.14"/>
    <x v="706"/>
    <n v="202.28"/>
    <n v="187.66"/>
    <n v="0.48125352618351541"/>
  </r>
  <r>
    <n v="3726"/>
    <d v="2026-05-01T00:00:00"/>
    <n v="2026"/>
    <x v="1"/>
    <n v="5"/>
    <x v="4"/>
    <x v="3"/>
    <x v="8"/>
    <x v="3"/>
    <s v="Returning"/>
    <x v="0"/>
    <s v="Trail Bike Light"/>
    <n v="2"/>
    <n v="49.53"/>
    <n v="0"/>
    <n v="22.91"/>
    <x v="707"/>
    <n v="45.82"/>
    <n v="53.24"/>
    <n v="0.53745204926307288"/>
  </r>
  <r>
    <n v="3897"/>
    <d v="2026-05-01T00:00:00"/>
    <n v="2026"/>
    <x v="1"/>
    <n v="5"/>
    <x v="4"/>
    <x v="3"/>
    <x v="8"/>
    <x v="1"/>
    <s v="Business"/>
    <x v="4"/>
    <s v="Recovery Roller"/>
    <n v="4"/>
    <n v="35.619999999999997"/>
    <n v="0.15"/>
    <n v="13.76"/>
    <x v="708"/>
    <n v="55.04"/>
    <n v="66.067999999999984"/>
    <n v="0.54552960993493405"/>
  </r>
  <r>
    <n v="1262"/>
    <d v="2026-05-02T00:00:00"/>
    <n v="2026"/>
    <x v="1"/>
    <n v="5"/>
    <x v="4"/>
    <x v="3"/>
    <x v="7"/>
    <x v="2"/>
    <s v="Returning"/>
    <x v="2"/>
    <s v="Packing Cube Set"/>
    <n v="2"/>
    <n v="45.47"/>
    <n v="0"/>
    <n v="18.37"/>
    <x v="709"/>
    <n v="36.74"/>
    <n v="54.199999999999996"/>
    <n v="0.59599736089729494"/>
  </r>
  <r>
    <n v="2657"/>
    <d v="2026-05-02T00:00:00"/>
    <n v="2026"/>
    <x v="1"/>
    <n v="5"/>
    <x v="4"/>
    <x v="0"/>
    <x v="0"/>
    <x v="2"/>
    <s v="New"/>
    <x v="1"/>
    <s v="Trail Boots"/>
    <n v="1"/>
    <n v="145.68"/>
    <n v="0"/>
    <n v="77.8"/>
    <x v="710"/>
    <n v="77.8"/>
    <n v="67.88000000000001"/>
    <n v="0.46595277320153766"/>
  </r>
  <r>
    <n v="3238"/>
    <d v="2026-05-02T00:00:00"/>
    <n v="2026"/>
    <x v="1"/>
    <n v="5"/>
    <x v="4"/>
    <x v="3"/>
    <x v="8"/>
    <x v="3"/>
    <s v="Returning"/>
    <x v="3"/>
    <s v="Portable Camp Stove"/>
    <n v="2"/>
    <n v="82.65"/>
    <n v="0.05"/>
    <n v="40.46"/>
    <x v="711"/>
    <n v="80.92"/>
    <n v="76.114999999999995"/>
    <n v="0.48470086286496639"/>
  </r>
  <r>
    <n v="3607"/>
    <d v="2026-05-02T00:00:00"/>
    <n v="2026"/>
    <x v="1"/>
    <n v="5"/>
    <x v="4"/>
    <x v="1"/>
    <x v="6"/>
    <x v="0"/>
    <s v="Business"/>
    <x v="2"/>
    <s v="Insulated Bottle"/>
    <n v="1"/>
    <n v="36.270000000000003"/>
    <n v="0"/>
    <n v="13.8"/>
    <x v="712"/>
    <n v="13.8"/>
    <n v="22.470000000000002"/>
    <n v="0.61952026468155497"/>
  </r>
  <r>
    <n v="5070"/>
    <d v="2026-05-02T00:00:00"/>
    <n v="2026"/>
    <x v="1"/>
    <n v="5"/>
    <x v="4"/>
    <x v="2"/>
    <x v="16"/>
    <x v="2"/>
    <s v="New"/>
    <x v="3"/>
    <s v="Portable Camp Stove"/>
    <n v="1"/>
    <n v="80.819999999999993"/>
    <n v="0"/>
    <n v="39.950000000000003"/>
    <x v="713"/>
    <n v="39.950000000000003"/>
    <n v="40.86999999999999"/>
    <n v="0.50569166048007907"/>
  </r>
  <r>
    <n v="5171"/>
    <d v="2026-05-02T00:00:00"/>
    <n v="2026"/>
    <x v="1"/>
    <n v="5"/>
    <x v="4"/>
    <x v="1"/>
    <x v="1"/>
    <x v="2"/>
    <s v="New"/>
    <x v="1"/>
    <s v="Summit Backpack 45L"/>
    <n v="2"/>
    <n v="157.84"/>
    <n v="0.1"/>
    <n v="79.28"/>
    <x v="714"/>
    <n v="158.56"/>
    <n v="125.55200000000002"/>
    <n v="0.44191023258433298"/>
  </r>
  <r>
    <n v="617"/>
    <d v="2026-05-03T00:00:00"/>
    <n v="2026"/>
    <x v="1"/>
    <n v="5"/>
    <x v="4"/>
    <x v="1"/>
    <x v="14"/>
    <x v="3"/>
    <s v="Returning"/>
    <x v="4"/>
    <s v="Recovery Roller"/>
    <n v="4"/>
    <n v="36.909999999999997"/>
    <n v="0.1"/>
    <n v="13.85"/>
    <x v="715"/>
    <n v="55.4"/>
    <n v="77.475999999999999"/>
    <n v="0.58306992985941775"/>
  </r>
  <r>
    <n v="849"/>
    <d v="2026-05-03T00:00:00"/>
    <n v="2026"/>
    <x v="1"/>
    <n v="5"/>
    <x v="4"/>
    <x v="1"/>
    <x v="14"/>
    <x v="1"/>
    <s v="Business"/>
    <x v="3"/>
    <s v="Trail Tent 2P"/>
    <n v="3"/>
    <n v="193.18"/>
    <n v="0.1"/>
    <n v="102.31"/>
    <x v="716"/>
    <n v="306.93"/>
    <n v="214.65600000000001"/>
    <n v="0.41154478839539405"/>
  </r>
  <r>
    <n v="956"/>
    <d v="2026-05-03T00:00:00"/>
    <n v="2026"/>
    <x v="1"/>
    <n v="5"/>
    <x v="4"/>
    <x v="0"/>
    <x v="15"/>
    <x v="0"/>
    <s v="Business"/>
    <x v="1"/>
    <s v="Summit Backpack 45L"/>
    <n v="1"/>
    <n v="157.59"/>
    <n v="0.05"/>
    <n v="77.599999999999994"/>
    <x v="717"/>
    <n v="77.599999999999994"/>
    <n v="72.110500000000002"/>
    <n v="0.48166628259206939"/>
  </r>
  <r>
    <n v="1896"/>
    <d v="2026-05-03T00:00:00"/>
    <n v="2026"/>
    <x v="1"/>
    <n v="5"/>
    <x v="4"/>
    <x v="1"/>
    <x v="12"/>
    <x v="3"/>
    <s v="New"/>
    <x v="4"/>
    <s v="Training Mat"/>
    <n v="2"/>
    <n v="49.97"/>
    <n v="0"/>
    <n v="22.63"/>
    <x v="718"/>
    <n v="45.26"/>
    <n v="54.68"/>
    <n v="0.54712827696617972"/>
  </r>
  <r>
    <n v="2317"/>
    <d v="2026-05-03T00:00:00"/>
    <n v="2026"/>
    <x v="1"/>
    <n v="5"/>
    <x v="4"/>
    <x v="0"/>
    <x v="15"/>
    <x v="1"/>
    <s v="Business"/>
    <x v="1"/>
    <s v="Summit Backpack 45L"/>
    <n v="5"/>
    <n v="155.54"/>
    <n v="0.1"/>
    <n v="78.02"/>
    <x v="719"/>
    <n v="390.09999999999997"/>
    <n v="309.83"/>
    <n v="0.44265855156944267"/>
  </r>
  <r>
    <n v="2542"/>
    <d v="2026-05-03T00:00:00"/>
    <n v="2026"/>
    <x v="1"/>
    <n v="5"/>
    <x v="4"/>
    <x v="3"/>
    <x v="8"/>
    <x v="2"/>
    <s v="New"/>
    <x v="2"/>
    <s v="Carry-On Duffel"/>
    <n v="1"/>
    <n v="131.13"/>
    <n v="0.05"/>
    <n v="67.010000000000005"/>
    <x v="720"/>
    <n v="67.010000000000005"/>
    <n v="57.563499999999991"/>
    <n v="0.46208463276700096"/>
  </r>
  <r>
    <n v="4535"/>
    <d v="2026-05-03T00:00:00"/>
    <n v="2026"/>
    <x v="1"/>
    <n v="5"/>
    <x v="4"/>
    <x v="2"/>
    <x v="5"/>
    <x v="0"/>
    <s v="New"/>
    <x v="2"/>
    <s v="Insulated Bottle"/>
    <n v="1"/>
    <n v="36.82"/>
    <n v="0.1"/>
    <n v="13.4"/>
    <x v="721"/>
    <n v="13.4"/>
    <n v="19.738"/>
    <n v="0.5956303941094816"/>
  </r>
  <r>
    <n v="4988"/>
    <d v="2026-05-03T00:00:00"/>
    <n v="2026"/>
    <x v="1"/>
    <n v="5"/>
    <x v="4"/>
    <x v="2"/>
    <x v="10"/>
    <x v="2"/>
    <s v="New"/>
    <x v="4"/>
    <s v="Weighted Vest"/>
    <n v="1"/>
    <n v="122.28"/>
    <n v="0"/>
    <n v="67.28"/>
    <x v="722"/>
    <n v="67.28"/>
    <n v="55"/>
    <n v="0.44978737324174028"/>
  </r>
  <r>
    <n v="253"/>
    <d v="2026-05-04T00:00:00"/>
    <n v="2026"/>
    <x v="1"/>
    <n v="5"/>
    <x v="4"/>
    <x v="2"/>
    <x v="10"/>
    <x v="2"/>
    <s v="Business"/>
    <x v="1"/>
    <s v="Hiking Daypack 20L"/>
    <n v="1"/>
    <n v="90.92"/>
    <n v="0.15"/>
    <n v="44.93"/>
    <x v="723"/>
    <n v="44.93"/>
    <n v="32.351999999999997"/>
    <n v="0.41862270645169636"/>
  </r>
  <r>
    <n v="1743"/>
    <d v="2026-05-04T00:00:00"/>
    <n v="2026"/>
    <x v="1"/>
    <n v="5"/>
    <x v="4"/>
    <x v="1"/>
    <x v="12"/>
    <x v="0"/>
    <s v="New"/>
    <x v="4"/>
    <s v="Training Mat"/>
    <n v="1"/>
    <n v="51.02"/>
    <n v="0"/>
    <n v="21.83"/>
    <x v="724"/>
    <n v="21.83"/>
    <n v="29.190000000000005"/>
    <n v="0.5721285770286163"/>
  </r>
  <r>
    <n v="1801"/>
    <d v="2026-05-04T00:00:00"/>
    <n v="2026"/>
    <x v="1"/>
    <n v="5"/>
    <x v="4"/>
    <x v="2"/>
    <x v="2"/>
    <x v="0"/>
    <s v="Business"/>
    <x v="2"/>
    <s v="Insulated Bottle"/>
    <n v="2"/>
    <n v="36.299999999999997"/>
    <n v="0.05"/>
    <n v="13.9"/>
    <x v="725"/>
    <n v="27.8"/>
    <n v="41.169999999999987"/>
    <n v="0.59692619979701311"/>
  </r>
  <r>
    <n v="2511"/>
    <d v="2026-05-04T00:00:00"/>
    <n v="2026"/>
    <x v="1"/>
    <n v="5"/>
    <x v="4"/>
    <x v="2"/>
    <x v="10"/>
    <x v="1"/>
    <s v="Business"/>
    <x v="3"/>
    <s v="Trail Tent 2P"/>
    <n v="8"/>
    <n v="195.03"/>
    <n v="0.15"/>
    <n v="101.13"/>
    <x v="726"/>
    <n v="809.04"/>
    <n v="517.16399999999999"/>
    <n v="0.38995810599274322"/>
  </r>
  <r>
    <n v="3186"/>
    <d v="2026-05-04T00:00:00"/>
    <n v="2026"/>
    <x v="1"/>
    <n v="5"/>
    <x v="4"/>
    <x v="1"/>
    <x v="6"/>
    <x v="0"/>
    <s v="New"/>
    <x v="1"/>
    <s v="Trail Boots"/>
    <n v="1"/>
    <n v="143.66"/>
    <n v="0.1"/>
    <n v="79.25"/>
    <x v="727"/>
    <n v="79.25"/>
    <n v="50.044000000000011"/>
    <n v="0.38705585719368268"/>
  </r>
  <r>
    <n v="3378"/>
    <d v="2026-05-04T00:00:00"/>
    <n v="2026"/>
    <x v="1"/>
    <n v="5"/>
    <x v="4"/>
    <x v="0"/>
    <x v="0"/>
    <x v="1"/>
    <s v="Business"/>
    <x v="4"/>
    <s v="Weighted Vest"/>
    <n v="3"/>
    <n v="120.28"/>
    <n v="0.2"/>
    <n v="69.23"/>
    <x v="728"/>
    <n v="207.69"/>
    <n v="80.982000000000028"/>
    <n v="0.28053292317924849"/>
  </r>
  <r>
    <n v="4255"/>
    <d v="2026-05-04T00:00:00"/>
    <n v="2026"/>
    <x v="1"/>
    <n v="5"/>
    <x v="4"/>
    <x v="3"/>
    <x v="7"/>
    <x v="3"/>
    <s v="Returning"/>
    <x v="2"/>
    <s v="Insulated Bottle"/>
    <n v="6"/>
    <n v="36.04"/>
    <n v="0"/>
    <n v="13.38"/>
    <x v="729"/>
    <n v="80.28"/>
    <n v="135.96"/>
    <n v="0.62874583795782468"/>
  </r>
  <r>
    <n v="4587"/>
    <d v="2026-05-04T00:00:00"/>
    <n v="2026"/>
    <x v="1"/>
    <n v="5"/>
    <x v="4"/>
    <x v="2"/>
    <x v="2"/>
    <x v="3"/>
    <s v="Returning"/>
    <x v="1"/>
    <s v="Hiking Daypack 20L"/>
    <n v="2"/>
    <n v="91.72"/>
    <n v="0"/>
    <n v="45.67"/>
    <x v="730"/>
    <n v="91.34"/>
    <n v="92.1"/>
    <n v="0.50207152202354988"/>
  </r>
  <r>
    <n v="830"/>
    <d v="2026-05-05T00:00:00"/>
    <n v="2026"/>
    <x v="1"/>
    <n v="5"/>
    <x v="4"/>
    <x v="3"/>
    <x v="8"/>
    <x v="0"/>
    <s v="Business"/>
    <x v="0"/>
    <s v="Trail Bike Light"/>
    <n v="2"/>
    <n v="50.4"/>
    <n v="0"/>
    <n v="22.21"/>
    <x v="181"/>
    <n v="44.42"/>
    <n v="56.379999999999995"/>
    <n v="0.55932539682539684"/>
  </r>
  <r>
    <n v="4320"/>
    <d v="2026-05-05T00:00:00"/>
    <n v="2026"/>
    <x v="1"/>
    <n v="5"/>
    <x v="4"/>
    <x v="1"/>
    <x v="6"/>
    <x v="0"/>
    <s v="Returning"/>
    <x v="2"/>
    <s v="Travel Backpack 35L"/>
    <n v="2"/>
    <n v="165.17"/>
    <n v="0"/>
    <n v="87.78"/>
    <x v="731"/>
    <n v="175.56"/>
    <n v="154.77999999999997"/>
    <n v="0.46854755706242052"/>
  </r>
  <r>
    <n v="4386"/>
    <d v="2026-05-05T00:00:00"/>
    <n v="2026"/>
    <x v="1"/>
    <n v="5"/>
    <x v="4"/>
    <x v="0"/>
    <x v="15"/>
    <x v="0"/>
    <s v="Returning"/>
    <x v="1"/>
    <s v="Trekking Poles"/>
    <n v="1"/>
    <n v="69.819999999999993"/>
    <n v="0.05"/>
    <n v="33.29"/>
    <x v="732"/>
    <n v="33.29"/>
    <n v="33.038999999999994"/>
    <n v="0.49810791659756665"/>
  </r>
  <r>
    <n v="4602"/>
    <d v="2026-05-05T00:00:00"/>
    <n v="2026"/>
    <x v="1"/>
    <n v="5"/>
    <x v="4"/>
    <x v="1"/>
    <x v="12"/>
    <x v="3"/>
    <s v="New"/>
    <x v="2"/>
    <s v="Carry-On Duffel"/>
    <n v="2"/>
    <n v="131.36000000000001"/>
    <n v="0.1"/>
    <n v="65.3"/>
    <x v="733"/>
    <n v="130.6"/>
    <n v="105.84800000000004"/>
    <n v="0.4476586818243336"/>
  </r>
  <r>
    <n v="5190"/>
    <d v="2026-05-05T00:00:00"/>
    <n v="2026"/>
    <x v="1"/>
    <n v="5"/>
    <x v="4"/>
    <x v="3"/>
    <x v="8"/>
    <x v="1"/>
    <s v="Returning"/>
    <x v="1"/>
    <s v="Hiking Daypack 20L"/>
    <n v="15"/>
    <n v="93.65"/>
    <n v="0.1"/>
    <n v="44.89"/>
    <x v="734"/>
    <n v="673.35"/>
    <n v="590.92500000000007"/>
    <n v="0.46740226612089936"/>
  </r>
  <r>
    <n v="393"/>
    <d v="2026-05-06T00:00:00"/>
    <n v="2026"/>
    <x v="1"/>
    <n v="5"/>
    <x v="4"/>
    <x v="1"/>
    <x v="12"/>
    <x v="3"/>
    <s v="New"/>
    <x v="3"/>
    <s v="Trail Tent 2P"/>
    <n v="3"/>
    <n v="199.93"/>
    <n v="0"/>
    <n v="104.86"/>
    <x v="735"/>
    <n v="314.58"/>
    <n v="285.20999999999998"/>
    <n v="0.47551643075076278"/>
  </r>
  <r>
    <n v="812"/>
    <d v="2026-05-06T00:00:00"/>
    <n v="2026"/>
    <x v="1"/>
    <n v="5"/>
    <x v="4"/>
    <x v="0"/>
    <x v="0"/>
    <x v="0"/>
    <s v="New"/>
    <x v="1"/>
    <s v="Trekking Poles"/>
    <n v="5"/>
    <n v="70.150000000000006"/>
    <n v="0"/>
    <n v="32.700000000000003"/>
    <x v="736"/>
    <n v="163.5"/>
    <n v="187.25"/>
    <n v="0.53385602280826805"/>
  </r>
  <r>
    <n v="1297"/>
    <d v="2026-05-06T00:00:00"/>
    <n v="2026"/>
    <x v="1"/>
    <n v="5"/>
    <x v="4"/>
    <x v="2"/>
    <x v="2"/>
    <x v="2"/>
    <s v="New"/>
    <x v="4"/>
    <s v="Recovery Roller"/>
    <n v="2"/>
    <n v="35.86"/>
    <n v="0"/>
    <n v="13.9"/>
    <x v="737"/>
    <n v="27.8"/>
    <n v="43.92"/>
    <n v="0.61238148354712774"/>
  </r>
  <r>
    <n v="1574"/>
    <d v="2026-05-06T00:00:00"/>
    <n v="2026"/>
    <x v="1"/>
    <n v="5"/>
    <x v="4"/>
    <x v="1"/>
    <x v="6"/>
    <x v="0"/>
    <s v="Returning"/>
    <x v="1"/>
    <s v="Hiking Daypack 20L"/>
    <n v="1"/>
    <n v="92.27"/>
    <n v="0"/>
    <n v="46.5"/>
    <x v="738"/>
    <n v="46.5"/>
    <n v="45.769999999999996"/>
    <n v="0.49604421805570603"/>
  </r>
  <r>
    <n v="3060"/>
    <d v="2026-05-06T00:00:00"/>
    <n v="2026"/>
    <x v="1"/>
    <n v="5"/>
    <x v="4"/>
    <x v="1"/>
    <x v="6"/>
    <x v="1"/>
    <s v="Business"/>
    <x v="1"/>
    <s v="Summit Backpack 45L"/>
    <n v="6"/>
    <n v="157.31"/>
    <n v="0.15"/>
    <n v="80.34"/>
    <x v="739"/>
    <n v="482.04"/>
    <n v="320.24099999999993"/>
    <n v="0.3991631361081715"/>
  </r>
  <r>
    <n v="3490"/>
    <d v="2026-05-06T00:00:00"/>
    <n v="2026"/>
    <x v="1"/>
    <n v="5"/>
    <x v="4"/>
    <x v="1"/>
    <x v="11"/>
    <x v="0"/>
    <s v="New"/>
    <x v="2"/>
    <s v="Packing Cube Set"/>
    <n v="2"/>
    <n v="46.18"/>
    <n v="0.05"/>
    <n v="17.899999999999999"/>
    <x v="740"/>
    <n v="35.799999999999997"/>
    <n v="51.941999999999993"/>
    <n v="0.59198559412823959"/>
  </r>
  <r>
    <n v="3654"/>
    <d v="2026-05-06T00:00:00"/>
    <n v="2026"/>
    <x v="1"/>
    <n v="5"/>
    <x v="4"/>
    <x v="2"/>
    <x v="10"/>
    <x v="0"/>
    <s v="Business"/>
    <x v="0"/>
    <s v="Trail Bike Light"/>
    <n v="1"/>
    <n v="51.44"/>
    <n v="0.1"/>
    <n v="22.88"/>
    <x v="741"/>
    <n v="22.88"/>
    <n v="23.416"/>
    <n v="0.50578883704855715"/>
  </r>
  <r>
    <n v="4209"/>
    <d v="2026-05-06T00:00:00"/>
    <n v="2026"/>
    <x v="1"/>
    <n v="5"/>
    <x v="4"/>
    <x v="1"/>
    <x v="1"/>
    <x v="0"/>
    <s v="New"/>
    <x v="4"/>
    <s v="Training Mat"/>
    <n v="2"/>
    <n v="50.97"/>
    <n v="0.05"/>
    <n v="21.67"/>
    <x v="742"/>
    <n v="43.34"/>
    <n v="53.502999999999986"/>
    <n v="0.55247152607829153"/>
  </r>
  <r>
    <n v="4227"/>
    <d v="2026-05-06T00:00:00"/>
    <n v="2026"/>
    <x v="1"/>
    <n v="5"/>
    <x v="4"/>
    <x v="1"/>
    <x v="1"/>
    <x v="0"/>
    <s v="New"/>
    <x v="0"/>
    <s v="Compact Repair Kit"/>
    <n v="2"/>
    <n v="40.549999999999997"/>
    <n v="0"/>
    <n v="16.52"/>
    <x v="743"/>
    <n v="33.04"/>
    <n v="48.059999999999995"/>
    <n v="0.59260172626387175"/>
  </r>
  <r>
    <n v="4247"/>
    <d v="2026-05-06T00:00:00"/>
    <n v="2026"/>
    <x v="1"/>
    <n v="5"/>
    <x v="4"/>
    <x v="2"/>
    <x v="16"/>
    <x v="0"/>
    <s v="New"/>
    <x v="0"/>
    <s v="Trail Bike Light"/>
    <n v="2"/>
    <n v="51.3"/>
    <n v="0"/>
    <n v="23.12"/>
    <x v="744"/>
    <n v="46.24"/>
    <n v="56.359999999999992"/>
    <n v="0.54931773879142298"/>
  </r>
  <r>
    <n v="5196"/>
    <d v="2026-05-06T00:00:00"/>
    <n v="2026"/>
    <x v="1"/>
    <n v="5"/>
    <x v="4"/>
    <x v="3"/>
    <x v="8"/>
    <x v="0"/>
    <s v="New"/>
    <x v="3"/>
    <s v="Portable Camp Stove"/>
    <n v="3"/>
    <n v="82.56"/>
    <n v="0"/>
    <n v="39.99"/>
    <x v="745"/>
    <n v="119.97"/>
    <n v="127.71000000000001"/>
    <n v="0.515625"/>
  </r>
  <r>
    <n v="400"/>
    <d v="2026-05-07T00:00:00"/>
    <n v="2026"/>
    <x v="1"/>
    <n v="5"/>
    <x v="4"/>
    <x v="1"/>
    <x v="12"/>
    <x v="1"/>
    <s v="Business"/>
    <x v="1"/>
    <s v="Hiking Daypack 20L"/>
    <n v="6"/>
    <n v="92.66"/>
    <n v="0.15"/>
    <n v="44.71"/>
    <x v="746"/>
    <n v="268.26"/>
    <n v="204.30600000000004"/>
    <n v="0.43233326138571126"/>
  </r>
  <r>
    <n v="829"/>
    <d v="2026-05-07T00:00:00"/>
    <n v="2026"/>
    <x v="1"/>
    <n v="5"/>
    <x v="4"/>
    <x v="2"/>
    <x v="16"/>
    <x v="3"/>
    <s v="New"/>
    <x v="4"/>
    <s v="Resistance Band Set"/>
    <n v="1"/>
    <n v="39.42"/>
    <n v="0"/>
    <n v="14.86"/>
    <x v="747"/>
    <n v="14.86"/>
    <n v="24.560000000000002"/>
    <n v="0.62303399289700667"/>
  </r>
  <r>
    <n v="1236"/>
    <d v="2026-05-07T00:00:00"/>
    <n v="2026"/>
    <x v="1"/>
    <n v="5"/>
    <x v="4"/>
    <x v="0"/>
    <x v="9"/>
    <x v="2"/>
    <s v="Returning"/>
    <x v="4"/>
    <s v="Weighted Vest"/>
    <n v="2"/>
    <n v="124.25"/>
    <n v="0"/>
    <n v="69.510000000000005"/>
    <x v="748"/>
    <n v="139.02000000000001"/>
    <n v="109.47999999999999"/>
    <n v="0.44056338028169012"/>
  </r>
  <r>
    <n v="1364"/>
    <d v="2026-05-07T00:00:00"/>
    <n v="2026"/>
    <x v="1"/>
    <n v="5"/>
    <x v="4"/>
    <x v="1"/>
    <x v="14"/>
    <x v="0"/>
    <s v="New"/>
    <x v="1"/>
    <s v="Summit Backpack 45L"/>
    <n v="2"/>
    <n v="156.43"/>
    <n v="0"/>
    <n v="78.569999999999993"/>
    <x v="749"/>
    <n v="157.13999999999999"/>
    <n v="155.72000000000003"/>
    <n v="0.49773061433228927"/>
  </r>
  <r>
    <n v="2105"/>
    <d v="2026-05-07T00:00:00"/>
    <n v="2026"/>
    <x v="1"/>
    <n v="5"/>
    <x v="4"/>
    <x v="1"/>
    <x v="14"/>
    <x v="2"/>
    <s v="New"/>
    <x v="3"/>
    <s v="Portable Camp Stove"/>
    <n v="1"/>
    <n v="80.3"/>
    <n v="0"/>
    <n v="40.020000000000003"/>
    <x v="750"/>
    <n v="40.020000000000003"/>
    <n v="40.279999999999994"/>
    <n v="0.50161892901618921"/>
  </r>
  <r>
    <n v="4706"/>
    <d v="2026-05-07T00:00:00"/>
    <n v="2026"/>
    <x v="1"/>
    <n v="5"/>
    <x v="4"/>
    <x v="3"/>
    <x v="13"/>
    <x v="2"/>
    <s v="New"/>
    <x v="3"/>
    <s v="Portable Camp Stove"/>
    <n v="1"/>
    <n v="79.89"/>
    <n v="0"/>
    <n v="39.549999999999997"/>
    <x v="751"/>
    <n v="39.549999999999997"/>
    <n v="40.340000000000003"/>
    <n v="0.50494429841031419"/>
  </r>
  <r>
    <n v="68"/>
    <d v="2026-05-08T00:00:00"/>
    <n v="2026"/>
    <x v="1"/>
    <n v="5"/>
    <x v="4"/>
    <x v="3"/>
    <x v="7"/>
    <x v="2"/>
    <s v="New"/>
    <x v="4"/>
    <s v="Resistance Band Set"/>
    <n v="1"/>
    <n v="39.5"/>
    <n v="0"/>
    <n v="14.68"/>
    <x v="752"/>
    <n v="14.68"/>
    <n v="24.82"/>
    <n v="0.62835443037974681"/>
  </r>
  <r>
    <n v="1352"/>
    <d v="2026-05-08T00:00:00"/>
    <n v="2026"/>
    <x v="1"/>
    <n v="5"/>
    <x v="4"/>
    <x v="3"/>
    <x v="7"/>
    <x v="0"/>
    <s v="Returning"/>
    <x v="0"/>
    <s v="Commuter Helmet"/>
    <n v="1"/>
    <n v="80.7"/>
    <n v="0"/>
    <n v="41.88"/>
    <x v="753"/>
    <n v="41.88"/>
    <n v="38.82"/>
    <n v="0.48104089219330853"/>
  </r>
  <r>
    <n v="2526"/>
    <d v="2026-05-08T00:00:00"/>
    <n v="2026"/>
    <x v="1"/>
    <n v="5"/>
    <x v="4"/>
    <x v="1"/>
    <x v="14"/>
    <x v="0"/>
    <s v="New"/>
    <x v="3"/>
    <s v="Portable Camp Stove"/>
    <n v="1"/>
    <n v="80.86"/>
    <n v="0"/>
    <n v="38.44"/>
    <x v="754"/>
    <n v="38.44"/>
    <n v="42.42"/>
    <n v="0.52461043779371752"/>
  </r>
  <r>
    <n v="3298"/>
    <d v="2026-05-08T00:00:00"/>
    <n v="2026"/>
    <x v="1"/>
    <n v="5"/>
    <x v="4"/>
    <x v="1"/>
    <x v="14"/>
    <x v="3"/>
    <s v="New"/>
    <x v="3"/>
    <s v="Alpine Tent 4P"/>
    <n v="2"/>
    <n v="337.7"/>
    <n v="0.1"/>
    <n v="192.16"/>
    <x v="755"/>
    <n v="384.32"/>
    <n v="223.54000000000002"/>
    <n v="0.36774915276543946"/>
  </r>
  <r>
    <n v="3510"/>
    <d v="2026-05-08T00:00:00"/>
    <n v="2026"/>
    <x v="1"/>
    <n v="5"/>
    <x v="4"/>
    <x v="2"/>
    <x v="2"/>
    <x v="0"/>
    <s v="Returning"/>
    <x v="3"/>
    <s v="Compact Sleeping Bag"/>
    <n v="4"/>
    <n v="121.81"/>
    <n v="0"/>
    <n v="58.95"/>
    <x v="756"/>
    <n v="235.8"/>
    <n v="251.44"/>
    <n v="0.5160495854199163"/>
  </r>
  <r>
    <n v="3638"/>
    <d v="2026-05-08T00:00:00"/>
    <n v="2026"/>
    <x v="1"/>
    <n v="5"/>
    <x v="4"/>
    <x v="3"/>
    <x v="7"/>
    <x v="1"/>
    <s v="Business"/>
    <x v="2"/>
    <s v="Travel Backpack 35L"/>
    <n v="10"/>
    <n v="168.55"/>
    <n v="0.1"/>
    <n v="88.85"/>
    <x v="757"/>
    <n v="888.5"/>
    <n v="628.45000000000005"/>
    <n v="0.41428524341606515"/>
  </r>
  <r>
    <n v="3754"/>
    <d v="2026-05-08T00:00:00"/>
    <n v="2026"/>
    <x v="1"/>
    <n v="5"/>
    <x v="4"/>
    <x v="1"/>
    <x v="12"/>
    <x v="0"/>
    <s v="Returning"/>
    <x v="0"/>
    <s v="Compact Repair Kit"/>
    <n v="1"/>
    <n v="39.42"/>
    <n v="0.05"/>
    <n v="16.77"/>
    <x v="758"/>
    <n v="16.77"/>
    <n v="20.678999999999998"/>
    <n v="0.55219097973243614"/>
  </r>
  <r>
    <n v="4029"/>
    <d v="2026-05-08T00:00:00"/>
    <n v="2026"/>
    <x v="1"/>
    <n v="5"/>
    <x v="4"/>
    <x v="3"/>
    <x v="13"/>
    <x v="2"/>
    <s v="New"/>
    <x v="2"/>
    <s v="Travel Backpack 35L"/>
    <n v="1"/>
    <n v="161.36000000000001"/>
    <n v="0"/>
    <n v="87"/>
    <x v="759"/>
    <n v="87"/>
    <n v="74.360000000000014"/>
    <n v="0.46083292017848293"/>
  </r>
  <r>
    <n v="4651"/>
    <d v="2026-05-08T00:00:00"/>
    <n v="2026"/>
    <x v="1"/>
    <n v="5"/>
    <x v="4"/>
    <x v="1"/>
    <x v="11"/>
    <x v="0"/>
    <s v="Business"/>
    <x v="3"/>
    <s v="Compact Sleeping Bag"/>
    <n v="1"/>
    <n v="123.68"/>
    <n v="0"/>
    <n v="59.26"/>
    <x v="760"/>
    <n v="59.26"/>
    <n v="64.420000000000016"/>
    <n v="0.52086028460543343"/>
  </r>
  <r>
    <n v="4886"/>
    <d v="2026-05-08T00:00:00"/>
    <n v="2026"/>
    <x v="1"/>
    <n v="5"/>
    <x v="4"/>
    <x v="3"/>
    <x v="8"/>
    <x v="3"/>
    <s v="Returning"/>
    <x v="1"/>
    <s v="Trail Boots"/>
    <n v="1"/>
    <n v="146.29"/>
    <n v="0"/>
    <n v="81.16"/>
    <x v="761"/>
    <n v="81.16"/>
    <n v="65.13"/>
    <n v="0.44521156606740037"/>
  </r>
  <r>
    <n v="162"/>
    <d v="2026-05-09T00:00:00"/>
    <n v="2026"/>
    <x v="1"/>
    <n v="5"/>
    <x v="4"/>
    <x v="0"/>
    <x v="0"/>
    <x v="0"/>
    <s v="New"/>
    <x v="2"/>
    <s v="Travel Backpack 35L"/>
    <n v="2"/>
    <n v="164.95"/>
    <n v="0.1"/>
    <n v="86.27"/>
    <x v="762"/>
    <n v="172.54"/>
    <n v="124.36999999999998"/>
    <n v="0.41888114243373409"/>
  </r>
  <r>
    <n v="184"/>
    <d v="2026-05-09T00:00:00"/>
    <n v="2026"/>
    <x v="1"/>
    <n v="5"/>
    <x v="4"/>
    <x v="0"/>
    <x v="15"/>
    <x v="2"/>
    <s v="Business"/>
    <x v="1"/>
    <s v="Hiking Daypack 20L"/>
    <n v="2"/>
    <n v="91.59"/>
    <n v="0"/>
    <n v="44.97"/>
    <x v="763"/>
    <n v="89.94"/>
    <n v="93.240000000000009"/>
    <n v="0.50900753357353423"/>
  </r>
  <r>
    <n v="328"/>
    <d v="2026-05-09T00:00:00"/>
    <n v="2026"/>
    <x v="1"/>
    <n v="5"/>
    <x v="4"/>
    <x v="3"/>
    <x v="13"/>
    <x v="0"/>
    <s v="Returning"/>
    <x v="4"/>
    <s v="Training Mat"/>
    <n v="1"/>
    <n v="51.78"/>
    <n v="0.1"/>
    <n v="21.63"/>
    <x v="764"/>
    <n v="21.63"/>
    <n v="24.972000000000005"/>
    <n v="0.53585683017896235"/>
  </r>
  <r>
    <n v="908"/>
    <d v="2026-05-09T00:00:00"/>
    <n v="2026"/>
    <x v="1"/>
    <n v="5"/>
    <x v="4"/>
    <x v="3"/>
    <x v="8"/>
    <x v="2"/>
    <s v="Returning"/>
    <x v="2"/>
    <s v="Packing Cube Set"/>
    <n v="2"/>
    <n v="46.25"/>
    <n v="0"/>
    <n v="18.12"/>
    <x v="765"/>
    <n v="36.24"/>
    <n v="56.26"/>
    <n v="0.60821621621621624"/>
  </r>
  <r>
    <n v="3159"/>
    <d v="2026-05-09T00:00:00"/>
    <n v="2026"/>
    <x v="1"/>
    <n v="5"/>
    <x v="4"/>
    <x v="0"/>
    <x v="0"/>
    <x v="0"/>
    <s v="Returning"/>
    <x v="3"/>
    <s v="Trail Tent 2P"/>
    <n v="3"/>
    <n v="198.5"/>
    <n v="0"/>
    <n v="102.23"/>
    <x v="766"/>
    <n v="306.69"/>
    <n v="288.81"/>
    <n v="0.48498740554156172"/>
  </r>
  <r>
    <n v="4509"/>
    <d v="2026-05-09T00:00:00"/>
    <n v="2026"/>
    <x v="1"/>
    <n v="5"/>
    <x v="4"/>
    <x v="3"/>
    <x v="8"/>
    <x v="0"/>
    <s v="New"/>
    <x v="1"/>
    <s v="Summit Backpack 45L"/>
    <n v="1"/>
    <n v="152.80000000000001"/>
    <n v="0.1"/>
    <n v="77.67"/>
    <x v="767"/>
    <n v="77.67"/>
    <n v="59.850000000000009"/>
    <n v="0.43520942408376967"/>
  </r>
  <r>
    <n v="4677"/>
    <d v="2026-05-09T00:00:00"/>
    <n v="2026"/>
    <x v="1"/>
    <n v="5"/>
    <x v="4"/>
    <x v="1"/>
    <x v="14"/>
    <x v="0"/>
    <s v="Business"/>
    <x v="2"/>
    <s v="Travel Backpack 35L"/>
    <n v="2"/>
    <n v="161.47999999999999"/>
    <n v="0"/>
    <n v="85.03"/>
    <x v="768"/>
    <n v="170.06"/>
    <n v="152.89999999999998"/>
    <n v="0.47343324250681196"/>
  </r>
  <r>
    <n v="4867"/>
    <d v="2026-05-09T00:00:00"/>
    <n v="2026"/>
    <x v="1"/>
    <n v="5"/>
    <x v="4"/>
    <x v="1"/>
    <x v="6"/>
    <x v="2"/>
    <s v="Returning"/>
    <x v="0"/>
    <s v="Commuter Helmet"/>
    <n v="1"/>
    <n v="82.86"/>
    <n v="0"/>
    <n v="42.67"/>
    <x v="769"/>
    <n v="42.67"/>
    <n v="40.19"/>
    <n v="0.48503499879314504"/>
  </r>
  <r>
    <n v="1615"/>
    <d v="2026-05-10T00:00:00"/>
    <n v="2026"/>
    <x v="1"/>
    <n v="5"/>
    <x v="4"/>
    <x v="3"/>
    <x v="4"/>
    <x v="0"/>
    <s v="New"/>
    <x v="4"/>
    <s v="Training Mat"/>
    <n v="1"/>
    <n v="51.15"/>
    <n v="0"/>
    <n v="21.39"/>
    <x v="770"/>
    <n v="21.39"/>
    <n v="29.759999999999998"/>
    <n v="0.58181818181818179"/>
  </r>
  <r>
    <n v="1812"/>
    <d v="2026-05-10T00:00:00"/>
    <n v="2026"/>
    <x v="1"/>
    <n v="5"/>
    <x v="4"/>
    <x v="2"/>
    <x v="2"/>
    <x v="1"/>
    <s v="Business"/>
    <x v="4"/>
    <s v="Training Mat"/>
    <n v="12"/>
    <n v="50.53"/>
    <n v="0.1"/>
    <n v="22.09"/>
    <x v="771"/>
    <n v="265.08"/>
    <n v="280.64400000000006"/>
    <n v="0.5142599555819426"/>
  </r>
  <r>
    <n v="3645"/>
    <d v="2026-05-10T00:00:00"/>
    <n v="2026"/>
    <x v="1"/>
    <n v="5"/>
    <x v="4"/>
    <x v="1"/>
    <x v="1"/>
    <x v="3"/>
    <s v="Returning"/>
    <x v="0"/>
    <s v="Trail Bike Light"/>
    <n v="2"/>
    <n v="50.93"/>
    <n v="0"/>
    <n v="22.91"/>
    <x v="772"/>
    <n v="45.82"/>
    <n v="56.04"/>
    <n v="0.55016689573924993"/>
  </r>
  <r>
    <n v="3804"/>
    <d v="2026-05-10T00:00:00"/>
    <n v="2026"/>
    <x v="1"/>
    <n v="5"/>
    <x v="4"/>
    <x v="2"/>
    <x v="5"/>
    <x v="0"/>
    <s v="Returning"/>
    <x v="4"/>
    <s v="Training Mat"/>
    <n v="2"/>
    <n v="50.79"/>
    <n v="0.05"/>
    <n v="21.83"/>
    <x v="773"/>
    <n v="43.66"/>
    <n v="52.840999999999994"/>
    <n v="0.54756945523880585"/>
  </r>
  <r>
    <n v="4367"/>
    <d v="2026-05-10T00:00:00"/>
    <n v="2026"/>
    <x v="1"/>
    <n v="5"/>
    <x v="4"/>
    <x v="3"/>
    <x v="8"/>
    <x v="0"/>
    <s v="Business"/>
    <x v="2"/>
    <s v="Travel Backpack 35L"/>
    <n v="5"/>
    <n v="160.94"/>
    <n v="0.1"/>
    <n v="88.89"/>
    <x v="774"/>
    <n v="444.45"/>
    <n v="279.78000000000003"/>
    <n v="0.38631374011018604"/>
  </r>
  <r>
    <n v="4746"/>
    <d v="2026-05-10T00:00:00"/>
    <n v="2026"/>
    <x v="1"/>
    <n v="5"/>
    <x v="4"/>
    <x v="1"/>
    <x v="1"/>
    <x v="0"/>
    <s v="Returning"/>
    <x v="4"/>
    <s v="Recovery Roller"/>
    <n v="2"/>
    <n v="36.409999999999997"/>
    <n v="0"/>
    <n v="13.92"/>
    <x v="775"/>
    <n v="27.84"/>
    <n v="44.97999999999999"/>
    <n v="0.61768744850315838"/>
  </r>
  <r>
    <n v="4795"/>
    <d v="2026-05-10T00:00:00"/>
    <n v="2026"/>
    <x v="1"/>
    <n v="5"/>
    <x v="4"/>
    <x v="3"/>
    <x v="4"/>
    <x v="3"/>
    <s v="Returning"/>
    <x v="1"/>
    <s v="Trekking Poles"/>
    <n v="2"/>
    <n v="72.25"/>
    <n v="0"/>
    <n v="32.25"/>
    <x v="776"/>
    <n v="64.5"/>
    <n v="80"/>
    <n v="0.55363321799307963"/>
  </r>
  <r>
    <n v="4800"/>
    <d v="2026-05-10T00:00:00"/>
    <n v="2026"/>
    <x v="1"/>
    <n v="5"/>
    <x v="4"/>
    <x v="3"/>
    <x v="8"/>
    <x v="2"/>
    <s v="New"/>
    <x v="0"/>
    <s v="Cycling Pack 12L"/>
    <n v="4"/>
    <n v="103.36"/>
    <n v="0"/>
    <n v="51.59"/>
    <x v="777"/>
    <n v="206.36"/>
    <n v="207.07999999999998"/>
    <n v="0.50087074303405565"/>
  </r>
  <r>
    <n v="5018"/>
    <d v="2026-05-10T00:00:00"/>
    <n v="2026"/>
    <x v="1"/>
    <n v="5"/>
    <x v="4"/>
    <x v="2"/>
    <x v="2"/>
    <x v="1"/>
    <s v="Business"/>
    <x v="1"/>
    <s v="Trail Boots"/>
    <n v="4"/>
    <n v="145.85"/>
    <n v="0.15"/>
    <n v="79.69"/>
    <x v="778"/>
    <n v="318.76"/>
    <n v="177.13"/>
    <n v="0.35719615237250196"/>
  </r>
  <r>
    <n v="474"/>
    <d v="2026-05-11T00:00:00"/>
    <n v="2026"/>
    <x v="1"/>
    <n v="5"/>
    <x v="4"/>
    <x v="1"/>
    <x v="12"/>
    <x v="0"/>
    <s v="Returning"/>
    <x v="0"/>
    <s v="Cycling Pack 12L"/>
    <n v="2"/>
    <n v="100.49"/>
    <n v="0.1"/>
    <n v="50.11"/>
    <x v="779"/>
    <n v="100.22"/>
    <n v="80.662000000000006"/>
    <n v="0.44593713028383147"/>
  </r>
  <r>
    <n v="1175"/>
    <d v="2026-05-11T00:00:00"/>
    <n v="2026"/>
    <x v="1"/>
    <n v="5"/>
    <x v="4"/>
    <x v="2"/>
    <x v="16"/>
    <x v="1"/>
    <s v="Returning"/>
    <x v="3"/>
    <s v="Alpine Tent 4P"/>
    <n v="4"/>
    <n v="332.89"/>
    <n v="0.1"/>
    <n v="198.06"/>
    <x v="780"/>
    <n v="792.24"/>
    <n v="406.16399999999999"/>
    <n v="0.33892076461694054"/>
  </r>
  <r>
    <n v="2015"/>
    <d v="2026-05-11T00:00:00"/>
    <n v="2026"/>
    <x v="1"/>
    <n v="5"/>
    <x v="4"/>
    <x v="1"/>
    <x v="12"/>
    <x v="0"/>
    <s v="New"/>
    <x v="1"/>
    <s v="Summit Backpack 45L"/>
    <n v="1"/>
    <n v="154.6"/>
    <n v="0"/>
    <n v="80.05"/>
    <x v="781"/>
    <n v="80.05"/>
    <n v="74.55"/>
    <n v="0.48221216041397152"/>
  </r>
  <r>
    <n v="2196"/>
    <d v="2026-05-11T00:00:00"/>
    <n v="2026"/>
    <x v="1"/>
    <n v="5"/>
    <x v="4"/>
    <x v="3"/>
    <x v="4"/>
    <x v="3"/>
    <s v="Returning"/>
    <x v="0"/>
    <s v="Commuter Helmet"/>
    <n v="1"/>
    <n v="83.23"/>
    <n v="0.05"/>
    <n v="43.82"/>
    <x v="782"/>
    <n v="43.82"/>
    <n v="35.2485"/>
    <n v="0.44579699880483376"/>
  </r>
  <r>
    <n v="3508"/>
    <d v="2026-05-11T00:00:00"/>
    <n v="2026"/>
    <x v="1"/>
    <n v="5"/>
    <x v="4"/>
    <x v="1"/>
    <x v="12"/>
    <x v="3"/>
    <s v="Returning"/>
    <x v="2"/>
    <s v="Packing Cube Set"/>
    <n v="3"/>
    <n v="46.23"/>
    <n v="0"/>
    <n v="18.47"/>
    <x v="783"/>
    <n v="55.41"/>
    <n v="83.28"/>
    <n v="0.60047588146225395"/>
  </r>
  <r>
    <n v="3516"/>
    <d v="2026-05-11T00:00:00"/>
    <n v="2026"/>
    <x v="1"/>
    <n v="5"/>
    <x v="4"/>
    <x v="3"/>
    <x v="7"/>
    <x v="3"/>
    <s v="Returning"/>
    <x v="3"/>
    <s v="Compact Sleeping Bag"/>
    <n v="1"/>
    <n v="125.3"/>
    <n v="0.05"/>
    <n v="59.62"/>
    <x v="784"/>
    <n v="59.62"/>
    <n v="59.414999999999999"/>
    <n v="0.49913890872432476"/>
  </r>
  <r>
    <n v="3570"/>
    <d v="2026-05-11T00:00:00"/>
    <n v="2026"/>
    <x v="1"/>
    <n v="5"/>
    <x v="4"/>
    <x v="1"/>
    <x v="12"/>
    <x v="0"/>
    <s v="Business"/>
    <x v="2"/>
    <s v="Insulated Bottle"/>
    <n v="1"/>
    <n v="36.159999999999997"/>
    <n v="0.1"/>
    <n v="13.38"/>
    <x v="785"/>
    <n v="13.38"/>
    <n v="19.163999999999994"/>
    <n v="0.58886430678466062"/>
  </r>
  <r>
    <n v="4799"/>
    <d v="2026-05-11T00:00:00"/>
    <n v="2026"/>
    <x v="1"/>
    <n v="5"/>
    <x v="4"/>
    <x v="3"/>
    <x v="13"/>
    <x v="0"/>
    <s v="Returning"/>
    <x v="3"/>
    <s v="Compact Sleeping Bag"/>
    <n v="1"/>
    <n v="121.41"/>
    <n v="0.05"/>
    <n v="60.75"/>
    <x v="695"/>
    <n v="60.75"/>
    <n v="54.589499999999987"/>
    <n v="0.47329405797666879"/>
  </r>
  <r>
    <n v="5156"/>
    <d v="2026-05-11T00:00:00"/>
    <n v="2026"/>
    <x v="1"/>
    <n v="5"/>
    <x v="4"/>
    <x v="0"/>
    <x v="0"/>
    <x v="2"/>
    <s v="New"/>
    <x v="2"/>
    <s v="Carry-On Duffel"/>
    <n v="3"/>
    <n v="132.58000000000001"/>
    <n v="0.1"/>
    <n v="67.88"/>
    <x v="786"/>
    <n v="203.64"/>
    <n v="154.32600000000002"/>
    <n v="0.43111915656794225"/>
  </r>
  <r>
    <n v="526"/>
    <d v="2026-05-12T00:00:00"/>
    <n v="2026"/>
    <x v="1"/>
    <n v="5"/>
    <x v="4"/>
    <x v="1"/>
    <x v="1"/>
    <x v="2"/>
    <s v="Returning"/>
    <x v="3"/>
    <s v="Portable Camp Stove"/>
    <n v="2"/>
    <n v="81.11"/>
    <n v="0.05"/>
    <n v="40.049999999999997"/>
    <x v="787"/>
    <n v="80.099999999999994"/>
    <n v="74.008999999999986"/>
    <n v="0.48023801335418437"/>
  </r>
  <r>
    <n v="712"/>
    <d v="2026-05-12T00:00:00"/>
    <n v="2026"/>
    <x v="1"/>
    <n v="5"/>
    <x v="4"/>
    <x v="1"/>
    <x v="14"/>
    <x v="3"/>
    <s v="Business"/>
    <x v="0"/>
    <s v="Cycling Pack 12L"/>
    <n v="3"/>
    <n v="104.54"/>
    <n v="0"/>
    <n v="51.45"/>
    <x v="788"/>
    <n v="154.35000000000002"/>
    <n v="159.26999999999998"/>
    <n v="0.50784388750717424"/>
  </r>
  <r>
    <n v="1533"/>
    <d v="2026-05-12T00:00:00"/>
    <n v="2026"/>
    <x v="1"/>
    <n v="5"/>
    <x v="4"/>
    <x v="2"/>
    <x v="16"/>
    <x v="2"/>
    <s v="New"/>
    <x v="1"/>
    <s v="Trail Boots"/>
    <n v="3"/>
    <n v="143.87"/>
    <n v="0"/>
    <n v="79.2"/>
    <x v="789"/>
    <n v="237.60000000000002"/>
    <n v="194.01"/>
    <n v="0.44950302356293875"/>
  </r>
  <r>
    <n v="1933"/>
    <d v="2026-05-12T00:00:00"/>
    <n v="2026"/>
    <x v="1"/>
    <n v="5"/>
    <x v="4"/>
    <x v="3"/>
    <x v="13"/>
    <x v="0"/>
    <s v="Returning"/>
    <x v="2"/>
    <s v="Insulated Bottle"/>
    <n v="1"/>
    <n v="36.950000000000003"/>
    <n v="0.1"/>
    <n v="13.26"/>
    <x v="790"/>
    <n v="13.26"/>
    <n v="19.995000000000005"/>
    <n v="0.60126296797474077"/>
  </r>
  <r>
    <n v="3128"/>
    <d v="2026-05-12T00:00:00"/>
    <n v="2026"/>
    <x v="1"/>
    <n v="5"/>
    <x v="4"/>
    <x v="2"/>
    <x v="5"/>
    <x v="0"/>
    <s v="New"/>
    <x v="3"/>
    <s v="Compact Sleeping Bag"/>
    <n v="1"/>
    <n v="121.38"/>
    <n v="0"/>
    <n v="59.68"/>
    <x v="791"/>
    <n v="59.68"/>
    <n v="61.699999999999996"/>
    <n v="0.50832097544900312"/>
  </r>
  <r>
    <n v="4922"/>
    <d v="2026-05-12T00:00:00"/>
    <n v="2026"/>
    <x v="1"/>
    <n v="5"/>
    <x v="4"/>
    <x v="3"/>
    <x v="8"/>
    <x v="0"/>
    <s v="Returning"/>
    <x v="4"/>
    <s v="Resistance Band Set"/>
    <n v="2"/>
    <n v="39.79"/>
    <n v="0.1"/>
    <n v="14.33"/>
    <x v="792"/>
    <n v="28.66"/>
    <n v="42.962000000000003"/>
    <n v="0.59984362346764963"/>
  </r>
  <r>
    <n v="5051"/>
    <d v="2026-05-12T00:00:00"/>
    <n v="2026"/>
    <x v="1"/>
    <n v="5"/>
    <x v="4"/>
    <x v="0"/>
    <x v="15"/>
    <x v="2"/>
    <s v="Returning"/>
    <x v="0"/>
    <s v="Trail Bike Light"/>
    <n v="4"/>
    <n v="51.31"/>
    <n v="0"/>
    <n v="22.19"/>
    <x v="793"/>
    <n v="88.76"/>
    <n v="116.48"/>
    <n v="0.56753069577080495"/>
  </r>
  <r>
    <n v="5182"/>
    <d v="2026-05-12T00:00:00"/>
    <n v="2026"/>
    <x v="1"/>
    <n v="5"/>
    <x v="4"/>
    <x v="3"/>
    <x v="7"/>
    <x v="0"/>
    <s v="Returning"/>
    <x v="4"/>
    <s v="Training Mat"/>
    <n v="2"/>
    <n v="51.15"/>
    <n v="0"/>
    <n v="22.53"/>
    <x v="794"/>
    <n v="45.06"/>
    <n v="57.239999999999995"/>
    <n v="0.55953079178885623"/>
  </r>
  <r>
    <n v="1071"/>
    <d v="2026-05-13T00:00:00"/>
    <n v="2026"/>
    <x v="1"/>
    <n v="5"/>
    <x v="4"/>
    <x v="1"/>
    <x v="12"/>
    <x v="2"/>
    <s v="Business"/>
    <x v="4"/>
    <s v="Training Mat"/>
    <n v="1"/>
    <n v="50.83"/>
    <n v="0.1"/>
    <n v="21.82"/>
    <x v="795"/>
    <n v="21.82"/>
    <n v="23.927"/>
    <n v="0.52302883249174803"/>
  </r>
  <r>
    <n v="1210"/>
    <d v="2026-05-13T00:00:00"/>
    <n v="2026"/>
    <x v="1"/>
    <n v="5"/>
    <x v="4"/>
    <x v="2"/>
    <x v="2"/>
    <x v="1"/>
    <s v="Business"/>
    <x v="1"/>
    <s v="Trail Boots"/>
    <n v="6"/>
    <n v="141.9"/>
    <n v="0.1"/>
    <n v="79.64"/>
    <x v="796"/>
    <n v="477.84000000000003"/>
    <n v="288.42000000000007"/>
    <n v="0.37639965546942294"/>
  </r>
  <r>
    <n v="1244"/>
    <d v="2026-05-13T00:00:00"/>
    <n v="2026"/>
    <x v="1"/>
    <n v="5"/>
    <x v="4"/>
    <x v="3"/>
    <x v="8"/>
    <x v="0"/>
    <s v="Returning"/>
    <x v="3"/>
    <s v="Compact Sleeping Bag"/>
    <n v="1"/>
    <n v="122.11"/>
    <n v="0"/>
    <n v="59.86"/>
    <x v="797"/>
    <n v="59.86"/>
    <n v="62.25"/>
    <n v="0.50978625829170421"/>
  </r>
  <r>
    <n v="1403"/>
    <d v="2026-05-13T00:00:00"/>
    <n v="2026"/>
    <x v="1"/>
    <n v="5"/>
    <x v="4"/>
    <x v="1"/>
    <x v="11"/>
    <x v="0"/>
    <s v="Returning"/>
    <x v="0"/>
    <s v="Cycling Pack 12L"/>
    <n v="1"/>
    <n v="102.38"/>
    <n v="0"/>
    <n v="50.82"/>
    <x v="798"/>
    <n v="50.82"/>
    <n v="51.559999999999995"/>
    <n v="0.50361398710685679"/>
  </r>
  <r>
    <n v="1592"/>
    <d v="2026-05-13T00:00:00"/>
    <n v="2026"/>
    <x v="1"/>
    <n v="5"/>
    <x v="4"/>
    <x v="2"/>
    <x v="16"/>
    <x v="2"/>
    <s v="Returning"/>
    <x v="4"/>
    <s v="Recovery Roller"/>
    <n v="5"/>
    <n v="37.119999999999997"/>
    <n v="0.1"/>
    <n v="13.96"/>
    <x v="799"/>
    <n v="69.800000000000011"/>
    <n v="97.239999999999981"/>
    <n v="0.58213601532567039"/>
  </r>
  <r>
    <n v="2581"/>
    <d v="2026-05-13T00:00:00"/>
    <n v="2026"/>
    <x v="1"/>
    <n v="5"/>
    <x v="4"/>
    <x v="1"/>
    <x v="12"/>
    <x v="0"/>
    <s v="New"/>
    <x v="1"/>
    <s v="Hiking Daypack 20L"/>
    <n v="2"/>
    <n v="91.76"/>
    <n v="0.05"/>
    <n v="46.31"/>
    <x v="800"/>
    <n v="92.62"/>
    <n v="81.72399999999999"/>
    <n v="0.46875143394668006"/>
  </r>
  <r>
    <n v="3428"/>
    <d v="2026-05-13T00:00:00"/>
    <n v="2026"/>
    <x v="1"/>
    <n v="5"/>
    <x v="4"/>
    <x v="3"/>
    <x v="4"/>
    <x v="0"/>
    <s v="Returning"/>
    <x v="1"/>
    <s v="Trail Boots"/>
    <n v="1"/>
    <n v="144.51"/>
    <n v="0"/>
    <n v="79.22"/>
    <x v="801"/>
    <n v="79.22"/>
    <n v="65.289999999999992"/>
    <n v="0.45180264341568055"/>
  </r>
  <r>
    <n v="765"/>
    <d v="2026-05-14T00:00:00"/>
    <n v="2026"/>
    <x v="1"/>
    <n v="5"/>
    <x v="4"/>
    <x v="1"/>
    <x v="6"/>
    <x v="1"/>
    <s v="Business"/>
    <x v="4"/>
    <s v="Training Mat"/>
    <n v="3"/>
    <n v="49.7"/>
    <n v="0.1"/>
    <n v="21.84"/>
    <x v="802"/>
    <n v="65.52"/>
    <n v="68.67000000000003"/>
    <n v="0.5117370892018781"/>
  </r>
  <r>
    <n v="854"/>
    <d v="2026-05-14T00:00:00"/>
    <n v="2026"/>
    <x v="1"/>
    <n v="5"/>
    <x v="4"/>
    <x v="0"/>
    <x v="0"/>
    <x v="0"/>
    <s v="Returning"/>
    <x v="3"/>
    <s v="Compact Sleeping Bag"/>
    <n v="1"/>
    <n v="120.9"/>
    <n v="0"/>
    <n v="59.31"/>
    <x v="803"/>
    <n v="59.31"/>
    <n v="61.59"/>
    <n v="0.50942928039702229"/>
  </r>
  <r>
    <n v="1087"/>
    <d v="2026-05-14T00:00:00"/>
    <n v="2026"/>
    <x v="1"/>
    <n v="5"/>
    <x v="4"/>
    <x v="2"/>
    <x v="10"/>
    <x v="0"/>
    <s v="Returning"/>
    <x v="3"/>
    <s v="Trail Tent 2P"/>
    <n v="1"/>
    <n v="195.72"/>
    <n v="0.05"/>
    <n v="105.73"/>
    <x v="804"/>
    <n v="105.73"/>
    <n v="80.203999999999994"/>
    <n v="0.43135736336549524"/>
  </r>
  <r>
    <n v="1150"/>
    <d v="2026-05-14T00:00:00"/>
    <n v="2026"/>
    <x v="1"/>
    <n v="5"/>
    <x v="4"/>
    <x v="0"/>
    <x v="0"/>
    <x v="1"/>
    <s v="Returning"/>
    <x v="0"/>
    <s v="Compact Repair Kit"/>
    <n v="8"/>
    <n v="40.15"/>
    <n v="0.15"/>
    <n v="16.91"/>
    <x v="805"/>
    <n v="135.28"/>
    <n v="137.73999999999998"/>
    <n v="0.50450516445681637"/>
  </r>
  <r>
    <n v="1902"/>
    <d v="2026-05-14T00:00:00"/>
    <n v="2026"/>
    <x v="1"/>
    <n v="5"/>
    <x v="4"/>
    <x v="1"/>
    <x v="14"/>
    <x v="2"/>
    <s v="Business"/>
    <x v="2"/>
    <s v="Carry-On Duffel"/>
    <n v="4"/>
    <n v="130.83000000000001"/>
    <n v="0"/>
    <n v="66.959999999999994"/>
    <x v="806"/>
    <n v="267.83999999999997"/>
    <n v="255.48000000000008"/>
    <n v="0.48819078193074994"/>
  </r>
  <r>
    <n v="3913"/>
    <d v="2026-05-14T00:00:00"/>
    <n v="2026"/>
    <x v="1"/>
    <n v="5"/>
    <x v="4"/>
    <x v="1"/>
    <x v="12"/>
    <x v="0"/>
    <s v="New"/>
    <x v="0"/>
    <s v="Trail Bike Light"/>
    <n v="1"/>
    <n v="50.34"/>
    <n v="0.05"/>
    <n v="22.23"/>
    <x v="807"/>
    <n v="22.23"/>
    <n v="25.593"/>
    <n v="0.53516090584028608"/>
  </r>
  <r>
    <n v="4378"/>
    <d v="2026-05-14T00:00:00"/>
    <n v="2026"/>
    <x v="1"/>
    <n v="5"/>
    <x v="4"/>
    <x v="2"/>
    <x v="10"/>
    <x v="0"/>
    <s v="Returning"/>
    <x v="0"/>
    <s v="Cycling Pack 12L"/>
    <n v="2"/>
    <n v="103.37"/>
    <n v="0"/>
    <n v="50.49"/>
    <x v="808"/>
    <n v="100.98"/>
    <n v="105.76"/>
    <n v="0.51156041404662866"/>
  </r>
  <r>
    <n v="4551"/>
    <d v="2026-05-14T00:00:00"/>
    <n v="2026"/>
    <x v="1"/>
    <n v="5"/>
    <x v="4"/>
    <x v="1"/>
    <x v="14"/>
    <x v="2"/>
    <s v="Business"/>
    <x v="4"/>
    <s v="Weighted Vest"/>
    <n v="3"/>
    <n v="122.31"/>
    <n v="0.05"/>
    <n v="71.11"/>
    <x v="809"/>
    <n v="213.32999999999998"/>
    <n v="135.25350000000003"/>
    <n v="0.38800889887214979"/>
  </r>
  <r>
    <n v="787"/>
    <d v="2026-05-15T00:00:00"/>
    <n v="2026"/>
    <x v="1"/>
    <n v="5"/>
    <x v="4"/>
    <x v="0"/>
    <x v="9"/>
    <x v="0"/>
    <s v="Business"/>
    <x v="2"/>
    <s v="Travel Backpack 35L"/>
    <n v="1"/>
    <n v="166.48"/>
    <n v="0"/>
    <n v="89.42"/>
    <x v="636"/>
    <n v="89.42"/>
    <n v="77.059999999999988"/>
    <n v="0.4628784238346948"/>
  </r>
  <r>
    <n v="1133"/>
    <d v="2026-05-15T00:00:00"/>
    <n v="2026"/>
    <x v="1"/>
    <n v="5"/>
    <x v="4"/>
    <x v="0"/>
    <x v="15"/>
    <x v="2"/>
    <s v="New"/>
    <x v="3"/>
    <s v="Trail Tent 2P"/>
    <n v="3"/>
    <n v="192.21"/>
    <n v="0"/>
    <n v="103.51"/>
    <x v="810"/>
    <n v="310.53000000000003"/>
    <n v="266.09999999999997"/>
    <n v="0.46147442900993701"/>
  </r>
  <r>
    <n v="2075"/>
    <d v="2026-05-15T00:00:00"/>
    <n v="2026"/>
    <x v="1"/>
    <n v="5"/>
    <x v="4"/>
    <x v="0"/>
    <x v="9"/>
    <x v="1"/>
    <s v="Business"/>
    <x v="3"/>
    <s v="Portable Camp Stove"/>
    <n v="6"/>
    <n v="81.13"/>
    <n v="0.05"/>
    <n v="39.409999999999997"/>
    <x v="811"/>
    <n v="236.45999999999998"/>
    <n v="225.98099999999999"/>
    <n v="0.48866990599881932"/>
  </r>
  <r>
    <n v="2172"/>
    <d v="2026-05-15T00:00:00"/>
    <n v="2026"/>
    <x v="1"/>
    <n v="5"/>
    <x v="4"/>
    <x v="2"/>
    <x v="10"/>
    <x v="1"/>
    <s v="Business"/>
    <x v="2"/>
    <s v="Insulated Bottle"/>
    <n v="6"/>
    <n v="37.1"/>
    <n v="0.1"/>
    <n v="13.63"/>
    <x v="812"/>
    <n v="81.78"/>
    <n v="118.56000000000003"/>
    <n v="0.59179395028451642"/>
  </r>
  <r>
    <n v="2977"/>
    <d v="2026-05-15T00:00:00"/>
    <n v="2026"/>
    <x v="1"/>
    <n v="5"/>
    <x v="4"/>
    <x v="1"/>
    <x v="14"/>
    <x v="1"/>
    <s v="Business"/>
    <x v="2"/>
    <s v="Insulated Bottle"/>
    <n v="6"/>
    <n v="35.92"/>
    <n v="0.15"/>
    <n v="13.3"/>
    <x v="813"/>
    <n v="79.800000000000011"/>
    <n v="103.392"/>
    <n v="0.56439145814227687"/>
  </r>
  <r>
    <n v="3531"/>
    <d v="2026-05-15T00:00:00"/>
    <n v="2026"/>
    <x v="1"/>
    <n v="5"/>
    <x v="4"/>
    <x v="3"/>
    <x v="13"/>
    <x v="2"/>
    <s v="Business"/>
    <x v="4"/>
    <s v="Recovery Roller"/>
    <n v="4"/>
    <n v="36.21"/>
    <n v="0"/>
    <n v="14.3"/>
    <x v="814"/>
    <n v="57.2"/>
    <n v="87.64"/>
    <n v="0.60508146920740125"/>
  </r>
  <r>
    <n v="3881"/>
    <d v="2026-05-15T00:00:00"/>
    <n v="2026"/>
    <x v="1"/>
    <n v="5"/>
    <x v="4"/>
    <x v="2"/>
    <x v="10"/>
    <x v="0"/>
    <s v="Business"/>
    <x v="1"/>
    <s v="Trekking Poles"/>
    <n v="3"/>
    <n v="73.03"/>
    <n v="0.05"/>
    <n v="33.200000000000003"/>
    <x v="815"/>
    <n v="99.600000000000009"/>
    <n v="108.5355"/>
    <n v="0.52146558371829888"/>
  </r>
  <r>
    <n v="4469"/>
    <d v="2026-05-15T00:00:00"/>
    <n v="2026"/>
    <x v="1"/>
    <n v="5"/>
    <x v="4"/>
    <x v="2"/>
    <x v="5"/>
    <x v="2"/>
    <s v="Returning"/>
    <x v="0"/>
    <s v="Commuter Helmet"/>
    <n v="2"/>
    <n v="80.81"/>
    <n v="0"/>
    <n v="42.53"/>
    <x v="816"/>
    <n v="85.06"/>
    <n v="76.56"/>
    <n v="0.47370374953594852"/>
  </r>
  <r>
    <n v="5037"/>
    <d v="2026-05-15T00:00:00"/>
    <n v="2026"/>
    <x v="1"/>
    <n v="5"/>
    <x v="4"/>
    <x v="1"/>
    <x v="11"/>
    <x v="0"/>
    <s v="New"/>
    <x v="0"/>
    <s v="Trail Bike Light"/>
    <n v="1"/>
    <n v="51.53"/>
    <n v="0.1"/>
    <n v="23.06"/>
    <x v="817"/>
    <n v="23.06"/>
    <n v="23.317000000000004"/>
    <n v="0.50277076999374692"/>
  </r>
  <r>
    <n v="35"/>
    <d v="2026-05-16T00:00:00"/>
    <n v="2026"/>
    <x v="1"/>
    <n v="5"/>
    <x v="4"/>
    <x v="3"/>
    <x v="13"/>
    <x v="1"/>
    <s v="Business"/>
    <x v="3"/>
    <s v="Portable Camp Stove"/>
    <n v="5"/>
    <n v="81.75"/>
    <n v="0.05"/>
    <n v="39.159999999999997"/>
    <x v="818"/>
    <n v="195.79999999999998"/>
    <n v="192.51250000000002"/>
    <n v="0.49576694028649609"/>
  </r>
  <r>
    <n v="226"/>
    <d v="2026-05-16T00:00:00"/>
    <n v="2026"/>
    <x v="1"/>
    <n v="5"/>
    <x v="4"/>
    <x v="2"/>
    <x v="10"/>
    <x v="0"/>
    <s v="New"/>
    <x v="2"/>
    <s v="Travel Backpack 35L"/>
    <n v="1"/>
    <n v="165.99"/>
    <n v="0.1"/>
    <n v="89.9"/>
    <x v="819"/>
    <n v="89.9"/>
    <n v="59.491000000000014"/>
    <n v="0.3982234538894579"/>
  </r>
  <r>
    <n v="1713"/>
    <d v="2026-05-16T00:00:00"/>
    <n v="2026"/>
    <x v="1"/>
    <n v="5"/>
    <x v="4"/>
    <x v="0"/>
    <x v="15"/>
    <x v="2"/>
    <s v="New"/>
    <x v="3"/>
    <s v="Compact Sleeping Bag"/>
    <n v="2"/>
    <n v="121.22"/>
    <n v="0"/>
    <n v="60.38"/>
    <x v="820"/>
    <n v="120.76"/>
    <n v="121.67999999999999"/>
    <n v="0.50189737667051637"/>
  </r>
  <r>
    <n v="2320"/>
    <d v="2026-05-16T00:00:00"/>
    <n v="2026"/>
    <x v="1"/>
    <n v="5"/>
    <x v="4"/>
    <x v="1"/>
    <x v="12"/>
    <x v="2"/>
    <s v="Business"/>
    <x v="2"/>
    <s v="Carry-On Duffel"/>
    <n v="2"/>
    <n v="131.1"/>
    <n v="0"/>
    <n v="65.55"/>
    <x v="821"/>
    <n v="131.1"/>
    <n v="131.1"/>
    <n v="0.5"/>
  </r>
  <r>
    <n v="2496"/>
    <d v="2026-05-16T00:00:00"/>
    <n v="2026"/>
    <x v="1"/>
    <n v="5"/>
    <x v="4"/>
    <x v="1"/>
    <x v="6"/>
    <x v="0"/>
    <s v="Returning"/>
    <x v="2"/>
    <s v="Packing Cube Set"/>
    <n v="2"/>
    <n v="46.44"/>
    <n v="0"/>
    <n v="18.63"/>
    <x v="822"/>
    <n v="37.26"/>
    <n v="55.62"/>
    <n v="0.59883720930232553"/>
  </r>
  <r>
    <n v="2504"/>
    <d v="2026-05-16T00:00:00"/>
    <n v="2026"/>
    <x v="1"/>
    <n v="5"/>
    <x v="4"/>
    <x v="3"/>
    <x v="7"/>
    <x v="0"/>
    <s v="New"/>
    <x v="2"/>
    <s v="Insulated Bottle"/>
    <n v="1"/>
    <n v="36.659999999999997"/>
    <n v="0"/>
    <n v="13.61"/>
    <x v="823"/>
    <n v="13.61"/>
    <n v="23.049999999999997"/>
    <n v="0.62875068194217132"/>
  </r>
  <r>
    <n v="2598"/>
    <d v="2026-05-16T00:00:00"/>
    <n v="2026"/>
    <x v="1"/>
    <n v="5"/>
    <x v="4"/>
    <x v="3"/>
    <x v="8"/>
    <x v="0"/>
    <s v="New"/>
    <x v="1"/>
    <s v="Summit Backpack 45L"/>
    <n v="5"/>
    <n v="156.16999999999999"/>
    <n v="0.1"/>
    <n v="80.59"/>
    <x v="824"/>
    <n v="402.95000000000005"/>
    <n v="299.81499999999994"/>
    <n v="0.42662198601239382"/>
  </r>
  <r>
    <n v="2600"/>
    <d v="2026-05-16T00:00:00"/>
    <n v="2026"/>
    <x v="1"/>
    <n v="5"/>
    <x v="4"/>
    <x v="1"/>
    <x v="12"/>
    <x v="2"/>
    <s v="New"/>
    <x v="2"/>
    <s v="Insulated Bottle"/>
    <n v="1"/>
    <n v="35.97"/>
    <n v="0.1"/>
    <n v="13.54"/>
    <x v="825"/>
    <n v="13.54"/>
    <n v="18.832999999999998"/>
    <n v="0.58175022395205878"/>
  </r>
  <r>
    <n v="2856"/>
    <d v="2026-05-16T00:00:00"/>
    <n v="2026"/>
    <x v="1"/>
    <n v="5"/>
    <x v="4"/>
    <x v="1"/>
    <x v="11"/>
    <x v="1"/>
    <s v="Business"/>
    <x v="4"/>
    <s v="Weighted Vest"/>
    <n v="4"/>
    <n v="125.11"/>
    <n v="0.15"/>
    <n v="70.010000000000005"/>
    <x v="826"/>
    <n v="280.04000000000002"/>
    <n v="145.33399999999995"/>
    <n v="0.34166169065340135"/>
  </r>
  <r>
    <n v="3478"/>
    <d v="2026-05-16T00:00:00"/>
    <n v="2026"/>
    <x v="1"/>
    <n v="5"/>
    <x v="4"/>
    <x v="3"/>
    <x v="8"/>
    <x v="0"/>
    <s v="New"/>
    <x v="4"/>
    <s v="Recovery Roller"/>
    <n v="4"/>
    <n v="36.29"/>
    <n v="0.1"/>
    <n v="13.77"/>
    <x v="827"/>
    <n v="55.08"/>
    <n v="75.564000000000007"/>
    <n v="0.57839625241113257"/>
  </r>
  <r>
    <n v="3599"/>
    <d v="2026-05-16T00:00:00"/>
    <n v="2026"/>
    <x v="1"/>
    <n v="5"/>
    <x v="4"/>
    <x v="1"/>
    <x v="6"/>
    <x v="0"/>
    <s v="New"/>
    <x v="1"/>
    <s v="Trail Boots"/>
    <n v="4"/>
    <n v="143.34"/>
    <n v="0"/>
    <n v="80.55"/>
    <x v="828"/>
    <n v="322.2"/>
    <n v="251.16000000000003"/>
    <n v="0.43804939305148599"/>
  </r>
  <r>
    <n v="282"/>
    <d v="2026-05-17T00:00:00"/>
    <n v="2026"/>
    <x v="1"/>
    <n v="5"/>
    <x v="4"/>
    <x v="1"/>
    <x v="12"/>
    <x v="3"/>
    <s v="New"/>
    <x v="0"/>
    <s v="Trail Bike Light"/>
    <n v="3"/>
    <n v="51.68"/>
    <n v="0"/>
    <n v="22.4"/>
    <x v="829"/>
    <n v="67.199999999999989"/>
    <n v="87.84"/>
    <n v="0.56656346749226016"/>
  </r>
  <r>
    <n v="980"/>
    <d v="2026-05-17T00:00:00"/>
    <n v="2026"/>
    <x v="1"/>
    <n v="5"/>
    <x v="4"/>
    <x v="3"/>
    <x v="7"/>
    <x v="0"/>
    <s v="Returning"/>
    <x v="2"/>
    <s v="Packing Cube Set"/>
    <n v="1"/>
    <n v="46.84"/>
    <n v="0"/>
    <n v="17.93"/>
    <x v="830"/>
    <n v="17.93"/>
    <n v="28.910000000000004"/>
    <n v="0.61720751494449189"/>
  </r>
  <r>
    <n v="1155"/>
    <d v="2026-05-17T00:00:00"/>
    <n v="2026"/>
    <x v="1"/>
    <n v="5"/>
    <x v="4"/>
    <x v="2"/>
    <x v="2"/>
    <x v="3"/>
    <s v="New"/>
    <x v="1"/>
    <s v="Trekking Poles"/>
    <n v="5"/>
    <n v="72.900000000000006"/>
    <n v="0.05"/>
    <n v="31.57"/>
    <x v="831"/>
    <n v="157.85"/>
    <n v="188.42499999999998"/>
    <n v="0.54414843693596127"/>
  </r>
  <r>
    <n v="1816"/>
    <d v="2026-05-17T00:00:00"/>
    <n v="2026"/>
    <x v="1"/>
    <n v="5"/>
    <x v="4"/>
    <x v="3"/>
    <x v="7"/>
    <x v="0"/>
    <s v="New"/>
    <x v="1"/>
    <s v="Hiking Daypack 20L"/>
    <n v="1"/>
    <n v="91.07"/>
    <n v="0"/>
    <n v="45.3"/>
    <x v="832"/>
    <n v="45.3"/>
    <n v="45.769999999999996"/>
    <n v="0.50258043263423735"/>
  </r>
  <r>
    <n v="2128"/>
    <d v="2026-05-17T00:00:00"/>
    <n v="2026"/>
    <x v="1"/>
    <n v="5"/>
    <x v="4"/>
    <x v="2"/>
    <x v="10"/>
    <x v="2"/>
    <s v="New"/>
    <x v="0"/>
    <s v="Commuter Helmet"/>
    <n v="1"/>
    <n v="81.86"/>
    <n v="0"/>
    <n v="43.14"/>
    <x v="833"/>
    <n v="43.14"/>
    <n v="38.72"/>
    <n v="0.47300268751526997"/>
  </r>
  <r>
    <n v="2296"/>
    <d v="2026-05-17T00:00:00"/>
    <n v="2026"/>
    <x v="1"/>
    <n v="5"/>
    <x v="4"/>
    <x v="3"/>
    <x v="8"/>
    <x v="0"/>
    <s v="Returning"/>
    <x v="2"/>
    <s v="Packing Cube Set"/>
    <n v="1"/>
    <n v="45.45"/>
    <n v="0"/>
    <n v="17.93"/>
    <x v="834"/>
    <n v="17.93"/>
    <n v="27.520000000000003"/>
    <n v="0.60550055005500558"/>
  </r>
  <r>
    <n v="2322"/>
    <d v="2026-05-17T00:00:00"/>
    <n v="2026"/>
    <x v="1"/>
    <n v="5"/>
    <x v="4"/>
    <x v="2"/>
    <x v="10"/>
    <x v="2"/>
    <s v="Business"/>
    <x v="1"/>
    <s v="Trekking Poles"/>
    <n v="1"/>
    <n v="70.62"/>
    <n v="0"/>
    <n v="32.53"/>
    <x v="835"/>
    <n v="32.53"/>
    <n v="38.090000000000003"/>
    <n v="0.53936561880487111"/>
  </r>
  <r>
    <n v="3480"/>
    <d v="2026-05-17T00:00:00"/>
    <n v="2026"/>
    <x v="1"/>
    <n v="5"/>
    <x v="4"/>
    <x v="3"/>
    <x v="8"/>
    <x v="0"/>
    <s v="New"/>
    <x v="4"/>
    <s v="Training Mat"/>
    <n v="2"/>
    <n v="51.56"/>
    <n v="0"/>
    <n v="22.46"/>
    <x v="836"/>
    <n v="44.92"/>
    <n v="58.2"/>
    <n v="0.56439100077579518"/>
  </r>
  <r>
    <n v="4426"/>
    <d v="2026-05-17T00:00:00"/>
    <n v="2026"/>
    <x v="1"/>
    <n v="5"/>
    <x v="4"/>
    <x v="3"/>
    <x v="8"/>
    <x v="0"/>
    <s v="New"/>
    <x v="1"/>
    <s v="Trail Boots"/>
    <n v="2"/>
    <n v="146.22"/>
    <n v="0"/>
    <n v="81.069999999999993"/>
    <x v="837"/>
    <n v="162.13999999999999"/>
    <n v="130.30000000000001"/>
    <n v="0.4455614826973055"/>
  </r>
  <r>
    <n v="4938"/>
    <d v="2026-05-17T00:00:00"/>
    <n v="2026"/>
    <x v="1"/>
    <n v="5"/>
    <x v="4"/>
    <x v="3"/>
    <x v="13"/>
    <x v="2"/>
    <s v="Returning"/>
    <x v="4"/>
    <s v="Training Mat"/>
    <n v="2"/>
    <n v="51.34"/>
    <n v="0"/>
    <n v="22.17"/>
    <x v="838"/>
    <n v="44.34"/>
    <n v="58.34"/>
    <n v="0.56817296455005839"/>
  </r>
  <r>
    <n v="915"/>
    <d v="2026-05-18T00:00:00"/>
    <n v="2026"/>
    <x v="1"/>
    <n v="5"/>
    <x v="4"/>
    <x v="3"/>
    <x v="8"/>
    <x v="0"/>
    <s v="New"/>
    <x v="1"/>
    <s v="Summit Backpack 45L"/>
    <n v="1"/>
    <n v="153.61000000000001"/>
    <n v="0.05"/>
    <n v="79.94"/>
    <x v="839"/>
    <n v="79.94"/>
    <n v="65.989500000000021"/>
    <n v="0.45220123415758989"/>
  </r>
  <r>
    <n v="1188"/>
    <d v="2026-05-18T00:00:00"/>
    <n v="2026"/>
    <x v="1"/>
    <n v="5"/>
    <x v="4"/>
    <x v="1"/>
    <x v="6"/>
    <x v="0"/>
    <s v="Returning"/>
    <x v="3"/>
    <s v="Portable Camp Stove"/>
    <n v="1"/>
    <n v="82.44"/>
    <n v="0.15"/>
    <n v="39.380000000000003"/>
    <x v="840"/>
    <n v="39.380000000000003"/>
    <n v="30.693999999999996"/>
    <n v="0.43802266175757054"/>
  </r>
  <r>
    <n v="1594"/>
    <d v="2026-05-18T00:00:00"/>
    <n v="2026"/>
    <x v="1"/>
    <n v="5"/>
    <x v="4"/>
    <x v="0"/>
    <x v="0"/>
    <x v="1"/>
    <s v="Business"/>
    <x v="1"/>
    <s v="Hiking Daypack 20L"/>
    <n v="10"/>
    <n v="92.09"/>
    <n v="0.15"/>
    <n v="45.13"/>
    <x v="841"/>
    <n v="451.3"/>
    <n v="331.46500000000009"/>
    <n v="0.42345403792964686"/>
  </r>
  <r>
    <n v="3022"/>
    <d v="2026-05-18T00:00:00"/>
    <n v="2026"/>
    <x v="1"/>
    <n v="5"/>
    <x v="4"/>
    <x v="3"/>
    <x v="8"/>
    <x v="3"/>
    <s v="New"/>
    <x v="2"/>
    <s v="Insulated Bottle"/>
    <n v="1"/>
    <n v="36.72"/>
    <n v="0"/>
    <n v="13.67"/>
    <x v="842"/>
    <n v="13.67"/>
    <n v="23.049999999999997"/>
    <n v="0.62772331154684091"/>
  </r>
  <r>
    <n v="588"/>
    <d v="2026-05-19T00:00:00"/>
    <n v="2026"/>
    <x v="1"/>
    <n v="5"/>
    <x v="4"/>
    <x v="1"/>
    <x v="1"/>
    <x v="1"/>
    <s v="Business"/>
    <x v="2"/>
    <s v="Carry-On Duffel"/>
    <n v="3"/>
    <n v="132.41999999999999"/>
    <n v="0.05"/>
    <n v="67.09"/>
    <x v="843"/>
    <n v="201.27"/>
    <n v="176.12699999999998"/>
    <n v="0.46668892439526544"/>
  </r>
  <r>
    <n v="1016"/>
    <d v="2026-05-19T00:00:00"/>
    <n v="2026"/>
    <x v="1"/>
    <n v="5"/>
    <x v="4"/>
    <x v="3"/>
    <x v="13"/>
    <x v="2"/>
    <s v="Returning"/>
    <x v="3"/>
    <s v="Trail Tent 2P"/>
    <n v="2"/>
    <n v="192.1"/>
    <n v="0.05"/>
    <n v="106.07"/>
    <x v="844"/>
    <n v="212.14"/>
    <n v="152.84999999999997"/>
    <n v="0.41877859667388145"/>
  </r>
  <r>
    <n v="1930"/>
    <d v="2026-05-19T00:00:00"/>
    <n v="2026"/>
    <x v="1"/>
    <n v="5"/>
    <x v="4"/>
    <x v="2"/>
    <x v="16"/>
    <x v="2"/>
    <s v="New"/>
    <x v="2"/>
    <s v="Insulated Bottle"/>
    <n v="4"/>
    <n v="36.94"/>
    <n v="0"/>
    <n v="13.63"/>
    <x v="845"/>
    <n v="54.52"/>
    <n v="93.239999999999981"/>
    <n v="0.63102328099620997"/>
  </r>
  <r>
    <n v="2658"/>
    <d v="2026-05-19T00:00:00"/>
    <n v="2026"/>
    <x v="1"/>
    <n v="5"/>
    <x v="4"/>
    <x v="0"/>
    <x v="15"/>
    <x v="0"/>
    <s v="Business"/>
    <x v="1"/>
    <s v="Summit Backpack 45L"/>
    <n v="1"/>
    <n v="153.16999999999999"/>
    <n v="0"/>
    <n v="78.489999999999995"/>
    <x v="846"/>
    <n v="78.489999999999995"/>
    <n v="74.679999999999993"/>
    <n v="0.48756283867598094"/>
  </r>
  <r>
    <n v="2951"/>
    <d v="2026-05-19T00:00:00"/>
    <n v="2026"/>
    <x v="1"/>
    <n v="5"/>
    <x v="4"/>
    <x v="0"/>
    <x v="0"/>
    <x v="0"/>
    <s v="Business"/>
    <x v="0"/>
    <s v="Commuter Helmet"/>
    <n v="2"/>
    <n v="82.85"/>
    <n v="0"/>
    <n v="42.53"/>
    <x v="847"/>
    <n v="85.06"/>
    <n v="80.639999999999986"/>
    <n v="0.48666264333132164"/>
  </r>
  <r>
    <n v="4328"/>
    <d v="2026-05-19T00:00:00"/>
    <n v="2026"/>
    <x v="1"/>
    <n v="5"/>
    <x v="4"/>
    <x v="2"/>
    <x v="5"/>
    <x v="3"/>
    <s v="New"/>
    <x v="1"/>
    <s v="Trail Boots"/>
    <n v="1"/>
    <n v="143.52000000000001"/>
    <n v="0"/>
    <n v="81.040000000000006"/>
    <x v="848"/>
    <n v="81.040000000000006"/>
    <n v="62.480000000000004"/>
    <n v="0.435340022296544"/>
  </r>
  <r>
    <n v="4591"/>
    <d v="2026-05-19T00:00:00"/>
    <n v="2026"/>
    <x v="1"/>
    <n v="5"/>
    <x v="4"/>
    <x v="2"/>
    <x v="16"/>
    <x v="2"/>
    <s v="New"/>
    <x v="3"/>
    <s v="Trail Tent 2P"/>
    <n v="1"/>
    <n v="192.94"/>
    <n v="0"/>
    <n v="105.15"/>
    <x v="849"/>
    <n v="105.15"/>
    <n v="87.789999999999992"/>
    <n v="0.45501192080439512"/>
  </r>
  <r>
    <n v="280"/>
    <d v="2026-05-20T00:00:00"/>
    <n v="2026"/>
    <x v="1"/>
    <n v="5"/>
    <x v="4"/>
    <x v="3"/>
    <x v="8"/>
    <x v="2"/>
    <s v="Business"/>
    <x v="2"/>
    <s v="Travel Backpack 35L"/>
    <n v="1"/>
    <n v="168.56"/>
    <n v="0"/>
    <n v="85.46"/>
    <x v="850"/>
    <n v="85.46"/>
    <n v="83.100000000000009"/>
    <n v="0.49299952539155201"/>
  </r>
  <r>
    <n v="409"/>
    <d v="2026-05-20T00:00:00"/>
    <n v="2026"/>
    <x v="1"/>
    <n v="5"/>
    <x v="4"/>
    <x v="0"/>
    <x v="0"/>
    <x v="0"/>
    <s v="New"/>
    <x v="3"/>
    <s v="Compact Sleeping Bag"/>
    <n v="2"/>
    <n v="123.9"/>
    <n v="0"/>
    <n v="58.95"/>
    <x v="851"/>
    <n v="117.9"/>
    <n v="129.9"/>
    <n v="0.52421307506053272"/>
  </r>
  <r>
    <n v="1372"/>
    <d v="2026-05-20T00:00:00"/>
    <n v="2026"/>
    <x v="1"/>
    <n v="5"/>
    <x v="4"/>
    <x v="0"/>
    <x v="9"/>
    <x v="0"/>
    <s v="New"/>
    <x v="1"/>
    <s v="Trail Boots"/>
    <n v="2"/>
    <n v="140.93"/>
    <n v="0"/>
    <n v="81.040000000000006"/>
    <x v="852"/>
    <n v="162.08000000000001"/>
    <n v="119.78"/>
    <n v="0.42496274746327961"/>
  </r>
  <r>
    <n v="2327"/>
    <d v="2026-05-20T00:00:00"/>
    <n v="2026"/>
    <x v="1"/>
    <n v="5"/>
    <x v="4"/>
    <x v="2"/>
    <x v="5"/>
    <x v="2"/>
    <s v="Returning"/>
    <x v="1"/>
    <s v="Trekking Poles"/>
    <n v="1"/>
    <n v="73.150000000000006"/>
    <n v="0"/>
    <n v="32.950000000000003"/>
    <x v="853"/>
    <n v="32.950000000000003"/>
    <n v="40.200000000000003"/>
    <n v="0.54955570745044424"/>
  </r>
  <r>
    <n v="2703"/>
    <d v="2026-05-20T00:00:00"/>
    <n v="2026"/>
    <x v="1"/>
    <n v="5"/>
    <x v="4"/>
    <x v="3"/>
    <x v="8"/>
    <x v="2"/>
    <s v="Business"/>
    <x v="3"/>
    <s v="Trail Tent 2P"/>
    <n v="2"/>
    <n v="197.35"/>
    <n v="0.05"/>
    <n v="102.63"/>
    <x v="854"/>
    <n v="205.26"/>
    <n v="169.70499999999998"/>
    <n v="0.45258890829810783"/>
  </r>
  <r>
    <n v="2776"/>
    <d v="2026-05-20T00:00:00"/>
    <n v="2026"/>
    <x v="1"/>
    <n v="5"/>
    <x v="4"/>
    <x v="3"/>
    <x v="4"/>
    <x v="0"/>
    <s v="Business"/>
    <x v="2"/>
    <s v="Insulated Bottle"/>
    <n v="3"/>
    <n v="36.74"/>
    <n v="0.05"/>
    <n v="13.97"/>
    <x v="855"/>
    <n v="41.910000000000004"/>
    <n v="62.798999999999985"/>
    <n v="0.59974787267570118"/>
  </r>
  <r>
    <n v="3411"/>
    <d v="2026-05-20T00:00:00"/>
    <n v="2026"/>
    <x v="1"/>
    <n v="5"/>
    <x v="4"/>
    <x v="1"/>
    <x v="11"/>
    <x v="0"/>
    <s v="Returning"/>
    <x v="1"/>
    <s v="Summit Backpack 45L"/>
    <n v="2"/>
    <n v="151.35"/>
    <n v="0.05"/>
    <n v="77.150000000000006"/>
    <x v="856"/>
    <n v="154.30000000000001"/>
    <n v="133.26499999999999"/>
    <n v="0.46342566028550064"/>
  </r>
  <r>
    <n v="3841"/>
    <d v="2026-05-20T00:00:00"/>
    <n v="2026"/>
    <x v="1"/>
    <n v="5"/>
    <x v="4"/>
    <x v="0"/>
    <x v="15"/>
    <x v="2"/>
    <s v="New"/>
    <x v="0"/>
    <s v="Trail Bike Light"/>
    <n v="2"/>
    <n v="50.09"/>
    <n v="0.05"/>
    <n v="23.16"/>
    <x v="857"/>
    <n v="46.32"/>
    <n v="48.851000000000006"/>
    <n v="0.51329711781950382"/>
  </r>
  <r>
    <n v="5121"/>
    <d v="2026-05-20T00:00:00"/>
    <n v="2026"/>
    <x v="1"/>
    <n v="5"/>
    <x v="4"/>
    <x v="0"/>
    <x v="9"/>
    <x v="0"/>
    <s v="New"/>
    <x v="4"/>
    <s v="Weighted Vest"/>
    <n v="2"/>
    <n v="121.96"/>
    <n v="0.05"/>
    <n v="71.2"/>
    <x v="858"/>
    <n v="142.4"/>
    <n v="89.323999999999984"/>
    <n v="0.38547582468799085"/>
  </r>
  <r>
    <n v="53"/>
    <d v="2026-05-21T00:00:00"/>
    <n v="2026"/>
    <x v="1"/>
    <n v="5"/>
    <x v="4"/>
    <x v="3"/>
    <x v="13"/>
    <x v="0"/>
    <s v="Business"/>
    <x v="2"/>
    <s v="Carry-On Duffel"/>
    <n v="1"/>
    <n v="134.28"/>
    <n v="0.05"/>
    <n v="65.44"/>
    <x v="859"/>
    <n v="65.44"/>
    <n v="62.125999999999991"/>
    <n v="0.487010645469796"/>
  </r>
  <r>
    <n v="127"/>
    <d v="2026-05-21T00:00:00"/>
    <n v="2026"/>
    <x v="1"/>
    <n v="5"/>
    <x v="4"/>
    <x v="3"/>
    <x v="7"/>
    <x v="0"/>
    <s v="Business"/>
    <x v="0"/>
    <s v="Cycling Pack 12L"/>
    <n v="3"/>
    <n v="100.48"/>
    <n v="0.05"/>
    <n v="50.68"/>
    <x v="860"/>
    <n v="152.04"/>
    <n v="134.328"/>
    <n v="0.46907475695608447"/>
  </r>
  <r>
    <n v="1092"/>
    <d v="2026-05-21T00:00:00"/>
    <n v="2026"/>
    <x v="1"/>
    <n v="5"/>
    <x v="4"/>
    <x v="3"/>
    <x v="8"/>
    <x v="0"/>
    <s v="New"/>
    <x v="4"/>
    <s v="Recovery Roller"/>
    <n v="3"/>
    <n v="36.229999999999997"/>
    <n v="0"/>
    <n v="13.55"/>
    <x v="861"/>
    <n v="40.650000000000006"/>
    <n v="68.039999999999992"/>
    <n v="0.62600055202870541"/>
  </r>
  <r>
    <n v="1213"/>
    <d v="2026-05-21T00:00:00"/>
    <n v="2026"/>
    <x v="1"/>
    <n v="5"/>
    <x v="4"/>
    <x v="2"/>
    <x v="2"/>
    <x v="3"/>
    <s v="Returning"/>
    <x v="3"/>
    <s v="Compact Sleeping Bag"/>
    <n v="3"/>
    <n v="120.61"/>
    <n v="0"/>
    <n v="60.17"/>
    <x v="862"/>
    <n v="180.51"/>
    <n v="181.32"/>
    <n v="0.50111931017328581"/>
  </r>
  <r>
    <n v="1849"/>
    <d v="2026-05-21T00:00:00"/>
    <n v="2026"/>
    <x v="1"/>
    <n v="5"/>
    <x v="4"/>
    <x v="2"/>
    <x v="5"/>
    <x v="3"/>
    <s v="Returning"/>
    <x v="2"/>
    <s v="Packing Cube Set"/>
    <n v="3"/>
    <n v="46.46"/>
    <n v="0"/>
    <n v="18.71"/>
    <x v="863"/>
    <n v="56.13"/>
    <n v="83.25"/>
    <n v="0.59728798966853214"/>
  </r>
  <r>
    <n v="2395"/>
    <d v="2026-05-21T00:00:00"/>
    <n v="2026"/>
    <x v="1"/>
    <n v="5"/>
    <x v="4"/>
    <x v="1"/>
    <x v="12"/>
    <x v="0"/>
    <s v="Business"/>
    <x v="4"/>
    <s v="Recovery Roller"/>
    <n v="1"/>
    <n v="36.9"/>
    <n v="0.05"/>
    <n v="13.89"/>
    <x v="864"/>
    <n v="13.89"/>
    <n v="21.164999999999999"/>
    <n v="0.60376551133932388"/>
  </r>
  <r>
    <n v="4166"/>
    <d v="2026-05-21T00:00:00"/>
    <n v="2026"/>
    <x v="1"/>
    <n v="5"/>
    <x v="4"/>
    <x v="2"/>
    <x v="3"/>
    <x v="0"/>
    <s v="New"/>
    <x v="4"/>
    <s v="Resistance Band Set"/>
    <n v="6"/>
    <n v="40.61"/>
    <n v="0.05"/>
    <n v="15.14"/>
    <x v="865"/>
    <n v="90.84"/>
    <n v="140.63699999999997"/>
    <n v="0.607563602431343"/>
  </r>
  <r>
    <n v="1004"/>
    <d v="2026-05-22T00:00:00"/>
    <n v="2026"/>
    <x v="1"/>
    <n v="5"/>
    <x v="4"/>
    <x v="3"/>
    <x v="13"/>
    <x v="0"/>
    <s v="Business"/>
    <x v="2"/>
    <s v="Insulated Bottle"/>
    <n v="2"/>
    <n v="36.86"/>
    <n v="0.05"/>
    <n v="13.85"/>
    <x v="866"/>
    <n v="27.7"/>
    <n v="42.333999999999989"/>
    <n v="0.60447782505640113"/>
  </r>
  <r>
    <n v="1012"/>
    <d v="2026-05-22T00:00:00"/>
    <n v="2026"/>
    <x v="1"/>
    <n v="5"/>
    <x v="4"/>
    <x v="1"/>
    <x v="6"/>
    <x v="0"/>
    <s v="New"/>
    <x v="1"/>
    <s v="Summit Backpack 45L"/>
    <n v="3"/>
    <n v="156.74"/>
    <n v="0"/>
    <n v="79.819999999999993"/>
    <x v="867"/>
    <n v="239.45999999999998"/>
    <n v="230.76000000000005"/>
    <n v="0.49074901110118674"/>
  </r>
  <r>
    <n v="2180"/>
    <d v="2026-05-22T00:00:00"/>
    <n v="2026"/>
    <x v="1"/>
    <n v="5"/>
    <x v="4"/>
    <x v="0"/>
    <x v="9"/>
    <x v="1"/>
    <s v="Returning"/>
    <x v="0"/>
    <s v="Trail Bike Light"/>
    <n v="3"/>
    <n v="51.04"/>
    <n v="0.2"/>
    <n v="22.32"/>
    <x v="868"/>
    <n v="66.960000000000008"/>
    <n v="55.536000000000001"/>
    <n v="0.45336990595611282"/>
  </r>
  <r>
    <n v="3659"/>
    <d v="2026-05-22T00:00:00"/>
    <n v="2026"/>
    <x v="1"/>
    <n v="5"/>
    <x v="4"/>
    <x v="3"/>
    <x v="13"/>
    <x v="2"/>
    <s v="New"/>
    <x v="1"/>
    <s v="Hiking Daypack 20L"/>
    <n v="2"/>
    <n v="93.55"/>
    <n v="0"/>
    <n v="44.31"/>
    <x v="869"/>
    <n v="88.62"/>
    <n v="98.47999999999999"/>
    <n v="0.52634954569748793"/>
  </r>
  <r>
    <n v="3775"/>
    <d v="2026-05-22T00:00:00"/>
    <n v="2026"/>
    <x v="1"/>
    <n v="5"/>
    <x v="4"/>
    <x v="2"/>
    <x v="2"/>
    <x v="0"/>
    <s v="Business"/>
    <x v="2"/>
    <s v="Carry-On Duffel"/>
    <n v="1"/>
    <n v="131.74"/>
    <n v="0"/>
    <n v="66.650000000000006"/>
    <x v="870"/>
    <n v="66.650000000000006"/>
    <n v="65.09"/>
    <n v="0.49407924700166994"/>
  </r>
  <r>
    <n v="4071"/>
    <d v="2026-05-22T00:00:00"/>
    <n v="2026"/>
    <x v="1"/>
    <n v="5"/>
    <x v="4"/>
    <x v="3"/>
    <x v="8"/>
    <x v="0"/>
    <s v="New"/>
    <x v="1"/>
    <s v="Hiking Daypack 20L"/>
    <n v="5"/>
    <n v="91.79"/>
    <n v="0.05"/>
    <n v="44.48"/>
    <x v="871"/>
    <n v="222.39999999999998"/>
    <n v="213.60250000000002"/>
    <n v="0.48991118170193981"/>
  </r>
  <r>
    <n v="5137"/>
    <d v="2026-05-22T00:00:00"/>
    <n v="2026"/>
    <x v="1"/>
    <n v="5"/>
    <x v="4"/>
    <x v="3"/>
    <x v="13"/>
    <x v="0"/>
    <s v="Business"/>
    <x v="1"/>
    <s v="Summit Backpack 45L"/>
    <n v="4"/>
    <n v="155.4"/>
    <n v="0.05"/>
    <n v="77.31"/>
    <x v="872"/>
    <n v="309.24"/>
    <n v="281.27999999999997"/>
    <n v="0.47632595001016048"/>
  </r>
  <r>
    <n v="133"/>
    <d v="2026-05-23T00:00:00"/>
    <n v="2026"/>
    <x v="1"/>
    <n v="5"/>
    <x v="4"/>
    <x v="1"/>
    <x v="1"/>
    <x v="0"/>
    <s v="New"/>
    <x v="2"/>
    <s v="Insulated Bottle"/>
    <n v="1"/>
    <n v="36.57"/>
    <n v="0.05"/>
    <n v="13.33"/>
    <x v="873"/>
    <n v="13.33"/>
    <n v="21.411500000000004"/>
    <n v="0.61630902522919284"/>
  </r>
  <r>
    <n v="1385"/>
    <d v="2026-05-23T00:00:00"/>
    <n v="2026"/>
    <x v="1"/>
    <n v="5"/>
    <x v="4"/>
    <x v="2"/>
    <x v="16"/>
    <x v="0"/>
    <s v="New"/>
    <x v="0"/>
    <s v="Compact Repair Kit"/>
    <n v="2"/>
    <n v="41.19"/>
    <n v="0"/>
    <n v="17.190000000000001"/>
    <x v="874"/>
    <n v="34.380000000000003"/>
    <n v="47.999999999999993"/>
    <n v="0.58266569555717407"/>
  </r>
  <r>
    <n v="1597"/>
    <d v="2026-05-23T00:00:00"/>
    <n v="2026"/>
    <x v="1"/>
    <n v="5"/>
    <x v="4"/>
    <x v="3"/>
    <x v="8"/>
    <x v="0"/>
    <s v="Returning"/>
    <x v="2"/>
    <s v="Carry-On Duffel"/>
    <n v="1"/>
    <n v="136.66999999999999"/>
    <n v="0.05"/>
    <n v="67.099999999999994"/>
    <x v="875"/>
    <n v="67.099999999999994"/>
    <n v="62.736499999999978"/>
    <n v="0.48319617364916639"/>
  </r>
  <r>
    <n v="2273"/>
    <d v="2026-05-23T00:00:00"/>
    <n v="2026"/>
    <x v="1"/>
    <n v="5"/>
    <x v="4"/>
    <x v="2"/>
    <x v="2"/>
    <x v="2"/>
    <s v="New"/>
    <x v="4"/>
    <s v="Recovery Roller"/>
    <n v="2"/>
    <n v="35.700000000000003"/>
    <n v="0"/>
    <n v="13.52"/>
    <x v="876"/>
    <n v="27.04"/>
    <n v="44.360000000000007"/>
    <n v="0.62128851540616248"/>
  </r>
  <r>
    <n v="2931"/>
    <d v="2026-05-23T00:00:00"/>
    <n v="2026"/>
    <x v="1"/>
    <n v="5"/>
    <x v="4"/>
    <x v="0"/>
    <x v="0"/>
    <x v="0"/>
    <s v="Returning"/>
    <x v="0"/>
    <s v="Cycling Pack 12L"/>
    <n v="1"/>
    <n v="100.87"/>
    <n v="0"/>
    <n v="50.4"/>
    <x v="877"/>
    <n v="50.4"/>
    <n v="50.470000000000006"/>
    <n v="0.5003469812630118"/>
  </r>
  <r>
    <n v="4143"/>
    <d v="2026-05-23T00:00:00"/>
    <n v="2026"/>
    <x v="1"/>
    <n v="5"/>
    <x v="4"/>
    <x v="2"/>
    <x v="16"/>
    <x v="2"/>
    <s v="Returning"/>
    <x v="2"/>
    <s v="Carry-On Duffel"/>
    <n v="1"/>
    <n v="130.80000000000001"/>
    <n v="0"/>
    <n v="68.7"/>
    <x v="878"/>
    <n v="68.7"/>
    <n v="62.100000000000009"/>
    <n v="0.4747706422018349"/>
  </r>
  <r>
    <n v="4504"/>
    <d v="2026-05-23T00:00:00"/>
    <n v="2026"/>
    <x v="1"/>
    <n v="5"/>
    <x v="4"/>
    <x v="0"/>
    <x v="9"/>
    <x v="3"/>
    <s v="Returning"/>
    <x v="1"/>
    <s v="Summit Backpack 45L"/>
    <n v="1"/>
    <n v="153.88999999999999"/>
    <n v="0"/>
    <n v="79.64"/>
    <x v="879"/>
    <n v="79.64"/>
    <n v="74.249999999999986"/>
    <n v="0.4824874910650464"/>
  </r>
  <r>
    <n v="656"/>
    <d v="2026-05-24T00:00:00"/>
    <n v="2026"/>
    <x v="1"/>
    <n v="5"/>
    <x v="4"/>
    <x v="3"/>
    <x v="7"/>
    <x v="0"/>
    <s v="New"/>
    <x v="3"/>
    <s v="Compact Sleeping Bag"/>
    <n v="1"/>
    <n v="122.51"/>
    <n v="0.15"/>
    <n v="62.2"/>
    <x v="880"/>
    <n v="62.2"/>
    <n v="41.933499999999995"/>
    <n v="0.40268981643755369"/>
  </r>
  <r>
    <n v="979"/>
    <d v="2026-05-24T00:00:00"/>
    <n v="2026"/>
    <x v="1"/>
    <n v="5"/>
    <x v="4"/>
    <x v="3"/>
    <x v="4"/>
    <x v="1"/>
    <s v="Returning"/>
    <x v="0"/>
    <s v="Commuter Helmet"/>
    <n v="8"/>
    <n v="79.94"/>
    <n v="0.15"/>
    <n v="41.65"/>
    <x v="881"/>
    <n v="333.2"/>
    <n v="210.392"/>
    <n v="0.38704028021015763"/>
  </r>
  <r>
    <n v="1510"/>
    <d v="2026-05-24T00:00:00"/>
    <n v="2026"/>
    <x v="1"/>
    <n v="5"/>
    <x v="4"/>
    <x v="3"/>
    <x v="7"/>
    <x v="0"/>
    <s v="New"/>
    <x v="0"/>
    <s v="Trail Bike Light"/>
    <n v="2"/>
    <n v="50.78"/>
    <n v="0.05"/>
    <n v="23.03"/>
    <x v="882"/>
    <n v="46.06"/>
    <n v="50.421999999999997"/>
    <n v="0.52260525279326708"/>
  </r>
  <r>
    <n v="1959"/>
    <d v="2026-05-24T00:00:00"/>
    <n v="2026"/>
    <x v="1"/>
    <n v="5"/>
    <x v="4"/>
    <x v="0"/>
    <x v="15"/>
    <x v="3"/>
    <s v="Business"/>
    <x v="0"/>
    <s v="Commuter Helmet"/>
    <n v="2"/>
    <n v="80.59"/>
    <n v="0.05"/>
    <n v="41.44"/>
    <x v="883"/>
    <n v="82.88"/>
    <n v="70.241000000000014"/>
    <n v="0.45872871781140412"/>
  </r>
  <r>
    <n v="2089"/>
    <d v="2026-05-24T00:00:00"/>
    <n v="2026"/>
    <x v="1"/>
    <n v="5"/>
    <x v="4"/>
    <x v="0"/>
    <x v="15"/>
    <x v="3"/>
    <s v="New"/>
    <x v="4"/>
    <s v="Recovery Roller"/>
    <n v="3"/>
    <n v="35.75"/>
    <n v="0.15"/>
    <n v="13.54"/>
    <x v="884"/>
    <n v="40.619999999999997"/>
    <n v="50.542499999999997"/>
    <n v="0.55442204853969557"/>
  </r>
  <r>
    <n v="2446"/>
    <d v="2026-05-24T00:00:00"/>
    <n v="2026"/>
    <x v="1"/>
    <n v="5"/>
    <x v="4"/>
    <x v="1"/>
    <x v="12"/>
    <x v="0"/>
    <s v="New"/>
    <x v="3"/>
    <s v="Trail Tent 2P"/>
    <n v="5"/>
    <n v="195.78"/>
    <n v="0.1"/>
    <n v="101.98"/>
    <x v="885"/>
    <n v="509.90000000000003"/>
    <n v="371.10999999999996"/>
    <n v="0.4212324491208953"/>
  </r>
  <r>
    <n v="2847"/>
    <d v="2026-05-24T00:00:00"/>
    <n v="2026"/>
    <x v="1"/>
    <n v="5"/>
    <x v="4"/>
    <x v="3"/>
    <x v="13"/>
    <x v="0"/>
    <s v="Returning"/>
    <x v="3"/>
    <s v="Compact Sleeping Bag"/>
    <n v="2"/>
    <n v="125.95"/>
    <n v="0.05"/>
    <n v="61.74"/>
    <x v="886"/>
    <n v="123.48"/>
    <n v="115.825"/>
    <n v="0.48400576669940032"/>
  </r>
  <r>
    <n v="3454"/>
    <d v="2026-05-24T00:00:00"/>
    <n v="2026"/>
    <x v="1"/>
    <n v="5"/>
    <x v="4"/>
    <x v="3"/>
    <x v="7"/>
    <x v="0"/>
    <s v="New"/>
    <x v="4"/>
    <s v="Resistance Band Set"/>
    <n v="2"/>
    <n v="41.32"/>
    <n v="0"/>
    <n v="14.91"/>
    <x v="887"/>
    <n v="29.82"/>
    <n v="52.82"/>
    <n v="0.63915779283639884"/>
  </r>
  <r>
    <n v="4472"/>
    <d v="2026-05-24T00:00:00"/>
    <n v="2026"/>
    <x v="1"/>
    <n v="5"/>
    <x v="4"/>
    <x v="3"/>
    <x v="8"/>
    <x v="3"/>
    <s v="New"/>
    <x v="1"/>
    <s v="Trail Boots"/>
    <n v="2"/>
    <n v="144.01"/>
    <n v="0"/>
    <n v="79.37"/>
    <x v="888"/>
    <n v="158.74"/>
    <n v="129.27999999999997"/>
    <n v="0.44885771821401282"/>
  </r>
  <r>
    <n v="4852"/>
    <d v="2026-05-24T00:00:00"/>
    <n v="2026"/>
    <x v="1"/>
    <n v="5"/>
    <x v="4"/>
    <x v="0"/>
    <x v="15"/>
    <x v="0"/>
    <s v="Business"/>
    <x v="0"/>
    <s v="Trail Bike Light"/>
    <n v="2"/>
    <n v="51.17"/>
    <n v="0.05"/>
    <n v="21.97"/>
    <x v="889"/>
    <n v="43.94"/>
    <n v="53.283000000000001"/>
    <n v="0.54804932989107513"/>
  </r>
  <r>
    <n v="4959"/>
    <d v="2026-05-24T00:00:00"/>
    <n v="2026"/>
    <x v="1"/>
    <n v="5"/>
    <x v="4"/>
    <x v="0"/>
    <x v="0"/>
    <x v="1"/>
    <s v="Business"/>
    <x v="3"/>
    <s v="Portable Camp Stove"/>
    <n v="6"/>
    <n v="83.58"/>
    <n v="0.2"/>
    <n v="40.5"/>
    <x v="890"/>
    <n v="243"/>
    <n v="158.18400000000003"/>
    <n v="0.39429289303661169"/>
  </r>
  <r>
    <n v="5056"/>
    <d v="2026-05-24T00:00:00"/>
    <n v="2026"/>
    <x v="1"/>
    <n v="5"/>
    <x v="4"/>
    <x v="2"/>
    <x v="16"/>
    <x v="3"/>
    <s v="Returning"/>
    <x v="3"/>
    <s v="Portable Camp Stove"/>
    <n v="2"/>
    <n v="80.010000000000005"/>
    <n v="0"/>
    <n v="38.54"/>
    <x v="891"/>
    <n v="77.08"/>
    <n v="82.940000000000012"/>
    <n v="0.51831021122359711"/>
  </r>
  <r>
    <n v="1152"/>
    <d v="2026-05-25T00:00:00"/>
    <n v="2026"/>
    <x v="1"/>
    <n v="5"/>
    <x v="4"/>
    <x v="3"/>
    <x v="7"/>
    <x v="0"/>
    <s v="New"/>
    <x v="1"/>
    <s v="Hiking Daypack 20L"/>
    <n v="2"/>
    <n v="94.4"/>
    <n v="0"/>
    <n v="46.39"/>
    <x v="892"/>
    <n v="92.78"/>
    <n v="96.02000000000001"/>
    <n v="0.50858050847457625"/>
  </r>
  <r>
    <n v="3919"/>
    <d v="2026-05-25T00:00:00"/>
    <n v="2026"/>
    <x v="1"/>
    <n v="5"/>
    <x v="4"/>
    <x v="2"/>
    <x v="2"/>
    <x v="2"/>
    <s v="Business"/>
    <x v="1"/>
    <s v="Summit Backpack 45L"/>
    <n v="6"/>
    <n v="157.33000000000001"/>
    <n v="0"/>
    <n v="78.849999999999994"/>
    <x v="893"/>
    <n v="473.09999999999997"/>
    <n v="470.88000000000005"/>
    <n v="0.4988241276298227"/>
  </r>
  <r>
    <n v="4202"/>
    <d v="2026-05-25T00:00:00"/>
    <n v="2026"/>
    <x v="1"/>
    <n v="5"/>
    <x v="4"/>
    <x v="2"/>
    <x v="3"/>
    <x v="0"/>
    <s v="New"/>
    <x v="3"/>
    <s v="Compact Sleeping Bag"/>
    <n v="1"/>
    <n v="125.44"/>
    <n v="0"/>
    <n v="59.92"/>
    <x v="894"/>
    <n v="59.92"/>
    <n v="65.52"/>
    <n v="0.5223214285714286"/>
  </r>
  <r>
    <n v="4274"/>
    <d v="2026-05-25T00:00:00"/>
    <n v="2026"/>
    <x v="1"/>
    <n v="5"/>
    <x v="4"/>
    <x v="1"/>
    <x v="12"/>
    <x v="3"/>
    <s v="Returning"/>
    <x v="4"/>
    <s v="Recovery Roller"/>
    <n v="2"/>
    <n v="36.18"/>
    <n v="0"/>
    <n v="13.71"/>
    <x v="895"/>
    <n v="27.42"/>
    <n v="44.94"/>
    <n v="0.62106135986733002"/>
  </r>
  <r>
    <n v="4364"/>
    <d v="2026-05-25T00:00:00"/>
    <n v="2026"/>
    <x v="1"/>
    <n v="5"/>
    <x v="4"/>
    <x v="0"/>
    <x v="15"/>
    <x v="2"/>
    <s v="Returning"/>
    <x v="4"/>
    <s v="Resistance Band Set"/>
    <n v="1"/>
    <n v="41"/>
    <n v="0.05"/>
    <n v="14.51"/>
    <x v="896"/>
    <n v="14.51"/>
    <n v="24.439999999999998"/>
    <n v="0.62747111681643131"/>
  </r>
  <r>
    <n v="4896"/>
    <d v="2026-05-25T00:00:00"/>
    <n v="2026"/>
    <x v="1"/>
    <n v="5"/>
    <x v="4"/>
    <x v="2"/>
    <x v="5"/>
    <x v="0"/>
    <s v="Returning"/>
    <x v="1"/>
    <s v="Trekking Poles"/>
    <n v="1"/>
    <n v="72.33"/>
    <n v="0.1"/>
    <n v="32.61"/>
    <x v="897"/>
    <n v="32.61"/>
    <n v="32.486999999999995"/>
    <n v="0.49905525600258072"/>
  </r>
  <r>
    <n v="5109"/>
    <d v="2026-05-25T00:00:00"/>
    <n v="2026"/>
    <x v="1"/>
    <n v="5"/>
    <x v="4"/>
    <x v="3"/>
    <x v="4"/>
    <x v="0"/>
    <s v="Business"/>
    <x v="3"/>
    <s v="Compact Sleeping Bag"/>
    <n v="2"/>
    <n v="125.42"/>
    <n v="0"/>
    <n v="62.28"/>
    <x v="898"/>
    <n v="124.56"/>
    <n v="126.28"/>
    <n v="0.50342848030617127"/>
  </r>
  <r>
    <n v="289"/>
    <d v="2026-05-26T00:00:00"/>
    <n v="2026"/>
    <x v="1"/>
    <n v="5"/>
    <x v="4"/>
    <x v="0"/>
    <x v="15"/>
    <x v="0"/>
    <s v="Business"/>
    <x v="0"/>
    <s v="Compact Repair Kit"/>
    <n v="2"/>
    <n v="41.29"/>
    <n v="0.15"/>
    <n v="16.43"/>
    <x v="899"/>
    <n v="32.86"/>
    <n v="37.332999999999998"/>
    <n v="0.531862151496588"/>
  </r>
  <r>
    <n v="4092"/>
    <d v="2026-05-26T00:00:00"/>
    <n v="2026"/>
    <x v="1"/>
    <n v="5"/>
    <x v="4"/>
    <x v="3"/>
    <x v="8"/>
    <x v="1"/>
    <s v="Business"/>
    <x v="2"/>
    <s v="Carry-On Duffel"/>
    <n v="8"/>
    <n v="131.4"/>
    <n v="0.05"/>
    <n v="66.489999999999995"/>
    <x v="900"/>
    <n v="531.91999999999996"/>
    <n v="466.72"/>
    <n v="0.46735560362092449"/>
  </r>
  <r>
    <n v="4727"/>
    <d v="2026-05-26T00:00:00"/>
    <n v="2026"/>
    <x v="1"/>
    <n v="5"/>
    <x v="4"/>
    <x v="2"/>
    <x v="16"/>
    <x v="0"/>
    <s v="New"/>
    <x v="1"/>
    <s v="Trail Boots"/>
    <n v="4"/>
    <n v="140.66999999999999"/>
    <n v="0"/>
    <n v="80.72"/>
    <x v="901"/>
    <n v="322.88"/>
    <n v="239.79999999999995"/>
    <n v="0.42617473519584842"/>
  </r>
  <r>
    <n v="4753"/>
    <d v="2026-05-26T00:00:00"/>
    <n v="2026"/>
    <x v="1"/>
    <n v="5"/>
    <x v="4"/>
    <x v="3"/>
    <x v="8"/>
    <x v="0"/>
    <s v="Returning"/>
    <x v="4"/>
    <s v="Recovery Roller"/>
    <n v="1"/>
    <n v="36.659999999999997"/>
    <n v="0.05"/>
    <n v="13.51"/>
    <x v="902"/>
    <n v="13.51"/>
    <n v="21.317"/>
    <n v="0.61208257960777557"/>
  </r>
  <r>
    <n v="942"/>
    <d v="2026-05-27T00:00:00"/>
    <n v="2026"/>
    <x v="1"/>
    <n v="5"/>
    <x v="4"/>
    <x v="3"/>
    <x v="4"/>
    <x v="0"/>
    <s v="Returning"/>
    <x v="2"/>
    <s v="Packing Cube Set"/>
    <n v="1"/>
    <n v="46.28"/>
    <n v="0.05"/>
    <n v="17.95"/>
    <x v="903"/>
    <n v="17.95"/>
    <n v="26.016000000000002"/>
    <n v="0.591729973161079"/>
  </r>
  <r>
    <n v="1755"/>
    <d v="2026-05-27T00:00:00"/>
    <n v="2026"/>
    <x v="1"/>
    <n v="5"/>
    <x v="4"/>
    <x v="3"/>
    <x v="13"/>
    <x v="3"/>
    <s v="Returning"/>
    <x v="1"/>
    <s v="Hiking Daypack 20L"/>
    <n v="2"/>
    <n v="92.12"/>
    <n v="0"/>
    <n v="46.64"/>
    <x v="904"/>
    <n v="93.28"/>
    <n v="90.960000000000008"/>
    <n v="0.49370386452453324"/>
  </r>
  <r>
    <n v="3073"/>
    <d v="2026-05-27T00:00:00"/>
    <n v="2026"/>
    <x v="1"/>
    <n v="5"/>
    <x v="4"/>
    <x v="3"/>
    <x v="13"/>
    <x v="0"/>
    <s v="Returning"/>
    <x v="4"/>
    <s v="Resistance Band Set"/>
    <n v="3"/>
    <n v="39.549999999999997"/>
    <n v="0"/>
    <n v="14.87"/>
    <x v="905"/>
    <n v="44.61"/>
    <n v="74.039999999999992"/>
    <n v="0.6240202275600506"/>
  </r>
  <r>
    <n v="4230"/>
    <d v="2026-05-27T00:00:00"/>
    <n v="2026"/>
    <x v="1"/>
    <n v="5"/>
    <x v="4"/>
    <x v="0"/>
    <x v="0"/>
    <x v="2"/>
    <s v="New"/>
    <x v="0"/>
    <s v="Commuter Helmet"/>
    <n v="1"/>
    <n v="83.3"/>
    <n v="0"/>
    <n v="41.93"/>
    <x v="906"/>
    <n v="41.93"/>
    <n v="41.37"/>
    <n v="0.49663865546218489"/>
  </r>
  <r>
    <n v="644"/>
    <d v="2026-05-28T00:00:00"/>
    <n v="2026"/>
    <x v="1"/>
    <n v="5"/>
    <x v="4"/>
    <x v="3"/>
    <x v="13"/>
    <x v="2"/>
    <s v="New"/>
    <x v="1"/>
    <s v="Hiking Daypack 20L"/>
    <n v="2"/>
    <n v="93.84"/>
    <n v="0"/>
    <n v="44.72"/>
    <x v="907"/>
    <n v="89.44"/>
    <n v="98.240000000000009"/>
    <n v="0.52344416027280483"/>
  </r>
  <r>
    <n v="1122"/>
    <d v="2026-05-28T00:00:00"/>
    <n v="2026"/>
    <x v="1"/>
    <n v="5"/>
    <x v="4"/>
    <x v="2"/>
    <x v="16"/>
    <x v="0"/>
    <s v="Returning"/>
    <x v="0"/>
    <s v="Trail Bike Light"/>
    <n v="2"/>
    <n v="51.25"/>
    <n v="0"/>
    <n v="22.57"/>
    <x v="908"/>
    <n v="45.14"/>
    <n v="57.36"/>
    <n v="0.55960975609756092"/>
  </r>
  <r>
    <n v="2019"/>
    <d v="2026-05-28T00:00:00"/>
    <n v="2026"/>
    <x v="1"/>
    <n v="5"/>
    <x v="4"/>
    <x v="3"/>
    <x v="13"/>
    <x v="1"/>
    <s v="Business"/>
    <x v="0"/>
    <s v="Commuter Helmet"/>
    <n v="8"/>
    <n v="80.13"/>
    <n v="0.1"/>
    <n v="43.8"/>
    <x v="909"/>
    <n v="350.4"/>
    <n v="226.53600000000006"/>
    <n v="0.39265360455925796"/>
  </r>
  <r>
    <n v="2432"/>
    <d v="2026-05-28T00:00:00"/>
    <n v="2026"/>
    <x v="1"/>
    <n v="5"/>
    <x v="4"/>
    <x v="1"/>
    <x v="12"/>
    <x v="0"/>
    <s v="Returning"/>
    <x v="4"/>
    <s v="Resistance Band Set"/>
    <n v="1"/>
    <n v="41.13"/>
    <n v="0"/>
    <n v="14.8"/>
    <x v="492"/>
    <n v="14.8"/>
    <n v="26.330000000000002"/>
    <n v="0.64016532944322879"/>
  </r>
  <r>
    <n v="2989"/>
    <d v="2026-05-28T00:00:00"/>
    <n v="2026"/>
    <x v="1"/>
    <n v="5"/>
    <x v="4"/>
    <x v="3"/>
    <x v="13"/>
    <x v="0"/>
    <s v="Returning"/>
    <x v="3"/>
    <s v="Portable Camp Stove"/>
    <n v="1"/>
    <n v="81.28"/>
    <n v="0.15"/>
    <n v="39.020000000000003"/>
    <x v="910"/>
    <n v="39.020000000000003"/>
    <n v="30.067999999999991"/>
    <n v="0.43521306160259371"/>
  </r>
  <r>
    <n v="3019"/>
    <d v="2026-05-28T00:00:00"/>
    <n v="2026"/>
    <x v="1"/>
    <n v="5"/>
    <x v="4"/>
    <x v="2"/>
    <x v="3"/>
    <x v="0"/>
    <s v="Business"/>
    <x v="2"/>
    <s v="Packing Cube Set"/>
    <n v="1"/>
    <n v="46.19"/>
    <n v="0"/>
    <n v="18.329999999999998"/>
    <x v="911"/>
    <n v="18.329999999999998"/>
    <n v="27.86"/>
    <n v="0.60316085732842606"/>
  </r>
  <r>
    <n v="3798"/>
    <d v="2026-05-28T00:00:00"/>
    <n v="2026"/>
    <x v="1"/>
    <n v="5"/>
    <x v="4"/>
    <x v="3"/>
    <x v="8"/>
    <x v="0"/>
    <s v="Returning"/>
    <x v="1"/>
    <s v="Summit Backpack 45L"/>
    <n v="3"/>
    <n v="156.58000000000001"/>
    <n v="0"/>
    <n v="79.099999999999994"/>
    <x v="912"/>
    <n v="237.29999999999998"/>
    <n v="232.44000000000003"/>
    <n v="0.49482692553327379"/>
  </r>
  <r>
    <n v="3862"/>
    <d v="2026-05-28T00:00:00"/>
    <n v="2026"/>
    <x v="1"/>
    <n v="5"/>
    <x v="4"/>
    <x v="3"/>
    <x v="13"/>
    <x v="3"/>
    <s v="New"/>
    <x v="4"/>
    <s v="Weighted Vest"/>
    <n v="1"/>
    <n v="123.91"/>
    <n v="0"/>
    <n v="68.89"/>
    <x v="913"/>
    <n v="68.89"/>
    <n v="55.019999999999996"/>
    <n v="0.44403195867968687"/>
  </r>
  <r>
    <n v="4281"/>
    <d v="2026-05-28T00:00:00"/>
    <n v="2026"/>
    <x v="1"/>
    <n v="5"/>
    <x v="4"/>
    <x v="2"/>
    <x v="2"/>
    <x v="3"/>
    <s v="New"/>
    <x v="0"/>
    <s v="Trail Bike Light"/>
    <n v="1"/>
    <n v="50.64"/>
    <n v="0"/>
    <n v="22.97"/>
    <x v="914"/>
    <n v="22.97"/>
    <n v="27.67"/>
    <n v="0.54640600315955767"/>
  </r>
  <r>
    <n v="191"/>
    <d v="2026-05-29T00:00:00"/>
    <n v="2026"/>
    <x v="1"/>
    <n v="5"/>
    <x v="4"/>
    <x v="2"/>
    <x v="5"/>
    <x v="0"/>
    <s v="Returning"/>
    <x v="1"/>
    <s v="Trekking Poles"/>
    <n v="2"/>
    <n v="70.48"/>
    <n v="0.1"/>
    <n v="33.229999999999997"/>
    <x v="915"/>
    <n v="66.459999999999994"/>
    <n v="60.404000000000011"/>
    <n v="0.47613192079707412"/>
  </r>
  <r>
    <n v="1039"/>
    <d v="2026-05-29T00:00:00"/>
    <n v="2026"/>
    <x v="1"/>
    <n v="5"/>
    <x v="4"/>
    <x v="1"/>
    <x v="11"/>
    <x v="3"/>
    <s v="New"/>
    <x v="0"/>
    <s v="Compact Repair Kit"/>
    <n v="1"/>
    <n v="41.27"/>
    <n v="0.05"/>
    <n v="17.149999999999999"/>
    <x v="916"/>
    <n v="17.149999999999999"/>
    <n v="22.0565"/>
    <n v="0.56257253261576523"/>
  </r>
  <r>
    <n v="2641"/>
    <d v="2026-05-29T00:00:00"/>
    <n v="2026"/>
    <x v="1"/>
    <n v="5"/>
    <x v="4"/>
    <x v="0"/>
    <x v="15"/>
    <x v="3"/>
    <s v="Returning"/>
    <x v="4"/>
    <s v="Recovery Roller"/>
    <n v="2"/>
    <n v="36.9"/>
    <n v="0"/>
    <n v="14.07"/>
    <x v="917"/>
    <n v="28.14"/>
    <n v="45.66"/>
    <n v="0.61869918699186988"/>
  </r>
  <r>
    <n v="3058"/>
    <d v="2026-05-29T00:00:00"/>
    <n v="2026"/>
    <x v="1"/>
    <n v="5"/>
    <x v="4"/>
    <x v="1"/>
    <x v="11"/>
    <x v="0"/>
    <s v="Returning"/>
    <x v="3"/>
    <s v="Trail Tent 2P"/>
    <n v="1"/>
    <n v="196.91"/>
    <n v="0"/>
    <n v="106.31"/>
    <x v="918"/>
    <n v="106.31"/>
    <n v="90.6"/>
    <n v="0.46010867909197095"/>
  </r>
  <r>
    <n v="3110"/>
    <d v="2026-05-29T00:00:00"/>
    <n v="2026"/>
    <x v="1"/>
    <n v="5"/>
    <x v="4"/>
    <x v="1"/>
    <x v="6"/>
    <x v="2"/>
    <s v="Business"/>
    <x v="4"/>
    <s v="Recovery Roller"/>
    <n v="3"/>
    <n v="35.79"/>
    <n v="0"/>
    <n v="13.67"/>
    <x v="919"/>
    <n v="41.01"/>
    <n v="66.360000000000014"/>
    <n v="0.61804973456272716"/>
  </r>
  <r>
    <n v="3981"/>
    <d v="2026-05-29T00:00:00"/>
    <n v="2026"/>
    <x v="1"/>
    <n v="5"/>
    <x v="4"/>
    <x v="3"/>
    <x v="13"/>
    <x v="0"/>
    <s v="New"/>
    <x v="0"/>
    <s v="Commuter Helmet"/>
    <n v="2"/>
    <n v="82.22"/>
    <n v="0.05"/>
    <n v="42.35"/>
    <x v="920"/>
    <n v="84.7"/>
    <n v="71.517999999999986"/>
    <n v="0.45780895927485943"/>
  </r>
  <r>
    <n v="4663"/>
    <d v="2026-05-29T00:00:00"/>
    <n v="2026"/>
    <x v="1"/>
    <n v="5"/>
    <x v="4"/>
    <x v="2"/>
    <x v="5"/>
    <x v="0"/>
    <s v="New"/>
    <x v="0"/>
    <s v="Compact Repair Kit"/>
    <n v="1"/>
    <n v="40.57"/>
    <n v="0"/>
    <n v="16.809999999999999"/>
    <x v="921"/>
    <n v="16.809999999999999"/>
    <n v="23.76"/>
    <n v="0.58565442445156524"/>
  </r>
  <r>
    <n v="5021"/>
    <d v="2026-05-29T00:00:00"/>
    <n v="2026"/>
    <x v="1"/>
    <n v="5"/>
    <x v="4"/>
    <x v="2"/>
    <x v="10"/>
    <x v="2"/>
    <s v="Returning"/>
    <x v="3"/>
    <s v="Trail Tent 2P"/>
    <n v="1"/>
    <n v="191.62"/>
    <n v="0.05"/>
    <n v="106.15"/>
    <x v="922"/>
    <n v="106.15"/>
    <n v="75.888999999999982"/>
    <n v="0.41688319535923613"/>
  </r>
  <r>
    <n v="5107"/>
    <d v="2026-05-29T00:00:00"/>
    <n v="2026"/>
    <x v="1"/>
    <n v="5"/>
    <x v="4"/>
    <x v="1"/>
    <x v="6"/>
    <x v="3"/>
    <s v="Returning"/>
    <x v="1"/>
    <s v="Summit Backpack 45L"/>
    <n v="1"/>
    <n v="154.07"/>
    <n v="0.05"/>
    <n v="78.400000000000006"/>
    <x v="923"/>
    <n v="78.400000000000006"/>
    <n v="67.966499999999968"/>
    <n v="0.46435830603314271"/>
  </r>
  <r>
    <n v="454"/>
    <d v="2026-05-30T00:00:00"/>
    <n v="2026"/>
    <x v="1"/>
    <n v="5"/>
    <x v="4"/>
    <x v="2"/>
    <x v="10"/>
    <x v="3"/>
    <s v="Returning"/>
    <x v="3"/>
    <s v="Compact Sleeping Bag"/>
    <n v="1"/>
    <n v="120.8"/>
    <n v="0"/>
    <n v="61.4"/>
    <x v="924"/>
    <n v="61.4"/>
    <n v="59.4"/>
    <n v="0.49172185430463577"/>
  </r>
  <r>
    <n v="873"/>
    <d v="2026-05-30T00:00:00"/>
    <n v="2026"/>
    <x v="1"/>
    <n v="5"/>
    <x v="4"/>
    <x v="2"/>
    <x v="10"/>
    <x v="0"/>
    <s v="Business"/>
    <x v="0"/>
    <s v="Compact Repair Kit"/>
    <n v="1"/>
    <n v="40.15"/>
    <n v="0"/>
    <n v="16.82"/>
    <x v="925"/>
    <n v="16.82"/>
    <n v="23.33"/>
    <n v="0.58107098381070976"/>
  </r>
  <r>
    <n v="1116"/>
    <d v="2026-05-30T00:00:00"/>
    <n v="2026"/>
    <x v="1"/>
    <n v="5"/>
    <x v="4"/>
    <x v="1"/>
    <x v="12"/>
    <x v="1"/>
    <s v="Business"/>
    <x v="2"/>
    <s v="Carry-On Duffel"/>
    <n v="5"/>
    <n v="134.4"/>
    <n v="0.15"/>
    <n v="67.709999999999994"/>
    <x v="926"/>
    <n v="338.54999999999995"/>
    <n v="232.64999999999998"/>
    <n v="0.40730042016806722"/>
  </r>
  <r>
    <n v="1206"/>
    <d v="2026-05-30T00:00:00"/>
    <n v="2026"/>
    <x v="1"/>
    <n v="5"/>
    <x v="4"/>
    <x v="3"/>
    <x v="13"/>
    <x v="0"/>
    <s v="Returning"/>
    <x v="2"/>
    <s v="Insulated Bottle"/>
    <n v="2"/>
    <n v="37.130000000000003"/>
    <n v="0.05"/>
    <n v="13.44"/>
    <x v="927"/>
    <n v="26.88"/>
    <n v="43.667000000000002"/>
    <n v="0.6189774193091131"/>
  </r>
  <r>
    <n v="1576"/>
    <d v="2026-05-30T00:00:00"/>
    <n v="2026"/>
    <x v="1"/>
    <n v="5"/>
    <x v="4"/>
    <x v="1"/>
    <x v="1"/>
    <x v="0"/>
    <s v="Business"/>
    <x v="3"/>
    <s v="Compact Sleeping Bag"/>
    <n v="6"/>
    <n v="123.82"/>
    <n v="0"/>
    <n v="61.91"/>
    <x v="928"/>
    <n v="371.46"/>
    <n v="371.46"/>
    <n v="0.5"/>
  </r>
  <r>
    <n v="2634"/>
    <d v="2026-05-30T00:00:00"/>
    <n v="2026"/>
    <x v="1"/>
    <n v="5"/>
    <x v="4"/>
    <x v="2"/>
    <x v="16"/>
    <x v="3"/>
    <s v="Returning"/>
    <x v="2"/>
    <s v="Insulated Bottle"/>
    <n v="2"/>
    <n v="36.94"/>
    <n v="0.05"/>
    <n v="13.82"/>
    <x v="929"/>
    <n v="27.64"/>
    <n v="42.545999999999992"/>
    <n v="0.60618926851508848"/>
  </r>
  <r>
    <n v="2649"/>
    <d v="2026-05-30T00:00:00"/>
    <n v="2026"/>
    <x v="1"/>
    <n v="5"/>
    <x v="4"/>
    <x v="0"/>
    <x v="0"/>
    <x v="0"/>
    <s v="New"/>
    <x v="3"/>
    <s v="Trail Tent 2P"/>
    <n v="3"/>
    <n v="199.17"/>
    <n v="0.05"/>
    <n v="105.24"/>
    <x v="930"/>
    <n v="315.71999999999997"/>
    <n v="251.91450000000003"/>
    <n v="0.4437970207941907"/>
  </r>
  <r>
    <n v="2774"/>
    <d v="2026-05-30T00:00:00"/>
    <n v="2026"/>
    <x v="1"/>
    <n v="5"/>
    <x v="4"/>
    <x v="0"/>
    <x v="9"/>
    <x v="0"/>
    <s v="Returning"/>
    <x v="3"/>
    <s v="Portable Camp Stove"/>
    <n v="3"/>
    <n v="83.17"/>
    <n v="0"/>
    <n v="40.520000000000003"/>
    <x v="931"/>
    <n v="121.56"/>
    <n v="127.94999999999999"/>
    <n v="0.51280509799206442"/>
  </r>
  <r>
    <n v="3037"/>
    <d v="2026-05-30T00:00:00"/>
    <n v="2026"/>
    <x v="1"/>
    <n v="5"/>
    <x v="4"/>
    <x v="1"/>
    <x v="6"/>
    <x v="0"/>
    <s v="Business"/>
    <x v="2"/>
    <s v="Packing Cube Set"/>
    <n v="1"/>
    <n v="45.8"/>
    <n v="0.05"/>
    <n v="17.88"/>
    <x v="932"/>
    <n v="17.88"/>
    <n v="25.63"/>
    <n v="0.58905998621006661"/>
  </r>
  <r>
    <n v="3138"/>
    <d v="2026-05-30T00:00:00"/>
    <n v="2026"/>
    <x v="1"/>
    <n v="5"/>
    <x v="4"/>
    <x v="2"/>
    <x v="2"/>
    <x v="3"/>
    <s v="Returning"/>
    <x v="1"/>
    <s v="Summit Backpack 45L"/>
    <n v="1"/>
    <n v="154.85"/>
    <n v="0"/>
    <n v="80.17"/>
    <x v="933"/>
    <n v="80.17"/>
    <n v="74.679999999999993"/>
    <n v="0.48227316758153049"/>
  </r>
  <r>
    <n v="3228"/>
    <d v="2026-05-30T00:00:00"/>
    <n v="2026"/>
    <x v="1"/>
    <n v="5"/>
    <x v="4"/>
    <x v="3"/>
    <x v="13"/>
    <x v="0"/>
    <s v="Business"/>
    <x v="3"/>
    <s v="Trail Tent 2P"/>
    <n v="1"/>
    <n v="194.99"/>
    <n v="0"/>
    <n v="101.21"/>
    <x v="934"/>
    <n v="101.21"/>
    <n v="93.780000000000015"/>
    <n v="0.48094774090979031"/>
  </r>
  <r>
    <n v="3401"/>
    <d v="2026-05-30T00:00:00"/>
    <n v="2026"/>
    <x v="1"/>
    <n v="5"/>
    <x v="4"/>
    <x v="2"/>
    <x v="10"/>
    <x v="0"/>
    <s v="Returning"/>
    <x v="4"/>
    <s v="Recovery Roller"/>
    <n v="1"/>
    <n v="36.31"/>
    <n v="0"/>
    <n v="13.93"/>
    <x v="235"/>
    <n v="13.93"/>
    <n v="22.380000000000003"/>
    <n v="0.61635912971633167"/>
  </r>
  <r>
    <n v="3511"/>
    <d v="2026-05-30T00:00:00"/>
    <n v="2026"/>
    <x v="1"/>
    <n v="5"/>
    <x v="4"/>
    <x v="0"/>
    <x v="0"/>
    <x v="0"/>
    <s v="Returning"/>
    <x v="2"/>
    <s v="Packing Cube Set"/>
    <n v="1"/>
    <n v="47.19"/>
    <n v="0"/>
    <n v="18.54"/>
    <x v="935"/>
    <n v="18.54"/>
    <n v="28.65"/>
    <n v="0.60712015257469798"/>
  </r>
  <r>
    <n v="4485"/>
    <d v="2026-05-30T00:00:00"/>
    <n v="2026"/>
    <x v="1"/>
    <n v="5"/>
    <x v="4"/>
    <x v="3"/>
    <x v="8"/>
    <x v="0"/>
    <s v="New"/>
    <x v="4"/>
    <s v="Weighted Vest"/>
    <n v="1"/>
    <n v="124.14"/>
    <n v="0"/>
    <n v="70.900000000000006"/>
    <x v="936"/>
    <n v="70.900000000000006"/>
    <n v="53.239999999999995"/>
    <n v="0.42887062993394548"/>
  </r>
  <r>
    <n v="447"/>
    <d v="2026-05-31T00:00:00"/>
    <n v="2026"/>
    <x v="1"/>
    <n v="5"/>
    <x v="4"/>
    <x v="3"/>
    <x v="8"/>
    <x v="0"/>
    <s v="Returning"/>
    <x v="2"/>
    <s v="Carry-On Duffel"/>
    <n v="1"/>
    <n v="131.94999999999999"/>
    <n v="0"/>
    <n v="65.17"/>
    <x v="937"/>
    <n v="65.17"/>
    <n v="66.779999999999987"/>
    <n v="0.50610079575596811"/>
  </r>
  <r>
    <n v="1208"/>
    <d v="2026-05-31T00:00:00"/>
    <n v="2026"/>
    <x v="1"/>
    <n v="5"/>
    <x v="4"/>
    <x v="3"/>
    <x v="8"/>
    <x v="3"/>
    <s v="New"/>
    <x v="0"/>
    <s v="Cycling Pack 12L"/>
    <n v="1"/>
    <n v="102.24"/>
    <n v="0"/>
    <n v="50.75"/>
    <x v="938"/>
    <n v="50.75"/>
    <n v="51.489999999999995"/>
    <n v="0.50361893583724571"/>
  </r>
  <r>
    <n v="1355"/>
    <d v="2026-05-31T00:00:00"/>
    <n v="2026"/>
    <x v="1"/>
    <n v="5"/>
    <x v="4"/>
    <x v="3"/>
    <x v="13"/>
    <x v="3"/>
    <s v="New"/>
    <x v="1"/>
    <s v="Summit Backpack 45L"/>
    <n v="2"/>
    <n v="152.07"/>
    <n v="0"/>
    <n v="76.849999999999994"/>
    <x v="939"/>
    <n v="153.69999999999999"/>
    <n v="150.44"/>
    <n v="0.49464062602748737"/>
  </r>
  <r>
    <n v="1474"/>
    <d v="2026-05-31T00:00:00"/>
    <n v="2026"/>
    <x v="1"/>
    <n v="5"/>
    <x v="4"/>
    <x v="2"/>
    <x v="3"/>
    <x v="0"/>
    <s v="New"/>
    <x v="3"/>
    <s v="Compact Sleeping Bag"/>
    <n v="2"/>
    <n v="123.34"/>
    <n v="0.05"/>
    <n v="58.96"/>
    <x v="940"/>
    <n v="117.92"/>
    <n v="116.426"/>
    <n v="0.49681240558831813"/>
  </r>
  <r>
    <n v="1625"/>
    <d v="2026-05-31T00:00:00"/>
    <n v="2026"/>
    <x v="1"/>
    <n v="5"/>
    <x v="4"/>
    <x v="2"/>
    <x v="2"/>
    <x v="2"/>
    <s v="Returning"/>
    <x v="1"/>
    <s v="Summit Backpack 45L"/>
    <n v="1"/>
    <n v="155.81"/>
    <n v="0"/>
    <n v="80.31"/>
    <x v="941"/>
    <n v="80.31"/>
    <n v="75.5"/>
    <n v="0.48456453372697517"/>
  </r>
  <r>
    <n v="1877"/>
    <d v="2026-05-31T00:00:00"/>
    <n v="2026"/>
    <x v="1"/>
    <n v="5"/>
    <x v="4"/>
    <x v="2"/>
    <x v="16"/>
    <x v="0"/>
    <s v="Returning"/>
    <x v="2"/>
    <s v="Travel Backpack 35L"/>
    <n v="1"/>
    <n v="163.19"/>
    <n v="0.05"/>
    <n v="87.95"/>
    <x v="942"/>
    <n v="87.95"/>
    <n v="67.080499999999986"/>
    <n v="0.4326922766810401"/>
  </r>
  <r>
    <n v="1978"/>
    <d v="2026-05-31T00:00:00"/>
    <n v="2026"/>
    <x v="1"/>
    <n v="5"/>
    <x v="4"/>
    <x v="1"/>
    <x v="12"/>
    <x v="0"/>
    <s v="Returning"/>
    <x v="1"/>
    <s v="Trail Boots"/>
    <n v="1"/>
    <n v="147.30000000000001"/>
    <n v="0.05"/>
    <n v="81.510000000000005"/>
    <x v="943"/>
    <n v="81.510000000000005"/>
    <n v="58.424999999999997"/>
    <n v="0.41751527494908347"/>
  </r>
  <r>
    <n v="3616"/>
    <d v="2026-05-31T00:00:00"/>
    <n v="2026"/>
    <x v="1"/>
    <n v="5"/>
    <x v="4"/>
    <x v="2"/>
    <x v="2"/>
    <x v="0"/>
    <s v="Returning"/>
    <x v="4"/>
    <s v="Weighted Vest"/>
    <n v="5"/>
    <n v="126.16"/>
    <n v="0"/>
    <n v="68.59"/>
    <x v="944"/>
    <n v="342.95000000000005"/>
    <n v="287.84999999999991"/>
    <n v="0.45632530120481918"/>
  </r>
  <r>
    <n v="3992"/>
    <d v="2026-05-31T00:00:00"/>
    <n v="2026"/>
    <x v="1"/>
    <n v="5"/>
    <x v="4"/>
    <x v="3"/>
    <x v="8"/>
    <x v="0"/>
    <s v="New"/>
    <x v="2"/>
    <s v="Travel Backpack 35L"/>
    <n v="2"/>
    <n v="163.57"/>
    <n v="0"/>
    <n v="85.72"/>
    <x v="945"/>
    <n v="171.44"/>
    <n v="155.69999999999999"/>
    <n v="0.47594302133643085"/>
  </r>
  <r>
    <n v="4091"/>
    <d v="2026-05-31T00:00:00"/>
    <n v="2026"/>
    <x v="1"/>
    <n v="5"/>
    <x v="4"/>
    <x v="2"/>
    <x v="16"/>
    <x v="0"/>
    <s v="New"/>
    <x v="1"/>
    <s v="Trail Boots"/>
    <n v="1"/>
    <n v="142.06"/>
    <n v="0"/>
    <n v="77.36"/>
    <x v="946"/>
    <n v="77.36"/>
    <n v="64.7"/>
    <n v="0.45544136280444886"/>
  </r>
  <r>
    <n v="4204"/>
    <d v="2026-05-31T00:00:00"/>
    <n v="2026"/>
    <x v="1"/>
    <n v="5"/>
    <x v="4"/>
    <x v="1"/>
    <x v="11"/>
    <x v="0"/>
    <s v="New"/>
    <x v="0"/>
    <s v="Commuter Helmet"/>
    <n v="1"/>
    <n v="81.37"/>
    <n v="0"/>
    <n v="42.01"/>
    <x v="947"/>
    <n v="42.01"/>
    <n v="39.360000000000007"/>
    <n v="0.48371635737986979"/>
  </r>
  <r>
    <n v="4234"/>
    <d v="2026-05-31T00:00:00"/>
    <n v="2026"/>
    <x v="1"/>
    <n v="5"/>
    <x v="4"/>
    <x v="3"/>
    <x v="8"/>
    <x v="2"/>
    <s v="New"/>
    <x v="3"/>
    <s v="Compact Sleeping Bag"/>
    <n v="1"/>
    <n v="120.75"/>
    <n v="0"/>
    <n v="61.21"/>
    <x v="948"/>
    <n v="61.21"/>
    <n v="59.54"/>
    <n v="0.49308488612836437"/>
  </r>
  <r>
    <n v="4696"/>
    <d v="2026-05-31T00:00:00"/>
    <n v="2026"/>
    <x v="1"/>
    <n v="5"/>
    <x v="4"/>
    <x v="1"/>
    <x v="14"/>
    <x v="0"/>
    <s v="New"/>
    <x v="0"/>
    <s v="Commuter Helmet"/>
    <n v="4"/>
    <n v="81.790000000000006"/>
    <n v="0"/>
    <n v="42.96"/>
    <x v="949"/>
    <n v="171.84"/>
    <n v="155.32000000000002"/>
    <n v="0.47475241472062601"/>
  </r>
  <r>
    <n v="4755"/>
    <d v="2026-05-31T00:00:00"/>
    <n v="2026"/>
    <x v="1"/>
    <n v="5"/>
    <x v="4"/>
    <x v="0"/>
    <x v="15"/>
    <x v="0"/>
    <s v="New"/>
    <x v="3"/>
    <s v="Portable Camp Stove"/>
    <n v="1"/>
    <n v="81.2"/>
    <n v="0.1"/>
    <n v="40.270000000000003"/>
    <x v="950"/>
    <n v="40.270000000000003"/>
    <n v="32.809999999999995"/>
    <n v="0.44896004378762994"/>
  </r>
  <r>
    <n v="5090"/>
    <d v="2026-05-31T00:00:00"/>
    <n v="2026"/>
    <x v="1"/>
    <n v="5"/>
    <x v="4"/>
    <x v="1"/>
    <x v="1"/>
    <x v="3"/>
    <s v="New"/>
    <x v="2"/>
    <s v="Packing Cube Set"/>
    <n v="2"/>
    <n v="46.52"/>
    <n v="0.05"/>
    <n v="18.739999999999998"/>
    <x v="951"/>
    <n v="37.479999999999997"/>
    <n v="50.908000000000008"/>
    <n v="0.57596053762954258"/>
  </r>
  <r>
    <n v="27"/>
    <d v="2026-06-01T00:00:00"/>
    <n v="2026"/>
    <x v="1"/>
    <n v="6"/>
    <x v="5"/>
    <x v="3"/>
    <x v="13"/>
    <x v="0"/>
    <s v="Returning"/>
    <x v="3"/>
    <s v="Trail Tent 2P"/>
    <n v="1"/>
    <n v="195.22"/>
    <n v="0"/>
    <n v="105.91"/>
    <x v="952"/>
    <n v="105.91"/>
    <n v="89.31"/>
    <n v="0.45748386435816002"/>
  </r>
  <r>
    <n v="463"/>
    <d v="2026-06-01T00:00:00"/>
    <n v="2026"/>
    <x v="1"/>
    <n v="6"/>
    <x v="5"/>
    <x v="3"/>
    <x v="4"/>
    <x v="0"/>
    <s v="New"/>
    <x v="0"/>
    <s v="Compact Repair Kit"/>
    <n v="1"/>
    <n v="40.71"/>
    <n v="0.05"/>
    <n v="16.559999999999999"/>
    <x v="953"/>
    <n v="16.559999999999999"/>
    <n v="22.114500000000003"/>
    <n v="0.57181088314005357"/>
  </r>
  <r>
    <n v="653"/>
    <d v="2026-06-01T00:00:00"/>
    <n v="2026"/>
    <x v="1"/>
    <n v="6"/>
    <x v="5"/>
    <x v="1"/>
    <x v="11"/>
    <x v="0"/>
    <s v="Returning"/>
    <x v="4"/>
    <s v="Resistance Band Set"/>
    <n v="1"/>
    <n v="41.26"/>
    <n v="0.05"/>
    <n v="14.32"/>
    <x v="954"/>
    <n v="14.32"/>
    <n v="24.876999999999995"/>
    <n v="0.63466591831007468"/>
  </r>
  <r>
    <n v="1485"/>
    <d v="2026-06-01T00:00:00"/>
    <n v="2026"/>
    <x v="1"/>
    <n v="6"/>
    <x v="5"/>
    <x v="1"/>
    <x v="11"/>
    <x v="2"/>
    <s v="New"/>
    <x v="4"/>
    <s v="Resistance Band Set"/>
    <n v="2"/>
    <n v="40.840000000000003"/>
    <n v="0"/>
    <n v="14.48"/>
    <x v="955"/>
    <n v="28.96"/>
    <n v="52.720000000000006"/>
    <n v="0.64544564152791384"/>
  </r>
  <r>
    <n v="1925"/>
    <d v="2026-06-01T00:00:00"/>
    <n v="2026"/>
    <x v="1"/>
    <n v="6"/>
    <x v="5"/>
    <x v="3"/>
    <x v="4"/>
    <x v="0"/>
    <s v="Returning"/>
    <x v="1"/>
    <s v="Trail Boots"/>
    <n v="1"/>
    <n v="143.32"/>
    <n v="0"/>
    <n v="80.36"/>
    <x v="956"/>
    <n v="80.36"/>
    <n v="62.959999999999994"/>
    <n v="0.43929667876081496"/>
  </r>
  <r>
    <n v="1952"/>
    <d v="2026-06-01T00:00:00"/>
    <n v="2026"/>
    <x v="1"/>
    <n v="6"/>
    <x v="5"/>
    <x v="0"/>
    <x v="15"/>
    <x v="0"/>
    <s v="New"/>
    <x v="1"/>
    <s v="Summit Backpack 45L"/>
    <n v="2"/>
    <n v="156.31"/>
    <n v="0"/>
    <n v="79.87"/>
    <x v="957"/>
    <n v="159.74"/>
    <n v="152.88"/>
    <n v="0.4890282131661442"/>
  </r>
  <r>
    <n v="2010"/>
    <d v="2026-06-01T00:00:00"/>
    <n v="2026"/>
    <x v="1"/>
    <n v="6"/>
    <x v="5"/>
    <x v="3"/>
    <x v="8"/>
    <x v="0"/>
    <s v="New"/>
    <x v="0"/>
    <s v="Cycling Pack 12L"/>
    <n v="3"/>
    <n v="100.69"/>
    <n v="0.1"/>
    <n v="51.31"/>
    <x v="958"/>
    <n v="153.93"/>
    <n v="117.93299999999999"/>
    <n v="0.43379569856876438"/>
  </r>
  <r>
    <n v="2114"/>
    <d v="2026-06-01T00:00:00"/>
    <n v="2026"/>
    <x v="1"/>
    <n v="6"/>
    <x v="5"/>
    <x v="3"/>
    <x v="13"/>
    <x v="2"/>
    <s v="Business"/>
    <x v="2"/>
    <s v="Packing Cube Set"/>
    <n v="2"/>
    <n v="45.54"/>
    <n v="0.1"/>
    <n v="18.309999999999999"/>
    <x v="959"/>
    <n v="36.619999999999997"/>
    <n v="45.351999999999997"/>
    <n v="0.5532620894939736"/>
  </r>
  <r>
    <n v="3104"/>
    <d v="2026-06-01T00:00:00"/>
    <n v="2026"/>
    <x v="1"/>
    <n v="6"/>
    <x v="5"/>
    <x v="2"/>
    <x v="3"/>
    <x v="1"/>
    <s v="Business"/>
    <x v="1"/>
    <s v="Summit Backpack 45L"/>
    <n v="5"/>
    <n v="153.97"/>
    <n v="0.15"/>
    <n v="79.81"/>
    <x v="960"/>
    <n v="399.05"/>
    <n v="255.32249999999993"/>
    <n v="0.39017914108554369"/>
  </r>
  <r>
    <n v="3230"/>
    <d v="2026-06-01T00:00:00"/>
    <n v="2026"/>
    <x v="1"/>
    <n v="6"/>
    <x v="5"/>
    <x v="2"/>
    <x v="16"/>
    <x v="2"/>
    <s v="Returning"/>
    <x v="4"/>
    <s v="Weighted Vest"/>
    <n v="1"/>
    <n v="124.17"/>
    <n v="0"/>
    <n v="71.040000000000006"/>
    <x v="961"/>
    <n v="71.040000000000006"/>
    <n v="53.129999999999995"/>
    <n v="0.4278811307079004"/>
  </r>
  <r>
    <n v="3415"/>
    <d v="2026-06-01T00:00:00"/>
    <n v="2026"/>
    <x v="1"/>
    <n v="6"/>
    <x v="5"/>
    <x v="2"/>
    <x v="5"/>
    <x v="2"/>
    <s v="Returning"/>
    <x v="1"/>
    <s v="Summit Backpack 45L"/>
    <n v="1"/>
    <n v="152.94999999999999"/>
    <n v="0.05"/>
    <n v="76.97"/>
    <x v="962"/>
    <n v="76.97"/>
    <n v="68.332499999999982"/>
    <n v="0.47027752447480248"/>
  </r>
  <r>
    <n v="4130"/>
    <d v="2026-06-01T00:00:00"/>
    <n v="2026"/>
    <x v="1"/>
    <n v="6"/>
    <x v="5"/>
    <x v="3"/>
    <x v="13"/>
    <x v="0"/>
    <s v="New"/>
    <x v="0"/>
    <s v="Commuter Helmet"/>
    <n v="3"/>
    <n v="80.099999999999994"/>
    <n v="0"/>
    <n v="43.51"/>
    <x v="963"/>
    <n v="130.53"/>
    <n v="109.76999999999998"/>
    <n v="0.45680399500624214"/>
  </r>
  <r>
    <n v="4314"/>
    <d v="2026-06-01T00:00:00"/>
    <n v="2026"/>
    <x v="1"/>
    <n v="6"/>
    <x v="5"/>
    <x v="3"/>
    <x v="4"/>
    <x v="2"/>
    <s v="New"/>
    <x v="4"/>
    <s v="Recovery Roller"/>
    <n v="2"/>
    <n v="36.61"/>
    <n v="0"/>
    <n v="14.15"/>
    <x v="964"/>
    <n v="28.3"/>
    <n v="44.92"/>
    <n v="0.61349358098880091"/>
  </r>
  <r>
    <n v="998"/>
    <d v="2026-06-02T00:00:00"/>
    <n v="2026"/>
    <x v="1"/>
    <n v="6"/>
    <x v="5"/>
    <x v="1"/>
    <x v="11"/>
    <x v="0"/>
    <s v="Returning"/>
    <x v="2"/>
    <s v="Carry-On Duffel"/>
    <n v="2"/>
    <n v="131.81"/>
    <n v="0.05"/>
    <n v="66.09"/>
    <x v="965"/>
    <n v="132.18"/>
    <n v="118.25899999999999"/>
    <n v="0.47220680485068217"/>
  </r>
  <r>
    <n v="1172"/>
    <d v="2026-06-02T00:00:00"/>
    <n v="2026"/>
    <x v="1"/>
    <n v="6"/>
    <x v="5"/>
    <x v="0"/>
    <x v="15"/>
    <x v="0"/>
    <s v="Returning"/>
    <x v="1"/>
    <s v="Summit Backpack 45L"/>
    <n v="1"/>
    <n v="153.43"/>
    <n v="0.05"/>
    <n v="78.16"/>
    <x v="966"/>
    <n v="78.16"/>
    <n v="67.598500000000001"/>
    <n v="0.46377055197467043"/>
  </r>
  <r>
    <n v="1261"/>
    <d v="2026-06-02T00:00:00"/>
    <n v="2026"/>
    <x v="1"/>
    <n v="6"/>
    <x v="5"/>
    <x v="1"/>
    <x v="14"/>
    <x v="0"/>
    <s v="New"/>
    <x v="0"/>
    <s v="Commuter Helmet"/>
    <n v="2"/>
    <n v="80.06"/>
    <n v="0"/>
    <n v="42.87"/>
    <x v="967"/>
    <n v="85.74"/>
    <n v="74.38000000000001"/>
    <n v="0.4645266050462154"/>
  </r>
  <r>
    <n v="1762"/>
    <d v="2026-06-02T00:00:00"/>
    <n v="2026"/>
    <x v="1"/>
    <n v="6"/>
    <x v="5"/>
    <x v="3"/>
    <x v="13"/>
    <x v="2"/>
    <s v="Business"/>
    <x v="4"/>
    <s v="Resistance Band Set"/>
    <n v="1"/>
    <n v="40.549999999999997"/>
    <n v="0"/>
    <n v="15.16"/>
    <x v="968"/>
    <n v="15.16"/>
    <n v="25.389999999999997"/>
    <n v="0.62614056720098643"/>
  </r>
  <r>
    <n v="1851"/>
    <d v="2026-06-02T00:00:00"/>
    <n v="2026"/>
    <x v="1"/>
    <n v="6"/>
    <x v="5"/>
    <x v="1"/>
    <x v="6"/>
    <x v="0"/>
    <s v="New"/>
    <x v="2"/>
    <s v="Packing Cube Set"/>
    <n v="3"/>
    <n v="45.43"/>
    <n v="0.15"/>
    <n v="17.850000000000001"/>
    <x v="969"/>
    <n v="53.550000000000004"/>
    <n v="62.296499999999988"/>
    <n v="0.53775038520801222"/>
  </r>
  <r>
    <n v="3205"/>
    <d v="2026-06-02T00:00:00"/>
    <n v="2026"/>
    <x v="1"/>
    <n v="6"/>
    <x v="5"/>
    <x v="3"/>
    <x v="4"/>
    <x v="1"/>
    <s v="Business"/>
    <x v="1"/>
    <s v="Trail Boots"/>
    <n v="6"/>
    <n v="146.85"/>
    <n v="0.15"/>
    <n v="80.45"/>
    <x v="970"/>
    <n v="482.70000000000005"/>
    <n v="266.2349999999999"/>
    <n v="0.35548478839952724"/>
  </r>
  <r>
    <n v="1396"/>
    <d v="2026-06-03T00:00:00"/>
    <n v="2026"/>
    <x v="1"/>
    <n v="6"/>
    <x v="5"/>
    <x v="2"/>
    <x v="3"/>
    <x v="0"/>
    <s v="Business"/>
    <x v="3"/>
    <s v="Trail Tent 2P"/>
    <n v="1"/>
    <n v="192.33"/>
    <n v="0.1"/>
    <n v="105.15"/>
    <x v="971"/>
    <n v="105.15"/>
    <n v="67.947000000000003"/>
    <n v="0.39253713235931298"/>
  </r>
  <r>
    <n v="1441"/>
    <d v="2026-06-03T00:00:00"/>
    <n v="2026"/>
    <x v="1"/>
    <n v="6"/>
    <x v="5"/>
    <x v="2"/>
    <x v="10"/>
    <x v="3"/>
    <s v="New"/>
    <x v="2"/>
    <s v="Carry-On Duffel"/>
    <n v="3"/>
    <n v="135.4"/>
    <n v="0"/>
    <n v="65.16"/>
    <x v="972"/>
    <n v="195.48"/>
    <n v="210.72000000000006"/>
    <n v="0.51875923190546536"/>
  </r>
  <r>
    <n v="1511"/>
    <d v="2026-06-03T00:00:00"/>
    <n v="2026"/>
    <x v="1"/>
    <n v="6"/>
    <x v="5"/>
    <x v="2"/>
    <x v="5"/>
    <x v="0"/>
    <s v="New"/>
    <x v="4"/>
    <s v="Recovery Roller"/>
    <n v="2"/>
    <n v="36.08"/>
    <n v="0.05"/>
    <n v="13.73"/>
    <x v="334"/>
    <n v="27.46"/>
    <n v="41.091999999999992"/>
    <n v="0.59942817131520587"/>
  </r>
  <r>
    <n v="1701"/>
    <d v="2026-06-03T00:00:00"/>
    <n v="2026"/>
    <x v="1"/>
    <n v="6"/>
    <x v="5"/>
    <x v="0"/>
    <x v="9"/>
    <x v="0"/>
    <s v="New"/>
    <x v="2"/>
    <s v="Packing Cube Set"/>
    <n v="1"/>
    <n v="46.16"/>
    <n v="0"/>
    <n v="18.36"/>
    <x v="973"/>
    <n v="18.36"/>
    <n v="27.799999999999997"/>
    <n v="0.60225303292894283"/>
  </r>
  <r>
    <n v="1984"/>
    <d v="2026-06-03T00:00:00"/>
    <n v="2026"/>
    <x v="1"/>
    <n v="6"/>
    <x v="5"/>
    <x v="1"/>
    <x v="1"/>
    <x v="0"/>
    <s v="Returning"/>
    <x v="0"/>
    <s v="Trail Bike Light"/>
    <n v="2"/>
    <n v="50.77"/>
    <n v="0"/>
    <n v="22.93"/>
    <x v="974"/>
    <n v="45.86"/>
    <n v="55.680000000000007"/>
    <n v="0.54835532794957653"/>
  </r>
  <r>
    <n v="2572"/>
    <d v="2026-06-03T00:00:00"/>
    <n v="2026"/>
    <x v="1"/>
    <n v="6"/>
    <x v="5"/>
    <x v="3"/>
    <x v="8"/>
    <x v="3"/>
    <s v="Business"/>
    <x v="1"/>
    <s v="Trekking Poles"/>
    <n v="2"/>
    <n v="70.97"/>
    <n v="0.05"/>
    <n v="32.54"/>
    <x v="975"/>
    <n v="65.08"/>
    <n v="69.762999999999991"/>
    <n v="0.51736463887632278"/>
  </r>
  <r>
    <n v="2833"/>
    <d v="2026-06-03T00:00:00"/>
    <n v="2026"/>
    <x v="1"/>
    <n v="6"/>
    <x v="5"/>
    <x v="3"/>
    <x v="13"/>
    <x v="0"/>
    <s v="Returning"/>
    <x v="1"/>
    <s v="Trail Boots"/>
    <n v="3"/>
    <n v="141.6"/>
    <n v="0"/>
    <n v="78.02"/>
    <x v="976"/>
    <n v="234.06"/>
    <n v="190.73999999999995"/>
    <n v="0.44901129943502821"/>
  </r>
  <r>
    <n v="3522"/>
    <d v="2026-06-03T00:00:00"/>
    <n v="2026"/>
    <x v="1"/>
    <n v="6"/>
    <x v="5"/>
    <x v="3"/>
    <x v="13"/>
    <x v="0"/>
    <s v="New"/>
    <x v="0"/>
    <s v="Compact Repair Kit"/>
    <n v="1"/>
    <n v="40.57"/>
    <n v="0"/>
    <n v="16.329999999999998"/>
    <x v="921"/>
    <n v="16.329999999999998"/>
    <n v="24.240000000000002"/>
    <n v="0.59748582696573826"/>
  </r>
  <r>
    <n v="146"/>
    <d v="2026-06-04T00:00:00"/>
    <n v="2026"/>
    <x v="1"/>
    <n v="6"/>
    <x v="5"/>
    <x v="1"/>
    <x v="14"/>
    <x v="3"/>
    <s v="Returning"/>
    <x v="0"/>
    <s v="Commuter Helmet"/>
    <n v="2"/>
    <n v="81.81"/>
    <n v="0"/>
    <n v="42.54"/>
    <x v="977"/>
    <n v="85.08"/>
    <n v="78.540000000000006"/>
    <n v="0.48001466813348004"/>
  </r>
  <r>
    <n v="161"/>
    <d v="2026-06-04T00:00:00"/>
    <n v="2026"/>
    <x v="1"/>
    <n v="6"/>
    <x v="5"/>
    <x v="0"/>
    <x v="0"/>
    <x v="3"/>
    <s v="Returning"/>
    <x v="0"/>
    <s v="Trail Bike Light"/>
    <n v="2"/>
    <n v="50.09"/>
    <n v="0"/>
    <n v="22.91"/>
    <x v="978"/>
    <n v="45.82"/>
    <n v="54.360000000000007"/>
    <n v="0.54262327809942112"/>
  </r>
  <r>
    <n v="819"/>
    <d v="2026-06-04T00:00:00"/>
    <n v="2026"/>
    <x v="1"/>
    <n v="6"/>
    <x v="5"/>
    <x v="3"/>
    <x v="8"/>
    <x v="0"/>
    <s v="Returning"/>
    <x v="1"/>
    <s v="Trekking Poles"/>
    <n v="1"/>
    <n v="72.38"/>
    <n v="0"/>
    <n v="32.68"/>
    <x v="32"/>
    <n v="32.68"/>
    <n v="39.699999999999996"/>
    <n v="0.54849405913235694"/>
  </r>
  <r>
    <n v="2104"/>
    <d v="2026-06-04T00:00:00"/>
    <n v="2026"/>
    <x v="1"/>
    <n v="6"/>
    <x v="5"/>
    <x v="1"/>
    <x v="1"/>
    <x v="0"/>
    <s v="New"/>
    <x v="1"/>
    <s v="Hiking Daypack 20L"/>
    <n v="1"/>
    <n v="92.31"/>
    <n v="0"/>
    <n v="45.58"/>
    <x v="979"/>
    <n v="45.58"/>
    <n v="46.730000000000004"/>
    <n v="0.50622901094139316"/>
  </r>
  <r>
    <n v="2678"/>
    <d v="2026-06-04T00:00:00"/>
    <n v="2026"/>
    <x v="1"/>
    <n v="6"/>
    <x v="5"/>
    <x v="3"/>
    <x v="8"/>
    <x v="1"/>
    <s v="Returning"/>
    <x v="2"/>
    <s v="Packing Cube Set"/>
    <n v="12"/>
    <n v="47.6"/>
    <n v="0.15"/>
    <n v="18.670000000000002"/>
    <x v="980"/>
    <n v="224.04000000000002"/>
    <n v="261.48"/>
    <n v="0.53855659911023235"/>
  </r>
  <r>
    <n v="3015"/>
    <d v="2026-06-04T00:00:00"/>
    <n v="2026"/>
    <x v="1"/>
    <n v="6"/>
    <x v="5"/>
    <x v="1"/>
    <x v="14"/>
    <x v="0"/>
    <s v="Returning"/>
    <x v="2"/>
    <s v="Packing Cube Set"/>
    <n v="1"/>
    <n v="45.5"/>
    <n v="0.05"/>
    <n v="18.89"/>
    <x v="981"/>
    <n v="18.89"/>
    <n v="24.335000000000001"/>
    <n v="0.56298438403701567"/>
  </r>
  <r>
    <n v="3243"/>
    <d v="2026-06-04T00:00:00"/>
    <n v="2026"/>
    <x v="1"/>
    <n v="6"/>
    <x v="5"/>
    <x v="2"/>
    <x v="5"/>
    <x v="0"/>
    <s v="Returning"/>
    <x v="4"/>
    <s v="Recovery Roller"/>
    <n v="1"/>
    <n v="35.99"/>
    <n v="0"/>
    <n v="14.05"/>
    <x v="982"/>
    <n v="14.05"/>
    <n v="21.94"/>
    <n v="0.60961378160600166"/>
  </r>
  <r>
    <n v="3283"/>
    <d v="2026-06-04T00:00:00"/>
    <n v="2026"/>
    <x v="1"/>
    <n v="6"/>
    <x v="5"/>
    <x v="1"/>
    <x v="12"/>
    <x v="3"/>
    <s v="Returning"/>
    <x v="4"/>
    <s v="Weighted Vest"/>
    <n v="1"/>
    <n v="122.55"/>
    <n v="0"/>
    <n v="68.97"/>
    <x v="983"/>
    <n v="68.97"/>
    <n v="53.58"/>
    <n v="0.43720930232558142"/>
  </r>
  <r>
    <n v="3966"/>
    <d v="2026-06-04T00:00:00"/>
    <n v="2026"/>
    <x v="1"/>
    <n v="6"/>
    <x v="5"/>
    <x v="3"/>
    <x v="8"/>
    <x v="0"/>
    <s v="New"/>
    <x v="4"/>
    <s v="Weighted Vest"/>
    <n v="3"/>
    <n v="126.22"/>
    <n v="0"/>
    <n v="69.599999999999994"/>
    <x v="984"/>
    <n v="208.79999999999998"/>
    <n v="169.85999999999999"/>
    <n v="0.4485818412295991"/>
  </r>
  <r>
    <n v="1349"/>
    <d v="2026-06-05T00:00:00"/>
    <n v="2026"/>
    <x v="1"/>
    <n v="6"/>
    <x v="5"/>
    <x v="0"/>
    <x v="15"/>
    <x v="2"/>
    <s v="Returning"/>
    <x v="1"/>
    <s v="Hiking Daypack 20L"/>
    <n v="6"/>
    <n v="91.98"/>
    <n v="0.05"/>
    <n v="46.46"/>
    <x v="985"/>
    <n v="278.76"/>
    <n v="245.52599999999995"/>
    <n v="0.46830546686350577"/>
  </r>
  <r>
    <n v="2333"/>
    <d v="2026-06-05T00:00:00"/>
    <n v="2026"/>
    <x v="1"/>
    <n v="6"/>
    <x v="5"/>
    <x v="2"/>
    <x v="5"/>
    <x v="0"/>
    <s v="Business"/>
    <x v="3"/>
    <s v="Compact Sleeping Bag"/>
    <n v="1"/>
    <n v="125.32"/>
    <n v="0"/>
    <n v="59.03"/>
    <x v="986"/>
    <n v="59.03"/>
    <n v="66.289999999999992"/>
    <n v="0.52896584743057773"/>
  </r>
  <r>
    <n v="2628"/>
    <d v="2026-06-05T00:00:00"/>
    <n v="2026"/>
    <x v="1"/>
    <n v="6"/>
    <x v="5"/>
    <x v="3"/>
    <x v="8"/>
    <x v="3"/>
    <s v="Returning"/>
    <x v="2"/>
    <s v="Travel Backpack 35L"/>
    <n v="2"/>
    <n v="167.26"/>
    <n v="0"/>
    <n v="89.65"/>
    <x v="987"/>
    <n v="179.3"/>
    <n v="155.21999999999997"/>
    <n v="0.46400813105344968"/>
  </r>
  <r>
    <n v="2718"/>
    <d v="2026-06-05T00:00:00"/>
    <n v="2026"/>
    <x v="1"/>
    <n v="6"/>
    <x v="5"/>
    <x v="0"/>
    <x v="0"/>
    <x v="3"/>
    <s v="Returning"/>
    <x v="0"/>
    <s v="Commuter Helmet"/>
    <n v="1"/>
    <n v="80.19"/>
    <n v="0"/>
    <n v="42.18"/>
    <x v="988"/>
    <n v="42.18"/>
    <n v="38.01"/>
    <n v="0.47399925177702956"/>
  </r>
  <r>
    <n v="3185"/>
    <d v="2026-06-05T00:00:00"/>
    <n v="2026"/>
    <x v="1"/>
    <n v="6"/>
    <x v="5"/>
    <x v="0"/>
    <x v="15"/>
    <x v="0"/>
    <s v="New"/>
    <x v="0"/>
    <s v="Trail Bike Light"/>
    <n v="1"/>
    <n v="49.86"/>
    <n v="0"/>
    <n v="22.72"/>
    <x v="989"/>
    <n v="22.72"/>
    <n v="27.14"/>
    <n v="0.5443241075010028"/>
  </r>
  <r>
    <n v="4495"/>
    <d v="2026-06-05T00:00:00"/>
    <n v="2026"/>
    <x v="1"/>
    <n v="6"/>
    <x v="5"/>
    <x v="2"/>
    <x v="10"/>
    <x v="2"/>
    <s v="New"/>
    <x v="3"/>
    <s v="Trail Tent 2P"/>
    <n v="2"/>
    <n v="195.51"/>
    <n v="0"/>
    <n v="102.97"/>
    <x v="990"/>
    <n v="205.94"/>
    <n v="185.07999999999998"/>
    <n v="0.47332617257429288"/>
  </r>
  <r>
    <n v="815"/>
    <d v="2026-06-06T00:00:00"/>
    <n v="2026"/>
    <x v="1"/>
    <n v="6"/>
    <x v="5"/>
    <x v="0"/>
    <x v="0"/>
    <x v="2"/>
    <s v="New"/>
    <x v="4"/>
    <s v="Resistance Band Set"/>
    <n v="1"/>
    <n v="39.61"/>
    <n v="0"/>
    <n v="14.75"/>
    <x v="991"/>
    <n v="14.75"/>
    <n v="24.86"/>
    <n v="0.62761928805857103"/>
  </r>
  <r>
    <n v="1140"/>
    <d v="2026-06-06T00:00:00"/>
    <n v="2026"/>
    <x v="1"/>
    <n v="6"/>
    <x v="5"/>
    <x v="1"/>
    <x v="1"/>
    <x v="2"/>
    <s v="Returning"/>
    <x v="1"/>
    <s v="Trekking Poles"/>
    <n v="1"/>
    <n v="70.86"/>
    <n v="0"/>
    <n v="31.47"/>
    <x v="992"/>
    <n v="31.47"/>
    <n v="39.39"/>
    <n v="0.55588484335309063"/>
  </r>
  <r>
    <n v="1544"/>
    <d v="2026-06-06T00:00:00"/>
    <n v="2026"/>
    <x v="1"/>
    <n v="6"/>
    <x v="5"/>
    <x v="3"/>
    <x v="7"/>
    <x v="1"/>
    <s v="Returning"/>
    <x v="4"/>
    <s v="Resistance Band Set"/>
    <n v="8"/>
    <n v="40.46"/>
    <n v="0.2"/>
    <n v="14.7"/>
    <x v="993"/>
    <n v="117.6"/>
    <n v="141.34400000000002"/>
    <n v="0.54584775086505199"/>
  </r>
  <r>
    <n v="2420"/>
    <d v="2026-06-06T00:00:00"/>
    <n v="2026"/>
    <x v="1"/>
    <n v="6"/>
    <x v="5"/>
    <x v="2"/>
    <x v="5"/>
    <x v="0"/>
    <s v="New"/>
    <x v="2"/>
    <s v="Carry-On Duffel"/>
    <n v="1"/>
    <n v="131.79"/>
    <n v="0"/>
    <n v="68.22"/>
    <x v="994"/>
    <n v="68.22"/>
    <n v="63.569999999999993"/>
    <n v="0.48235829729114499"/>
  </r>
  <r>
    <n v="2805"/>
    <d v="2026-06-06T00:00:00"/>
    <n v="2026"/>
    <x v="1"/>
    <n v="6"/>
    <x v="5"/>
    <x v="2"/>
    <x v="10"/>
    <x v="1"/>
    <s v="Returning"/>
    <x v="3"/>
    <s v="Alpine Tent 4P"/>
    <n v="12"/>
    <n v="338.45"/>
    <n v="0.1"/>
    <n v="196.78"/>
    <x v="995"/>
    <n v="2361.36"/>
    <n v="1293.8999999999996"/>
    <n v="0.35398302719915947"/>
  </r>
  <r>
    <n v="3160"/>
    <d v="2026-06-06T00:00:00"/>
    <n v="2026"/>
    <x v="1"/>
    <n v="6"/>
    <x v="5"/>
    <x v="2"/>
    <x v="3"/>
    <x v="2"/>
    <s v="Returning"/>
    <x v="4"/>
    <s v="Resistance Band Set"/>
    <n v="2"/>
    <n v="40.99"/>
    <n v="0"/>
    <n v="14.53"/>
    <x v="609"/>
    <n v="29.06"/>
    <n v="52.92"/>
    <n v="0.64552329836545497"/>
  </r>
  <r>
    <n v="3278"/>
    <d v="2026-06-06T00:00:00"/>
    <n v="2026"/>
    <x v="1"/>
    <n v="6"/>
    <x v="5"/>
    <x v="1"/>
    <x v="12"/>
    <x v="2"/>
    <s v="Returning"/>
    <x v="0"/>
    <s v="Cycling Pack 12L"/>
    <n v="1"/>
    <n v="101.85"/>
    <n v="0"/>
    <n v="51.59"/>
    <x v="996"/>
    <n v="51.59"/>
    <n v="50.259999999999991"/>
    <n v="0.49347079037800679"/>
  </r>
  <r>
    <n v="3555"/>
    <d v="2026-06-06T00:00:00"/>
    <n v="2026"/>
    <x v="1"/>
    <n v="6"/>
    <x v="5"/>
    <x v="2"/>
    <x v="2"/>
    <x v="1"/>
    <s v="Business"/>
    <x v="3"/>
    <s v="Alpine Tent 4P"/>
    <n v="4"/>
    <n v="346.14"/>
    <n v="0.05"/>
    <n v="198.97"/>
    <x v="997"/>
    <n v="795.88"/>
    <n v="519.45199999999988"/>
    <n v="0.39492082607280893"/>
  </r>
  <r>
    <n v="3702"/>
    <d v="2026-06-06T00:00:00"/>
    <n v="2026"/>
    <x v="1"/>
    <n v="6"/>
    <x v="5"/>
    <x v="0"/>
    <x v="9"/>
    <x v="2"/>
    <s v="Business"/>
    <x v="0"/>
    <s v="Commuter Helmet"/>
    <n v="2"/>
    <n v="83.28"/>
    <n v="0"/>
    <n v="43.56"/>
    <x v="998"/>
    <n v="87.12"/>
    <n v="79.44"/>
    <n v="0.47694524495677232"/>
  </r>
  <r>
    <n v="4349"/>
    <d v="2026-06-06T00:00:00"/>
    <n v="2026"/>
    <x v="1"/>
    <n v="6"/>
    <x v="5"/>
    <x v="3"/>
    <x v="7"/>
    <x v="2"/>
    <s v="Business"/>
    <x v="0"/>
    <s v="Commuter Helmet"/>
    <n v="1"/>
    <n v="80.349999999999994"/>
    <n v="0.15"/>
    <n v="43.51"/>
    <x v="999"/>
    <n v="43.51"/>
    <n v="24.787500000000001"/>
    <n v="0.3629342216040119"/>
  </r>
  <r>
    <n v="4989"/>
    <d v="2026-06-06T00:00:00"/>
    <n v="2026"/>
    <x v="1"/>
    <n v="6"/>
    <x v="5"/>
    <x v="1"/>
    <x v="1"/>
    <x v="0"/>
    <s v="Returning"/>
    <x v="0"/>
    <s v="Compact Repair Kit"/>
    <n v="1"/>
    <n v="40.86"/>
    <n v="0.05"/>
    <n v="16.899999999999999"/>
    <x v="1000"/>
    <n v="16.899999999999999"/>
    <n v="21.917000000000002"/>
    <n v="0.564623747327202"/>
  </r>
  <r>
    <n v="713"/>
    <d v="2026-06-07T00:00:00"/>
    <n v="2026"/>
    <x v="1"/>
    <n v="6"/>
    <x v="5"/>
    <x v="1"/>
    <x v="6"/>
    <x v="2"/>
    <s v="Returning"/>
    <x v="2"/>
    <s v="Insulated Bottle"/>
    <n v="4"/>
    <n v="36.299999999999997"/>
    <n v="0.05"/>
    <n v="13.16"/>
    <x v="1001"/>
    <n v="52.64"/>
    <n v="85.299999999999969"/>
    <n v="0.61838480498767567"/>
  </r>
  <r>
    <n v="3355"/>
    <d v="2026-06-07T00:00:00"/>
    <n v="2026"/>
    <x v="1"/>
    <n v="6"/>
    <x v="5"/>
    <x v="0"/>
    <x v="15"/>
    <x v="1"/>
    <s v="New"/>
    <x v="3"/>
    <s v="Alpine Tent 4P"/>
    <n v="10"/>
    <n v="338.26"/>
    <n v="0.05"/>
    <n v="197.42"/>
    <x v="1002"/>
    <n v="1974.1999999999998"/>
    <n v="1239.27"/>
    <n v="0.38564853569505864"/>
  </r>
  <r>
    <n v="3879"/>
    <d v="2026-06-07T00:00:00"/>
    <n v="2026"/>
    <x v="1"/>
    <n v="6"/>
    <x v="5"/>
    <x v="0"/>
    <x v="9"/>
    <x v="3"/>
    <s v="Returning"/>
    <x v="0"/>
    <s v="Compact Repair Kit"/>
    <n v="2"/>
    <n v="41.25"/>
    <n v="0"/>
    <n v="17.13"/>
    <x v="1003"/>
    <n v="34.26"/>
    <n v="48.24"/>
    <n v="0.58472727272727276"/>
  </r>
  <r>
    <n v="3989"/>
    <d v="2026-06-07T00:00:00"/>
    <n v="2026"/>
    <x v="1"/>
    <n v="6"/>
    <x v="5"/>
    <x v="1"/>
    <x v="12"/>
    <x v="0"/>
    <s v="Returning"/>
    <x v="1"/>
    <s v="Hiking Daypack 20L"/>
    <n v="2"/>
    <n v="92"/>
    <n v="0"/>
    <n v="44.27"/>
    <x v="1004"/>
    <n v="88.54"/>
    <n v="95.46"/>
    <n v="0.51880434782608698"/>
  </r>
  <r>
    <n v="4193"/>
    <d v="2026-06-07T00:00:00"/>
    <n v="2026"/>
    <x v="1"/>
    <n v="6"/>
    <x v="5"/>
    <x v="1"/>
    <x v="6"/>
    <x v="0"/>
    <s v="New"/>
    <x v="3"/>
    <s v="Portable Camp Stove"/>
    <n v="1"/>
    <n v="80.89"/>
    <n v="0.1"/>
    <n v="40.32"/>
    <x v="1005"/>
    <n v="40.32"/>
    <n v="32.481000000000002"/>
    <n v="0.44616145382618372"/>
  </r>
  <r>
    <n v="4413"/>
    <d v="2026-06-07T00:00:00"/>
    <n v="2026"/>
    <x v="1"/>
    <n v="6"/>
    <x v="5"/>
    <x v="0"/>
    <x v="0"/>
    <x v="2"/>
    <s v="New"/>
    <x v="3"/>
    <s v="Trail Tent 2P"/>
    <n v="1"/>
    <n v="194.73"/>
    <n v="0"/>
    <n v="101.91"/>
    <x v="1006"/>
    <n v="101.91"/>
    <n v="92.82"/>
    <n v="0.47665999075643195"/>
  </r>
  <r>
    <n v="4598"/>
    <d v="2026-06-07T00:00:00"/>
    <n v="2026"/>
    <x v="1"/>
    <n v="6"/>
    <x v="5"/>
    <x v="3"/>
    <x v="4"/>
    <x v="1"/>
    <s v="Business"/>
    <x v="1"/>
    <s v="Hiking Daypack 20L"/>
    <n v="5"/>
    <n v="93.82"/>
    <n v="0.15"/>
    <n v="46.06"/>
    <x v="1007"/>
    <n v="230.3"/>
    <n v="168.43499999999995"/>
    <n v="0.4224234140469233"/>
  </r>
  <r>
    <n v="72"/>
    <d v="2026-06-08T00:00:00"/>
    <n v="2026"/>
    <x v="1"/>
    <n v="6"/>
    <x v="5"/>
    <x v="2"/>
    <x v="10"/>
    <x v="2"/>
    <s v="New"/>
    <x v="1"/>
    <s v="Trail Boots"/>
    <n v="3"/>
    <n v="142.53"/>
    <n v="0"/>
    <n v="80.67"/>
    <x v="1008"/>
    <n v="242.01"/>
    <n v="185.58000000000004"/>
    <n v="0.43401389181225014"/>
  </r>
  <r>
    <n v="176"/>
    <d v="2026-06-08T00:00:00"/>
    <n v="2026"/>
    <x v="1"/>
    <n v="6"/>
    <x v="5"/>
    <x v="1"/>
    <x v="14"/>
    <x v="0"/>
    <s v="Returning"/>
    <x v="3"/>
    <s v="Trail Tent 2P"/>
    <n v="1"/>
    <n v="196.33"/>
    <n v="0"/>
    <n v="103.27"/>
    <x v="1009"/>
    <n v="103.27"/>
    <n v="93.060000000000016"/>
    <n v="0.47399786074466466"/>
  </r>
  <r>
    <n v="205"/>
    <d v="2026-06-08T00:00:00"/>
    <n v="2026"/>
    <x v="1"/>
    <n v="6"/>
    <x v="5"/>
    <x v="3"/>
    <x v="7"/>
    <x v="0"/>
    <s v="New"/>
    <x v="0"/>
    <s v="Compact Repair Kit"/>
    <n v="2"/>
    <n v="41.05"/>
    <n v="0"/>
    <n v="16.690000000000001"/>
    <x v="1010"/>
    <n v="33.380000000000003"/>
    <n v="48.719999999999992"/>
    <n v="0.59342265529841653"/>
  </r>
  <r>
    <n v="896"/>
    <d v="2026-06-08T00:00:00"/>
    <n v="2026"/>
    <x v="1"/>
    <n v="6"/>
    <x v="5"/>
    <x v="3"/>
    <x v="8"/>
    <x v="0"/>
    <s v="New"/>
    <x v="4"/>
    <s v="Weighted Vest"/>
    <n v="1"/>
    <n v="123.09"/>
    <n v="0"/>
    <n v="68.03"/>
    <x v="1011"/>
    <n v="68.03"/>
    <n v="55.06"/>
    <n v="0.44731497278414167"/>
  </r>
  <r>
    <n v="1697"/>
    <d v="2026-06-08T00:00:00"/>
    <n v="2026"/>
    <x v="1"/>
    <n v="6"/>
    <x v="5"/>
    <x v="1"/>
    <x v="12"/>
    <x v="0"/>
    <s v="Business"/>
    <x v="1"/>
    <s v="Trail Boots"/>
    <n v="2"/>
    <n v="141.09"/>
    <n v="0"/>
    <n v="81.69"/>
    <x v="1012"/>
    <n v="163.38"/>
    <n v="118.80000000000001"/>
    <n v="0.42100786731873274"/>
  </r>
  <r>
    <n v="2159"/>
    <d v="2026-06-08T00:00:00"/>
    <n v="2026"/>
    <x v="1"/>
    <n v="6"/>
    <x v="5"/>
    <x v="2"/>
    <x v="10"/>
    <x v="2"/>
    <s v="New"/>
    <x v="1"/>
    <s v="Summit Backpack 45L"/>
    <n v="1"/>
    <n v="157.04"/>
    <n v="0"/>
    <n v="77.540000000000006"/>
    <x v="1013"/>
    <n v="77.540000000000006"/>
    <n v="79.499999999999986"/>
    <n v="0.5062404482934284"/>
  </r>
  <r>
    <n v="2772"/>
    <d v="2026-06-08T00:00:00"/>
    <n v="2026"/>
    <x v="1"/>
    <n v="6"/>
    <x v="5"/>
    <x v="3"/>
    <x v="7"/>
    <x v="2"/>
    <s v="New"/>
    <x v="2"/>
    <s v="Carry-On Duffel"/>
    <n v="6"/>
    <n v="136.46"/>
    <n v="0"/>
    <n v="68.61"/>
    <x v="1014"/>
    <n v="411.65999999999997"/>
    <n v="407.1"/>
    <n v="0.49721530118716112"/>
  </r>
  <r>
    <n v="3091"/>
    <d v="2026-06-08T00:00:00"/>
    <n v="2026"/>
    <x v="1"/>
    <n v="6"/>
    <x v="5"/>
    <x v="0"/>
    <x v="0"/>
    <x v="0"/>
    <s v="New"/>
    <x v="4"/>
    <s v="Recovery Roller"/>
    <n v="1"/>
    <n v="36.1"/>
    <n v="0"/>
    <n v="13.65"/>
    <x v="1015"/>
    <n v="13.65"/>
    <n v="22.450000000000003"/>
    <n v="0.62188365650969535"/>
  </r>
  <r>
    <n v="4241"/>
    <d v="2026-06-08T00:00:00"/>
    <n v="2026"/>
    <x v="1"/>
    <n v="6"/>
    <x v="5"/>
    <x v="3"/>
    <x v="13"/>
    <x v="0"/>
    <s v="New"/>
    <x v="1"/>
    <s v="Hiking Daypack 20L"/>
    <n v="3"/>
    <n v="92.73"/>
    <n v="0"/>
    <n v="44.68"/>
    <x v="1016"/>
    <n v="134.04"/>
    <n v="144.15"/>
    <n v="0.51817103418526911"/>
  </r>
  <r>
    <n v="5185"/>
    <d v="2026-06-08T00:00:00"/>
    <n v="2026"/>
    <x v="1"/>
    <n v="6"/>
    <x v="5"/>
    <x v="1"/>
    <x v="12"/>
    <x v="0"/>
    <s v="New"/>
    <x v="2"/>
    <s v="Travel Backpack 35L"/>
    <n v="3"/>
    <n v="164.31"/>
    <n v="0.05"/>
    <n v="86"/>
    <x v="1017"/>
    <n v="258"/>
    <n v="210.2835"/>
    <n v="0.44905169624810615"/>
  </r>
  <r>
    <n v="1437"/>
    <d v="2026-06-09T00:00:00"/>
    <n v="2026"/>
    <x v="1"/>
    <n v="6"/>
    <x v="5"/>
    <x v="3"/>
    <x v="8"/>
    <x v="3"/>
    <s v="New"/>
    <x v="2"/>
    <s v="Insulated Bottle"/>
    <n v="2"/>
    <n v="36.85"/>
    <n v="0.1"/>
    <n v="13.92"/>
    <x v="1018"/>
    <n v="27.84"/>
    <n v="38.489999999999995"/>
    <n v="0.58028041610131154"/>
  </r>
  <r>
    <n v="2316"/>
    <d v="2026-06-09T00:00:00"/>
    <n v="2026"/>
    <x v="1"/>
    <n v="6"/>
    <x v="5"/>
    <x v="1"/>
    <x v="11"/>
    <x v="3"/>
    <s v="New"/>
    <x v="4"/>
    <s v="Recovery Roller"/>
    <n v="1"/>
    <n v="35.619999999999997"/>
    <n v="0"/>
    <n v="14.05"/>
    <x v="1019"/>
    <n v="14.05"/>
    <n v="21.569999999999997"/>
    <n v="0.60555867490174053"/>
  </r>
  <r>
    <n v="2329"/>
    <d v="2026-06-09T00:00:00"/>
    <n v="2026"/>
    <x v="1"/>
    <n v="6"/>
    <x v="5"/>
    <x v="3"/>
    <x v="8"/>
    <x v="0"/>
    <s v="New"/>
    <x v="1"/>
    <s v="Summit Backpack 45L"/>
    <n v="3"/>
    <n v="157.43"/>
    <n v="0.15"/>
    <n v="77.56"/>
    <x v="1020"/>
    <n v="232.68"/>
    <n v="168.76650000000001"/>
    <n v="0.42039599299034863"/>
  </r>
  <r>
    <n v="3036"/>
    <d v="2026-06-09T00:00:00"/>
    <n v="2026"/>
    <x v="1"/>
    <n v="6"/>
    <x v="5"/>
    <x v="1"/>
    <x v="12"/>
    <x v="2"/>
    <s v="New"/>
    <x v="0"/>
    <s v="Commuter Helmet"/>
    <n v="1"/>
    <n v="81.2"/>
    <n v="0.1"/>
    <n v="41.64"/>
    <x v="950"/>
    <n v="41.64"/>
    <n v="31.439999999999998"/>
    <n v="0.43021346469622329"/>
  </r>
  <r>
    <n v="3429"/>
    <d v="2026-06-09T00:00:00"/>
    <n v="2026"/>
    <x v="1"/>
    <n v="6"/>
    <x v="5"/>
    <x v="3"/>
    <x v="13"/>
    <x v="0"/>
    <s v="Returning"/>
    <x v="1"/>
    <s v="Hiking Daypack 20L"/>
    <n v="4"/>
    <n v="93.58"/>
    <n v="0.1"/>
    <n v="44.56"/>
    <x v="1021"/>
    <n v="178.24"/>
    <n v="158.64799999999997"/>
    <n v="0.4709220868656645"/>
  </r>
  <r>
    <n v="3615"/>
    <d v="2026-06-09T00:00:00"/>
    <n v="2026"/>
    <x v="1"/>
    <n v="6"/>
    <x v="5"/>
    <x v="1"/>
    <x v="14"/>
    <x v="0"/>
    <s v="New"/>
    <x v="1"/>
    <s v="Summit Backpack 45L"/>
    <n v="4"/>
    <n v="155.22"/>
    <n v="0"/>
    <n v="77.209999999999994"/>
    <x v="1022"/>
    <n v="308.83999999999997"/>
    <n v="312.04000000000002"/>
    <n v="0.50257698750161062"/>
  </r>
  <r>
    <n v="3661"/>
    <d v="2026-06-09T00:00:00"/>
    <n v="2026"/>
    <x v="1"/>
    <n v="6"/>
    <x v="5"/>
    <x v="3"/>
    <x v="8"/>
    <x v="0"/>
    <s v="New"/>
    <x v="0"/>
    <s v="Cycling Pack 12L"/>
    <n v="4"/>
    <n v="100.33"/>
    <n v="0"/>
    <n v="49.99"/>
    <x v="1023"/>
    <n v="199.96"/>
    <n v="201.35999999999999"/>
    <n v="0.5017442439948171"/>
  </r>
  <r>
    <n v="3831"/>
    <d v="2026-06-09T00:00:00"/>
    <n v="2026"/>
    <x v="1"/>
    <n v="6"/>
    <x v="5"/>
    <x v="2"/>
    <x v="3"/>
    <x v="0"/>
    <s v="Business"/>
    <x v="2"/>
    <s v="Carry-On Duffel"/>
    <n v="2"/>
    <n v="134.28"/>
    <n v="0"/>
    <n v="69.12"/>
    <x v="1024"/>
    <n v="138.24"/>
    <n v="130.32"/>
    <n v="0.48525469168900803"/>
  </r>
  <r>
    <n v="4394"/>
    <d v="2026-06-09T00:00:00"/>
    <n v="2026"/>
    <x v="1"/>
    <n v="6"/>
    <x v="5"/>
    <x v="2"/>
    <x v="2"/>
    <x v="0"/>
    <s v="New"/>
    <x v="4"/>
    <s v="Training Mat"/>
    <n v="2"/>
    <n v="51.16"/>
    <n v="0"/>
    <n v="21.57"/>
    <x v="1025"/>
    <n v="43.14"/>
    <n v="59.179999999999993"/>
    <n v="0.57838154808444098"/>
  </r>
  <r>
    <n v="372"/>
    <d v="2026-06-10T00:00:00"/>
    <n v="2026"/>
    <x v="1"/>
    <n v="6"/>
    <x v="5"/>
    <x v="1"/>
    <x v="12"/>
    <x v="0"/>
    <s v="Returning"/>
    <x v="4"/>
    <s v="Recovery Roller"/>
    <n v="3"/>
    <n v="35.94"/>
    <n v="0.1"/>
    <n v="14.04"/>
    <x v="1026"/>
    <n v="42.12"/>
    <n v="54.917999999999999"/>
    <n v="0.56594323873121866"/>
  </r>
  <r>
    <n v="532"/>
    <d v="2026-06-10T00:00:00"/>
    <n v="2026"/>
    <x v="1"/>
    <n v="6"/>
    <x v="5"/>
    <x v="2"/>
    <x v="10"/>
    <x v="2"/>
    <s v="Returning"/>
    <x v="1"/>
    <s v="Trail Boots"/>
    <n v="1"/>
    <n v="145.34"/>
    <n v="0.05"/>
    <n v="77.89"/>
    <x v="1027"/>
    <n v="77.89"/>
    <n v="60.183000000000007"/>
    <n v="0.43587812244247609"/>
  </r>
  <r>
    <n v="910"/>
    <d v="2026-06-10T00:00:00"/>
    <n v="2026"/>
    <x v="1"/>
    <n v="6"/>
    <x v="5"/>
    <x v="2"/>
    <x v="16"/>
    <x v="0"/>
    <s v="Business"/>
    <x v="2"/>
    <s v="Insulated Bottle"/>
    <n v="1"/>
    <n v="35.950000000000003"/>
    <n v="0.1"/>
    <n v="13.63"/>
    <x v="1028"/>
    <n v="13.63"/>
    <n v="18.725000000000001"/>
    <n v="0.57873589862463293"/>
  </r>
  <r>
    <n v="938"/>
    <d v="2026-06-10T00:00:00"/>
    <n v="2026"/>
    <x v="1"/>
    <n v="6"/>
    <x v="5"/>
    <x v="3"/>
    <x v="13"/>
    <x v="2"/>
    <s v="Business"/>
    <x v="4"/>
    <s v="Training Mat"/>
    <n v="1"/>
    <n v="51.09"/>
    <n v="0"/>
    <n v="22.4"/>
    <x v="1029"/>
    <n v="22.4"/>
    <n v="28.690000000000005"/>
    <n v="0.56155803484047762"/>
  </r>
  <r>
    <n v="1079"/>
    <d v="2026-06-10T00:00:00"/>
    <n v="2026"/>
    <x v="1"/>
    <n v="6"/>
    <x v="5"/>
    <x v="1"/>
    <x v="14"/>
    <x v="2"/>
    <s v="Returning"/>
    <x v="3"/>
    <s v="Trail Tent 2P"/>
    <n v="2"/>
    <n v="198.69"/>
    <n v="0.15"/>
    <n v="104.25"/>
    <x v="1030"/>
    <n v="208.5"/>
    <n v="129.27299999999997"/>
    <n v="0.38272153191640534"/>
  </r>
  <r>
    <n v="1662"/>
    <d v="2026-06-10T00:00:00"/>
    <n v="2026"/>
    <x v="1"/>
    <n v="6"/>
    <x v="5"/>
    <x v="1"/>
    <x v="6"/>
    <x v="2"/>
    <s v="New"/>
    <x v="0"/>
    <s v="Commuter Helmet"/>
    <n v="3"/>
    <n v="83.45"/>
    <n v="0"/>
    <n v="43.73"/>
    <x v="1031"/>
    <n v="131.19"/>
    <n v="119.16000000000003"/>
    <n v="0.47597363690832839"/>
  </r>
  <r>
    <n v="2748"/>
    <d v="2026-06-10T00:00:00"/>
    <n v="2026"/>
    <x v="1"/>
    <n v="6"/>
    <x v="5"/>
    <x v="2"/>
    <x v="2"/>
    <x v="0"/>
    <s v="New"/>
    <x v="4"/>
    <s v="Resistance Band Set"/>
    <n v="2"/>
    <n v="40.86"/>
    <n v="0"/>
    <n v="14.59"/>
    <x v="1032"/>
    <n v="29.18"/>
    <n v="52.54"/>
    <n v="0.64292706803720023"/>
  </r>
  <r>
    <n v="3354"/>
    <d v="2026-06-10T00:00:00"/>
    <n v="2026"/>
    <x v="1"/>
    <n v="6"/>
    <x v="5"/>
    <x v="1"/>
    <x v="6"/>
    <x v="2"/>
    <s v="New"/>
    <x v="3"/>
    <s v="Portable Camp Stove"/>
    <n v="1"/>
    <n v="82.21"/>
    <n v="0.05"/>
    <n v="39.04"/>
    <x v="1033"/>
    <n v="39.04"/>
    <n v="39.059499999999993"/>
    <n v="0.50012484074802011"/>
  </r>
  <r>
    <n v="3532"/>
    <d v="2026-06-10T00:00:00"/>
    <n v="2026"/>
    <x v="1"/>
    <n v="6"/>
    <x v="5"/>
    <x v="2"/>
    <x v="10"/>
    <x v="3"/>
    <s v="Business"/>
    <x v="4"/>
    <s v="Recovery Roller"/>
    <n v="1"/>
    <n v="35.93"/>
    <n v="0.1"/>
    <n v="13.52"/>
    <x v="1034"/>
    <n v="13.52"/>
    <n v="18.817000000000004"/>
    <n v="0.58190308315551853"/>
  </r>
  <r>
    <n v="3636"/>
    <d v="2026-06-10T00:00:00"/>
    <n v="2026"/>
    <x v="1"/>
    <n v="6"/>
    <x v="5"/>
    <x v="0"/>
    <x v="0"/>
    <x v="3"/>
    <s v="New"/>
    <x v="2"/>
    <s v="Travel Backpack 35L"/>
    <n v="2"/>
    <n v="164.77"/>
    <n v="0"/>
    <n v="89.07"/>
    <x v="1035"/>
    <n v="178.14"/>
    <n v="151.40000000000003"/>
    <n v="0.45942829398555568"/>
  </r>
  <r>
    <n v="3810"/>
    <d v="2026-06-10T00:00:00"/>
    <n v="2026"/>
    <x v="1"/>
    <n v="6"/>
    <x v="5"/>
    <x v="2"/>
    <x v="2"/>
    <x v="1"/>
    <s v="Business"/>
    <x v="2"/>
    <s v="Packing Cube Set"/>
    <n v="4"/>
    <n v="47.36"/>
    <n v="0.1"/>
    <n v="18.87"/>
    <x v="1036"/>
    <n v="75.48"/>
    <n v="95.016000000000005"/>
    <n v="0.55729166666666663"/>
  </r>
  <r>
    <n v="4137"/>
    <d v="2026-06-10T00:00:00"/>
    <n v="2026"/>
    <x v="1"/>
    <n v="6"/>
    <x v="5"/>
    <x v="3"/>
    <x v="8"/>
    <x v="0"/>
    <s v="Returning"/>
    <x v="1"/>
    <s v="Hiking Daypack 20L"/>
    <n v="1"/>
    <n v="90.7"/>
    <n v="0"/>
    <n v="44.18"/>
    <x v="1037"/>
    <n v="44.18"/>
    <n v="46.52"/>
    <n v="0.51289966923925034"/>
  </r>
  <r>
    <n v="4303"/>
    <d v="2026-06-10T00:00:00"/>
    <n v="2026"/>
    <x v="1"/>
    <n v="6"/>
    <x v="5"/>
    <x v="2"/>
    <x v="10"/>
    <x v="3"/>
    <s v="Returning"/>
    <x v="2"/>
    <s v="Packing Cube Set"/>
    <n v="1"/>
    <n v="45.59"/>
    <n v="0"/>
    <n v="18.57"/>
    <x v="1038"/>
    <n v="18.57"/>
    <n v="27.020000000000003"/>
    <n v="0.59267383198069756"/>
  </r>
  <r>
    <n v="4991"/>
    <d v="2026-06-10T00:00:00"/>
    <n v="2026"/>
    <x v="1"/>
    <n v="6"/>
    <x v="5"/>
    <x v="3"/>
    <x v="4"/>
    <x v="0"/>
    <s v="New"/>
    <x v="1"/>
    <s v="Trail Boots"/>
    <n v="3"/>
    <n v="146.55000000000001"/>
    <n v="0.1"/>
    <n v="79.59"/>
    <x v="1039"/>
    <n v="238.77"/>
    <n v="156.91500000000005"/>
    <n v="0.39656544978960545"/>
  </r>
  <r>
    <n v="39"/>
    <d v="2026-06-11T00:00:00"/>
    <n v="2026"/>
    <x v="1"/>
    <n v="6"/>
    <x v="5"/>
    <x v="3"/>
    <x v="8"/>
    <x v="3"/>
    <s v="Business"/>
    <x v="0"/>
    <s v="Compact Repair Kit"/>
    <n v="4"/>
    <n v="40.33"/>
    <n v="0.1"/>
    <n v="17.170000000000002"/>
    <x v="1040"/>
    <n v="68.680000000000007"/>
    <n v="76.507999999999981"/>
    <n v="0.52695815081136177"/>
  </r>
  <r>
    <n v="206"/>
    <d v="2026-06-11T00:00:00"/>
    <n v="2026"/>
    <x v="1"/>
    <n v="6"/>
    <x v="5"/>
    <x v="0"/>
    <x v="0"/>
    <x v="2"/>
    <s v="New"/>
    <x v="0"/>
    <s v="Trail Bike Light"/>
    <n v="2"/>
    <n v="51.83"/>
    <n v="0.1"/>
    <n v="23.1"/>
    <x v="1041"/>
    <n v="46.2"/>
    <n v="47.093999999999994"/>
    <n v="0.50479130490706792"/>
  </r>
  <r>
    <n v="397"/>
    <d v="2026-06-11T00:00:00"/>
    <n v="2026"/>
    <x v="1"/>
    <n v="6"/>
    <x v="5"/>
    <x v="3"/>
    <x v="8"/>
    <x v="0"/>
    <s v="Business"/>
    <x v="3"/>
    <s v="Compact Sleeping Bag"/>
    <n v="2"/>
    <n v="121.19"/>
    <n v="0.05"/>
    <n v="58.91"/>
    <x v="1042"/>
    <n v="117.82"/>
    <n v="112.441"/>
    <n v="0.48831977625390321"/>
  </r>
  <r>
    <n v="763"/>
    <d v="2026-06-11T00:00:00"/>
    <n v="2026"/>
    <x v="1"/>
    <n v="6"/>
    <x v="5"/>
    <x v="3"/>
    <x v="13"/>
    <x v="2"/>
    <s v="New"/>
    <x v="1"/>
    <s v="Summit Backpack 45L"/>
    <n v="1"/>
    <n v="154.09"/>
    <n v="0"/>
    <n v="77.37"/>
    <x v="1043"/>
    <n v="77.37"/>
    <n v="76.72"/>
    <n v="0.49789084301382308"/>
  </r>
  <r>
    <n v="1059"/>
    <d v="2026-06-11T00:00:00"/>
    <n v="2026"/>
    <x v="1"/>
    <n v="6"/>
    <x v="5"/>
    <x v="0"/>
    <x v="0"/>
    <x v="0"/>
    <s v="New"/>
    <x v="0"/>
    <s v="Commuter Helmet"/>
    <n v="1"/>
    <n v="80.64"/>
    <n v="0.05"/>
    <n v="43.85"/>
    <x v="1044"/>
    <n v="43.85"/>
    <n v="32.757999999999988"/>
    <n v="0.42760547201336668"/>
  </r>
  <r>
    <n v="1332"/>
    <d v="2026-06-11T00:00:00"/>
    <n v="2026"/>
    <x v="1"/>
    <n v="6"/>
    <x v="5"/>
    <x v="1"/>
    <x v="12"/>
    <x v="3"/>
    <s v="Returning"/>
    <x v="1"/>
    <s v="Hiking Daypack 20L"/>
    <n v="1"/>
    <n v="94.01"/>
    <n v="0.15"/>
    <n v="46.12"/>
    <x v="1045"/>
    <n v="46.12"/>
    <n v="33.788500000000006"/>
    <n v="0.42283987310486376"/>
  </r>
  <r>
    <n v="1447"/>
    <d v="2026-06-11T00:00:00"/>
    <n v="2026"/>
    <x v="1"/>
    <n v="6"/>
    <x v="5"/>
    <x v="1"/>
    <x v="6"/>
    <x v="0"/>
    <s v="Returning"/>
    <x v="0"/>
    <s v="Trail Bike Light"/>
    <n v="1"/>
    <n v="51.09"/>
    <n v="0"/>
    <n v="22.78"/>
    <x v="1029"/>
    <n v="22.78"/>
    <n v="28.310000000000002"/>
    <n v="0.55412018007437858"/>
  </r>
  <r>
    <n v="2990"/>
    <d v="2026-06-11T00:00:00"/>
    <n v="2026"/>
    <x v="1"/>
    <n v="6"/>
    <x v="5"/>
    <x v="1"/>
    <x v="6"/>
    <x v="3"/>
    <s v="Returning"/>
    <x v="1"/>
    <s v="Trail Boots"/>
    <n v="1"/>
    <n v="146.66"/>
    <n v="0"/>
    <n v="78.709999999999994"/>
    <x v="1046"/>
    <n v="78.709999999999994"/>
    <n v="67.95"/>
    <n v="0.4633165143870176"/>
  </r>
  <r>
    <n v="3769"/>
    <d v="2026-06-11T00:00:00"/>
    <n v="2026"/>
    <x v="1"/>
    <n v="6"/>
    <x v="5"/>
    <x v="1"/>
    <x v="12"/>
    <x v="2"/>
    <s v="New"/>
    <x v="3"/>
    <s v="Trail Tent 2P"/>
    <n v="2"/>
    <n v="199.03"/>
    <n v="0"/>
    <n v="104.7"/>
    <x v="1047"/>
    <n v="209.4"/>
    <n v="188.66"/>
    <n v="0.47394865095714211"/>
  </r>
  <r>
    <n v="4152"/>
    <d v="2026-06-11T00:00:00"/>
    <n v="2026"/>
    <x v="1"/>
    <n v="6"/>
    <x v="5"/>
    <x v="2"/>
    <x v="2"/>
    <x v="0"/>
    <s v="Returning"/>
    <x v="0"/>
    <s v="Compact Repair Kit"/>
    <n v="5"/>
    <n v="41.18"/>
    <n v="0.05"/>
    <n v="16.87"/>
    <x v="1048"/>
    <n v="84.350000000000009"/>
    <n v="111.25499999999998"/>
    <n v="0.56877380435060443"/>
  </r>
  <r>
    <n v="4242"/>
    <d v="2026-06-11T00:00:00"/>
    <n v="2026"/>
    <x v="1"/>
    <n v="6"/>
    <x v="5"/>
    <x v="1"/>
    <x v="12"/>
    <x v="2"/>
    <s v="Business"/>
    <x v="1"/>
    <s v="Trail Boots"/>
    <n v="2"/>
    <n v="141.18"/>
    <n v="0"/>
    <n v="78.66"/>
    <x v="1049"/>
    <n v="157.32"/>
    <n v="125.04000000000002"/>
    <n v="0.44283892902677441"/>
  </r>
  <r>
    <n v="4780"/>
    <d v="2026-06-11T00:00:00"/>
    <n v="2026"/>
    <x v="1"/>
    <n v="6"/>
    <x v="5"/>
    <x v="1"/>
    <x v="12"/>
    <x v="2"/>
    <s v="Returning"/>
    <x v="0"/>
    <s v="Commuter Helmet"/>
    <n v="1"/>
    <n v="82.47"/>
    <n v="0.1"/>
    <n v="42.73"/>
    <x v="1050"/>
    <n v="42.73"/>
    <n v="31.493000000000002"/>
    <n v="0.42430243994449163"/>
  </r>
  <r>
    <n v="63"/>
    <d v="2026-06-12T00:00:00"/>
    <n v="2026"/>
    <x v="1"/>
    <n v="6"/>
    <x v="5"/>
    <x v="1"/>
    <x v="1"/>
    <x v="3"/>
    <s v="Returning"/>
    <x v="2"/>
    <s v="Travel Backpack 35L"/>
    <n v="1"/>
    <n v="166.91"/>
    <n v="0"/>
    <n v="85.58"/>
    <x v="1051"/>
    <n v="85.58"/>
    <n v="81.33"/>
    <n v="0.48726858786172189"/>
  </r>
  <r>
    <n v="190"/>
    <d v="2026-06-12T00:00:00"/>
    <n v="2026"/>
    <x v="1"/>
    <n v="6"/>
    <x v="5"/>
    <x v="0"/>
    <x v="0"/>
    <x v="2"/>
    <s v="Business"/>
    <x v="2"/>
    <s v="Packing Cube Set"/>
    <n v="1"/>
    <n v="45.99"/>
    <n v="0"/>
    <n v="18.579999999999998"/>
    <x v="1052"/>
    <n v="18.579999999999998"/>
    <n v="27.410000000000004"/>
    <n v="0.59599913024570561"/>
  </r>
  <r>
    <n v="268"/>
    <d v="2026-06-12T00:00:00"/>
    <n v="2026"/>
    <x v="1"/>
    <n v="6"/>
    <x v="5"/>
    <x v="3"/>
    <x v="13"/>
    <x v="2"/>
    <s v="Business"/>
    <x v="4"/>
    <s v="Recovery Roller"/>
    <n v="1"/>
    <n v="37.01"/>
    <n v="0.05"/>
    <n v="14.18"/>
    <x v="1053"/>
    <n v="14.18"/>
    <n v="20.979499999999994"/>
    <n v="0.59669506107879799"/>
  </r>
  <r>
    <n v="691"/>
    <d v="2026-06-12T00:00:00"/>
    <n v="2026"/>
    <x v="1"/>
    <n v="6"/>
    <x v="5"/>
    <x v="3"/>
    <x v="8"/>
    <x v="3"/>
    <s v="Business"/>
    <x v="1"/>
    <s v="Trail Boots"/>
    <n v="5"/>
    <n v="140.9"/>
    <n v="0"/>
    <n v="80.16"/>
    <x v="1054"/>
    <n v="400.79999999999995"/>
    <n v="303.70000000000005"/>
    <n v="0.43108587650816188"/>
  </r>
  <r>
    <n v="810"/>
    <d v="2026-06-12T00:00:00"/>
    <n v="2026"/>
    <x v="1"/>
    <n v="6"/>
    <x v="5"/>
    <x v="1"/>
    <x v="12"/>
    <x v="2"/>
    <s v="New"/>
    <x v="4"/>
    <s v="Recovery Roller"/>
    <n v="3"/>
    <n v="36.659999999999997"/>
    <n v="0"/>
    <n v="13.55"/>
    <x v="1055"/>
    <n v="40.650000000000006"/>
    <n v="69.329999999999984"/>
    <n v="0.63038734315330047"/>
  </r>
  <r>
    <n v="855"/>
    <d v="2026-06-12T00:00:00"/>
    <n v="2026"/>
    <x v="1"/>
    <n v="6"/>
    <x v="5"/>
    <x v="1"/>
    <x v="6"/>
    <x v="0"/>
    <s v="Business"/>
    <x v="2"/>
    <s v="Insulated Bottle"/>
    <n v="1"/>
    <n v="36.299999999999997"/>
    <n v="0.1"/>
    <n v="13.69"/>
    <x v="1056"/>
    <n v="13.69"/>
    <n v="18.980000000000004"/>
    <n v="0.58096112641567199"/>
  </r>
  <r>
    <n v="1612"/>
    <d v="2026-06-12T00:00:00"/>
    <n v="2026"/>
    <x v="1"/>
    <n v="6"/>
    <x v="5"/>
    <x v="2"/>
    <x v="16"/>
    <x v="0"/>
    <s v="New"/>
    <x v="3"/>
    <s v="Compact Sleeping Bag"/>
    <n v="2"/>
    <n v="120.64"/>
    <n v="0"/>
    <n v="61.66"/>
    <x v="1057"/>
    <n v="123.32"/>
    <n v="117.96000000000001"/>
    <n v="0.48889257294429711"/>
  </r>
  <r>
    <n v="1704"/>
    <d v="2026-06-12T00:00:00"/>
    <n v="2026"/>
    <x v="1"/>
    <n v="6"/>
    <x v="5"/>
    <x v="2"/>
    <x v="16"/>
    <x v="0"/>
    <s v="Returning"/>
    <x v="2"/>
    <s v="Packing Cube Set"/>
    <n v="1"/>
    <n v="47.07"/>
    <n v="0"/>
    <n v="18.7"/>
    <x v="1058"/>
    <n v="18.7"/>
    <n v="28.37"/>
    <n v="0.60271935415338862"/>
  </r>
  <r>
    <n v="1857"/>
    <d v="2026-06-12T00:00:00"/>
    <n v="2026"/>
    <x v="1"/>
    <n v="6"/>
    <x v="5"/>
    <x v="2"/>
    <x v="3"/>
    <x v="3"/>
    <s v="Business"/>
    <x v="1"/>
    <s v="Summit Backpack 45L"/>
    <n v="2"/>
    <n v="154.94"/>
    <n v="0.05"/>
    <n v="77.260000000000005"/>
    <x v="1059"/>
    <n v="154.52000000000001"/>
    <n v="139.86599999999996"/>
    <n v="0.47511090880680457"/>
  </r>
  <r>
    <n v="1888"/>
    <d v="2026-06-12T00:00:00"/>
    <n v="2026"/>
    <x v="1"/>
    <n v="6"/>
    <x v="5"/>
    <x v="1"/>
    <x v="12"/>
    <x v="0"/>
    <s v="Returning"/>
    <x v="2"/>
    <s v="Packing Cube Set"/>
    <n v="1"/>
    <n v="45.97"/>
    <n v="0.05"/>
    <n v="18.41"/>
    <x v="1060"/>
    <n v="18.41"/>
    <n v="25.261499999999995"/>
    <n v="0.57844360738696854"/>
  </r>
  <r>
    <n v="2683"/>
    <d v="2026-06-12T00:00:00"/>
    <n v="2026"/>
    <x v="1"/>
    <n v="6"/>
    <x v="5"/>
    <x v="3"/>
    <x v="8"/>
    <x v="0"/>
    <s v="Returning"/>
    <x v="3"/>
    <s v="Trail Tent 2P"/>
    <n v="1"/>
    <n v="198.64"/>
    <n v="0.05"/>
    <n v="101.89"/>
    <x v="1061"/>
    <n v="101.89"/>
    <n v="86.817999999999969"/>
    <n v="0.46006528605040581"/>
  </r>
  <r>
    <n v="4211"/>
    <d v="2026-06-12T00:00:00"/>
    <n v="2026"/>
    <x v="1"/>
    <n v="6"/>
    <x v="5"/>
    <x v="2"/>
    <x v="3"/>
    <x v="0"/>
    <s v="New"/>
    <x v="2"/>
    <s v="Travel Backpack 35L"/>
    <n v="5"/>
    <n v="168.57"/>
    <n v="0"/>
    <n v="88.65"/>
    <x v="1062"/>
    <n v="443.25"/>
    <n v="399.59999999999991"/>
    <n v="0.47410571276027758"/>
  </r>
  <r>
    <n v="4353"/>
    <d v="2026-06-12T00:00:00"/>
    <n v="2026"/>
    <x v="1"/>
    <n v="6"/>
    <x v="5"/>
    <x v="1"/>
    <x v="6"/>
    <x v="2"/>
    <s v="New"/>
    <x v="2"/>
    <s v="Insulated Bottle"/>
    <n v="1"/>
    <n v="36.65"/>
    <n v="0"/>
    <n v="13.97"/>
    <x v="663"/>
    <n v="13.97"/>
    <n v="22.68"/>
    <n v="0.61882673942701227"/>
  </r>
  <r>
    <n v="5020"/>
    <d v="2026-06-12T00:00:00"/>
    <n v="2026"/>
    <x v="1"/>
    <n v="6"/>
    <x v="5"/>
    <x v="2"/>
    <x v="5"/>
    <x v="2"/>
    <s v="Returning"/>
    <x v="2"/>
    <s v="Insulated Bottle"/>
    <n v="2"/>
    <n v="35.450000000000003"/>
    <n v="0.05"/>
    <n v="13.39"/>
    <x v="1063"/>
    <n v="26.78"/>
    <n v="40.575000000000003"/>
    <n v="0.60240516665429444"/>
  </r>
  <r>
    <n v="564"/>
    <d v="2026-06-13T00:00:00"/>
    <n v="2026"/>
    <x v="1"/>
    <n v="6"/>
    <x v="5"/>
    <x v="2"/>
    <x v="5"/>
    <x v="2"/>
    <s v="New"/>
    <x v="2"/>
    <s v="Packing Cube Set"/>
    <n v="3"/>
    <n v="45.82"/>
    <n v="0.1"/>
    <n v="18.61"/>
    <x v="1064"/>
    <n v="55.83"/>
    <n v="67.884000000000015"/>
    <n v="0.54871720258014456"/>
  </r>
  <r>
    <n v="736"/>
    <d v="2026-06-13T00:00:00"/>
    <n v="2026"/>
    <x v="1"/>
    <n v="6"/>
    <x v="5"/>
    <x v="3"/>
    <x v="13"/>
    <x v="2"/>
    <s v="Business"/>
    <x v="1"/>
    <s v="Summit Backpack 45L"/>
    <n v="1"/>
    <n v="152.78"/>
    <n v="0"/>
    <n v="78.540000000000006"/>
    <x v="1065"/>
    <n v="78.540000000000006"/>
    <n v="74.239999999999995"/>
    <n v="0.48592747741851022"/>
  </r>
  <r>
    <n v="1300"/>
    <d v="2026-06-13T00:00:00"/>
    <n v="2026"/>
    <x v="1"/>
    <n v="6"/>
    <x v="5"/>
    <x v="1"/>
    <x v="6"/>
    <x v="0"/>
    <s v="New"/>
    <x v="0"/>
    <s v="Trail Bike Light"/>
    <n v="1"/>
    <n v="49.76"/>
    <n v="0.05"/>
    <n v="22.58"/>
    <x v="1066"/>
    <n v="22.58"/>
    <n v="24.692"/>
    <n v="0.52233880521238796"/>
  </r>
  <r>
    <n v="1948"/>
    <d v="2026-06-13T00:00:00"/>
    <n v="2026"/>
    <x v="1"/>
    <n v="6"/>
    <x v="5"/>
    <x v="3"/>
    <x v="8"/>
    <x v="2"/>
    <s v="New"/>
    <x v="1"/>
    <s v="Summit Backpack 45L"/>
    <n v="1"/>
    <n v="157.6"/>
    <n v="0.05"/>
    <n v="79.34"/>
    <x v="1067"/>
    <n v="79.34"/>
    <n v="70.38"/>
    <n v="0.47007747795885652"/>
  </r>
  <r>
    <n v="2272"/>
    <d v="2026-06-13T00:00:00"/>
    <n v="2026"/>
    <x v="1"/>
    <n v="6"/>
    <x v="5"/>
    <x v="3"/>
    <x v="8"/>
    <x v="0"/>
    <s v="Returning"/>
    <x v="4"/>
    <s v="Weighted Vest"/>
    <n v="1"/>
    <n v="125.01"/>
    <n v="0.15"/>
    <n v="70.39"/>
    <x v="1068"/>
    <n v="70.39"/>
    <n v="35.868499999999997"/>
    <n v="0.33755887764272974"/>
  </r>
  <r>
    <n v="2680"/>
    <d v="2026-06-13T00:00:00"/>
    <n v="2026"/>
    <x v="1"/>
    <n v="6"/>
    <x v="5"/>
    <x v="1"/>
    <x v="14"/>
    <x v="0"/>
    <s v="Returning"/>
    <x v="1"/>
    <s v="Hiking Daypack 20L"/>
    <n v="1"/>
    <n v="93.59"/>
    <n v="0.15"/>
    <n v="46.48"/>
    <x v="1069"/>
    <n v="46.48"/>
    <n v="33.071500000000007"/>
    <n v="0.41572440494522422"/>
  </r>
  <r>
    <n v="4178"/>
    <d v="2026-06-13T00:00:00"/>
    <n v="2026"/>
    <x v="1"/>
    <n v="6"/>
    <x v="5"/>
    <x v="2"/>
    <x v="2"/>
    <x v="2"/>
    <s v="Returning"/>
    <x v="1"/>
    <s v="Trail Boots"/>
    <n v="4"/>
    <n v="143.9"/>
    <n v="0.05"/>
    <n v="79.709999999999994"/>
    <x v="1070"/>
    <n v="318.83999999999997"/>
    <n v="227.98000000000008"/>
    <n v="0.41691964448996022"/>
  </r>
  <r>
    <n v="4272"/>
    <d v="2026-06-13T00:00:00"/>
    <n v="2026"/>
    <x v="1"/>
    <n v="6"/>
    <x v="5"/>
    <x v="3"/>
    <x v="7"/>
    <x v="3"/>
    <s v="Returning"/>
    <x v="3"/>
    <s v="Trail Tent 2P"/>
    <n v="4"/>
    <n v="190.97"/>
    <n v="0"/>
    <n v="103.36"/>
    <x v="1071"/>
    <n v="413.44"/>
    <n v="350.44"/>
    <n v="0.45876315651673039"/>
  </r>
  <r>
    <n v="4713"/>
    <d v="2026-06-13T00:00:00"/>
    <n v="2026"/>
    <x v="1"/>
    <n v="6"/>
    <x v="5"/>
    <x v="3"/>
    <x v="13"/>
    <x v="2"/>
    <s v="Business"/>
    <x v="4"/>
    <s v="Recovery Roller"/>
    <n v="1"/>
    <n v="35.78"/>
    <n v="0"/>
    <n v="14"/>
    <x v="1072"/>
    <n v="14"/>
    <n v="21.78"/>
    <n v="0.60871995528228062"/>
  </r>
  <r>
    <n v="5166"/>
    <d v="2026-06-13T00:00:00"/>
    <n v="2026"/>
    <x v="1"/>
    <n v="6"/>
    <x v="5"/>
    <x v="3"/>
    <x v="7"/>
    <x v="3"/>
    <s v="New"/>
    <x v="3"/>
    <s v="Compact Sleeping Bag"/>
    <n v="3"/>
    <n v="125.25"/>
    <n v="0.05"/>
    <n v="58.95"/>
    <x v="1073"/>
    <n v="176.85000000000002"/>
    <n v="180.11249999999995"/>
    <n v="0.50456980775291516"/>
  </r>
  <r>
    <n v="486"/>
    <d v="2026-06-14T00:00:00"/>
    <n v="2026"/>
    <x v="1"/>
    <n v="6"/>
    <x v="5"/>
    <x v="0"/>
    <x v="9"/>
    <x v="1"/>
    <s v="Business"/>
    <x v="1"/>
    <s v="Trekking Poles"/>
    <n v="8"/>
    <n v="72.36"/>
    <n v="0.1"/>
    <n v="32.229999999999997"/>
    <x v="1074"/>
    <n v="257.83999999999997"/>
    <n v="263.15199999999999"/>
    <n v="0.5050979669553467"/>
  </r>
  <r>
    <n v="1507"/>
    <d v="2026-06-14T00:00:00"/>
    <n v="2026"/>
    <x v="1"/>
    <n v="6"/>
    <x v="5"/>
    <x v="0"/>
    <x v="15"/>
    <x v="2"/>
    <s v="Returning"/>
    <x v="2"/>
    <s v="Travel Backpack 35L"/>
    <n v="1"/>
    <n v="162.51"/>
    <n v="0"/>
    <n v="88.29"/>
    <x v="1075"/>
    <n v="88.29"/>
    <n v="74.219999999999985"/>
    <n v="0.45671035628576695"/>
  </r>
  <r>
    <n v="1821"/>
    <d v="2026-06-14T00:00:00"/>
    <n v="2026"/>
    <x v="1"/>
    <n v="6"/>
    <x v="5"/>
    <x v="0"/>
    <x v="15"/>
    <x v="2"/>
    <s v="Business"/>
    <x v="1"/>
    <s v="Trekking Poles"/>
    <n v="3"/>
    <n v="70.52"/>
    <n v="0"/>
    <n v="33.119999999999997"/>
    <x v="1076"/>
    <n v="99.359999999999985"/>
    <n v="112.20000000000002"/>
    <n v="0.53034600113442998"/>
  </r>
  <r>
    <n v="2588"/>
    <d v="2026-06-14T00:00:00"/>
    <n v="2026"/>
    <x v="1"/>
    <n v="6"/>
    <x v="5"/>
    <x v="3"/>
    <x v="8"/>
    <x v="3"/>
    <s v="Returning"/>
    <x v="1"/>
    <s v="Hiking Daypack 20L"/>
    <n v="1"/>
    <n v="90.28"/>
    <n v="0"/>
    <n v="46.04"/>
    <x v="1077"/>
    <n v="46.04"/>
    <n v="44.24"/>
    <n v="0.4900310146211786"/>
  </r>
  <r>
    <n v="2815"/>
    <d v="2026-06-14T00:00:00"/>
    <n v="2026"/>
    <x v="1"/>
    <n v="6"/>
    <x v="5"/>
    <x v="3"/>
    <x v="13"/>
    <x v="3"/>
    <s v="New"/>
    <x v="3"/>
    <s v="Alpine Tent 4P"/>
    <n v="2"/>
    <n v="342.25"/>
    <n v="0"/>
    <n v="196.86"/>
    <x v="1078"/>
    <n v="393.72"/>
    <n v="290.77999999999997"/>
    <n v="0.42480642804967128"/>
  </r>
  <r>
    <n v="3258"/>
    <d v="2026-06-14T00:00:00"/>
    <n v="2026"/>
    <x v="1"/>
    <n v="6"/>
    <x v="5"/>
    <x v="1"/>
    <x v="1"/>
    <x v="0"/>
    <s v="Business"/>
    <x v="0"/>
    <s v="Trail Bike Light"/>
    <n v="6"/>
    <n v="50.92"/>
    <n v="0.05"/>
    <n v="22.87"/>
    <x v="1079"/>
    <n v="137.22"/>
    <n v="153.02399999999997"/>
    <n v="0.52722536899987593"/>
  </r>
  <r>
    <n v="3361"/>
    <d v="2026-06-14T00:00:00"/>
    <n v="2026"/>
    <x v="1"/>
    <n v="6"/>
    <x v="5"/>
    <x v="0"/>
    <x v="0"/>
    <x v="2"/>
    <s v="Returning"/>
    <x v="2"/>
    <s v="Insulated Bottle"/>
    <n v="5"/>
    <n v="36.72"/>
    <n v="0.15"/>
    <n v="13.2"/>
    <x v="1080"/>
    <n v="66"/>
    <n v="90.06"/>
    <n v="0.57708573625528647"/>
  </r>
  <r>
    <n v="3629"/>
    <d v="2026-06-14T00:00:00"/>
    <n v="2026"/>
    <x v="1"/>
    <n v="6"/>
    <x v="5"/>
    <x v="0"/>
    <x v="15"/>
    <x v="0"/>
    <s v="New"/>
    <x v="3"/>
    <s v="Alpine Tent 4P"/>
    <n v="4"/>
    <n v="348.96"/>
    <n v="0.15"/>
    <n v="197.02"/>
    <x v="1081"/>
    <n v="788.08"/>
    <n v="398.3839999999999"/>
    <n v="0.3357741996385899"/>
  </r>
  <r>
    <n v="3750"/>
    <d v="2026-06-14T00:00:00"/>
    <n v="2026"/>
    <x v="1"/>
    <n v="6"/>
    <x v="5"/>
    <x v="0"/>
    <x v="0"/>
    <x v="0"/>
    <s v="Returning"/>
    <x v="1"/>
    <s v="Trekking Poles"/>
    <n v="1"/>
    <n v="71.28"/>
    <n v="0"/>
    <n v="31.92"/>
    <x v="1082"/>
    <n v="31.92"/>
    <n v="39.36"/>
    <n v="0.55218855218855212"/>
  </r>
  <r>
    <n v="5088"/>
    <d v="2026-06-14T00:00:00"/>
    <n v="2026"/>
    <x v="1"/>
    <n v="6"/>
    <x v="5"/>
    <x v="1"/>
    <x v="12"/>
    <x v="0"/>
    <s v="New"/>
    <x v="2"/>
    <s v="Travel Backpack 35L"/>
    <n v="1"/>
    <n v="160.99"/>
    <n v="0.05"/>
    <n v="89.15"/>
    <x v="1083"/>
    <n v="89.15"/>
    <n v="63.790500000000009"/>
    <n v="0.41709357560619981"/>
  </r>
  <r>
    <n v="1450"/>
    <d v="2026-06-15T00:00:00"/>
    <n v="2026"/>
    <x v="1"/>
    <n v="6"/>
    <x v="5"/>
    <x v="1"/>
    <x v="14"/>
    <x v="0"/>
    <s v="Returning"/>
    <x v="4"/>
    <s v="Weighted Vest"/>
    <n v="1"/>
    <n v="124.19"/>
    <n v="0.05"/>
    <n v="67.209999999999994"/>
    <x v="1084"/>
    <n v="67.209999999999994"/>
    <n v="50.770499999999998"/>
    <n v="0.43032958836417884"/>
  </r>
  <r>
    <n v="2330"/>
    <d v="2026-06-15T00:00:00"/>
    <n v="2026"/>
    <x v="1"/>
    <n v="6"/>
    <x v="5"/>
    <x v="1"/>
    <x v="1"/>
    <x v="0"/>
    <s v="New"/>
    <x v="2"/>
    <s v="Insulated Bottle"/>
    <n v="2"/>
    <n v="36.11"/>
    <n v="0.05"/>
    <n v="13.29"/>
    <x v="1085"/>
    <n v="26.58"/>
    <n v="42.028999999999996"/>
    <n v="0.6125872698917052"/>
  </r>
  <r>
    <n v="4655"/>
    <d v="2026-06-15T00:00:00"/>
    <n v="2026"/>
    <x v="1"/>
    <n v="6"/>
    <x v="5"/>
    <x v="0"/>
    <x v="0"/>
    <x v="1"/>
    <s v="Business"/>
    <x v="4"/>
    <s v="Resistance Band Set"/>
    <n v="4"/>
    <n v="40.909999999999997"/>
    <n v="0.05"/>
    <n v="14.42"/>
    <x v="1086"/>
    <n v="57.68"/>
    <n v="97.777999999999963"/>
    <n v="0.62896730949838531"/>
  </r>
  <r>
    <n v="137"/>
    <d v="2026-06-16T00:00:00"/>
    <n v="2026"/>
    <x v="1"/>
    <n v="6"/>
    <x v="5"/>
    <x v="1"/>
    <x v="6"/>
    <x v="0"/>
    <s v="Returning"/>
    <x v="1"/>
    <s v="Trail Boots"/>
    <n v="5"/>
    <n v="141.66999999999999"/>
    <n v="0.1"/>
    <n v="80.59"/>
    <x v="1087"/>
    <n v="402.95000000000005"/>
    <n v="234.56499999999994"/>
    <n v="0.36793644071119885"/>
  </r>
  <r>
    <n v="141"/>
    <d v="2026-06-16T00:00:00"/>
    <n v="2026"/>
    <x v="1"/>
    <n v="6"/>
    <x v="5"/>
    <x v="3"/>
    <x v="7"/>
    <x v="0"/>
    <s v="Returning"/>
    <x v="2"/>
    <s v="Packing Cube Set"/>
    <n v="1"/>
    <n v="47.53"/>
    <n v="0.05"/>
    <n v="18.5"/>
    <x v="1088"/>
    <n v="18.5"/>
    <n v="26.653500000000001"/>
    <n v="0.59028646727274736"/>
  </r>
  <r>
    <n v="335"/>
    <d v="2026-06-16T00:00:00"/>
    <n v="2026"/>
    <x v="1"/>
    <n v="6"/>
    <x v="5"/>
    <x v="3"/>
    <x v="8"/>
    <x v="0"/>
    <s v="Returning"/>
    <x v="2"/>
    <s v="Travel Backpack 35L"/>
    <n v="3"/>
    <n v="163.65"/>
    <n v="0.15"/>
    <n v="85.8"/>
    <x v="1089"/>
    <n v="257.39999999999998"/>
    <n v="159.90750000000003"/>
    <n v="0.38318865584730688"/>
  </r>
  <r>
    <n v="498"/>
    <d v="2026-06-16T00:00:00"/>
    <n v="2026"/>
    <x v="1"/>
    <n v="6"/>
    <x v="5"/>
    <x v="0"/>
    <x v="15"/>
    <x v="1"/>
    <s v="Business"/>
    <x v="2"/>
    <s v="Carry-On Duffel"/>
    <n v="5"/>
    <n v="130.94999999999999"/>
    <n v="0.15"/>
    <n v="68.47"/>
    <x v="1090"/>
    <n v="342.35"/>
    <n v="214.1875"/>
    <n v="0.38485726478449339"/>
  </r>
  <r>
    <n v="2611"/>
    <d v="2026-06-16T00:00:00"/>
    <n v="2026"/>
    <x v="1"/>
    <n v="6"/>
    <x v="5"/>
    <x v="3"/>
    <x v="13"/>
    <x v="0"/>
    <s v="Returning"/>
    <x v="2"/>
    <s v="Travel Backpack 35L"/>
    <n v="5"/>
    <n v="160.82"/>
    <n v="0"/>
    <n v="90.14"/>
    <x v="1091"/>
    <n v="450.7"/>
    <n v="353.39999999999992"/>
    <n v="0.43949757492849145"/>
  </r>
  <r>
    <n v="3197"/>
    <d v="2026-06-16T00:00:00"/>
    <n v="2026"/>
    <x v="1"/>
    <n v="6"/>
    <x v="5"/>
    <x v="1"/>
    <x v="12"/>
    <x v="2"/>
    <s v="New"/>
    <x v="0"/>
    <s v="Compact Repair Kit"/>
    <n v="3"/>
    <n v="40.51"/>
    <n v="0"/>
    <n v="16.940000000000001"/>
    <x v="1092"/>
    <n v="50.820000000000007"/>
    <n v="70.709999999999994"/>
    <n v="0.58183164650703523"/>
  </r>
  <r>
    <n v="4668"/>
    <d v="2026-06-16T00:00:00"/>
    <n v="2026"/>
    <x v="1"/>
    <n v="6"/>
    <x v="5"/>
    <x v="1"/>
    <x v="11"/>
    <x v="0"/>
    <s v="Business"/>
    <x v="0"/>
    <s v="Commuter Helmet"/>
    <n v="1"/>
    <n v="81.08"/>
    <n v="0"/>
    <n v="41.52"/>
    <x v="1093"/>
    <n v="41.52"/>
    <n v="39.559999999999995"/>
    <n v="0.48791317217562896"/>
  </r>
  <r>
    <n v="4994"/>
    <d v="2026-06-16T00:00:00"/>
    <n v="2026"/>
    <x v="1"/>
    <n v="6"/>
    <x v="5"/>
    <x v="2"/>
    <x v="10"/>
    <x v="1"/>
    <s v="Business"/>
    <x v="1"/>
    <s v="Summit Backpack 45L"/>
    <n v="4"/>
    <n v="150.43"/>
    <n v="0.1"/>
    <n v="77.650000000000006"/>
    <x v="1094"/>
    <n v="310.60000000000002"/>
    <n v="230.94799999999998"/>
    <n v="0.42645896577957998"/>
  </r>
  <r>
    <n v="512"/>
    <d v="2026-06-17T00:00:00"/>
    <n v="2026"/>
    <x v="1"/>
    <n v="6"/>
    <x v="5"/>
    <x v="1"/>
    <x v="12"/>
    <x v="3"/>
    <s v="Returning"/>
    <x v="3"/>
    <s v="Trail Tent 2P"/>
    <n v="1"/>
    <n v="192.42"/>
    <n v="0"/>
    <n v="103.31"/>
    <x v="1095"/>
    <n v="103.31"/>
    <n v="89.109999999999985"/>
    <n v="0.46310154869556175"/>
  </r>
  <r>
    <n v="717"/>
    <d v="2026-06-17T00:00:00"/>
    <n v="2026"/>
    <x v="1"/>
    <n v="6"/>
    <x v="5"/>
    <x v="3"/>
    <x v="7"/>
    <x v="1"/>
    <s v="Business"/>
    <x v="3"/>
    <s v="Alpine Tent 4P"/>
    <n v="10"/>
    <n v="333.14"/>
    <n v="0.15"/>
    <n v="194.52"/>
    <x v="1096"/>
    <n v="1945.2"/>
    <n v="886.48999999999955"/>
    <n v="0.31306039856057677"/>
  </r>
  <r>
    <n v="952"/>
    <d v="2026-06-17T00:00:00"/>
    <n v="2026"/>
    <x v="1"/>
    <n v="6"/>
    <x v="5"/>
    <x v="0"/>
    <x v="0"/>
    <x v="0"/>
    <s v="Business"/>
    <x v="3"/>
    <s v="Portable Camp Stove"/>
    <n v="1"/>
    <n v="79.900000000000006"/>
    <n v="0.05"/>
    <n v="40.19"/>
    <x v="1097"/>
    <n v="40.19"/>
    <n v="35.715000000000003"/>
    <n v="0.47052236348066667"/>
  </r>
  <r>
    <n v="1081"/>
    <d v="2026-06-17T00:00:00"/>
    <n v="2026"/>
    <x v="1"/>
    <n v="6"/>
    <x v="5"/>
    <x v="3"/>
    <x v="13"/>
    <x v="0"/>
    <s v="Returning"/>
    <x v="0"/>
    <s v="Trail Bike Light"/>
    <n v="1"/>
    <n v="51.12"/>
    <n v="0"/>
    <n v="22.43"/>
    <x v="1098"/>
    <n v="22.43"/>
    <n v="28.689999999999998"/>
    <n v="0.56122848200312991"/>
  </r>
  <r>
    <n v="2043"/>
    <d v="2026-06-17T00:00:00"/>
    <n v="2026"/>
    <x v="1"/>
    <n v="6"/>
    <x v="5"/>
    <x v="1"/>
    <x v="6"/>
    <x v="0"/>
    <s v="New"/>
    <x v="1"/>
    <s v="Hiking Daypack 20L"/>
    <n v="2"/>
    <n v="90.33"/>
    <n v="0"/>
    <n v="46.3"/>
    <x v="1099"/>
    <n v="92.6"/>
    <n v="88.06"/>
    <n v="0.48743496069965686"/>
  </r>
  <r>
    <n v="4040"/>
    <d v="2026-06-17T00:00:00"/>
    <n v="2026"/>
    <x v="1"/>
    <n v="6"/>
    <x v="5"/>
    <x v="3"/>
    <x v="7"/>
    <x v="0"/>
    <s v="Business"/>
    <x v="2"/>
    <s v="Insulated Bottle"/>
    <n v="2"/>
    <n v="36.799999999999997"/>
    <n v="0.05"/>
    <n v="13.94"/>
    <x v="1100"/>
    <n v="27.88"/>
    <n v="42.039999999999992"/>
    <n v="0.60125858123569798"/>
  </r>
  <r>
    <n v="2295"/>
    <d v="2026-06-18T00:00:00"/>
    <n v="2026"/>
    <x v="1"/>
    <n v="6"/>
    <x v="5"/>
    <x v="1"/>
    <x v="11"/>
    <x v="3"/>
    <s v="New"/>
    <x v="2"/>
    <s v="Packing Cube Set"/>
    <n v="1"/>
    <n v="45.7"/>
    <n v="0.1"/>
    <n v="18.600000000000001"/>
    <x v="492"/>
    <n v="18.600000000000001"/>
    <n v="22.53"/>
    <n v="0.5477753464624362"/>
  </r>
  <r>
    <n v="2670"/>
    <d v="2026-06-18T00:00:00"/>
    <n v="2026"/>
    <x v="1"/>
    <n v="6"/>
    <x v="5"/>
    <x v="2"/>
    <x v="5"/>
    <x v="3"/>
    <s v="Returning"/>
    <x v="2"/>
    <s v="Travel Backpack 35L"/>
    <n v="3"/>
    <n v="162.30000000000001"/>
    <n v="0.1"/>
    <n v="86.43"/>
    <x v="1101"/>
    <n v="259.29000000000002"/>
    <n v="178.92000000000002"/>
    <n v="0.40829739166153217"/>
  </r>
  <r>
    <n v="2777"/>
    <d v="2026-06-18T00:00:00"/>
    <n v="2026"/>
    <x v="1"/>
    <n v="6"/>
    <x v="5"/>
    <x v="1"/>
    <x v="14"/>
    <x v="1"/>
    <s v="Business"/>
    <x v="1"/>
    <s v="Trekking Poles"/>
    <n v="5"/>
    <n v="72.37"/>
    <n v="0.2"/>
    <n v="32.840000000000003"/>
    <x v="1102"/>
    <n v="164.20000000000002"/>
    <n v="125.28"/>
    <n v="0.43277601215973466"/>
  </r>
  <r>
    <n v="2780"/>
    <d v="2026-06-18T00:00:00"/>
    <n v="2026"/>
    <x v="1"/>
    <n v="6"/>
    <x v="5"/>
    <x v="2"/>
    <x v="3"/>
    <x v="0"/>
    <s v="New"/>
    <x v="4"/>
    <s v="Recovery Roller"/>
    <n v="2"/>
    <n v="35.61"/>
    <n v="0.15"/>
    <n v="13.96"/>
    <x v="1103"/>
    <n v="27.92"/>
    <n v="32.616999999999997"/>
    <n v="0.53879445628293432"/>
  </r>
  <r>
    <n v="3209"/>
    <d v="2026-06-18T00:00:00"/>
    <n v="2026"/>
    <x v="1"/>
    <n v="6"/>
    <x v="5"/>
    <x v="3"/>
    <x v="13"/>
    <x v="0"/>
    <s v="Returning"/>
    <x v="2"/>
    <s v="Carry-On Duffel"/>
    <n v="2"/>
    <n v="133.12"/>
    <n v="0"/>
    <n v="67.02"/>
    <x v="1104"/>
    <n v="134.04"/>
    <n v="132.20000000000002"/>
    <n v="0.4965444711538462"/>
  </r>
  <r>
    <n v="3414"/>
    <d v="2026-06-18T00:00:00"/>
    <n v="2026"/>
    <x v="1"/>
    <n v="6"/>
    <x v="5"/>
    <x v="0"/>
    <x v="15"/>
    <x v="3"/>
    <s v="Returning"/>
    <x v="0"/>
    <s v="Trail Bike Light"/>
    <n v="1"/>
    <n v="51.23"/>
    <n v="0.05"/>
    <n v="23.12"/>
    <x v="1105"/>
    <n v="23.12"/>
    <n v="25.548499999999994"/>
    <n v="0.5249494025909982"/>
  </r>
  <r>
    <n v="3846"/>
    <d v="2026-06-18T00:00:00"/>
    <n v="2026"/>
    <x v="1"/>
    <n v="6"/>
    <x v="5"/>
    <x v="1"/>
    <x v="12"/>
    <x v="0"/>
    <s v="Business"/>
    <x v="1"/>
    <s v="Hiking Daypack 20L"/>
    <n v="1"/>
    <n v="93.5"/>
    <n v="0"/>
    <n v="46.63"/>
    <x v="1106"/>
    <n v="46.63"/>
    <n v="46.87"/>
    <n v="0.50128342245989299"/>
  </r>
  <r>
    <n v="4120"/>
    <d v="2026-06-18T00:00:00"/>
    <n v="2026"/>
    <x v="1"/>
    <n v="6"/>
    <x v="5"/>
    <x v="3"/>
    <x v="4"/>
    <x v="2"/>
    <s v="Returning"/>
    <x v="4"/>
    <s v="Resistance Band Set"/>
    <n v="3"/>
    <n v="41.16"/>
    <n v="0"/>
    <n v="14.79"/>
    <x v="1107"/>
    <n v="44.37"/>
    <n v="79.109999999999985"/>
    <n v="0.64067055393586003"/>
  </r>
  <r>
    <n v="4217"/>
    <d v="2026-06-18T00:00:00"/>
    <n v="2026"/>
    <x v="1"/>
    <n v="6"/>
    <x v="5"/>
    <x v="1"/>
    <x v="12"/>
    <x v="3"/>
    <s v="New"/>
    <x v="4"/>
    <s v="Resistance Band Set"/>
    <n v="1"/>
    <n v="39.74"/>
    <n v="0.05"/>
    <n v="14.39"/>
    <x v="1108"/>
    <n v="14.39"/>
    <n v="23.363"/>
    <n v="0.6188382380208195"/>
  </r>
  <r>
    <n v="4786"/>
    <d v="2026-06-18T00:00:00"/>
    <n v="2026"/>
    <x v="1"/>
    <n v="6"/>
    <x v="5"/>
    <x v="3"/>
    <x v="7"/>
    <x v="0"/>
    <s v="Returning"/>
    <x v="2"/>
    <s v="Packing Cube Set"/>
    <n v="3"/>
    <n v="46.79"/>
    <n v="0.1"/>
    <n v="18.25"/>
    <x v="1109"/>
    <n v="54.75"/>
    <n v="71.583000000000013"/>
    <n v="0.56662154781411034"/>
  </r>
  <r>
    <n v="23"/>
    <d v="2026-06-19T00:00:00"/>
    <n v="2026"/>
    <x v="1"/>
    <n v="6"/>
    <x v="5"/>
    <x v="3"/>
    <x v="13"/>
    <x v="1"/>
    <s v="Business"/>
    <x v="1"/>
    <s v="Hiking Daypack 20L"/>
    <n v="4"/>
    <n v="91.74"/>
    <n v="0.2"/>
    <n v="44.74"/>
    <x v="1110"/>
    <n v="178.96"/>
    <n v="114.60799999999998"/>
    <n v="0.39039677349029861"/>
  </r>
  <r>
    <n v="99"/>
    <d v="2026-06-19T00:00:00"/>
    <n v="2026"/>
    <x v="1"/>
    <n v="6"/>
    <x v="5"/>
    <x v="3"/>
    <x v="13"/>
    <x v="0"/>
    <s v="New"/>
    <x v="4"/>
    <s v="Recovery Roller"/>
    <n v="1"/>
    <n v="36.28"/>
    <n v="0.1"/>
    <n v="13.8"/>
    <x v="1111"/>
    <n v="13.8"/>
    <n v="18.852"/>
    <n v="0.5773612642410878"/>
  </r>
  <r>
    <n v="269"/>
    <d v="2026-06-19T00:00:00"/>
    <n v="2026"/>
    <x v="1"/>
    <n v="6"/>
    <x v="5"/>
    <x v="3"/>
    <x v="13"/>
    <x v="1"/>
    <s v="Returning"/>
    <x v="1"/>
    <s v="Trekking Poles"/>
    <n v="3"/>
    <n v="73.02"/>
    <n v="0.1"/>
    <n v="32.69"/>
    <x v="1112"/>
    <n v="98.07"/>
    <n v="99.084000000000003"/>
    <n v="0.50257159377948202"/>
  </r>
  <r>
    <n v="1772"/>
    <d v="2026-06-19T00:00:00"/>
    <n v="2026"/>
    <x v="1"/>
    <n v="6"/>
    <x v="5"/>
    <x v="3"/>
    <x v="4"/>
    <x v="0"/>
    <s v="New"/>
    <x v="1"/>
    <s v="Summit Backpack 45L"/>
    <n v="4"/>
    <n v="153.38"/>
    <n v="0"/>
    <n v="76.92"/>
    <x v="1113"/>
    <n v="307.68"/>
    <n v="305.83999999999997"/>
    <n v="0.49850045638283996"/>
  </r>
  <r>
    <n v="1906"/>
    <d v="2026-06-19T00:00:00"/>
    <n v="2026"/>
    <x v="1"/>
    <n v="6"/>
    <x v="5"/>
    <x v="3"/>
    <x v="8"/>
    <x v="3"/>
    <s v="Returning"/>
    <x v="3"/>
    <s v="Compact Sleeping Bag"/>
    <n v="2"/>
    <n v="125.5"/>
    <n v="0"/>
    <n v="61.67"/>
    <x v="1114"/>
    <n v="123.34"/>
    <n v="127.66"/>
    <n v="0.50860557768924297"/>
  </r>
  <r>
    <n v="2473"/>
    <d v="2026-06-19T00:00:00"/>
    <n v="2026"/>
    <x v="1"/>
    <n v="6"/>
    <x v="5"/>
    <x v="0"/>
    <x v="0"/>
    <x v="1"/>
    <s v="Returning"/>
    <x v="0"/>
    <s v="Commuter Helmet"/>
    <n v="3"/>
    <n v="80.75"/>
    <n v="0.15"/>
    <n v="42.81"/>
    <x v="1115"/>
    <n v="128.43"/>
    <n v="77.482499999999987"/>
    <n v="0.37628847204516475"/>
  </r>
  <r>
    <n v="2549"/>
    <d v="2026-06-19T00:00:00"/>
    <n v="2026"/>
    <x v="1"/>
    <n v="6"/>
    <x v="5"/>
    <x v="3"/>
    <x v="13"/>
    <x v="1"/>
    <s v="Returning"/>
    <x v="4"/>
    <s v="Recovery Roller"/>
    <n v="8"/>
    <n v="36.15"/>
    <n v="0.05"/>
    <n v="13.55"/>
    <x v="1116"/>
    <n v="108.4"/>
    <n v="166.33999999999995"/>
    <n v="0.60544514814005956"/>
  </r>
  <r>
    <n v="3341"/>
    <d v="2026-06-19T00:00:00"/>
    <n v="2026"/>
    <x v="1"/>
    <n v="6"/>
    <x v="5"/>
    <x v="0"/>
    <x v="15"/>
    <x v="0"/>
    <s v="New"/>
    <x v="1"/>
    <s v="Trail Boots"/>
    <n v="2"/>
    <n v="143.1"/>
    <n v="0"/>
    <n v="78.11"/>
    <x v="1117"/>
    <n v="156.22"/>
    <n v="129.97999999999999"/>
    <n v="0.45415793151642209"/>
  </r>
  <r>
    <n v="3351"/>
    <d v="2026-06-19T00:00:00"/>
    <n v="2026"/>
    <x v="1"/>
    <n v="6"/>
    <x v="5"/>
    <x v="1"/>
    <x v="1"/>
    <x v="3"/>
    <s v="New"/>
    <x v="3"/>
    <s v="Compact Sleeping Bag"/>
    <n v="4"/>
    <n v="123.89"/>
    <n v="0"/>
    <n v="59.42"/>
    <x v="1118"/>
    <n v="237.68"/>
    <n v="257.88"/>
    <n v="0.5203809831301961"/>
  </r>
  <r>
    <n v="3366"/>
    <d v="2026-06-19T00:00:00"/>
    <n v="2026"/>
    <x v="1"/>
    <n v="6"/>
    <x v="5"/>
    <x v="1"/>
    <x v="11"/>
    <x v="0"/>
    <s v="Business"/>
    <x v="2"/>
    <s v="Carry-On Duffel"/>
    <n v="1"/>
    <n v="135.41999999999999"/>
    <n v="0.05"/>
    <n v="68.180000000000007"/>
    <x v="1119"/>
    <n v="68.180000000000007"/>
    <n v="60.468999999999966"/>
    <n v="0.47003085915941811"/>
  </r>
  <r>
    <n v="3691"/>
    <d v="2026-06-19T00:00:00"/>
    <n v="2026"/>
    <x v="1"/>
    <n v="6"/>
    <x v="5"/>
    <x v="1"/>
    <x v="6"/>
    <x v="2"/>
    <s v="Returning"/>
    <x v="1"/>
    <s v="Hiking Daypack 20L"/>
    <n v="1"/>
    <n v="93.48"/>
    <n v="0.05"/>
    <n v="44.31"/>
    <x v="1120"/>
    <n v="44.31"/>
    <n v="44.495999999999995"/>
    <n v="0.50104722653874734"/>
  </r>
  <r>
    <n v="3909"/>
    <d v="2026-06-19T00:00:00"/>
    <n v="2026"/>
    <x v="1"/>
    <n v="6"/>
    <x v="5"/>
    <x v="1"/>
    <x v="1"/>
    <x v="3"/>
    <s v="Returning"/>
    <x v="1"/>
    <s v="Summit Backpack 45L"/>
    <n v="1"/>
    <n v="156.05000000000001"/>
    <n v="0.05"/>
    <n v="81.28"/>
    <x v="1121"/>
    <n v="81.28"/>
    <n v="66.967500000000001"/>
    <n v="0.45172768512116562"/>
  </r>
  <r>
    <n v="4862"/>
    <d v="2026-06-19T00:00:00"/>
    <n v="2026"/>
    <x v="1"/>
    <n v="6"/>
    <x v="5"/>
    <x v="1"/>
    <x v="6"/>
    <x v="0"/>
    <s v="Returning"/>
    <x v="4"/>
    <s v="Recovery Roller"/>
    <n v="1"/>
    <n v="36.74"/>
    <n v="0"/>
    <n v="14.15"/>
    <x v="1122"/>
    <n v="14.15"/>
    <n v="22.590000000000003"/>
    <n v="0.61486118671747425"/>
  </r>
  <r>
    <n v="5096"/>
    <d v="2026-06-19T00:00:00"/>
    <n v="2026"/>
    <x v="1"/>
    <n v="6"/>
    <x v="5"/>
    <x v="0"/>
    <x v="15"/>
    <x v="0"/>
    <s v="Returning"/>
    <x v="3"/>
    <s v="Trail Tent 2P"/>
    <n v="2"/>
    <n v="199.28"/>
    <n v="0"/>
    <n v="102.85"/>
    <x v="1123"/>
    <n v="205.7"/>
    <n v="192.86"/>
    <n v="0.48389201124046571"/>
  </r>
  <r>
    <n v="5112"/>
    <d v="2026-06-19T00:00:00"/>
    <n v="2026"/>
    <x v="1"/>
    <n v="6"/>
    <x v="5"/>
    <x v="0"/>
    <x v="0"/>
    <x v="3"/>
    <s v="Returning"/>
    <x v="4"/>
    <s v="Recovery Roller"/>
    <n v="2"/>
    <n v="37.04"/>
    <n v="0.05"/>
    <n v="13.76"/>
    <x v="1124"/>
    <n v="27.52"/>
    <n v="42.855999999999995"/>
    <n v="0.60895759918153913"/>
  </r>
  <r>
    <n v="501"/>
    <d v="2026-06-20T00:00:00"/>
    <n v="2026"/>
    <x v="1"/>
    <n v="6"/>
    <x v="5"/>
    <x v="3"/>
    <x v="4"/>
    <x v="0"/>
    <s v="New"/>
    <x v="3"/>
    <s v="Portable Camp Stove"/>
    <n v="2"/>
    <n v="80.95"/>
    <n v="0.1"/>
    <n v="39.44"/>
    <x v="1125"/>
    <n v="78.88"/>
    <n v="66.830000000000013"/>
    <n v="0.45865074462974409"/>
  </r>
  <r>
    <n v="540"/>
    <d v="2026-06-20T00:00:00"/>
    <n v="2026"/>
    <x v="1"/>
    <n v="6"/>
    <x v="5"/>
    <x v="0"/>
    <x v="9"/>
    <x v="3"/>
    <s v="Returning"/>
    <x v="1"/>
    <s v="Summit Backpack 45L"/>
    <n v="1"/>
    <n v="151.46"/>
    <n v="0.05"/>
    <n v="77.98"/>
    <x v="1126"/>
    <n v="77.98"/>
    <n v="65.906999999999996"/>
    <n v="0.45804693961233467"/>
  </r>
  <r>
    <n v="2255"/>
    <d v="2026-06-20T00:00:00"/>
    <n v="2026"/>
    <x v="1"/>
    <n v="6"/>
    <x v="5"/>
    <x v="0"/>
    <x v="9"/>
    <x v="0"/>
    <s v="Business"/>
    <x v="1"/>
    <s v="Hiking Daypack 20L"/>
    <n v="5"/>
    <n v="90.1"/>
    <n v="0"/>
    <n v="44.32"/>
    <x v="1127"/>
    <n v="221.6"/>
    <n v="228.9"/>
    <n v="0.50810210876803552"/>
  </r>
  <r>
    <n v="3126"/>
    <d v="2026-06-20T00:00:00"/>
    <n v="2026"/>
    <x v="1"/>
    <n v="6"/>
    <x v="5"/>
    <x v="0"/>
    <x v="0"/>
    <x v="3"/>
    <s v="Business"/>
    <x v="1"/>
    <s v="Summit Backpack 45L"/>
    <n v="1"/>
    <n v="155.69"/>
    <n v="0.1"/>
    <n v="79.42"/>
    <x v="1128"/>
    <n v="79.42"/>
    <n v="60.701000000000008"/>
    <n v="0.43320415926235184"/>
  </r>
  <r>
    <n v="3223"/>
    <d v="2026-06-20T00:00:00"/>
    <n v="2026"/>
    <x v="1"/>
    <n v="6"/>
    <x v="5"/>
    <x v="1"/>
    <x v="14"/>
    <x v="2"/>
    <s v="Returning"/>
    <x v="4"/>
    <s v="Training Mat"/>
    <n v="1"/>
    <n v="50.11"/>
    <n v="0.05"/>
    <n v="21.38"/>
    <x v="1129"/>
    <n v="21.38"/>
    <n v="26.224499999999995"/>
    <n v="0.55088279469377888"/>
  </r>
  <r>
    <n v="3260"/>
    <d v="2026-06-20T00:00:00"/>
    <n v="2026"/>
    <x v="1"/>
    <n v="6"/>
    <x v="5"/>
    <x v="2"/>
    <x v="2"/>
    <x v="2"/>
    <s v="Returning"/>
    <x v="1"/>
    <s v="Trail Boots"/>
    <n v="1"/>
    <n v="142.55000000000001"/>
    <n v="0.1"/>
    <n v="79.709999999999994"/>
    <x v="1130"/>
    <n v="79.709999999999994"/>
    <n v="48.585000000000022"/>
    <n v="0.37869753302934656"/>
  </r>
  <r>
    <n v="3404"/>
    <d v="2026-06-20T00:00:00"/>
    <n v="2026"/>
    <x v="1"/>
    <n v="6"/>
    <x v="5"/>
    <x v="3"/>
    <x v="8"/>
    <x v="0"/>
    <s v="New"/>
    <x v="3"/>
    <s v="Trail Tent 2P"/>
    <n v="3"/>
    <n v="191.11"/>
    <n v="0.05"/>
    <n v="102.82"/>
    <x v="1131"/>
    <n v="308.45999999999998"/>
    <n v="236.20350000000002"/>
    <n v="0.43366867800026992"/>
  </r>
  <r>
    <n v="4267"/>
    <d v="2026-06-20T00:00:00"/>
    <n v="2026"/>
    <x v="1"/>
    <n v="6"/>
    <x v="5"/>
    <x v="3"/>
    <x v="13"/>
    <x v="1"/>
    <s v="Business"/>
    <x v="0"/>
    <s v="Compact Repair Kit"/>
    <n v="6"/>
    <n v="40.229999999999997"/>
    <n v="0.15"/>
    <n v="17.079999999999998"/>
    <x v="1132"/>
    <n v="102.47999999999999"/>
    <n v="102.69300000000001"/>
    <n v="0.50051907414718322"/>
  </r>
  <r>
    <n v="5082"/>
    <d v="2026-06-20T00:00:00"/>
    <n v="2026"/>
    <x v="1"/>
    <n v="6"/>
    <x v="5"/>
    <x v="1"/>
    <x v="11"/>
    <x v="0"/>
    <s v="Business"/>
    <x v="0"/>
    <s v="Commuter Helmet"/>
    <n v="2"/>
    <n v="81.489999999999995"/>
    <n v="0"/>
    <n v="42.15"/>
    <x v="1133"/>
    <n v="84.3"/>
    <n v="78.679999999999993"/>
    <n v="0.48275862068965514"/>
  </r>
  <r>
    <n v="5108"/>
    <d v="2026-06-20T00:00:00"/>
    <n v="2026"/>
    <x v="1"/>
    <n v="6"/>
    <x v="5"/>
    <x v="1"/>
    <x v="6"/>
    <x v="1"/>
    <s v="Business"/>
    <x v="2"/>
    <s v="Travel Backpack 35L"/>
    <n v="8"/>
    <n v="162.71"/>
    <n v="0.2"/>
    <n v="85.27"/>
    <x v="1134"/>
    <n v="682.16"/>
    <n v="359.18400000000008"/>
    <n v="0.34492348349824847"/>
  </r>
  <r>
    <n v="1105"/>
    <d v="2026-06-21T00:00:00"/>
    <n v="2026"/>
    <x v="1"/>
    <n v="6"/>
    <x v="5"/>
    <x v="2"/>
    <x v="5"/>
    <x v="3"/>
    <s v="Returning"/>
    <x v="2"/>
    <s v="Insulated Bottle"/>
    <n v="1"/>
    <n v="36.479999999999997"/>
    <n v="0.1"/>
    <n v="13.9"/>
    <x v="1135"/>
    <n v="13.9"/>
    <n v="18.932000000000002"/>
    <n v="0.57663255360623789"/>
  </r>
  <r>
    <n v="2757"/>
    <d v="2026-06-21T00:00:00"/>
    <n v="2026"/>
    <x v="1"/>
    <n v="6"/>
    <x v="5"/>
    <x v="1"/>
    <x v="6"/>
    <x v="1"/>
    <s v="Business"/>
    <x v="2"/>
    <s v="Carry-On Duffel"/>
    <n v="6"/>
    <n v="136.65"/>
    <n v="0.15"/>
    <n v="68.56"/>
    <x v="1136"/>
    <n v="411.36"/>
    <n v="285.55500000000006"/>
    <n v="0.4097415036266977"/>
  </r>
  <r>
    <n v="3325"/>
    <d v="2026-06-21T00:00:00"/>
    <n v="2026"/>
    <x v="1"/>
    <n v="6"/>
    <x v="5"/>
    <x v="2"/>
    <x v="2"/>
    <x v="0"/>
    <s v="New"/>
    <x v="0"/>
    <s v="Trail Bike Light"/>
    <n v="4"/>
    <n v="50.57"/>
    <n v="0"/>
    <n v="21.85"/>
    <x v="1137"/>
    <n v="87.4"/>
    <n v="114.88"/>
    <n v="0.56792564761716435"/>
  </r>
  <r>
    <n v="4070"/>
    <d v="2026-06-21T00:00:00"/>
    <n v="2026"/>
    <x v="1"/>
    <n v="6"/>
    <x v="5"/>
    <x v="3"/>
    <x v="8"/>
    <x v="0"/>
    <s v="New"/>
    <x v="0"/>
    <s v="Cycling Pack 12L"/>
    <n v="3"/>
    <n v="103.72"/>
    <n v="0"/>
    <n v="50.34"/>
    <x v="1138"/>
    <n v="151.02000000000001"/>
    <n v="160.13999999999996"/>
    <n v="0.51465483995372152"/>
  </r>
  <r>
    <n v="4339"/>
    <d v="2026-06-21T00:00:00"/>
    <n v="2026"/>
    <x v="1"/>
    <n v="6"/>
    <x v="5"/>
    <x v="2"/>
    <x v="16"/>
    <x v="3"/>
    <s v="Returning"/>
    <x v="2"/>
    <s v="Carry-On Duffel"/>
    <n v="1"/>
    <n v="132.49"/>
    <n v="0"/>
    <n v="67.09"/>
    <x v="1139"/>
    <n v="67.09"/>
    <n v="65.400000000000006"/>
    <n v="0.49362216016303118"/>
  </r>
  <r>
    <n v="731"/>
    <d v="2026-06-22T00:00:00"/>
    <n v="2026"/>
    <x v="1"/>
    <n v="6"/>
    <x v="5"/>
    <x v="2"/>
    <x v="3"/>
    <x v="0"/>
    <s v="New"/>
    <x v="3"/>
    <s v="Portable Camp Stove"/>
    <n v="2"/>
    <n v="80.650000000000006"/>
    <n v="0"/>
    <n v="39.18"/>
    <x v="1140"/>
    <n v="78.36"/>
    <n v="82.940000000000012"/>
    <n v="0.51419714817110973"/>
  </r>
  <r>
    <n v="1362"/>
    <d v="2026-06-22T00:00:00"/>
    <n v="2026"/>
    <x v="1"/>
    <n v="6"/>
    <x v="5"/>
    <x v="1"/>
    <x v="1"/>
    <x v="2"/>
    <s v="New"/>
    <x v="4"/>
    <s v="Recovery Roller"/>
    <n v="1"/>
    <n v="35.409999999999997"/>
    <n v="0.05"/>
    <n v="13.9"/>
    <x v="1141"/>
    <n v="13.9"/>
    <n v="19.7395"/>
    <n v="0.58679528530447833"/>
  </r>
  <r>
    <n v="1512"/>
    <d v="2026-06-22T00:00:00"/>
    <n v="2026"/>
    <x v="1"/>
    <n v="6"/>
    <x v="5"/>
    <x v="0"/>
    <x v="0"/>
    <x v="3"/>
    <s v="Returning"/>
    <x v="4"/>
    <s v="Resistance Band Set"/>
    <n v="3"/>
    <n v="41.01"/>
    <n v="0"/>
    <n v="14.33"/>
    <x v="1142"/>
    <n v="42.99"/>
    <n v="80.039999999999992"/>
    <n v="0.65057303096805652"/>
  </r>
  <r>
    <n v="1647"/>
    <d v="2026-06-22T00:00:00"/>
    <n v="2026"/>
    <x v="1"/>
    <n v="6"/>
    <x v="5"/>
    <x v="3"/>
    <x v="8"/>
    <x v="0"/>
    <s v="Business"/>
    <x v="2"/>
    <s v="Insulated Bottle"/>
    <n v="1"/>
    <n v="36.01"/>
    <n v="0"/>
    <n v="13.23"/>
    <x v="1143"/>
    <n v="13.23"/>
    <n v="22.779999999999998"/>
    <n v="0.63260205498472644"/>
  </r>
  <r>
    <n v="2358"/>
    <d v="2026-06-22T00:00:00"/>
    <n v="2026"/>
    <x v="1"/>
    <n v="6"/>
    <x v="5"/>
    <x v="0"/>
    <x v="0"/>
    <x v="3"/>
    <s v="Returning"/>
    <x v="4"/>
    <s v="Training Mat"/>
    <n v="2"/>
    <n v="50.21"/>
    <n v="0.05"/>
    <n v="21.74"/>
    <x v="1144"/>
    <n v="43.48"/>
    <n v="51.919000000000004"/>
    <n v="0.54423002337550708"/>
  </r>
  <r>
    <n v="2366"/>
    <d v="2026-06-22T00:00:00"/>
    <n v="2026"/>
    <x v="1"/>
    <n v="6"/>
    <x v="5"/>
    <x v="2"/>
    <x v="10"/>
    <x v="3"/>
    <s v="Returning"/>
    <x v="0"/>
    <s v="Cycling Pack 12L"/>
    <n v="3"/>
    <n v="100.3"/>
    <n v="0"/>
    <n v="49.26"/>
    <x v="1145"/>
    <n v="147.78"/>
    <n v="153.11999999999998"/>
    <n v="0.5088733798604187"/>
  </r>
  <r>
    <n v="3481"/>
    <d v="2026-06-22T00:00:00"/>
    <n v="2026"/>
    <x v="1"/>
    <n v="6"/>
    <x v="5"/>
    <x v="3"/>
    <x v="8"/>
    <x v="2"/>
    <s v="New"/>
    <x v="2"/>
    <s v="Packing Cube Set"/>
    <n v="1"/>
    <n v="47.7"/>
    <n v="0.1"/>
    <n v="18.760000000000002"/>
    <x v="1146"/>
    <n v="18.760000000000002"/>
    <n v="24.170000000000005"/>
    <n v="0.56300955043093415"/>
  </r>
  <r>
    <n v="3595"/>
    <d v="2026-06-22T00:00:00"/>
    <n v="2026"/>
    <x v="1"/>
    <n v="6"/>
    <x v="5"/>
    <x v="1"/>
    <x v="14"/>
    <x v="0"/>
    <s v="New"/>
    <x v="0"/>
    <s v="Compact Repair Kit"/>
    <n v="2"/>
    <n v="40.94"/>
    <n v="0.1"/>
    <n v="16.88"/>
    <x v="1147"/>
    <n v="33.76"/>
    <n v="39.931999999999995"/>
    <n v="0.54187700157411933"/>
  </r>
  <r>
    <n v="3766"/>
    <d v="2026-06-22T00:00:00"/>
    <n v="2026"/>
    <x v="1"/>
    <n v="6"/>
    <x v="5"/>
    <x v="3"/>
    <x v="8"/>
    <x v="2"/>
    <s v="Returning"/>
    <x v="1"/>
    <s v="Hiking Daypack 20L"/>
    <n v="1"/>
    <n v="93.78"/>
    <n v="0"/>
    <n v="46.62"/>
    <x v="159"/>
    <n v="46.62"/>
    <n v="47.160000000000004"/>
    <n v="0.50287907869481774"/>
  </r>
  <r>
    <n v="3933"/>
    <d v="2026-06-22T00:00:00"/>
    <n v="2026"/>
    <x v="1"/>
    <n v="6"/>
    <x v="5"/>
    <x v="3"/>
    <x v="4"/>
    <x v="2"/>
    <s v="New"/>
    <x v="4"/>
    <s v="Training Mat"/>
    <n v="2"/>
    <n v="51.42"/>
    <n v="0"/>
    <n v="22.19"/>
    <x v="1148"/>
    <n v="44.38"/>
    <n v="58.46"/>
    <n v="0.56845585375340335"/>
  </r>
  <r>
    <n v="3951"/>
    <d v="2026-06-22T00:00:00"/>
    <n v="2026"/>
    <x v="1"/>
    <n v="6"/>
    <x v="5"/>
    <x v="2"/>
    <x v="2"/>
    <x v="2"/>
    <s v="New"/>
    <x v="2"/>
    <s v="Travel Backpack 35L"/>
    <n v="1"/>
    <n v="164.99"/>
    <n v="0.1"/>
    <n v="86.6"/>
    <x v="1149"/>
    <n v="86.6"/>
    <n v="61.89100000000002"/>
    <n v="0.41679967136055396"/>
  </r>
  <r>
    <n v="4078"/>
    <d v="2026-06-22T00:00:00"/>
    <n v="2026"/>
    <x v="1"/>
    <n v="6"/>
    <x v="5"/>
    <x v="2"/>
    <x v="5"/>
    <x v="3"/>
    <s v="Returning"/>
    <x v="1"/>
    <s v="Trail Boots"/>
    <n v="1"/>
    <n v="145.65"/>
    <n v="0"/>
    <n v="79.87"/>
    <x v="1150"/>
    <n v="79.87"/>
    <n v="65.78"/>
    <n v="0.45163062135255749"/>
  </r>
  <r>
    <n v="4182"/>
    <d v="2026-06-22T00:00:00"/>
    <n v="2026"/>
    <x v="1"/>
    <n v="6"/>
    <x v="5"/>
    <x v="1"/>
    <x v="11"/>
    <x v="0"/>
    <s v="New"/>
    <x v="4"/>
    <s v="Weighted Vest"/>
    <n v="4"/>
    <n v="120.94"/>
    <n v="0.05"/>
    <n v="70.84"/>
    <x v="1151"/>
    <n v="283.36"/>
    <n v="176.21199999999993"/>
    <n v="0.38342631840059871"/>
  </r>
  <r>
    <n v="323"/>
    <d v="2026-06-23T00:00:00"/>
    <n v="2026"/>
    <x v="1"/>
    <n v="6"/>
    <x v="5"/>
    <x v="3"/>
    <x v="13"/>
    <x v="0"/>
    <s v="Returning"/>
    <x v="2"/>
    <s v="Insulated Bottle"/>
    <n v="1"/>
    <n v="36.94"/>
    <n v="0"/>
    <n v="13.25"/>
    <x v="1152"/>
    <n v="13.25"/>
    <n v="23.689999999999998"/>
    <n v="0.64131023280996213"/>
  </r>
  <r>
    <n v="544"/>
    <d v="2026-06-23T00:00:00"/>
    <n v="2026"/>
    <x v="1"/>
    <n v="6"/>
    <x v="5"/>
    <x v="0"/>
    <x v="15"/>
    <x v="0"/>
    <s v="Business"/>
    <x v="1"/>
    <s v="Hiking Daypack 20L"/>
    <n v="1"/>
    <n v="90.3"/>
    <n v="0.05"/>
    <n v="45.07"/>
    <x v="1153"/>
    <n v="45.07"/>
    <n v="40.714999999999996"/>
    <n v="0.47461677449437545"/>
  </r>
  <r>
    <n v="1570"/>
    <d v="2026-06-23T00:00:00"/>
    <n v="2026"/>
    <x v="1"/>
    <n v="6"/>
    <x v="5"/>
    <x v="3"/>
    <x v="13"/>
    <x v="3"/>
    <s v="Returning"/>
    <x v="3"/>
    <s v="Alpine Tent 4P"/>
    <n v="1"/>
    <n v="335.05"/>
    <n v="0"/>
    <n v="191.67"/>
    <x v="1154"/>
    <n v="191.67"/>
    <n v="143.38000000000002"/>
    <n v="0.42793612893597976"/>
  </r>
  <r>
    <n v="1932"/>
    <d v="2026-06-23T00:00:00"/>
    <n v="2026"/>
    <x v="1"/>
    <n v="6"/>
    <x v="5"/>
    <x v="3"/>
    <x v="8"/>
    <x v="0"/>
    <s v="New"/>
    <x v="2"/>
    <s v="Insulated Bottle"/>
    <n v="1"/>
    <n v="35.9"/>
    <n v="0.05"/>
    <n v="13.81"/>
    <x v="1155"/>
    <n v="13.81"/>
    <n v="20.294999999999995"/>
    <n v="0.59507403606509301"/>
  </r>
  <r>
    <n v="4352"/>
    <d v="2026-06-23T00:00:00"/>
    <n v="2026"/>
    <x v="1"/>
    <n v="6"/>
    <x v="5"/>
    <x v="3"/>
    <x v="13"/>
    <x v="0"/>
    <s v="Returning"/>
    <x v="0"/>
    <s v="Trail Bike Light"/>
    <n v="6"/>
    <n v="51.34"/>
    <n v="0.1"/>
    <n v="22.47"/>
    <x v="1156"/>
    <n v="134.82"/>
    <n v="142.41600000000005"/>
    <n v="0.51369951954291659"/>
  </r>
  <r>
    <n v="4561"/>
    <d v="2026-06-23T00:00:00"/>
    <n v="2026"/>
    <x v="1"/>
    <n v="6"/>
    <x v="5"/>
    <x v="0"/>
    <x v="0"/>
    <x v="2"/>
    <s v="Returning"/>
    <x v="1"/>
    <s v="Summit Backpack 45L"/>
    <n v="1"/>
    <n v="157.91"/>
    <n v="0"/>
    <n v="77.12"/>
    <x v="1157"/>
    <n v="77.12"/>
    <n v="80.789999999999992"/>
    <n v="0.51162054334747642"/>
  </r>
  <r>
    <n v="4741"/>
    <d v="2026-06-23T00:00:00"/>
    <n v="2026"/>
    <x v="1"/>
    <n v="6"/>
    <x v="5"/>
    <x v="3"/>
    <x v="13"/>
    <x v="0"/>
    <s v="New"/>
    <x v="0"/>
    <s v="Compact Repair Kit"/>
    <n v="3"/>
    <n v="41.09"/>
    <n v="0.05"/>
    <n v="16.809999999999999"/>
    <x v="1158"/>
    <n v="50.429999999999993"/>
    <n v="66.676500000000019"/>
    <n v="0.569366346018368"/>
  </r>
  <r>
    <n v="4882"/>
    <d v="2026-06-23T00:00:00"/>
    <n v="2026"/>
    <x v="1"/>
    <n v="6"/>
    <x v="5"/>
    <x v="1"/>
    <x v="12"/>
    <x v="0"/>
    <s v="Returning"/>
    <x v="3"/>
    <s v="Compact Sleeping Bag"/>
    <n v="2"/>
    <n v="120.18"/>
    <n v="0.05"/>
    <n v="59.4"/>
    <x v="1159"/>
    <n v="118.8"/>
    <n v="109.54200000000002"/>
    <n v="0.47972777675591882"/>
  </r>
  <r>
    <n v="4885"/>
    <d v="2026-06-23T00:00:00"/>
    <n v="2026"/>
    <x v="1"/>
    <n v="6"/>
    <x v="5"/>
    <x v="3"/>
    <x v="13"/>
    <x v="3"/>
    <s v="New"/>
    <x v="3"/>
    <s v="Trail Tent 2P"/>
    <n v="1"/>
    <n v="198.1"/>
    <n v="0.1"/>
    <n v="103.46"/>
    <x v="1160"/>
    <n v="103.46"/>
    <n v="74.83"/>
    <n v="0.41970946211228899"/>
  </r>
  <r>
    <n v="4982"/>
    <d v="2026-06-23T00:00:00"/>
    <n v="2026"/>
    <x v="1"/>
    <n v="6"/>
    <x v="5"/>
    <x v="2"/>
    <x v="10"/>
    <x v="0"/>
    <s v="Returning"/>
    <x v="2"/>
    <s v="Insulated Bottle"/>
    <n v="1"/>
    <n v="36.700000000000003"/>
    <n v="0.15"/>
    <n v="13.59"/>
    <x v="1161"/>
    <n v="13.59"/>
    <n v="17.605"/>
    <n v="0.56435326174066358"/>
  </r>
  <r>
    <n v="40"/>
    <d v="2026-06-24T00:00:00"/>
    <n v="2026"/>
    <x v="1"/>
    <n v="6"/>
    <x v="5"/>
    <x v="3"/>
    <x v="7"/>
    <x v="2"/>
    <s v="New"/>
    <x v="2"/>
    <s v="Travel Backpack 35L"/>
    <n v="1"/>
    <n v="167.23"/>
    <n v="0.05"/>
    <n v="85.14"/>
    <x v="1162"/>
    <n v="85.14"/>
    <n v="73.728499999999983"/>
    <n v="0.46408507665144438"/>
  </r>
  <r>
    <n v="110"/>
    <d v="2026-06-24T00:00:00"/>
    <n v="2026"/>
    <x v="1"/>
    <n v="6"/>
    <x v="5"/>
    <x v="1"/>
    <x v="12"/>
    <x v="2"/>
    <s v="Business"/>
    <x v="1"/>
    <s v="Trekking Poles"/>
    <n v="2"/>
    <n v="72.97"/>
    <n v="0"/>
    <n v="31.57"/>
    <x v="1163"/>
    <n v="63.14"/>
    <n v="82.8"/>
    <n v="0.56735644785528294"/>
  </r>
  <r>
    <n v="1169"/>
    <d v="2026-06-24T00:00:00"/>
    <n v="2026"/>
    <x v="1"/>
    <n v="6"/>
    <x v="5"/>
    <x v="1"/>
    <x v="11"/>
    <x v="2"/>
    <s v="New"/>
    <x v="0"/>
    <s v="Commuter Helmet"/>
    <n v="3"/>
    <n v="82.91"/>
    <n v="0"/>
    <n v="42.29"/>
    <x v="1164"/>
    <n v="126.87"/>
    <n v="121.85999999999999"/>
    <n v="0.4899288384995778"/>
  </r>
  <r>
    <n v="2211"/>
    <d v="2026-06-24T00:00:00"/>
    <n v="2026"/>
    <x v="1"/>
    <n v="6"/>
    <x v="5"/>
    <x v="2"/>
    <x v="10"/>
    <x v="3"/>
    <s v="New"/>
    <x v="4"/>
    <s v="Resistance Band Set"/>
    <n v="2"/>
    <n v="41.25"/>
    <n v="0"/>
    <n v="14.72"/>
    <x v="1003"/>
    <n v="29.44"/>
    <n v="53.06"/>
    <n v="0.64315151515151514"/>
  </r>
  <r>
    <n v="3494"/>
    <d v="2026-06-24T00:00:00"/>
    <n v="2026"/>
    <x v="1"/>
    <n v="6"/>
    <x v="5"/>
    <x v="3"/>
    <x v="8"/>
    <x v="1"/>
    <s v="Business"/>
    <x v="3"/>
    <s v="Trail Tent 2P"/>
    <n v="6"/>
    <n v="194.79"/>
    <n v="0.15"/>
    <n v="106.78"/>
    <x v="1165"/>
    <n v="640.68000000000006"/>
    <n v="352.74899999999991"/>
    <n v="0.3550822454347517"/>
  </r>
  <r>
    <n v="3586"/>
    <d v="2026-06-24T00:00:00"/>
    <n v="2026"/>
    <x v="1"/>
    <n v="6"/>
    <x v="5"/>
    <x v="0"/>
    <x v="15"/>
    <x v="1"/>
    <s v="Business"/>
    <x v="3"/>
    <s v="Trail Tent 2P"/>
    <n v="6"/>
    <n v="193.13"/>
    <n v="0.15"/>
    <n v="106.49"/>
    <x v="1166"/>
    <n v="638.93999999999994"/>
    <n v="346.02300000000002"/>
    <n v="0.35130558203709178"/>
  </r>
  <r>
    <n v="3660"/>
    <d v="2026-06-24T00:00:00"/>
    <n v="2026"/>
    <x v="1"/>
    <n v="6"/>
    <x v="5"/>
    <x v="2"/>
    <x v="3"/>
    <x v="0"/>
    <s v="New"/>
    <x v="0"/>
    <s v="Commuter Helmet"/>
    <n v="1"/>
    <n v="82.7"/>
    <n v="0.05"/>
    <n v="42.16"/>
    <x v="1167"/>
    <n v="42.16"/>
    <n v="36.405000000000001"/>
    <n v="0.46337427607713361"/>
  </r>
  <r>
    <n v="4307"/>
    <d v="2026-06-24T00:00:00"/>
    <n v="2026"/>
    <x v="1"/>
    <n v="6"/>
    <x v="5"/>
    <x v="3"/>
    <x v="8"/>
    <x v="0"/>
    <s v="Business"/>
    <x v="0"/>
    <s v="Compact Repair Kit"/>
    <n v="1"/>
    <n v="40.33"/>
    <n v="0"/>
    <n v="16.48"/>
    <x v="1168"/>
    <n v="16.48"/>
    <n v="23.849999999999998"/>
    <n v="0.59137118770146291"/>
  </r>
  <r>
    <n v="5133"/>
    <d v="2026-06-24T00:00:00"/>
    <n v="2026"/>
    <x v="1"/>
    <n v="6"/>
    <x v="5"/>
    <x v="0"/>
    <x v="0"/>
    <x v="0"/>
    <s v="Business"/>
    <x v="3"/>
    <s v="Portable Camp Stove"/>
    <n v="1"/>
    <n v="81.99"/>
    <n v="0.15"/>
    <n v="40.29"/>
    <x v="1169"/>
    <n v="40.29"/>
    <n v="29.401499999999992"/>
    <n v="0.4218807171606293"/>
  </r>
  <r>
    <n v="472"/>
    <d v="2026-06-25T00:00:00"/>
    <n v="2026"/>
    <x v="1"/>
    <n v="6"/>
    <x v="5"/>
    <x v="1"/>
    <x v="6"/>
    <x v="2"/>
    <s v="Business"/>
    <x v="2"/>
    <s v="Packing Cube Set"/>
    <n v="3"/>
    <n v="46.29"/>
    <n v="0"/>
    <n v="18.309999999999999"/>
    <x v="1170"/>
    <n v="54.929999999999993"/>
    <n v="83.940000000000012"/>
    <n v="0.60445020522791104"/>
  </r>
  <r>
    <n v="689"/>
    <d v="2026-06-25T00:00:00"/>
    <n v="2026"/>
    <x v="1"/>
    <n v="6"/>
    <x v="5"/>
    <x v="3"/>
    <x v="7"/>
    <x v="0"/>
    <s v="New"/>
    <x v="0"/>
    <s v="Compact Repair Kit"/>
    <n v="1"/>
    <n v="39.729999999999997"/>
    <n v="0"/>
    <n v="16.55"/>
    <x v="1171"/>
    <n v="16.55"/>
    <n v="23.179999999999996"/>
    <n v="0.58343820790334755"/>
  </r>
  <r>
    <n v="864"/>
    <d v="2026-06-25T00:00:00"/>
    <n v="2026"/>
    <x v="1"/>
    <n v="6"/>
    <x v="5"/>
    <x v="3"/>
    <x v="8"/>
    <x v="0"/>
    <s v="New"/>
    <x v="2"/>
    <s v="Carry-On Duffel"/>
    <n v="4"/>
    <n v="131.02000000000001"/>
    <n v="0.05"/>
    <n v="67.42"/>
    <x v="1172"/>
    <n v="269.68"/>
    <n v="228.19600000000003"/>
    <n v="0.45833902417469413"/>
  </r>
  <r>
    <n v="1163"/>
    <d v="2026-06-25T00:00:00"/>
    <n v="2026"/>
    <x v="1"/>
    <n v="6"/>
    <x v="5"/>
    <x v="1"/>
    <x v="12"/>
    <x v="0"/>
    <s v="New"/>
    <x v="2"/>
    <s v="Packing Cube Set"/>
    <n v="2"/>
    <n v="46.69"/>
    <n v="0.05"/>
    <n v="18.23"/>
    <x v="1173"/>
    <n v="36.46"/>
    <n v="52.250999999999998"/>
    <n v="0.58900249123558523"/>
  </r>
  <r>
    <n v="1323"/>
    <d v="2026-06-25T00:00:00"/>
    <n v="2026"/>
    <x v="1"/>
    <n v="6"/>
    <x v="5"/>
    <x v="1"/>
    <x v="12"/>
    <x v="0"/>
    <s v="Returning"/>
    <x v="4"/>
    <s v="Resistance Band Set"/>
    <n v="2"/>
    <n v="39.57"/>
    <n v="0.1"/>
    <n v="14.64"/>
    <x v="1174"/>
    <n v="29.28"/>
    <n v="41.945999999999998"/>
    <n v="0.58891416055934631"/>
  </r>
  <r>
    <n v="2098"/>
    <d v="2026-06-25T00:00:00"/>
    <n v="2026"/>
    <x v="1"/>
    <n v="6"/>
    <x v="5"/>
    <x v="2"/>
    <x v="2"/>
    <x v="0"/>
    <s v="Returning"/>
    <x v="1"/>
    <s v="Trail Boots"/>
    <n v="1"/>
    <n v="146.46"/>
    <n v="0.15"/>
    <n v="80.760000000000005"/>
    <x v="1175"/>
    <n v="80.760000000000005"/>
    <n v="43.730999999999995"/>
    <n v="0.35127840566787955"/>
  </r>
  <r>
    <n v="2190"/>
    <d v="2026-06-25T00:00:00"/>
    <n v="2026"/>
    <x v="1"/>
    <n v="6"/>
    <x v="5"/>
    <x v="1"/>
    <x v="6"/>
    <x v="2"/>
    <s v="Business"/>
    <x v="0"/>
    <s v="Trail Bike Light"/>
    <n v="5"/>
    <n v="50.78"/>
    <n v="0"/>
    <n v="22.68"/>
    <x v="1176"/>
    <n v="113.4"/>
    <n v="140.5"/>
    <n v="0.55336746750689247"/>
  </r>
  <r>
    <n v="2664"/>
    <d v="2026-06-25T00:00:00"/>
    <n v="2026"/>
    <x v="1"/>
    <n v="6"/>
    <x v="5"/>
    <x v="2"/>
    <x v="10"/>
    <x v="3"/>
    <s v="Returning"/>
    <x v="2"/>
    <s v="Packing Cube Set"/>
    <n v="3"/>
    <n v="47.61"/>
    <n v="0"/>
    <n v="18.21"/>
    <x v="1177"/>
    <n v="54.63"/>
    <n v="88.199999999999989"/>
    <n v="0.61751732829237549"/>
  </r>
  <r>
    <n v="2992"/>
    <d v="2026-06-25T00:00:00"/>
    <n v="2026"/>
    <x v="1"/>
    <n v="6"/>
    <x v="5"/>
    <x v="2"/>
    <x v="16"/>
    <x v="0"/>
    <s v="New"/>
    <x v="0"/>
    <s v="Trail Bike Light"/>
    <n v="1"/>
    <n v="50.75"/>
    <n v="0.1"/>
    <n v="22.94"/>
    <x v="1178"/>
    <n v="22.94"/>
    <n v="22.735000000000003"/>
    <n v="0.49775588396278053"/>
  </r>
  <r>
    <n v="3120"/>
    <d v="2026-06-25T00:00:00"/>
    <n v="2026"/>
    <x v="1"/>
    <n v="6"/>
    <x v="5"/>
    <x v="2"/>
    <x v="5"/>
    <x v="3"/>
    <s v="Returning"/>
    <x v="4"/>
    <s v="Training Mat"/>
    <n v="1"/>
    <n v="50.33"/>
    <n v="0"/>
    <n v="21.66"/>
    <x v="1179"/>
    <n v="21.66"/>
    <n v="28.669999999999998"/>
    <n v="0.56964037353467112"/>
  </r>
  <r>
    <n v="189"/>
    <d v="2026-06-26T00:00:00"/>
    <n v="2026"/>
    <x v="1"/>
    <n v="6"/>
    <x v="5"/>
    <x v="2"/>
    <x v="10"/>
    <x v="0"/>
    <s v="Business"/>
    <x v="2"/>
    <s v="Packing Cube Set"/>
    <n v="1"/>
    <n v="47.5"/>
    <n v="0.1"/>
    <n v="18.8"/>
    <x v="1180"/>
    <n v="18.8"/>
    <n v="23.95"/>
    <n v="0.56023391812865497"/>
  </r>
  <r>
    <n v="927"/>
    <d v="2026-06-26T00:00:00"/>
    <n v="2026"/>
    <x v="1"/>
    <n v="6"/>
    <x v="5"/>
    <x v="2"/>
    <x v="10"/>
    <x v="3"/>
    <s v="Returning"/>
    <x v="2"/>
    <s v="Carry-On Duffel"/>
    <n v="2"/>
    <n v="130.33000000000001"/>
    <n v="0.1"/>
    <n v="67.319999999999993"/>
    <x v="1181"/>
    <n v="134.63999999999999"/>
    <n v="99.954000000000036"/>
    <n v="0.42607227806337772"/>
  </r>
  <r>
    <n v="1388"/>
    <d v="2026-06-26T00:00:00"/>
    <n v="2026"/>
    <x v="1"/>
    <n v="6"/>
    <x v="5"/>
    <x v="1"/>
    <x v="14"/>
    <x v="0"/>
    <s v="Returning"/>
    <x v="1"/>
    <s v="Summit Backpack 45L"/>
    <n v="3"/>
    <n v="156.76"/>
    <n v="0.05"/>
    <n v="78.63"/>
    <x v="1182"/>
    <n v="235.89"/>
    <n v="210.87599999999998"/>
    <n v="0.47200547937846654"/>
  </r>
  <r>
    <n v="3932"/>
    <d v="2026-06-26T00:00:00"/>
    <n v="2026"/>
    <x v="1"/>
    <n v="6"/>
    <x v="5"/>
    <x v="2"/>
    <x v="10"/>
    <x v="0"/>
    <s v="New"/>
    <x v="4"/>
    <s v="Recovery Roller"/>
    <n v="4"/>
    <n v="35.770000000000003"/>
    <n v="0"/>
    <n v="13.75"/>
    <x v="1183"/>
    <n v="55"/>
    <n v="88.080000000000013"/>
    <n v="0.61559966452334358"/>
  </r>
  <r>
    <n v="4008"/>
    <d v="2026-06-26T00:00:00"/>
    <n v="2026"/>
    <x v="1"/>
    <n v="6"/>
    <x v="5"/>
    <x v="1"/>
    <x v="14"/>
    <x v="0"/>
    <s v="Returning"/>
    <x v="0"/>
    <s v="Cycling Pack 12L"/>
    <n v="2"/>
    <n v="102.49"/>
    <n v="0"/>
    <n v="50.07"/>
    <x v="1184"/>
    <n v="100.14"/>
    <n v="104.83999999999999"/>
    <n v="0.51146453312518292"/>
  </r>
  <r>
    <n v="4701"/>
    <d v="2026-06-26T00:00:00"/>
    <n v="2026"/>
    <x v="1"/>
    <n v="6"/>
    <x v="5"/>
    <x v="0"/>
    <x v="0"/>
    <x v="1"/>
    <s v="Business"/>
    <x v="0"/>
    <s v="Commuter Helmet"/>
    <n v="8"/>
    <n v="82.47"/>
    <n v="0.15"/>
    <n v="42.58"/>
    <x v="1185"/>
    <n v="340.64"/>
    <n v="220.15599999999995"/>
    <n v="0.39257769313618496"/>
  </r>
  <r>
    <n v="4805"/>
    <d v="2026-06-26T00:00:00"/>
    <n v="2026"/>
    <x v="1"/>
    <n v="6"/>
    <x v="5"/>
    <x v="2"/>
    <x v="10"/>
    <x v="0"/>
    <s v="Returning"/>
    <x v="3"/>
    <s v="Compact Sleeping Bag"/>
    <n v="1"/>
    <n v="121.44"/>
    <n v="0"/>
    <n v="62.34"/>
    <x v="1186"/>
    <n v="62.34"/>
    <n v="59.099999999999994"/>
    <n v="0.48666007905138337"/>
  </r>
  <r>
    <n v="912"/>
    <d v="2026-06-27T00:00:00"/>
    <n v="2026"/>
    <x v="1"/>
    <n v="6"/>
    <x v="5"/>
    <x v="0"/>
    <x v="0"/>
    <x v="3"/>
    <s v="New"/>
    <x v="2"/>
    <s v="Packing Cube Set"/>
    <n v="4"/>
    <n v="46.44"/>
    <n v="0.05"/>
    <n v="18.2"/>
    <x v="1187"/>
    <n v="72.8"/>
    <n v="103.67199999999998"/>
    <n v="0.58746996690693143"/>
  </r>
  <r>
    <n v="1837"/>
    <d v="2026-06-27T00:00:00"/>
    <n v="2026"/>
    <x v="1"/>
    <n v="6"/>
    <x v="5"/>
    <x v="0"/>
    <x v="0"/>
    <x v="3"/>
    <s v="Business"/>
    <x v="3"/>
    <s v="Trail Tent 2P"/>
    <n v="2"/>
    <n v="194.13"/>
    <n v="0.1"/>
    <n v="106.51"/>
    <x v="1188"/>
    <n v="213.02"/>
    <n v="136.41400000000002"/>
    <n v="0.39038559499075648"/>
  </r>
  <r>
    <n v="2216"/>
    <d v="2026-06-27T00:00:00"/>
    <n v="2026"/>
    <x v="1"/>
    <n v="6"/>
    <x v="5"/>
    <x v="0"/>
    <x v="9"/>
    <x v="0"/>
    <s v="Business"/>
    <x v="0"/>
    <s v="Commuter Helmet"/>
    <n v="4"/>
    <n v="81.86"/>
    <n v="0.05"/>
    <n v="42.22"/>
    <x v="1189"/>
    <n v="168.88"/>
    <n v="142.18799999999999"/>
    <n v="0.45709619761595532"/>
  </r>
  <r>
    <n v="2451"/>
    <d v="2026-06-27T00:00:00"/>
    <n v="2026"/>
    <x v="1"/>
    <n v="6"/>
    <x v="5"/>
    <x v="0"/>
    <x v="9"/>
    <x v="1"/>
    <s v="Business"/>
    <x v="2"/>
    <s v="Travel Backpack 35L"/>
    <n v="4"/>
    <n v="162.61000000000001"/>
    <n v="0.05"/>
    <n v="88.64"/>
    <x v="1190"/>
    <n v="354.56"/>
    <n v="263.358"/>
    <n v="0.4262021821665658"/>
  </r>
  <r>
    <n v="2874"/>
    <d v="2026-06-27T00:00:00"/>
    <n v="2026"/>
    <x v="1"/>
    <n v="6"/>
    <x v="5"/>
    <x v="1"/>
    <x v="12"/>
    <x v="2"/>
    <s v="New"/>
    <x v="0"/>
    <s v="Compact Repair Kit"/>
    <n v="1"/>
    <n v="40.26"/>
    <n v="0"/>
    <n v="16.62"/>
    <x v="1191"/>
    <n v="16.62"/>
    <n v="23.639999999999997"/>
    <n v="0.58718330849478384"/>
  </r>
  <r>
    <n v="2885"/>
    <d v="2026-06-27T00:00:00"/>
    <n v="2026"/>
    <x v="1"/>
    <n v="6"/>
    <x v="5"/>
    <x v="0"/>
    <x v="0"/>
    <x v="0"/>
    <s v="Business"/>
    <x v="2"/>
    <s v="Packing Cube Set"/>
    <n v="1"/>
    <n v="47.23"/>
    <n v="0.1"/>
    <n v="17.829999999999998"/>
    <x v="1192"/>
    <n v="17.829999999999998"/>
    <n v="24.677"/>
    <n v="0.58053967581810062"/>
  </r>
  <r>
    <n v="3014"/>
    <d v="2026-06-27T00:00:00"/>
    <n v="2026"/>
    <x v="1"/>
    <n v="6"/>
    <x v="5"/>
    <x v="2"/>
    <x v="10"/>
    <x v="0"/>
    <s v="New"/>
    <x v="4"/>
    <s v="Training Mat"/>
    <n v="1"/>
    <n v="50.13"/>
    <n v="0.15"/>
    <n v="22.22"/>
    <x v="1193"/>
    <n v="22.22"/>
    <n v="20.390500000000003"/>
    <n v="0.47853228664296366"/>
  </r>
  <r>
    <n v="3273"/>
    <d v="2026-06-27T00:00:00"/>
    <n v="2026"/>
    <x v="1"/>
    <n v="6"/>
    <x v="5"/>
    <x v="2"/>
    <x v="3"/>
    <x v="0"/>
    <s v="Business"/>
    <x v="3"/>
    <s v="Alpine Tent 4P"/>
    <n v="2"/>
    <n v="345.82"/>
    <n v="0.05"/>
    <n v="196.24"/>
    <x v="1194"/>
    <n v="392.48"/>
    <n v="264.57799999999997"/>
    <n v="0.40267069269379563"/>
  </r>
  <r>
    <n v="5041"/>
    <d v="2026-06-27T00:00:00"/>
    <n v="2026"/>
    <x v="1"/>
    <n v="6"/>
    <x v="5"/>
    <x v="0"/>
    <x v="15"/>
    <x v="2"/>
    <s v="New"/>
    <x v="3"/>
    <s v="Compact Sleeping Bag"/>
    <n v="1"/>
    <n v="126.12"/>
    <n v="0"/>
    <n v="62.18"/>
    <x v="1195"/>
    <n v="62.18"/>
    <n v="63.940000000000005"/>
    <n v="0.50697748176339996"/>
  </r>
  <r>
    <n v="312"/>
    <d v="2026-06-28T00:00:00"/>
    <n v="2026"/>
    <x v="1"/>
    <n v="6"/>
    <x v="5"/>
    <x v="3"/>
    <x v="7"/>
    <x v="3"/>
    <s v="Returning"/>
    <x v="4"/>
    <s v="Recovery Roller"/>
    <n v="1"/>
    <n v="36"/>
    <n v="0"/>
    <n v="13.95"/>
    <x v="1196"/>
    <n v="13.95"/>
    <n v="22.05"/>
    <n v="0.61250000000000004"/>
  </r>
  <r>
    <n v="647"/>
    <d v="2026-06-28T00:00:00"/>
    <n v="2026"/>
    <x v="1"/>
    <n v="6"/>
    <x v="5"/>
    <x v="0"/>
    <x v="0"/>
    <x v="0"/>
    <s v="Returning"/>
    <x v="2"/>
    <s v="Travel Backpack 35L"/>
    <n v="1"/>
    <n v="162.25"/>
    <n v="0.05"/>
    <n v="89.28"/>
    <x v="1197"/>
    <n v="89.28"/>
    <n v="64.857499999999987"/>
    <n v="0.42077690373854509"/>
  </r>
  <r>
    <n v="708"/>
    <d v="2026-06-28T00:00:00"/>
    <n v="2026"/>
    <x v="1"/>
    <n v="6"/>
    <x v="5"/>
    <x v="1"/>
    <x v="11"/>
    <x v="0"/>
    <s v="Returning"/>
    <x v="1"/>
    <s v="Summit Backpack 45L"/>
    <n v="1"/>
    <n v="150.44"/>
    <n v="0"/>
    <n v="80.5"/>
    <x v="1198"/>
    <n v="80.5"/>
    <n v="69.94"/>
    <n v="0.46490295134272797"/>
  </r>
  <r>
    <n v="886"/>
    <d v="2026-06-28T00:00:00"/>
    <n v="2026"/>
    <x v="1"/>
    <n v="6"/>
    <x v="5"/>
    <x v="0"/>
    <x v="0"/>
    <x v="2"/>
    <s v="Business"/>
    <x v="3"/>
    <s v="Compact Sleeping Bag"/>
    <n v="2"/>
    <n v="126.17"/>
    <n v="0.05"/>
    <n v="61.13"/>
    <x v="1199"/>
    <n v="122.26"/>
    <n v="117.46299999999998"/>
    <n v="0.48999470221881081"/>
  </r>
  <r>
    <n v="944"/>
    <d v="2026-06-28T00:00:00"/>
    <n v="2026"/>
    <x v="1"/>
    <n v="6"/>
    <x v="5"/>
    <x v="3"/>
    <x v="7"/>
    <x v="3"/>
    <s v="Returning"/>
    <x v="3"/>
    <s v="Portable Camp Stove"/>
    <n v="2"/>
    <n v="83.72"/>
    <n v="0"/>
    <n v="38.96"/>
    <x v="1200"/>
    <n v="77.92"/>
    <n v="89.52"/>
    <n v="0.53463927376970855"/>
  </r>
  <r>
    <n v="1050"/>
    <d v="2026-06-28T00:00:00"/>
    <n v="2026"/>
    <x v="1"/>
    <n v="6"/>
    <x v="5"/>
    <x v="3"/>
    <x v="8"/>
    <x v="3"/>
    <s v="New"/>
    <x v="1"/>
    <s v="Trekking Poles"/>
    <n v="1"/>
    <n v="70.58"/>
    <n v="0"/>
    <n v="32.78"/>
    <x v="1201"/>
    <n v="32.78"/>
    <n v="37.799999999999997"/>
    <n v="0.53556248228960046"/>
  </r>
  <r>
    <n v="1677"/>
    <d v="2026-06-28T00:00:00"/>
    <n v="2026"/>
    <x v="1"/>
    <n v="6"/>
    <x v="5"/>
    <x v="3"/>
    <x v="13"/>
    <x v="1"/>
    <s v="Business"/>
    <x v="3"/>
    <s v="Portable Camp Stove"/>
    <n v="5"/>
    <n v="81.96"/>
    <n v="0.05"/>
    <n v="39.130000000000003"/>
    <x v="1202"/>
    <n v="195.65"/>
    <n v="193.65999999999994"/>
    <n v="0.497444196141892"/>
  </r>
  <r>
    <n v="2109"/>
    <d v="2026-06-28T00:00:00"/>
    <n v="2026"/>
    <x v="1"/>
    <n v="6"/>
    <x v="5"/>
    <x v="1"/>
    <x v="14"/>
    <x v="0"/>
    <s v="New"/>
    <x v="0"/>
    <s v="Compact Repair Kit"/>
    <n v="1"/>
    <n v="40.67"/>
    <n v="0"/>
    <n v="16.5"/>
    <x v="1203"/>
    <n v="16.5"/>
    <n v="24.17"/>
    <n v="0.59429554954511932"/>
  </r>
  <r>
    <n v="3688"/>
    <d v="2026-06-28T00:00:00"/>
    <n v="2026"/>
    <x v="1"/>
    <n v="6"/>
    <x v="5"/>
    <x v="2"/>
    <x v="16"/>
    <x v="2"/>
    <s v="New"/>
    <x v="4"/>
    <s v="Resistance Band Set"/>
    <n v="1"/>
    <n v="40.94"/>
    <n v="0"/>
    <n v="14.47"/>
    <x v="1204"/>
    <n v="14.47"/>
    <n v="26.47"/>
    <n v="0.64655593551538837"/>
  </r>
  <r>
    <n v="521"/>
    <d v="2026-06-29T00:00:00"/>
    <n v="2026"/>
    <x v="1"/>
    <n v="6"/>
    <x v="5"/>
    <x v="3"/>
    <x v="8"/>
    <x v="1"/>
    <s v="Business"/>
    <x v="0"/>
    <s v="Cycling Pack 12L"/>
    <n v="3"/>
    <n v="100.89"/>
    <n v="0.05"/>
    <n v="49.08"/>
    <x v="1205"/>
    <n v="147.24"/>
    <n v="140.29649999999998"/>
    <n v="0.48792588071427451"/>
  </r>
  <r>
    <n v="557"/>
    <d v="2026-06-29T00:00:00"/>
    <n v="2026"/>
    <x v="1"/>
    <n v="6"/>
    <x v="5"/>
    <x v="1"/>
    <x v="12"/>
    <x v="1"/>
    <s v="Business"/>
    <x v="0"/>
    <s v="Compact Repair Kit"/>
    <n v="3"/>
    <n v="39.78"/>
    <n v="0.15"/>
    <n v="16.850000000000001"/>
    <x v="1206"/>
    <n v="50.550000000000004"/>
    <n v="50.889000000000003"/>
    <n v="0.50167095495815217"/>
  </r>
  <r>
    <n v="929"/>
    <d v="2026-06-29T00:00:00"/>
    <n v="2026"/>
    <x v="1"/>
    <n v="6"/>
    <x v="5"/>
    <x v="0"/>
    <x v="0"/>
    <x v="0"/>
    <s v="Returning"/>
    <x v="4"/>
    <s v="Resistance Band Set"/>
    <n v="1"/>
    <n v="40.299999999999997"/>
    <n v="0.05"/>
    <n v="14.79"/>
    <x v="1207"/>
    <n v="14.79"/>
    <n v="23.494999999999997"/>
    <n v="0.61368682251534545"/>
  </r>
  <r>
    <n v="1089"/>
    <d v="2026-06-29T00:00:00"/>
    <n v="2026"/>
    <x v="1"/>
    <n v="6"/>
    <x v="5"/>
    <x v="1"/>
    <x v="11"/>
    <x v="2"/>
    <s v="Returning"/>
    <x v="1"/>
    <s v="Hiking Daypack 20L"/>
    <n v="1"/>
    <n v="90.91"/>
    <n v="0.05"/>
    <n v="45.9"/>
    <x v="1208"/>
    <n v="45.9"/>
    <n v="40.464499999999994"/>
    <n v="0.46853163047316893"/>
  </r>
  <r>
    <n v="1655"/>
    <d v="2026-06-29T00:00:00"/>
    <n v="2026"/>
    <x v="1"/>
    <n v="6"/>
    <x v="5"/>
    <x v="0"/>
    <x v="0"/>
    <x v="1"/>
    <s v="Business"/>
    <x v="2"/>
    <s v="Travel Backpack 35L"/>
    <n v="5"/>
    <n v="162.29"/>
    <n v="0.15"/>
    <n v="86.66"/>
    <x v="1209"/>
    <n v="433.29999999999995"/>
    <n v="256.4325"/>
    <n v="0.37178543855770174"/>
  </r>
  <r>
    <n v="1897"/>
    <d v="2026-06-29T00:00:00"/>
    <n v="2026"/>
    <x v="1"/>
    <n v="6"/>
    <x v="5"/>
    <x v="1"/>
    <x v="11"/>
    <x v="0"/>
    <s v="Business"/>
    <x v="0"/>
    <s v="Trail Bike Light"/>
    <n v="2"/>
    <n v="51.03"/>
    <n v="0"/>
    <n v="22.59"/>
    <x v="1210"/>
    <n v="45.18"/>
    <n v="56.88"/>
    <n v="0.55731922398589062"/>
  </r>
  <r>
    <n v="2417"/>
    <d v="2026-06-29T00:00:00"/>
    <n v="2026"/>
    <x v="1"/>
    <n v="6"/>
    <x v="5"/>
    <x v="1"/>
    <x v="12"/>
    <x v="0"/>
    <s v="Business"/>
    <x v="4"/>
    <s v="Training Mat"/>
    <n v="1"/>
    <n v="50.67"/>
    <n v="0"/>
    <n v="22.18"/>
    <x v="1211"/>
    <n v="22.18"/>
    <n v="28.490000000000002"/>
    <n v="0.56226564041839355"/>
  </r>
  <r>
    <n v="3474"/>
    <d v="2026-06-29T00:00:00"/>
    <n v="2026"/>
    <x v="1"/>
    <n v="6"/>
    <x v="5"/>
    <x v="3"/>
    <x v="8"/>
    <x v="1"/>
    <s v="Returning"/>
    <x v="2"/>
    <s v="Carry-On Duffel"/>
    <n v="10"/>
    <n v="130.62"/>
    <n v="0.05"/>
    <n v="67.05"/>
    <x v="1212"/>
    <n v="670.5"/>
    <n v="570.38999999999987"/>
    <n v="0.45966201677828006"/>
  </r>
  <r>
    <n v="4079"/>
    <d v="2026-06-29T00:00:00"/>
    <n v="2026"/>
    <x v="1"/>
    <n v="6"/>
    <x v="5"/>
    <x v="2"/>
    <x v="5"/>
    <x v="0"/>
    <s v="New"/>
    <x v="3"/>
    <s v="Trail Tent 2P"/>
    <n v="4"/>
    <n v="194.6"/>
    <n v="0"/>
    <n v="104.64"/>
    <x v="1213"/>
    <n v="418.56"/>
    <n v="359.84"/>
    <n v="0.46228160328879753"/>
  </r>
  <r>
    <n v="45"/>
    <d v="2026-06-30T00:00:00"/>
    <n v="2026"/>
    <x v="1"/>
    <n v="6"/>
    <x v="5"/>
    <x v="2"/>
    <x v="2"/>
    <x v="2"/>
    <s v="New"/>
    <x v="1"/>
    <s v="Hiking Daypack 20L"/>
    <n v="1"/>
    <n v="94"/>
    <n v="0"/>
    <n v="45.62"/>
    <x v="1214"/>
    <n v="45.62"/>
    <n v="48.38"/>
    <n v="0.51468085106382977"/>
  </r>
  <r>
    <n v="2895"/>
    <d v="2026-06-30T00:00:00"/>
    <n v="2026"/>
    <x v="1"/>
    <n v="6"/>
    <x v="5"/>
    <x v="3"/>
    <x v="8"/>
    <x v="0"/>
    <s v="Returning"/>
    <x v="4"/>
    <s v="Resistance Band Set"/>
    <n v="2"/>
    <n v="40.46"/>
    <n v="0"/>
    <n v="15.15"/>
    <x v="1215"/>
    <n v="30.3"/>
    <n v="50.620000000000005"/>
    <n v="0.62555610479485912"/>
  </r>
  <r>
    <n v="5158"/>
    <d v="2026-06-30T00:00:00"/>
    <n v="2026"/>
    <x v="1"/>
    <n v="6"/>
    <x v="5"/>
    <x v="1"/>
    <x v="6"/>
    <x v="2"/>
    <s v="New"/>
    <x v="1"/>
    <s v="Summit Backpack 45L"/>
    <n v="1"/>
    <n v="156.11000000000001"/>
    <n v="0"/>
    <n v="79.52"/>
    <x v="1216"/>
    <n v="79.52"/>
    <n v="76.590000000000018"/>
    <n v="0.49061559157004681"/>
  </r>
  <r>
    <n v="1217"/>
    <d v="2026-07-01T00:00:00"/>
    <n v="2026"/>
    <x v="2"/>
    <n v="7"/>
    <x v="6"/>
    <x v="2"/>
    <x v="3"/>
    <x v="0"/>
    <s v="Returning"/>
    <x v="3"/>
    <s v="Compact Sleeping Bag"/>
    <n v="2"/>
    <n v="121.78"/>
    <n v="0.1"/>
    <n v="59.62"/>
    <x v="1217"/>
    <n v="119.24"/>
    <n v="99.964000000000013"/>
    <n v="0.45603182423678407"/>
  </r>
  <r>
    <n v="2249"/>
    <d v="2026-07-01T00:00:00"/>
    <n v="2026"/>
    <x v="2"/>
    <n v="7"/>
    <x v="6"/>
    <x v="0"/>
    <x v="15"/>
    <x v="3"/>
    <s v="New"/>
    <x v="4"/>
    <s v="Recovery Roller"/>
    <n v="3"/>
    <n v="36.22"/>
    <n v="0.1"/>
    <n v="13.83"/>
    <x v="1218"/>
    <n v="41.49"/>
    <n v="56.303999999999995"/>
    <n v="0.57574084299650286"/>
  </r>
  <r>
    <n v="2650"/>
    <d v="2026-07-01T00:00:00"/>
    <n v="2026"/>
    <x v="2"/>
    <n v="7"/>
    <x v="6"/>
    <x v="3"/>
    <x v="7"/>
    <x v="1"/>
    <s v="Business"/>
    <x v="2"/>
    <s v="Travel Backpack 35L"/>
    <n v="10"/>
    <n v="161.78"/>
    <n v="0.1"/>
    <n v="85.11"/>
    <x v="1219"/>
    <n v="851.1"/>
    <n v="604.91999999999996"/>
    <n v="0.4154613260806857"/>
  </r>
  <r>
    <n v="3937"/>
    <d v="2026-07-01T00:00:00"/>
    <n v="2026"/>
    <x v="2"/>
    <n v="7"/>
    <x v="6"/>
    <x v="3"/>
    <x v="7"/>
    <x v="0"/>
    <s v="Business"/>
    <x v="3"/>
    <s v="Compact Sleeping Bag"/>
    <n v="3"/>
    <n v="126.23"/>
    <n v="0.05"/>
    <n v="61.81"/>
    <x v="1220"/>
    <n v="185.43"/>
    <n v="174.32549999999998"/>
    <n v="0.4845666014835075"/>
  </r>
  <r>
    <n v="4122"/>
    <d v="2026-07-01T00:00:00"/>
    <n v="2026"/>
    <x v="2"/>
    <n v="7"/>
    <x v="6"/>
    <x v="3"/>
    <x v="8"/>
    <x v="0"/>
    <s v="Returning"/>
    <x v="0"/>
    <s v="Commuter Helmet"/>
    <n v="4"/>
    <n v="79.97"/>
    <n v="0.1"/>
    <n v="43.36"/>
    <x v="1221"/>
    <n v="173.44"/>
    <n v="114.452"/>
    <n v="0.39755185972517471"/>
  </r>
  <r>
    <n v="4589"/>
    <d v="2026-07-01T00:00:00"/>
    <n v="2026"/>
    <x v="2"/>
    <n v="7"/>
    <x v="6"/>
    <x v="3"/>
    <x v="8"/>
    <x v="2"/>
    <s v="New"/>
    <x v="0"/>
    <s v="Cycling Pack 12L"/>
    <n v="2"/>
    <n v="102.37"/>
    <n v="0"/>
    <n v="50.25"/>
    <x v="1222"/>
    <n v="100.5"/>
    <n v="104.24000000000001"/>
    <n v="0.50913353521539517"/>
  </r>
  <r>
    <n v="4873"/>
    <d v="2026-07-01T00:00:00"/>
    <n v="2026"/>
    <x v="2"/>
    <n v="7"/>
    <x v="6"/>
    <x v="3"/>
    <x v="13"/>
    <x v="0"/>
    <s v="New"/>
    <x v="0"/>
    <s v="Cycling Pack 12L"/>
    <n v="1"/>
    <n v="102.13"/>
    <n v="0"/>
    <n v="49.17"/>
    <x v="1223"/>
    <n v="49.17"/>
    <n v="52.959999999999994"/>
    <n v="0.5185547831195535"/>
  </r>
  <r>
    <n v="729"/>
    <d v="2026-07-02T00:00:00"/>
    <n v="2026"/>
    <x v="2"/>
    <n v="7"/>
    <x v="6"/>
    <x v="2"/>
    <x v="2"/>
    <x v="0"/>
    <s v="Returning"/>
    <x v="2"/>
    <s v="Travel Backpack 35L"/>
    <n v="1"/>
    <n v="161.82"/>
    <n v="0"/>
    <n v="87.15"/>
    <x v="1224"/>
    <n v="87.15"/>
    <n v="74.669999999999987"/>
    <n v="0.46143863552094916"/>
  </r>
  <r>
    <n v="906"/>
    <d v="2026-07-02T00:00:00"/>
    <n v="2026"/>
    <x v="2"/>
    <n v="7"/>
    <x v="6"/>
    <x v="3"/>
    <x v="8"/>
    <x v="0"/>
    <s v="New"/>
    <x v="0"/>
    <s v="Commuter Helmet"/>
    <n v="2"/>
    <n v="83.29"/>
    <n v="0"/>
    <n v="42.45"/>
    <x v="1225"/>
    <n v="84.9"/>
    <n v="81.680000000000007"/>
    <n v="0.49033497418657701"/>
  </r>
  <r>
    <n v="1531"/>
    <d v="2026-07-02T00:00:00"/>
    <n v="2026"/>
    <x v="2"/>
    <n v="7"/>
    <x v="6"/>
    <x v="2"/>
    <x v="16"/>
    <x v="0"/>
    <s v="New"/>
    <x v="2"/>
    <s v="Carry-On Duffel"/>
    <n v="2"/>
    <n v="136.72999999999999"/>
    <n v="0"/>
    <n v="66.03"/>
    <x v="1226"/>
    <n v="132.06"/>
    <n v="141.39999999999998"/>
    <n v="0.5170774519125283"/>
  </r>
  <r>
    <n v="1683"/>
    <d v="2026-07-02T00:00:00"/>
    <n v="2026"/>
    <x v="2"/>
    <n v="7"/>
    <x v="6"/>
    <x v="2"/>
    <x v="2"/>
    <x v="3"/>
    <s v="Returning"/>
    <x v="1"/>
    <s v="Summit Backpack 45L"/>
    <n v="2"/>
    <n v="152.44"/>
    <n v="0"/>
    <n v="81.23"/>
    <x v="1227"/>
    <n v="162.46"/>
    <n v="142.41999999999999"/>
    <n v="0.46713461033849379"/>
  </r>
  <r>
    <n v="2363"/>
    <d v="2026-07-02T00:00:00"/>
    <n v="2026"/>
    <x v="2"/>
    <n v="7"/>
    <x v="6"/>
    <x v="3"/>
    <x v="7"/>
    <x v="0"/>
    <s v="New"/>
    <x v="1"/>
    <s v="Trekking Poles"/>
    <n v="2"/>
    <n v="71.28"/>
    <n v="0.1"/>
    <n v="32.67"/>
    <x v="1228"/>
    <n v="65.34"/>
    <n v="62.963999999999999"/>
    <n v="0.4907407407407407"/>
  </r>
  <r>
    <n v="3858"/>
    <d v="2026-07-02T00:00:00"/>
    <n v="2026"/>
    <x v="2"/>
    <n v="7"/>
    <x v="6"/>
    <x v="2"/>
    <x v="3"/>
    <x v="3"/>
    <s v="Returning"/>
    <x v="0"/>
    <s v="Commuter Helmet"/>
    <n v="1"/>
    <n v="80.290000000000006"/>
    <n v="0.1"/>
    <n v="43.47"/>
    <x v="1229"/>
    <n v="43.47"/>
    <n v="28.791000000000011"/>
    <n v="0.39843068875326948"/>
  </r>
  <r>
    <n v="4233"/>
    <d v="2026-07-02T00:00:00"/>
    <n v="2026"/>
    <x v="2"/>
    <n v="7"/>
    <x v="6"/>
    <x v="1"/>
    <x v="6"/>
    <x v="3"/>
    <s v="New"/>
    <x v="1"/>
    <s v="Trail Boots"/>
    <n v="1"/>
    <n v="142.38"/>
    <n v="0.05"/>
    <n v="77.17"/>
    <x v="1230"/>
    <n v="77.17"/>
    <n v="58.090999999999994"/>
    <n v="0.42947338848596417"/>
  </r>
  <r>
    <n v="5071"/>
    <d v="2026-07-02T00:00:00"/>
    <n v="2026"/>
    <x v="2"/>
    <n v="7"/>
    <x v="6"/>
    <x v="3"/>
    <x v="7"/>
    <x v="0"/>
    <s v="New"/>
    <x v="1"/>
    <s v="Hiking Daypack 20L"/>
    <n v="3"/>
    <n v="91.47"/>
    <n v="0.05"/>
    <n v="45.6"/>
    <x v="1231"/>
    <n v="136.80000000000001"/>
    <n v="123.88949999999994"/>
    <n v="0.47523778287963253"/>
  </r>
  <r>
    <n v="5174"/>
    <d v="2026-07-02T00:00:00"/>
    <n v="2026"/>
    <x v="2"/>
    <n v="7"/>
    <x v="6"/>
    <x v="1"/>
    <x v="11"/>
    <x v="2"/>
    <s v="New"/>
    <x v="2"/>
    <s v="Packing Cube Set"/>
    <n v="1"/>
    <n v="45.92"/>
    <n v="0.05"/>
    <n v="17.91"/>
    <x v="1232"/>
    <n v="17.91"/>
    <n v="25.714000000000002"/>
    <n v="0.58944617641665142"/>
  </r>
  <r>
    <n v="727"/>
    <d v="2026-07-03T00:00:00"/>
    <n v="2026"/>
    <x v="2"/>
    <n v="7"/>
    <x v="6"/>
    <x v="3"/>
    <x v="4"/>
    <x v="2"/>
    <s v="New"/>
    <x v="4"/>
    <s v="Recovery Roller"/>
    <n v="1"/>
    <n v="36.01"/>
    <n v="0"/>
    <n v="14.11"/>
    <x v="1143"/>
    <n v="14.11"/>
    <n v="21.9"/>
    <n v="0.60816439877811723"/>
  </r>
  <r>
    <n v="1546"/>
    <d v="2026-07-03T00:00:00"/>
    <n v="2026"/>
    <x v="2"/>
    <n v="7"/>
    <x v="6"/>
    <x v="3"/>
    <x v="13"/>
    <x v="0"/>
    <s v="Business"/>
    <x v="2"/>
    <s v="Travel Backpack 35L"/>
    <n v="1"/>
    <n v="165.8"/>
    <n v="0.1"/>
    <n v="88.32"/>
    <x v="1233"/>
    <n v="88.32"/>
    <n v="60.900000000000034"/>
    <n v="0.40812223562525146"/>
  </r>
  <r>
    <n v="3610"/>
    <d v="2026-07-03T00:00:00"/>
    <n v="2026"/>
    <x v="2"/>
    <n v="7"/>
    <x v="6"/>
    <x v="2"/>
    <x v="2"/>
    <x v="1"/>
    <s v="Business"/>
    <x v="4"/>
    <s v="Resistance Band Set"/>
    <n v="5"/>
    <n v="40.36"/>
    <n v="0.15"/>
    <n v="14.57"/>
    <x v="1234"/>
    <n v="72.849999999999994"/>
    <n v="98.68"/>
    <n v="0.57529295167026184"/>
  </r>
  <r>
    <n v="3931"/>
    <d v="2026-07-03T00:00:00"/>
    <n v="2026"/>
    <x v="2"/>
    <n v="7"/>
    <x v="6"/>
    <x v="2"/>
    <x v="16"/>
    <x v="1"/>
    <s v="Business"/>
    <x v="1"/>
    <s v="Trail Boots"/>
    <n v="12"/>
    <n v="143.77000000000001"/>
    <n v="0.1"/>
    <n v="81.680000000000007"/>
    <x v="1235"/>
    <n v="980.16000000000008"/>
    <n v="572.55600000000027"/>
    <n v="0.3687448316369511"/>
  </r>
  <r>
    <n v="3942"/>
    <d v="2026-07-03T00:00:00"/>
    <n v="2026"/>
    <x v="2"/>
    <n v="7"/>
    <x v="6"/>
    <x v="1"/>
    <x v="12"/>
    <x v="0"/>
    <s v="New"/>
    <x v="1"/>
    <s v="Trekking Poles"/>
    <n v="2"/>
    <n v="70.5"/>
    <n v="0"/>
    <n v="32.51"/>
    <x v="1236"/>
    <n v="65.02"/>
    <n v="75.98"/>
    <n v="0.53886524822695037"/>
  </r>
  <r>
    <n v="4165"/>
    <d v="2026-07-03T00:00:00"/>
    <n v="2026"/>
    <x v="2"/>
    <n v="7"/>
    <x v="6"/>
    <x v="1"/>
    <x v="14"/>
    <x v="0"/>
    <s v="New"/>
    <x v="1"/>
    <s v="Summit Backpack 45L"/>
    <n v="2"/>
    <n v="152.88999999999999"/>
    <n v="0"/>
    <n v="81.34"/>
    <x v="1237"/>
    <n v="162.68"/>
    <n v="143.09999999999997"/>
    <n v="0.46798351756164558"/>
  </r>
  <r>
    <n v="1149"/>
    <d v="2026-07-04T00:00:00"/>
    <n v="2026"/>
    <x v="2"/>
    <n v="7"/>
    <x v="6"/>
    <x v="0"/>
    <x v="15"/>
    <x v="0"/>
    <s v="New"/>
    <x v="0"/>
    <s v="Commuter Helmet"/>
    <n v="2"/>
    <n v="81.900000000000006"/>
    <n v="0"/>
    <n v="42.61"/>
    <x v="1238"/>
    <n v="85.22"/>
    <n v="78.580000000000013"/>
    <n v="0.47973137973137975"/>
  </r>
  <r>
    <n v="1310"/>
    <d v="2026-07-04T00:00:00"/>
    <n v="2026"/>
    <x v="2"/>
    <n v="7"/>
    <x v="6"/>
    <x v="2"/>
    <x v="10"/>
    <x v="2"/>
    <s v="New"/>
    <x v="0"/>
    <s v="Cycling Pack 12L"/>
    <n v="1"/>
    <n v="103.58"/>
    <n v="0"/>
    <n v="51.94"/>
    <x v="1239"/>
    <n v="51.94"/>
    <n v="51.64"/>
    <n v="0.49855184398532537"/>
  </r>
  <r>
    <n v="2352"/>
    <d v="2026-07-04T00:00:00"/>
    <n v="2026"/>
    <x v="2"/>
    <n v="7"/>
    <x v="6"/>
    <x v="2"/>
    <x v="3"/>
    <x v="1"/>
    <s v="Returning"/>
    <x v="1"/>
    <s v="Trekking Poles"/>
    <n v="4"/>
    <n v="69.7"/>
    <n v="0.1"/>
    <n v="32.799999999999997"/>
    <x v="1240"/>
    <n v="131.19999999999999"/>
    <n v="119.72000000000003"/>
    <n v="0.47712418300653603"/>
  </r>
  <r>
    <n v="2547"/>
    <d v="2026-07-04T00:00:00"/>
    <n v="2026"/>
    <x v="2"/>
    <n v="7"/>
    <x v="6"/>
    <x v="1"/>
    <x v="12"/>
    <x v="0"/>
    <s v="Business"/>
    <x v="4"/>
    <s v="Resistance Band Set"/>
    <n v="1"/>
    <n v="40.549999999999997"/>
    <n v="0.05"/>
    <n v="14.44"/>
    <x v="1241"/>
    <n v="14.44"/>
    <n v="24.082499999999996"/>
    <n v="0.62515413070283599"/>
  </r>
  <r>
    <n v="2720"/>
    <d v="2026-07-04T00:00:00"/>
    <n v="2026"/>
    <x v="2"/>
    <n v="7"/>
    <x v="6"/>
    <x v="3"/>
    <x v="8"/>
    <x v="0"/>
    <s v="New"/>
    <x v="1"/>
    <s v="Trail Boots"/>
    <n v="2"/>
    <n v="145.88999999999999"/>
    <n v="0"/>
    <n v="80.709999999999994"/>
    <x v="1242"/>
    <n v="161.41999999999999"/>
    <n v="130.35999999999999"/>
    <n v="0.4467749674412228"/>
  </r>
  <r>
    <n v="3591"/>
    <d v="2026-07-04T00:00:00"/>
    <n v="2026"/>
    <x v="2"/>
    <n v="7"/>
    <x v="6"/>
    <x v="3"/>
    <x v="13"/>
    <x v="0"/>
    <s v="Returning"/>
    <x v="2"/>
    <s v="Travel Backpack 35L"/>
    <n v="1"/>
    <n v="163.25"/>
    <n v="0"/>
    <n v="89.71"/>
    <x v="1243"/>
    <n v="89.71"/>
    <n v="73.540000000000006"/>
    <n v="0.45047473200612559"/>
  </r>
  <r>
    <n v="3819"/>
    <d v="2026-07-04T00:00:00"/>
    <n v="2026"/>
    <x v="2"/>
    <n v="7"/>
    <x v="6"/>
    <x v="1"/>
    <x v="1"/>
    <x v="0"/>
    <s v="Returning"/>
    <x v="4"/>
    <s v="Resistance Band Set"/>
    <n v="1"/>
    <n v="40.39"/>
    <n v="0.1"/>
    <n v="14.38"/>
    <x v="454"/>
    <n v="14.38"/>
    <n v="21.970999999999997"/>
    <n v="0.60441253335534095"/>
  </r>
  <r>
    <n v="4869"/>
    <d v="2026-07-04T00:00:00"/>
    <n v="2026"/>
    <x v="2"/>
    <n v="7"/>
    <x v="6"/>
    <x v="0"/>
    <x v="15"/>
    <x v="2"/>
    <s v="Returning"/>
    <x v="3"/>
    <s v="Trail Tent 2P"/>
    <n v="1"/>
    <n v="200.22"/>
    <n v="0"/>
    <n v="104.38"/>
    <x v="1244"/>
    <n v="104.38"/>
    <n v="95.84"/>
    <n v="0.47867345919488563"/>
  </r>
  <r>
    <n v="4940"/>
    <d v="2026-07-04T00:00:00"/>
    <n v="2026"/>
    <x v="2"/>
    <n v="7"/>
    <x v="6"/>
    <x v="1"/>
    <x v="6"/>
    <x v="0"/>
    <s v="Returning"/>
    <x v="2"/>
    <s v="Travel Backpack 35L"/>
    <n v="1"/>
    <n v="164.78"/>
    <n v="0.1"/>
    <n v="88.72"/>
    <x v="1245"/>
    <n v="88.72"/>
    <n v="59.581999999999994"/>
    <n v="0.4017612709201494"/>
  </r>
  <r>
    <n v="5164"/>
    <d v="2026-07-04T00:00:00"/>
    <n v="2026"/>
    <x v="2"/>
    <n v="7"/>
    <x v="6"/>
    <x v="1"/>
    <x v="14"/>
    <x v="0"/>
    <s v="Returning"/>
    <x v="1"/>
    <s v="Trail Boots"/>
    <n v="4"/>
    <n v="142.86000000000001"/>
    <n v="0"/>
    <n v="81.62"/>
    <x v="1246"/>
    <n v="326.48"/>
    <n v="244.96000000000004"/>
    <n v="0.42867142657146862"/>
  </r>
  <r>
    <n v="659"/>
    <d v="2026-07-05T00:00:00"/>
    <n v="2026"/>
    <x v="2"/>
    <n v="7"/>
    <x v="6"/>
    <x v="3"/>
    <x v="13"/>
    <x v="3"/>
    <s v="Business"/>
    <x v="0"/>
    <s v="Compact Repair Kit"/>
    <n v="1"/>
    <n v="41.18"/>
    <n v="0"/>
    <n v="16.25"/>
    <x v="1247"/>
    <n v="16.25"/>
    <n v="24.93"/>
    <n v="0.6053909664885867"/>
  </r>
  <r>
    <n v="969"/>
    <d v="2026-07-05T00:00:00"/>
    <n v="2026"/>
    <x v="2"/>
    <n v="7"/>
    <x v="6"/>
    <x v="1"/>
    <x v="11"/>
    <x v="1"/>
    <s v="Business"/>
    <x v="4"/>
    <s v="Recovery Roller"/>
    <n v="12"/>
    <n v="35.81"/>
    <n v="0.15"/>
    <n v="14.29"/>
    <x v="1248"/>
    <n v="171.48"/>
    <n v="193.78200000000001"/>
    <n v="0.53052877112866936"/>
  </r>
  <r>
    <n v="1096"/>
    <d v="2026-07-05T00:00:00"/>
    <n v="2026"/>
    <x v="2"/>
    <n v="7"/>
    <x v="6"/>
    <x v="1"/>
    <x v="14"/>
    <x v="2"/>
    <s v="New"/>
    <x v="3"/>
    <s v="Alpine Tent 4P"/>
    <n v="3"/>
    <n v="345.42"/>
    <n v="0"/>
    <n v="198.69"/>
    <x v="1249"/>
    <n v="596.06999999999994"/>
    <n v="440.19000000000005"/>
    <n v="0.42478721556366167"/>
  </r>
  <r>
    <n v="1440"/>
    <d v="2026-07-05T00:00:00"/>
    <n v="2026"/>
    <x v="2"/>
    <n v="7"/>
    <x v="6"/>
    <x v="3"/>
    <x v="8"/>
    <x v="0"/>
    <s v="Returning"/>
    <x v="0"/>
    <s v="Cycling Pack 12L"/>
    <n v="4"/>
    <n v="101.66"/>
    <n v="0.1"/>
    <n v="51.55"/>
    <x v="1250"/>
    <n v="206.2"/>
    <n v="159.77600000000001"/>
    <n v="0.43657507596126527"/>
  </r>
  <r>
    <n v="2052"/>
    <d v="2026-07-05T00:00:00"/>
    <n v="2026"/>
    <x v="2"/>
    <n v="7"/>
    <x v="6"/>
    <x v="3"/>
    <x v="13"/>
    <x v="0"/>
    <s v="Business"/>
    <x v="1"/>
    <s v="Trail Boots"/>
    <n v="3"/>
    <n v="146.88999999999999"/>
    <n v="0"/>
    <n v="77.650000000000006"/>
    <x v="1251"/>
    <n v="232.95000000000002"/>
    <n v="207.71999999999994"/>
    <n v="0.47137313636054179"/>
  </r>
  <r>
    <n v="2096"/>
    <d v="2026-07-05T00:00:00"/>
    <n v="2026"/>
    <x v="2"/>
    <n v="7"/>
    <x v="6"/>
    <x v="3"/>
    <x v="13"/>
    <x v="3"/>
    <s v="Returning"/>
    <x v="2"/>
    <s v="Travel Backpack 35L"/>
    <n v="2"/>
    <n v="161.21"/>
    <n v="0"/>
    <n v="85.2"/>
    <x v="1252"/>
    <n v="170.4"/>
    <n v="152.02000000000001"/>
    <n v="0.47149680540909372"/>
  </r>
  <r>
    <n v="2488"/>
    <d v="2026-07-05T00:00:00"/>
    <n v="2026"/>
    <x v="2"/>
    <n v="7"/>
    <x v="6"/>
    <x v="3"/>
    <x v="8"/>
    <x v="2"/>
    <s v="New"/>
    <x v="1"/>
    <s v="Trekking Poles"/>
    <n v="2"/>
    <n v="71.27"/>
    <n v="0.05"/>
    <n v="32.85"/>
    <x v="1253"/>
    <n v="65.7"/>
    <n v="69.71299999999998"/>
    <n v="0.5148176319851121"/>
  </r>
  <r>
    <n v="3220"/>
    <d v="2026-07-05T00:00:00"/>
    <n v="2026"/>
    <x v="2"/>
    <n v="7"/>
    <x v="6"/>
    <x v="0"/>
    <x v="9"/>
    <x v="2"/>
    <s v="Returning"/>
    <x v="4"/>
    <s v="Training Mat"/>
    <n v="3"/>
    <n v="50.16"/>
    <n v="0.05"/>
    <n v="22.24"/>
    <x v="1254"/>
    <n v="66.72"/>
    <n v="76.23599999999999"/>
    <n v="0.53328296818601528"/>
  </r>
  <r>
    <n v="3711"/>
    <d v="2026-07-05T00:00:00"/>
    <n v="2026"/>
    <x v="2"/>
    <n v="7"/>
    <x v="6"/>
    <x v="3"/>
    <x v="4"/>
    <x v="3"/>
    <s v="New"/>
    <x v="1"/>
    <s v="Trail Boots"/>
    <n v="1"/>
    <n v="145.37"/>
    <n v="0.05"/>
    <n v="81.02"/>
    <x v="1255"/>
    <n v="81.02"/>
    <n v="57.081499999999991"/>
    <n v="0.41333005072356199"/>
  </r>
  <r>
    <n v="3823"/>
    <d v="2026-07-05T00:00:00"/>
    <n v="2026"/>
    <x v="2"/>
    <n v="7"/>
    <x v="6"/>
    <x v="3"/>
    <x v="7"/>
    <x v="2"/>
    <s v="New"/>
    <x v="2"/>
    <s v="Packing Cube Set"/>
    <n v="2"/>
    <n v="47.1"/>
    <n v="0"/>
    <n v="17.920000000000002"/>
    <x v="1256"/>
    <n v="35.840000000000003"/>
    <n v="58.36"/>
    <n v="0.6195329087048832"/>
  </r>
  <r>
    <n v="4058"/>
    <d v="2026-07-05T00:00:00"/>
    <n v="2026"/>
    <x v="2"/>
    <n v="7"/>
    <x v="6"/>
    <x v="3"/>
    <x v="13"/>
    <x v="1"/>
    <s v="Business"/>
    <x v="1"/>
    <s v="Summit Backpack 45L"/>
    <n v="5"/>
    <n v="155.09"/>
    <n v="0.1"/>
    <n v="78.52"/>
    <x v="1257"/>
    <n v="392.59999999999997"/>
    <n v="305.30500000000012"/>
    <n v="0.43745925305020034"/>
  </r>
  <r>
    <n v="4126"/>
    <d v="2026-07-05T00:00:00"/>
    <n v="2026"/>
    <x v="2"/>
    <n v="7"/>
    <x v="6"/>
    <x v="3"/>
    <x v="13"/>
    <x v="0"/>
    <s v="New"/>
    <x v="0"/>
    <s v="Commuter Helmet"/>
    <n v="3"/>
    <n v="82.89"/>
    <n v="0"/>
    <n v="42.31"/>
    <x v="1258"/>
    <n v="126.93"/>
    <n v="121.74000000000001"/>
    <n v="0.48956448304982508"/>
  </r>
  <r>
    <n v="5080"/>
    <d v="2026-07-05T00:00:00"/>
    <n v="2026"/>
    <x v="2"/>
    <n v="7"/>
    <x v="6"/>
    <x v="2"/>
    <x v="3"/>
    <x v="2"/>
    <s v="New"/>
    <x v="0"/>
    <s v="Commuter Helmet"/>
    <n v="2"/>
    <n v="80.8"/>
    <n v="0"/>
    <n v="42.21"/>
    <x v="1259"/>
    <n v="84.42"/>
    <n v="77.179999999999993"/>
    <n v="0.47759900990099008"/>
  </r>
  <r>
    <n v="923"/>
    <d v="2026-07-06T00:00:00"/>
    <n v="2026"/>
    <x v="2"/>
    <n v="7"/>
    <x v="6"/>
    <x v="2"/>
    <x v="5"/>
    <x v="0"/>
    <s v="New"/>
    <x v="4"/>
    <s v="Resistance Band Set"/>
    <n v="2"/>
    <n v="39.54"/>
    <n v="0.05"/>
    <n v="14.68"/>
    <x v="1260"/>
    <n v="29.36"/>
    <n v="45.765999999999991"/>
    <n v="0.60918989431089099"/>
  </r>
  <r>
    <n v="1549"/>
    <d v="2026-07-06T00:00:00"/>
    <n v="2026"/>
    <x v="2"/>
    <n v="7"/>
    <x v="6"/>
    <x v="2"/>
    <x v="2"/>
    <x v="0"/>
    <s v="New"/>
    <x v="4"/>
    <s v="Weighted Vest"/>
    <n v="2"/>
    <n v="121.35"/>
    <n v="0"/>
    <n v="71.06"/>
    <x v="1261"/>
    <n v="142.12"/>
    <n v="100.57999999999998"/>
    <n v="0.41442109600329619"/>
  </r>
  <r>
    <n v="1839"/>
    <d v="2026-07-06T00:00:00"/>
    <n v="2026"/>
    <x v="2"/>
    <n v="7"/>
    <x v="6"/>
    <x v="3"/>
    <x v="8"/>
    <x v="2"/>
    <s v="Returning"/>
    <x v="4"/>
    <s v="Resistance Band Set"/>
    <n v="1"/>
    <n v="41.37"/>
    <n v="0"/>
    <n v="15.12"/>
    <x v="1262"/>
    <n v="15.12"/>
    <n v="26.25"/>
    <n v="0.63451776649746194"/>
  </r>
  <r>
    <n v="2053"/>
    <d v="2026-07-06T00:00:00"/>
    <n v="2026"/>
    <x v="2"/>
    <n v="7"/>
    <x v="6"/>
    <x v="1"/>
    <x v="12"/>
    <x v="0"/>
    <s v="New"/>
    <x v="0"/>
    <s v="Commuter Helmet"/>
    <n v="5"/>
    <n v="81.63"/>
    <n v="0.05"/>
    <n v="42.36"/>
    <x v="1263"/>
    <n v="211.8"/>
    <n v="175.94249999999994"/>
    <n v="0.45376119460724568"/>
  </r>
  <r>
    <n v="2342"/>
    <d v="2026-07-06T00:00:00"/>
    <n v="2026"/>
    <x v="2"/>
    <n v="7"/>
    <x v="6"/>
    <x v="1"/>
    <x v="1"/>
    <x v="0"/>
    <s v="Returning"/>
    <x v="4"/>
    <s v="Recovery Roller"/>
    <n v="1"/>
    <n v="36.19"/>
    <n v="0"/>
    <n v="13.91"/>
    <x v="1264"/>
    <n v="13.91"/>
    <n v="22.279999999999998"/>
    <n v="0.61563967946946663"/>
  </r>
  <r>
    <n v="2465"/>
    <d v="2026-07-06T00:00:00"/>
    <n v="2026"/>
    <x v="2"/>
    <n v="7"/>
    <x v="6"/>
    <x v="1"/>
    <x v="1"/>
    <x v="3"/>
    <s v="New"/>
    <x v="1"/>
    <s v="Trail Boots"/>
    <n v="1"/>
    <n v="142.04"/>
    <n v="0"/>
    <n v="81.67"/>
    <x v="1265"/>
    <n v="81.67"/>
    <n v="60.36999999999999"/>
    <n v="0.4250211208110391"/>
  </r>
  <r>
    <n v="3990"/>
    <d v="2026-07-06T00:00:00"/>
    <n v="2026"/>
    <x v="2"/>
    <n v="7"/>
    <x v="6"/>
    <x v="2"/>
    <x v="5"/>
    <x v="0"/>
    <s v="Business"/>
    <x v="2"/>
    <s v="Carry-On Duffel"/>
    <n v="1"/>
    <n v="133.66999999999999"/>
    <n v="0"/>
    <n v="68.25"/>
    <x v="1266"/>
    <n v="68.25"/>
    <n v="65.419999999999987"/>
    <n v="0.48941422907159415"/>
  </r>
  <r>
    <n v="4370"/>
    <d v="2026-07-06T00:00:00"/>
    <n v="2026"/>
    <x v="2"/>
    <n v="7"/>
    <x v="6"/>
    <x v="2"/>
    <x v="10"/>
    <x v="0"/>
    <s v="New"/>
    <x v="2"/>
    <s v="Travel Backpack 35L"/>
    <n v="6"/>
    <n v="166.6"/>
    <n v="0"/>
    <n v="88.14"/>
    <x v="1267"/>
    <n v="528.84"/>
    <n v="470.75999999999988"/>
    <n v="0.47094837935174061"/>
  </r>
  <r>
    <n v="4856"/>
    <d v="2026-07-06T00:00:00"/>
    <n v="2026"/>
    <x v="2"/>
    <n v="7"/>
    <x v="6"/>
    <x v="1"/>
    <x v="12"/>
    <x v="0"/>
    <s v="Returning"/>
    <x v="0"/>
    <s v="Cycling Pack 12L"/>
    <n v="2"/>
    <n v="99.93"/>
    <n v="0.1"/>
    <n v="51.96"/>
    <x v="1268"/>
    <n v="103.92"/>
    <n v="75.954000000000022"/>
    <n v="0.422262250241836"/>
  </r>
  <r>
    <n v="337"/>
    <d v="2026-07-07T00:00:00"/>
    <n v="2026"/>
    <x v="2"/>
    <n v="7"/>
    <x v="6"/>
    <x v="0"/>
    <x v="15"/>
    <x v="2"/>
    <s v="Returning"/>
    <x v="0"/>
    <s v="Cycling Pack 12L"/>
    <n v="6"/>
    <n v="100.56"/>
    <n v="0"/>
    <n v="49.47"/>
    <x v="1269"/>
    <n v="296.82"/>
    <n v="306.54000000000002"/>
    <n v="0.508054892601432"/>
  </r>
  <r>
    <n v="1001"/>
    <d v="2026-07-07T00:00:00"/>
    <n v="2026"/>
    <x v="2"/>
    <n v="7"/>
    <x v="6"/>
    <x v="0"/>
    <x v="9"/>
    <x v="0"/>
    <s v="Returning"/>
    <x v="3"/>
    <s v="Trail Tent 2P"/>
    <n v="1"/>
    <n v="200.48"/>
    <n v="0.05"/>
    <n v="104.11"/>
    <x v="1270"/>
    <n v="104.11"/>
    <n v="86.345999999999989"/>
    <n v="0.45336455664300412"/>
  </r>
  <r>
    <n v="2424"/>
    <d v="2026-07-07T00:00:00"/>
    <n v="2026"/>
    <x v="2"/>
    <n v="7"/>
    <x v="6"/>
    <x v="3"/>
    <x v="8"/>
    <x v="0"/>
    <s v="New"/>
    <x v="0"/>
    <s v="Trail Bike Light"/>
    <n v="1"/>
    <n v="51.06"/>
    <n v="0.15"/>
    <n v="22.56"/>
    <x v="1271"/>
    <n v="22.56"/>
    <n v="20.841000000000005"/>
    <n v="0.48019630884081022"/>
  </r>
  <r>
    <n v="2751"/>
    <d v="2026-07-07T00:00:00"/>
    <n v="2026"/>
    <x v="2"/>
    <n v="7"/>
    <x v="6"/>
    <x v="0"/>
    <x v="15"/>
    <x v="2"/>
    <s v="New"/>
    <x v="4"/>
    <s v="Weighted Vest"/>
    <n v="2"/>
    <n v="125.9"/>
    <n v="0.15"/>
    <n v="70.27"/>
    <x v="1272"/>
    <n v="140.54"/>
    <n v="73.490000000000009"/>
    <n v="0.34336307994206422"/>
  </r>
  <r>
    <n v="375"/>
    <d v="2026-07-08T00:00:00"/>
    <n v="2026"/>
    <x v="2"/>
    <n v="7"/>
    <x v="6"/>
    <x v="1"/>
    <x v="12"/>
    <x v="2"/>
    <s v="Returning"/>
    <x v="3"/>
    <s v="Trail Tent 2P"/>
    <n v="2"/>
    <n v="192.24"/>
    <n v="0.05"/>
    <n v="103.65"/>
    <x v="1273"/>
    <n v="207.3"/>
    <n v="157.95599999999996"/>
    <n v="0.43245285498390162"/>
  </r>
  <r>
    <n v="650"/>
    <d v="2026-07-08T00:00:00"/>
    <n v="2026"/>
    <x v="2"/>
    <n v="7"/>
    <x v="6"/>
    <x v="0"/>
    <x v="0"/>
    <x v="0"/>
    <s v="Business"/>
    <x v="4"/>
    <s v="Resistance Band Set"/>
    <n v="2"/>
    <n v="40.79"/>
    <n v="0"/>
    <n v="14.61"/>
    <x v="1274"/>
    <n v="29.22"/>
    <n v="52.36"/>
    <n v="0.64182397646481981"/>
  </r>
  <r>
    <n v="941"/>
    <d v="2026-07-08T00:00:00"/>
    <n v="2026"/>
    <x v="2"/>
    <n v="7"/>
    <x v="6"/>
    <x v="0"/>
    <x v="9"/>
    <x v="2"/>
    <s v="New"/>
    <x v="3"/>
    <s v="Compact Sleeping Bag"/>
    <n v="2"/>
    <n v="125.73"/>
    <n v="0.15"/>
    <n v="61.75"/>
    <x v="1275"/>
    <n v="123.5"/>
    <n v="90.241000000000014"/>
    <n v="0.42219789371248384"/>
  </r>
  <r>
    <n v="2719"/>
    <d v="2026-07-08T00:00:00"/>
    <n v="2026"/>
    <x v="2"/>
    <n v="7"/>
    <x v="6"/>
    <x v="0"/>
    <x v="15"/>
    <x v="0"/>
    <s v="Business"/>
    <x v="2"/>
    <s v="Travel Backpack 35L"/>
    <n v="1"/>
    <n v="164.92"/>
    <n v="0"/>
    <n v="89.47"/>
    <x v="1276"/>
    <n v="89.47"/>
    <n v="75.449999999999989"/>
    <n v="0.45749454280863444"/>
  </r>
  <r>
    <n v="3833"/>
    <d v="2026-07-08T00:00:00"/>
    <n v="2026"/>
    <x v="2"/>
    <n v="7"/>
    <x v="6"/>
    <x v="1"/>
    <x v="6"/>
    <x v="2"/>
    <s v="New"/>
    <x v="0"/>
    <s v="Cycling Pack 12L"/>
    <n v="5"/>
    <n v="103.91"/>
    <n v="0"/>
    <n v="51.19"/>
    <x v="1277"/>
    <n v="255.95"/>
    <n v="263.59999999999997"/>
    <n v="0.50736214031373306"/>
  </r>
  <r>
    <n v="211"/>
    <d v="2026-07-09T00:00:00"/>
    <n v="2026"/>
    <x v="2"/>
    <n v="7"/>
    <x v="6"/>
    <x v="2"/>
    <x v="16"/>
    <x v="1"/>
    <s v="Business"/>
    <x v="0"/>
    <s v="Trail Bike Light"/>
    <n v="10"/>
    <n v="49.69"/>
    <n v="0.1"/>
    <n v="21.82"/>
    <x v="1278"/>
    <n v="218.2"/>
    <n v="229.01"/>
    <n v="0.51208604458755391"/>
  </r>
  <r>
    <n v="392"/>
    <d v="2026-07-09T00:00:00"/>
    <n v="2026"/>
    <x v="2"/>
    <n v="7"/>
    <x v="6"/>
    <x v="3"/>
    <x v="7"/>
    <x v="2"/>
    <s v="Returning"/>
    <x v="1"/>
    <s v="Hiking Daypack 20L"/>
    <n v="3"/>
    <n v="94.19"/>
    <n v="0"/>
    <n v="44.1"/>
    <x v="1279"/>
    <n v="132.30000000000001"/>
    <n v="150.26999999999998"/>
    <n v="0.53179743072512997"/>
  </r>
  <r>
    <n v="1302"/>
    <d v="2026-07-09T00:00:00"/>
    <n v="2026"/>
    <x v="2"/>
    <n v="7"/>
    <x v="6"/>
    <x v="1"/>
    <x v="14"/>
    <x v="2"/>
    <s v="Returning"/>
    <x v="2"/>
    <s v="Packing Cube Set"/>
    <n v="1"/>
    <n v="46.87"/>
    <n v="0"/>
    <n v="18.649999999999999"/>
    <x v="1280"/>
    <n v="18.649999999999999"/>
    <n v="28.22"/>
    <n v="0.60209088969490077"/>
  </r>
  <r>
    <n v="1366"/>
    <d v="2026-07-09T00:00:00"/>
    <n v="2026"/>
    <x v="2"/>
    <n v="7"/>
    <x v="6"/>
    <x v="2"/>
    <x v="16"/>
    <x v="0"/>
    <s v="Returning"/>
    <x v="2"/>
    <s v="Insulated Bottle"/>
    <n v="1"/>
    <n v="36.99"/>
    <n v="0.1"/>
    <n v="13.2"/>
    <x v="1281"/>
    <n v="13.2"/>
    <n v="20.091000000000005"/>
    <n v="0.60349644047940887"/>
  </r>
  <r>
    <n v="1974"/>
    <d v="2026-07-09T00:00:00"/>
    <n v="2026"/>
    <x v="2"/>
    <n v="7"/>
    <x v="6"/>
    <x v="0"/>
    <x v="15"/>
    <x v="0"/>
    <s v="Returning"/>
    <x v="2"/>
    <s v="Carry-On Duffel"/>
    <n v="1"/>
    <n v="135.44"/>
    <n v="0"/>
    <n v="65.48"/>
    <x v="1282"/>
    <n v="65.48"/>
    <n v="69.959999999999994"/>
    <n v="0.51653868871825159"/>
  </r>
  <r>
    <n v="2716"/>
    <d v="2026-07-09T00:00:00"/>
    <n v="2026"/>
    <x v="2"/>
    <n v="7"/>
    <x v="6"/>
    <x v="1"/>
    <x v="1"/>
    <x v="0"/>
    <s v="New"/>
    <x v="1"/>
    <s v="Hiking Daypack 20L"/>
    <n v="3"/>
    <n v="92.25"/>
    <n v="0"/>
    <n v="46.27"/>
    <x v="1283"/>
    <n v="138.81"/>
    <n v="137.94"/>
    <n v="0.49842818428184282"/>
  </r>
  <r>
    <n v="3161"/>
    <d v="2026-07-09T00:00:00"/>
    <n v="2026"/>
    <x v="2"/>
    <n v="7"/>
    <x v="6"/>
    <x v="2"/>
    <x v="5"/>
    <x v="0"/>
    <s v="New"/>
    <x v="3"/>
    <s v="Trail Tent 2P"/>
    <n v="2"/>
    <n v="192.6"/>
    <n v="0"/>
    <n v="104.89"/>
    <x v="1284"/>
    <n v="209.78"/>
    <n v="175.42"/>
    <n v="0.45539979231568017"/>
  </r>
  <r>
    <n v="3240"/>
    <d v="2026-07-09T00:00:00"/>
    <n v="2026"/>
    <x v="2"/>
    <n v="7"/>
    <x v="6"/>
    <x v="3"/>
    <x v="8"/>
    <x v="0"/>
    <s v="Returning"/>
    <x v="0"/>
    <s v="Compact Repair Kit"/>
    <n v="1"/>
    <n v="39.94"/>
    <n v="0"/>
    <n v="16.89"/>
    <x v="1285"/>
    <n v="16.89"/>
    <n v="23.049999999999997"/>
    <n v="0.57711567351026538"/>
  </r>
  <r>
    <n v="3682"/>
    <d v="2026-07-09T00:00:00"/>
    <n v="2026"/>
    <x v="2"/>
    <n v="7"/>
    <x v="6"/>
    <x v="2"/>
    <x v="2"/>
    <x v="0"/>
    <s v="Returning"/>
    <x v="1"/>
    <s v="Summit Backpack 45L"/>
    <n v="3"/>
    <n v="150.61000000000001"/>
    <n v="0"/>
    <n v="79.900000000000006"/>
    <x v="1286"/>
    <n v="239.70000000000002"/>
    <n v="212.13000000000002"/>
    <n v="0.46949073766682159"/>
  </r>
  <r>
    <n v="4725"/>
    <d v="2026-07-09T00:00:00"/>
    <n v="2026"/>
    <x v="2"/>
    <n v="7"/>
    <x v="6"/>
    <x v="3"/>
    <x v="13"/>
    <x v="0"/>
    <s v="Returning"/>
    <x v="1"/>
    <s v="Trekking Poles"/>
    <n v="2"/>
    <n v="71.069999999999993"/>
    <n v="0"/>
    <n v="31.57"/>
    <x v="1287"/>
    <n v="63.14"/>
    <n v="78.999999999999986"/>
    <n v="0.55579006613198245"/>
  </r>
  <r>
    <n v="758"/>
    <d v="2026-07-10T00:00:00"/>
    <n v="2026"/>
    <x v="2"/>
    <n v="7"/>
    <x v="6"/>
    <x v="0"/>
    <x v="0"/>
    <x v="2"/>
    <s v="New"/>
    <x v="0"/>
    <s v="Trail Bike Light"/>
    <n v="1"/>
    <n v="50.78"/>
    <n v="0"/>
    <n v="22.29"/>
    <x v="1288"/>
    <n v="22.29"/>
    <n v="28.490000000000002"/>
    <n v="0.56104765655769995"/>
  </r>
  <r>
    <n v="1910"/>
    <d v="2026-07-10T00:00:00"/>
    <n v="2026"/>
    <x v="2"/>
    <n v="7"/>
    <x v="6"/>
    <x v="0"/>
    <x v="15"/>
    <x v="0"/>
    <s v="Returning"/>
    <x v="1"/>
    <s v="Trail Boots"/>
    <n v="2"/>
    <n v="141.51"/>
    <n v="0.05"/>
    <n v="77.040000000000006"/>
    <x v="1289"/>
    <n v="154.08000000000001"/>
    <n v="114.78899999999996"/>
    <n v="0.42693281858451504"/>
  </r>
  <r>
    <n v="1941"/>
    <d v="2026-07-10T00:00:00"/>
    <n v="2026"/>
    <x v="2"/>
    <n v="7"/>
    <x v="6"/>
    <x v="1"/>
    <x v="12"/>
    <x v="3"/>
    <s v="Returning"/>
    <x v="1"/>
    <s v="Summit Backpack 45L"/>
    <n v="1"/>
    <n v="156.44"/>
    <n v="0.1"/>
    <n v="80.72"/>
    <x v="1290"/>
    <n v="80.72"/>
    <n v="60.075999999999993"/>
    <n v="0.42668825818915307"/>
  </r>
  <r>
    <n v="2324"/>
    <d v="2026-07-10T00:00:00"/>
    <n v="2026"/>
    <x v="2"/>
    <n v="7"/>
    <x v="6"/>
    <x v="1"/>
    <x v="12"/>
    <x v="0"/>
    <s v="New"/>
    <x v="4"/>
    <s v="Training Mat"/>
    <n v="2"/>
    <n v="51.75"/>
    <n v="0"/>
    <n v="21.4"/>
    <x v="1291"/>
    <n v="42.8"/>
    <n v="60.7"/>
    <n v="0.58647342995169083"/>
  </r>
  <r>
    <n v="2869"/>
    <d v="2026-07-10T00:00:00"/>
    <n v="2026"/>
    <x v="2"/>
    <n v="7"/>
    <x v="6"/>
    <x v="2"/>
    <x v="5"/>
    <x v="3"/>
    <s v="New"/>
    <x v="3"/>
    <s v="Portable Camp Stove"/>
    <n v="1"/>
    <n v="82.23"/>
    <n v="0.1"/>
    <n v="38.340000000000003"/>
    <x v="1292"/>
    <n v="38.340000000000003"/>
    <n v="35.667000000000002"/>
    <n v="0.48194089748267055"/>
  </r>
  <r>
    <n v="3236"/>
    <d v="2026-07-10T00:00:00"/>
    <n v="2026"/>
    <x v="2"/>
    <n v="7"/>
    <x v="6"/>
    <x v="1"/>
    <x v="6"/>
    <x v="0"/>
    <s v="New"/>
    <x v="1"/>
    <s v="Trail Boots"/>
    <n v="1"/>
    <n v="144.16999999999999"/>
    <n v="0.1"/>
    <n v="78.13"/>
    <x v="1293"/>
    <n v="78.13"/>
    <n v="51.62299999999999"/>
    <n v="0.39785592625989374"/>
  </r>
  <r>
    <n v="3582"/>
    <d v="2026-07-10T00:00:00"/>
    <n v="2026"/>
    <x v="2"/>
    <n v="7"/>
    <x v="6"/>
    <x v="1"/>
    <x v="12"/>
    <x v="0"/>
    <s v="Returning"/>
    <x v="3"/>
    <s v="Portable Camp Stove"/>
    <n v="4"/>
    <n v="82.47"/>
    <n v="0"/>
    <n v="40.22"/>
    <x v="1294"/>
    <n v="160.88"/>
    <n v="169"/>
    <n v="0.51230750575967021"/>
  </r>
  <r>
    <n v="3715"/>
    <d v="2026-07-10T00:00:00"/>
    <n v="2026"/>
    <x v="2"/>
    <n v="7"/>
    <x v="6"/>
    <x v="3"/>
    <x v="8"/>
    <x v="0"/>
    <s v="New"/>
    <x v="3"/>
    <s v="Compact Sleeping Bag"/>
    <n v="1"/>
    <n v="122.14"/>
    <n v="0.15"/>
    <n v="59.87"/>
    <x v="1295"/>
    <n v="59.87"/>
    <n v="43.949000000000005"/>
    <n v="0.42332328379198414"/>
  </r>
  <r>
    <n v="3940"/>
    <d v="2026-07-10T00:00:00"/>
    <n v="2026"/>
    <x v="2"/>
    <n v="7"/>
    <x v="6"/>
    <x v="2"/>
    <x v="16"/>
    <x v="2"/>
    <s v="Returning"/>
    <x v="1"/>
    <s v="Trail Boots"/>
    <n v="3"/>
    <n v="143.59"/>
    <n v="0"/>
    <n v="78.91"/>
    <x v="1296"/>
    <n v="236.73"/>
    <n v="194.04"/>
    <n v="0.45044919562643637"/>
  </r>
  <r>
    <n v="4760"/>
    <d v="2026-07-10T00:00:00"/>
    <n v="2026"/>
    <x v="2"/>
    <n v="7"/>
    <x v="6"/>
    <x v="3"/>
    <x v="13"/>
    <x v="0"/>
    <s v="Business"/>
    <x v="1"/>
    <s v="Summit Backpack 45L"/>
    <n v="2"/>
    <n v="157.66"/>
    <n v="0"/>
    <n v="78.760000000000005"/>
    <x v="1297"/>
    <n v="157.52000000000001"/>
    <n v="157.79999999999998"/>
    <n v="0.50044399340352652"/>
  </r>
  <r>
    <n v="4768"/>
    <d v="2026-07-10T00:00:00"/>
    <n v="2026"/>
    <x v="2"/>
    <n v="7"/>
    <x v="6"/>
    <x v="1"/>
    <x v="1"/>
    <x v="0"/>
    <s v="Business"/>
    <x v="0"/>
    <s v="Cycling Pack 12L"/>
    <n v="1"/>
    <n v="101.58"/>
    <n v="0"/>
    <n v="49.83"/>
    <x v="1298"/>
    <n v="49.83"/>
    <n v="51.75"/>
    <n v="0.50945067926757237"/>
  </r>
  <r>
    <n v="5025"/>
    <d v="2026-07-10T00:00:00"/>
    <n v="2026"/>
    <x v="2"/>
    <n v="7"/>
    <x v="6"/>
    <x v="2"/>
    <x v="3"/>
    <x v="0"/>
    <s v="Returning"/>
    <x v="2"/>
    <s v="Travel Backpack 35L"/>
    <n v="4"/>
    <n v="166.71"/>
    <n v="0"/>
    <n v="86.55"/>
    <x v="1299"/>
    <n v="346.2"/>
    <n v="320.64000000000004"/>
    <n v="0.48083498290444487"/>
  </r>
  <r>
    <n v="165"/>
    <d v="2026-07-11T00:00:00"/>
    <n v="2026"/>
    <x v="2"/>
    <n v="7"/>
    <x v="6"/>
    <x v="1"/>
    <x v="12"/>
    <x v="2"/>
    <s v="New"/>
    <x v="0"/>
    <s v="Commuter Helmet"/>
    <n v="2"/>
    <n v="83.33"/>
    <n v="0"/>
    <n v="42.11"/>
    <x v="1300"/>
    <n v="84.22"/>
    <n v="82.44"/>
    <n v="0.49465978639145564"/>
  </r>
  <r>
    <n v="198"/>
    <d v="2026-07-11T00:00:00"/>
    <n v="2026"/>
    <x v="2"/>
    <n v="7"/>
    <x v="6"/>
    <x v="0"/>
    <x v="15"/>
    <x v="0"/>
    <s v="New"/>
    <x v="1"/>
    <s v="Trekking Poles"/>
    <n v="2"/>
    <n v="71.77"/>
    <n v="0.05"/>
    <n v="32.9"/>
    <x v="1301"/>
    <n v="65.8"/>
    <n v="70.563000000000002"/>
    <n v="0.5174644148339359"/>
  </r>
  <r>
    <n v="1480"/>
    <d v="2026-07-11T00:00:00"/>
    <n v="2026"/>
    <x v="2"/>
    <n v="7"/>
    <x v="6"/>
    <x v="0"/>
    <x v="15"/>
    <x v="0"/>
    <s v="New"/>
    <x v="2"/>
    <s v="Travel Backpack 35L"/>
    <n v="3"/>
    <n v="164.5"/>
    <n v="0"/>
    <n v="87.06"/>
    <x v="1302"/>
    <n v="261.18"/>
    <n v="232.32"/>
    <n v="0.47075987841945288"/>
  </r>
  <r>
    <n v="1990"/>
    <d v="2026-07-11T00:00:00"/>
    <n v="2026"/>
    <x v="2"/>
    <n v="7"/>
    <x v="6"/>
    <x v="0"/>
    <x v="15"/>
    <x v="0"/>
    <s v="Returning"/>
    <x v="3"/>
    <s v="Portable Camp Stove"/>
    <n v="3"/>
    <n v="82.28"/>
    <n v="0.1"/>
    <n v="39.51"/>
    <x v="1303"/>
    <n v="118.53"/>
    <n v="103.626"/>
    <n v="0.46645600388915898"/>
  </r>
  <r>
    <n v="2298"/>
    <d v="2026-07-11T00:00:00"/>
    <n v="2026"/>
    <x v="2"/>
    <n v="7"/>
    <x v="6"/>
    <x v="2"/>
    <x v="2"/>
    <x v="2"/>
    <s v="New"/>
    <x v="0"/>
    <s v="Cycling Pack 12L"/>
    <n v="2"/>
    <n v="103.17"/>
    <n v="0"/>
    <n v="50.49"/>
    <x v="1304"/>
    <n v="100.98"/>
    <n v="105.36"/>
    <n v="0.51061355045071244"/>
  </r>
  <r>
    <n v="2886"/>
    <d v="2026-07-11T00:00:00"/>
    <n v="2026"/>
    <x v="2"/>
    <n v="7"/>
    <x v="6"/>
    <x v="0"/>
    <x v="15"/>
    <x v="0"/>
    <s v="New"/>
    <x v="0"/>
    <s v="Trail Bike Light"/>
    <n v="1"/>
    <n v="50.33"/>
    <n v="0.05"/>
    <n v="22.06"/>
    <x v="1305"/>
    <n v="22.06"/>
    <n v="25.753499999999999"/>
    <n v="0.53862402877848303"/>
  </r>
  <r>
    <n v="2893"/>
    <d v="2026-07-11T00:00:00"/>
    <n v="2026"/>
    <x v="2"/>
    <n v="7"/>
    <x v="6"/>
    <x v="1"/>
    <x v="11"/>
    <x v="1"/>
    <s v="Business"/>
    <x v="1"/>
    <s v="Trail Boots"/>
    <n v="6"/>
    <n v="142.78"/>
    <n v="0.15"/>
    <n v="80.38"/>
    <x v="1306"/>
    <n v="482.28"/>
    <n v="245.89800000000002"/>
    <n v="0.33768941110552642"/>
  </r>
  <r>
    <n v="2939"/>
    <d v="2026-07-11T00:00:00"/>
    <n v="2026"/>
    <x v="2"/>
    <n v="7"/>
    <x v="6"/>
    <x v="1"/>
    <x v="6"/>
    <x v="0"/>
    <s v="New"/>
    <x v="3"/>
    <s v="Trail Tent 2P"/>
    <n v="1"/>
    <n v="195.38"/>
    <n v="0.05"/>
    <n v="101.67"/>
    <x v="1307"/>
    <n v="101.67"/>
    <n v="83.940999999999988"/>
    <n v="0.45224151585843508"/>
  </r>
  <r>
    <n v="3249"/>
    <d v="2026-07-11T00:00:00"/>
    <n v="2026"/>
    <x v="2"/>
    <n v="7"/>
    <x v="6"/>
    <x v="3"/>
    <x v="4"/>
    <x v="2"/>
    <s v="Returning"/>
    <x v="0"/>
    <s v="Cycling Pack 12L"/>
    <n v="5"/>
    <n v="104.8"/>
    <n v="0"/>
    <n v="50.94"/>
    <x v="1308"/>
    <n v="254.7"/>
    <n v="269.3"/>
    <n v="0.51393129770992374"/>
  </r>
  <r>
    <n v="3832"/>
    <d v="2026-07-11T00:00:00"/>
    <n v="2026"/>
    <x v="2"/>
    <n v="7"/>
    <x v="6"/>
    <x v="3"/>
    <x v="7"/>
    <x v="0"/>
    <s v="Returning"/>
    <x v="3"/>
    <s v="Portable Camp Stove"/>
    <n v="3"/>
    <n v="82.26"/>
    <n v="0"/>
    <n v="40.020000000000003"/>
    <x v="1309"/>
    <n v="120.06"/>
    <n v="126.72000000000003"/>
    <n v="0.51349380014587898"/>
  </r>
  <r>
    <n v="3868"/>
    <d v="2026-07-11T00:00:00"/>
    <n v="2026"/>
    <x v="2"/>
    <n v="7"/>
    <x v="6"/>
    <x v="2"/>
    <x v="10"/>
    <x v="0"/>
    <s v="Business"/>
    <x v="1"/>
    <s v="Hiking Daypack 20L"/>
    <n v="1"/>
    <n v="90.79"/>
    <n v="0"/>
    <n v="46.39"/>
    <x v="1310"/>
    <n v="46.39"/>
    <n v="44.400000000000006"/>
    <n v="0.4890406432426479"/>
  </r>
  <r>
    <n v="4365"/>
    <d v="2026-07-11T00:00:00"/>
    <n v="2026"/>
    <x v="2"/>
    <n v="7"/>
    <x v="6"/>
    <x v="1"/>
    <x v="11"/>
    <x v="0"/>
    <s v="Returning"/>
    <x v="0"/>
    <s v="Compact Repair Kit"/>
    <n v="1"/>
    <n v="41.33"/>
    <n v="0"/>
    <n v="17.2"/>
    <x v="1311"/>
    <n v="17.2"/>
    <n v="24.13"/>
    <n v="0.58383740624243896"/>
  </r>
  <r>
    <n v="314"/>
    <d v="2026-07-12T00:00:00"/>
    <n v="2026"/>
    <x v="2"/>
    <n v="7"/>
    <x v="6"/>
    <x v="2"/>
    <x v="2"/>
    <x v="0"/>
    <s v="Returning"/>
    <x v="4"/>
    <s v="Resistance Band Set"/>
    <n v="2"/>
    <n v="41.09"/>
    <n v="0.05"/>
    <n v="14.54"/>
    <x v="1312"/>
    <n v="29.08"/>
    <n v="48.991"/>
    <n v="0.62751854081541159"/>
  </r>
  <r>
    <n v="552"/>
    <d v="2026-07-12T00:00:00"/>
    <n v="2026"/>
    <x v="2"/>
    <n v="7"/>
    <x v="6"/>
    <x v="1"/>
    <x v="12"/>
    <x v="1"/>
    <s v="Business"/>
    <x v="3"/>
    <s v="Portable Camp Stove"/>
    <n v="5"/>
    <n v="82.39"/>
    <n v="0.05"/>
    <n v="39.479999999999997"/>
    <x v="1313"/>
    <n v="197.39999999999998"/>
    <n v="193.95249999999999"/>
    <n v="0.49559540312122702"/>
  </r>
  <r>
    <n v="1317"/>
    <d v="2026-07-12T00:00:00"/>
    <n v="2026"/>
    <x v="2"/>
    <n v="7"/>
    <x v="6"/>
    <x v="1"/>
    <x v="14"/>
    <x v="0"/>
    <s v="Business"/>
    <x v="4"/>
    <s v="Recovery Roller"/>
    <n v="3"/>
    <n v="37"/>
    <n v="0"/>
    <n v="13.69"/>
    <x v="1314"/>
    <n v="41.07"/>
    <n v="69.930000000000007"/>
    <n v="0.63000000000000012"/>
  </r>
  <r>
    <n v="1515"/>
    <d v="2026-07-12T00:00:00"/>
    <n v="2026"/>
    <x v="2"/>
    <n v="7"/>
    <x v="6"/>
    <x v="3"/>
    <x v="8"/>
    <x v="2"/>
    <s v="New"/>
    <x v="4"/>
    <s v="Resistance Band Set"/>
    <n v="2"/>
    <n v="40.9"/>
    <n v="0"/>
    <n v="14.81"/>
    <x v="1315"/>
    <n v="29.62"/>
    <n v="52.179999999999993"/>
    <n v="0.63789731051344734"/>
  </r>
  <r>
    <n v="1674"/>
    <d v="2026-07-12T00:00:00"/>
    <n v="2026"/>
    <x v="2"/>
    <n v="7"/>
    <x v="6"/>
    <x v="0"/>
    <x v="0"/>
    <x v="0"/>
    <s v="New"/>
    <x v="4"/>
    <s v="Weighted Vest"/>
    <n v="1"/>
    <n v="123.33"/>
    <n v="0.1"/>
    <n v="70.900000000000006"/>
    <x v="1316"/>
    <n v="70.900000000000006"/>
    <n v="40.096999999999994"/>
    <n v="0.36124399758552028"/>
  </r>
  <r>
    <n v="2407"/>
    <d v="2026-07-12T00:00:00"/>
    <n v="2026"/>
    <x v="2"/>
    <n v="7"/>
    <x v="6"/>
    <x v="1"/>
    <x v="12"/>
    <x v="3"/>
    <s v="Business"/>
    <x v="1"/>
    <s v="Summit Backpack 45L"/>
    <n v="1"/>
    <n v="153.25"/>
    <n v="0.15"/>
    <n v="78.28"/>
    <x v="1317"/>
    <n v="78.28"/>
    <n v="51.982499999999987"/>
    <n v="0.39905959121005657"/>
  </r>
  <r>
    <n v="2817"/>
    <d v="2026-07-12T00:00:00"/>
    <n v="2026"/>
    <x v="2"/>
    <n v="7"/>
    <x v="6"/>
    <x v="3"/>
    <x v="7"/>
    <x v="3"/>
    <s v="New"/>
    <x v="2"/>
    <s v="Carry-On Duffel"/>
    <n v="3"/>
    <n v="134.43"/>
    <n v="0.1"/>
    <n v="65.78"/>
    <x v="1318"/>
    <n v="197.34"/>
    <n v="165.62100000000001"/>
    <n v="0.45630522287518493"/>
  </r>
  <r>
    <n v="3059"/>
    <d v="2026-07-12T00:00:00"/>
    <n v="2026"/>
    <x v="2"/>
    <n v="7"/>
    <x v="6"/>
    <x v="0"/>
    <x v="0"/>
    <x v="0"/>
    <s v="Returning"/>
    <x v="1"/>
    <s v="Hiking Daypack 20L"/>
    <n v="1"/>
    <n v="93.73"/>
    <n v="0.05"/>
    <n v="44.51"/>
    <x v="1319"/>
    <n v="44.51"/>
    <n v="44.533499999999997"/>
    <n v="0.50013195797559618"/>
  </r>
  <r>
    <n v="3210"/>
    <d v="2026-07-12T00:00:00"/>
    <n v="2026"/>
    <x v="2"/>
    <n v="7"/>
    <x v="6"/>
    <x v="0"/>
    <x v="0"/>
    <x v="0"/>
    <s v="Returning"/>
    <x v="2"/>
    <s v="Insulated Bottle"/>
    <n v="1"/>
    <n v="37.090000000000003"/>
    <n v="0"/>
    <n v="13.43"/>
    <x v="1320"/>
    <n v="13.43"/>
    <n v="23.660000000000004"/>
    <n v="0.63790779185764357"/>
  </r>
  <r>
    <n v="3670"/>
    <d v="2026-07-12T00:00:00"/>
    <n v="2026"/>
    <x v="2"/>
    <n v="7"/>
    <x v="6"/>
    <x v="0"/>
    <x v="0"/>
    <x v="2"/>
    <s v="New"/>
    <x v="2"/>
    <s v="Packing Cube Set"/>
    <n v="1"/>
    <n v="45.43"/>
    <n v="0"/>
    <n v="18.66"/>
    <x v="1321"/>
    <n v="18.66"/>
    <n v="26.77"/>
    <n v="0.58925819942769098"/>
  </r>
  <r>
    <n v="4017"/>
    <d v="2026-07-12T00:00:00"/>
    <n v="2026"/>
    <x v="2"/>
    <n v="7"/>
    <x v="6"/>
    <x v="3"/>
    <x v="8"/>
    <x v="3"/>
    <s v="New"/>
    <x v="4"/>
    <s v="Resistance Band Set"/>
    <n v="1"/>
    <n v="39.5"/>
    <n v="0.1"/>
    <n v="14.86"/>
    <x v="1322"/>
    <n v="14.86"/>
    <n v="20.690000000000005"/>
    <n v="0.58199718706047832"/>
  </r>
  <r>
    <n v="5012"/>
    <d v="2026-07-12T00:00:00"/>
    <n v="2026"/>
    <x v="2"/>
    <n v="7"/>
    <x v="6"/>
    <x v="2"/>
    <x v="16"/>
    <x v="2"/>
    <s v="Returning"/>
    <x v="4"/>
    <s v="Weighted Vest"/>
    <n v="2"/>
    <n v="123.58"/>
    <n v="0.1"/>
    <n v="68.739999999999995"/>
    <x v="1323"/>
    <n v="137.47999999999999"/>
    <n v="84.963999999999999"/>
    <n v="0.3819568071065077"/>
  </r>
  <r>
    <n v="884"/>
    <d v="2026-07-13T00:00:00"/>
    <n v="2026"/>
    <x v="2"/>
    <n v="7"/>
    <x v="6"/>
    <x v="3"/>
    <x v="13"/>
    <x v="2"/>
    <s v="Returning"/>
    <x v="0"/>
    <s v="Cycling Pack 12L"/>
    <n v="1"/>
    <n v="103.61"/>
    <n v="0"/>
    <n v="51.84"/>
    <x v="1324"/>
    <n v="51.84"/>
    <n v="51.769999999999996"/>
    <n v="0.49966219476884466"/>
  </r>
  <r>
    <n v="1025"/>
    <d v="2026-07-13T00:00:00"/>
    <n v="2026"/>
    <x v="2"/>
    <n v="7"/>
    <x v="6"/>
    <x v="2"/>
    <x v="2"/>
    <x v="2"/>
    <s v="Returning"/>
    <x v="1"/>
    <s v="Trail Boots"/>
    <n v="2"/>
    <n v="145.75"/>
    <n v="0.05"/>
    <n v="79.319999999999993"/>
    <x v="1325"/>
    <n v="158.63999999999999"/>
    <n v="118.28500000000003"/>
    <n v="0.42713731154644768"/>
  </r>
  <r>
    <n v="1279"/>
    <d v="2026-07-13T00:00:00"/>
    <n v="2026"/>
    <x v="2"/>
    <n v="7"/>
    <x v="6"/>
    <x v="3"/>
    <x v="8"/>
    <x v="3"/>
    <s v="New"/>
    <x v="3"/>
    <s v="Trail Tent 2P"/>
    <n v="2"/>
    <n v="193.76"/>
    <n v="0.1"/>
    <n v="104.66"/>
    <x v="1326"/>
    <n v="209.32"/>
    <n v="139.44799999999998"/>
    <n v="0.39983025965684921"/>
  </r>
  <r>
    <n v="1534"/>
    <d v="2026-07-13T00:00:00"/>
    <n v="2026"/>
    <x v="2"/>
    <n v="7"/>
    <x v="6"/>
    <x v="2"/>
    <x v="16"/>
    <x v="0"/>
    <s v="Returning"/>
    <x v="1"/>
    <s v="Trail Boots"/>
    <n v="2"/>
    <n v="146.09"/>
    <n v="0.1"/>
    <n v="79.36"/>
    <x v="1327"/>
    <n v="158.72"/>
    <n v="104.24199999999999"/>
    <n v="0.39641469109605187"/>
  </r>
  <r>
    <n v="2147"/>
    <d v="2026-07-13T00:00:00"/>
    <n v="2026"/>
    <x v="2"/>
    <n v="7"/>
    <x v="6"/>
    <x v="1"/>
    <x v="14"/>
    <x v="2"/>
    <s v="New"/>
    <x v="2"/>
    <s v="Carry-On Duffel"/>
    <n v="1"/>
    <n v="131.91999999999999"/>
    <n v="0"/>
    <n v="66.19"/>
    <x v="1328"/>
    <n v="66.19"/>
    <n v="65.72999999999999"/>
    <n v="0.49825651910248631"/>
  </r>
  <r>
    <n v="2385"/>
    <d v="2026-07-13T00:00:00"/>
    <n v="2026"/>
    <x v="2"/>
    <n v="7"/>
    <x v="6"/>
    <x v="1"/>
    <x v="11"/>
    <x v="1"/>
    <s v="Business"/>
    <x v="3"/>
    <s v="Portable Camp Stove"/>
    <n v="6"/>
    <n v="83.28"/>
    <n v="0.15"/>
    <n v="38.76"/>
    <x v="1329"/>
    <n v="232.56"/>
    <n v="192.16800000000001"/>
    <n v="0.45244956772334294"/>
  </r>
  <r>
    <n v="2517"/>
    <d v="2026-07-13T00:00:00"/>
    <n v="2026"/>
    <x v="2"/>
    <n v="7"/>
    <x v="6"/>
    <x v="1"/>
    <x v="6"/>
    <x v="0"/>
    <s v="New"/>
    <x v="2"/>
    <s v="Insulated Bottle"/>
    <n v="1"/>
    <n v="36.479999999999997"/>
    <n v="0.05"/>
    <n v="13.22"/>
    <x v="1330"/>
    <n v="13.22"/>
    <n v="21.436"/>
    <n v="0.61853647276084955"/>
  </r>
  <r>
    <n v="2746"/>
    <d v="2026-07-13T00:00:00"/>
    <n v="2026"/>
    <x v="2"/>
    <n v="7"/>
    <x v="6"/>
    <x v="0"/>
    <x v="0"/>
    <x v="2"/>
    <s v="New"/>
    <x v="1"/>
    <s v="Summit Backpack 45L"/>
    <n v="3"/>
    <n v="155.44"/>
    <n v="0.05"/>
    <n v="79.95"/>
    <x v="1331"/>
    <n v="239.85000000000002"/>
    <n v="203.15399999999994"/>
    <n v="0.45858276674702703"/>
  </r>
  <r>
    <n v="3297"/>
    <d v="2026-07-13T00:00:00"/>
    <n v="2026"/>
    <x v="2"/>
    <n v="7"/>
    <x v="6"/>
    <x v="0"/>
    <x v="15"/>
    <x v="1"/>
    <s v="Returning"/>
    <x v="4"/>
    <s v="Resistance Band Set"/>
    <n v="6"/>
    <n v="40.58"/>
    <n v="0.15"/>
    <n v="15.06"/>
    <x v="1332"/>
    <n v="90.36"/>
    <n v="116.598"/>
    <n v="0.5633896732670397"/>
  </r>
  <r>
    <n v="772"/>
    <d v="2026-07-14T00:00:00"/>
    <n v="2026"/>
    <x v="2"/>
    <n v="7"/>
    <x v="6"/>
    <x v="3"/>
    <x v="13"/>
    <x v="0"/>
    <s v="Returning"/>
    <x v="0"/>
    <s v="Cycling Pack 12L"/>
    <n v="2"/>
    <n v="101.03"/>
    <n v="0.1"/>
    <n v="50.98"/>
    <x v="1333"/>
    <n v="101.96"/>
    <n v="79.89400000000002"/>
    <n v="0.43933045190097558"/>
  </r>
  <r>
    <n v="838"/>
    <d v="2026-07-14T00:00:00"/>
    <n v="2026"/>
    <x v="2"/>
    <n v="7"/>
    <x v="6"/>
    <x v="0"/>
    <x v="9"/>
    <x v="2"/>
    <s v="Returning"/>
    <x v="3"/>
    <s v="Portable Camp Stove"/>
    <n v="1"/>
    <n v="80.150000000000006"/>
    <n v="0.05"/>
    <n v="38.89"/>
    <x v="1334"/>
    <n v="38.89"/>
    <n v="37.252499999999998"/>
    <n v="0.48924713530551267"/>
  </r>
  <r>
    <n v="1144"/>
    <d v="2026-07-14T00:00:00"/>
    <n v="2026"/>
    <x v="2"/>
    <n v="7"/>
    <x v="6"/>
    <x v="2"/>
    <x v="2"/>
    <x v="2"/>
    <s v="New"/>
    <x v="3"/>
    <s v="Portable Camp Stove"/>
    <n v="1"/>
    <n v="83.74"/>
    <n v="0"/>
    <n v="38.96"/>
    <x v="1335"/>
    <n v="38.96"/>
    <n v="44.779999999999994"/>
    <n v="0.53475041796035339"/>
  </r>
  <r>
    <n v="1686"/>
    <d v="2026-07-14T00:00:00"/>
    <n v="2026"/>
    <x v="2"/>
    <n v="7"/>
    <x v="6"/>
    <x v="2"/>
    <x v="5"/>
    <x v="1"/>
    <s v="Returning"/>
    <x v="2"/>
    <s v="Insulated Bottle"/>
    <n v="8"/>
    <n v="35.75"/>
    <n v="0.15"/>
    <n v="13.56"/>
    <x v="1336"/>
    <n v="108.48"/>
    <n v="134.62"/>
    <n v="0.55376388317564795"/>
  </r>
  <r>
    <n v="2823"/>
    <d v="2026-07-14T00:00:00"/>
    <n v="2026"/>
    <x v="2"/>
    <n v="7"/>
    <x v="6"/>
    <x v="0"/>
    <x v="15"/>
    <x v="0"/>
    <s v="New"/>
    <x v="0"/>
    <s v="Commuter Helmet"/>
    <n v="3"/>
    <n v="81.39"/>
    <n v="0"/>
    <n v="43.54"/>
    <x v="1337"/>
    <n v="130.62"/>
    <n v="113.55000000000001"/>
    <n v="0.46504484580415284"/>
  </r>
  <r>
    <n v="2883"/>
    <d v="2026-07-14T00:00:00"/>
    <n v="2026"/>
    <x v="2"/>
    <n v="7"/>
    <x v="6"/>
    <x v="2"/>
    <x v="10"/>
    <x v="3"/>
    <s v="New"/>
    <x v="2"/>
    <s v="Insulated Bottle"/>
    <n v="1"/>
    <n v="36.799999999999997"/>
    <n v="0"/>
    <n v="13.91"/>
    <x v="1338"/>
    <n v="13.91"/>
    <n v="22.889999999999997"/>
    <n v="0.62201086956521734"/>
  </r>
  <r>
    <n v="3259"/>
    <d v="2026-07-14T00:00:00"/>
    <n v="2026"/>
    <x v="2"/>
    <n v="7"/>
    <x v="6"/>
    <x v="2"/>
    <x v="16"/>
    <x v="1"/>
    <s v="Returning"/>
    <x v="3"/>
    <s v="Trail Tent 2P"/>
    <n v="6"/>
    <n v="194.15"/>
    <n v="0.1"/>
    <n v="105.12"/>
    <x v="1339"/>
    <n v="630.72"/>
    <n v="417.69000000000005"/>
    <n v="0.3984032964202936"/>
  </r>
  <r>
    <n v="3709"/>
    <d v="2026-07-14T00:00:00"/>
    <n v="2026"/>
    <x v="2"/>
    <n v="7"/>
    <x v="6"/>
    <x v="0"/>
    <x v="9"/>
    <x v="0"/>
    <s v="New"/>
    <x v="4"/>
    <s v="Training Mat"/>
    <n v="1"/>
    <n v="50.94"/>
    <n v="0"/>
    <n v="22.28"/>
    <x v="1340"/>
    <n v="22.28"/>
    <n v="28.659999999999997"/>
    <n v="0.5626226933647428"/>
  </r>
  <r>
    <n v="61"/>
    <d v="2026-07-15T00:00:00"/>
    <n v="2026"/>
    <x v="2"/>
    <n v="7"/>
    <x v="6"/>
    <x v="3"/>
    <x v="8"/>
    <x v="0"/>
    <s v="Returning"/>
    <x v="4"/>
    <s v="Weighted Vest"/>
    <n v="2"/>
    <n v="125.89"/>
    <n v="0"/>
    <n v="70.8"/>
    <x v="1341"/>
    <n v="141.6"/>
    <n v="110.18"/>
    <n v="0.43760425768528083"/>
  </r>
  <r>
    <n v="357"/>
    <d v="2026-07-15T00:00:00"/>
    <n v="2026"/>
    <x v="2"/>
    <n v="7"/>
    <x v="6"/>
    <x v="0"/>
    <x v="9"/>
    <x v="0"/>
    <s v="New"/>
    <x v="4"/>
    <s v="Training Mat"/>
    <n v="2"/>
    <n v="51.9"/>
    <n v="0"/>
    <n v="21.82"/>
    <x v="1342"/>
    <n v="43.64"/>
    <n v="60.16"/>
    <n v="0.57957610789980729"/>
  </r>
  <r>
    <n v="1607"/>
    <d v="2026-07-15T00:00:00"/>
    <n v="2026"/>
    <x v="2"/>
    <n v="7"/>
    <x v="6"/>
    <x v="0"/>
    <x v="0"/>
    <x v="2"/>
    <s v="New"/>
    <x v="4"/>
    <s v="Resistance Band Set"/>
    <n v="2"/>
    <n v="39.75"/>
    <n v="0"/>
    <n v="14.78"/>
    <x v="1343"/>
    <n v="29.56"/>
    <n v="49.94"/>
    <n v="0.62817610062893081"/>
  </r>
  <r>
    <n v="3295"/>
    <d v="2026-07-15T00:00:00"/>
    <n v="2026"/>
    <x v="2"/>
    <n v="7"/>
    <x v="6"/>
    <x v="1"/>
    <x v="12"/>
    <x v="3"/>
    <s v="Returning"/>
    <x v="1"/>
    <s v="Hiking Daypack 20L"/>
    <n v="1"/>
    <n v="93.46"/>
    <n v="0.15"/>
    <n v="46.65"/>
    <x v="1344"/>
    <n v="46.65"/>
    <n v="32.79099999999999"/>
    <n v="0.41277174255107557"/>
  </r>
  <r>
    <n v="4048"/>
    <d v="2026-07-15T00:00:00"/>
    <n v="2026"/>
    <x v="2"/>
    <n v="7"/>
    <x v="6"/>
    <x v="3"/>
    <x v="13"/>
    <x v="1"/>
    <s v="Business"/>
    <x v="0"/>
    <s v="Commuter Helmet"/>
    <n v="3"/>
    <n v="82.79"/>
    <n v="0.1"/>
    <n v="43.07"/>
    <x v="1345"/>
    <n v="129.21"/>
    <n v="94.323000000000008"/>
    <n v="0.42196454214813922"/>
  </r>
  <r>
    <n v="4424"/>
    <d v="2026-07-15T00:00:00"/>
    <n v="2026"/>
    <x v="2"/>
    <n v="7"/>
    <x v="6"/>
    <x v="2"/>
    <x v="2"/>
    <x v="2"/>
    <s v="Business"/>
    <x v="1"/>
    <s v="Hiking Daypack 20L"/>
    <n v="1"/>
    <n v="92.54"/>
    <n v="0"/>
    <n v="44.48"/>
    <x v="43"/>
    <n v="44.48"/>
    <n v="48.060000000000009"/>
    <n v="0.51934298681651181"/>
  </r>
  <r>
    <n v="4732"/>
    <d v="2026-07-15T00:00:00"/>
    <n v="2026"/>
    <x v="2"/>
    <n v="7"/>
    <x v="6"/>
    <x v="1"/>
    <x v="14"/>
    <x v="2"/>
    <s v="New"/>
    <x v="2"/>
    <s v="Packing Cube Set"/>
    <n v="1"/>
    <n v="46.53"/>
    <n v="0"/>
    <n v="18.829999999999998"/>
    <x v="1346"/>
    <n v="18.829999999999998"/>
    <n v="27.700000000000003"/>
    <n v="0.59531485063399958"/>
  </r>
  <r>
    <n v="194"/>
    <d v="2026-07-16T00:00:00"/>
    <n v="2026"/>
    <x v="2"/>
    <n v="7"/>
    <x v="6"/>
    <x v="1"/>
    <x v="12"/>
    <x v="0"/>
    <s v="Returning"/>
    <x v="0"/>
    <s v="Trail Bike Light"/>
    <n v="2"/>
    <n v="49.69"/>
    <n v="0"/>
    <n v="21.97"/>
    <x v="1347"/>
    <n v="43.94"/>
    <n v="55.44"/>
    <n v="0.557858724089354"/>
  </r>
  <r>
    <n v="258"/>
    <d v="2026-07-16T00:00:00"/>
    <n v="2026"/>
    <x v="2"/>
    <n v="7"/>
    <x v="6"/>
    <x v="3"/>
    <x v="8"/>
    <x v="3"/>
    <s v="New"/>
    <x v="1"/>
    <s v="Trekking Poles"/>
    <n v="3"/>
    <n v="71.34"/>
    <n v="0.1"/>
    <n v="31.71"/>
    <x v="1348"/>
    <n v="95.13"/>
    <n v="97.488000000000028"/>
    <n v="0.50612092327819835"/>
  </r>
  <r>
    <n v="543"/>
    <d v="2026-07-16T00:00:00"/>
    <n v="2026"/>
    <x v="2"/>
    <n v="7"/>
    <x v="6"/>
    <x v="1"/>
    <x v="14"/>
    <x v="3"/>
    <s v="Returning"/>
    <x v="0"/>
    <s v="Commuter Helmet"/>
    <n v="1"/>
    <n v="83.03"/>
    <n v="0"/>
    <n v="42.41"/>
    <x v="1349"/>
    <n v="42.41"/>
    <n v="40.620000000000005"/>
    <n v="0.48922076357942917"/>
  </r>
  <r>
    <n v="972"/>
    <d v="2026-07-16T00:00:00"/>
    <n v="2026"/>
    <x v="2"/>
    <n v="7"/>
    <x v="6"/>
    <x v="3"/>
    <x v="4"/>
    <x v="0"/>
    <s v="Returning"/>
    <x v="4"/>
    <s v="Resistance Band Set"/>
    <n v="1"/>
    <n v="40.799999999999997"/>
    <n v="0"/>
    <n v="14.42"/>
    <x v="1350"/>
    <n v="14.42"/>
    <n v="26.379999999999995"/>
    <n v="0.64656862745098032"/>
  </r>
  <r>
    <n v="1146"/>
    <d v="2026-07-16T00:00:00"/>
    <n v="2026"/>
    <x v="2"/>
    <n v="7"/>
    <x v="6"/>
    <x v="1"/>
    <x v="6"/>
    <x v="3"/>
    <s v="Returning"/>
    <x v="3"/>
    <s v="Compact Sleeping Bag"/>
    <n v="2"/>
    <n v="125.34"/>
    <n v="0.15"/>
    <n v="59.04"/>
    <x v="1351"/>
    <n v="118.08"/>
    <n v="94.998000000000005"/>
    <n v="0.44583673584321237"/>
  </r>
  <r>
    <n v="1464"/>
    <d v="2026-07-16T00:00:00"/>
    <n v="2026"/>
    <x v="2"/>
    <n v="7"/>
    <x v="6"/>
    <x v="0"/>
    <x v="9"/>
    <x v="0"/>
    <s v="Returning"/>
    <x v="4"/>
    <s v="Weighted Vest"/>
    <n v="1"/>
    <n v="122.73"/>
    <n v="0.1"/>
    <n v="70.540000000000006"/>
    <x v="1352"/>
    <n v="70.540000000000006"/>
    <n v="39.917000000000002"/>
    <n v="0.36138044668966202"/>
  </r>
  <r>
    <n v="1581"/>
    <d v="2026-07-16T00:00:00"/>
    <n v="2026"/>
    <x v="2"/>
    <n v="7"/>
    <x v="6"/>
    <x v="2"/>
    <x v="5"/>
    <x v="2"/>
    <s v="New"/>
    <x v="1"/>
    <s v="Hiking Daypack 20L"/>
    <n v="5"/>
    <n v="92.72"/>
    <n v="0.1"/>
    <n v="46.2"/>
    <x v="1353"/>
    <n v="231"/>
    <n v="186.24"/>
    <n v="0.44636180615473109"/>
  </r>
  <r>
    <n v="1894"/>
    <d v="2026-07-16T00:00:00"/>
    <n v="2026"/>
    <x v="2"/>
    <n v="7"/>
    <x v="6"/>
    <x v="3"/>
    <x v="7"/>
    <x v="1"/>
    <s v="Business"/>
    <x v="4"/>
    <s v="Recovery Roller"/>
    <n v="5"/>
    <n v="36.29"/>
    <n v="0.05"/>
    <n v="13.52"/>
    <x v="1354"/>
    <n v="67.599999999999994"/>
    <n v="104.77749999999997"/>
    <n v="0.60783744978317933"/>
  </r>
  <r>
    <n v="2100"/>
    <d v="2026-07-16T00:00:00"/>
    <n v="2026"/>
    <x v="2"/>
    <n v="7"/>
    <x v="6"/>
    <x v="2"/>
    <x v="2"/>
    <x v="0"/>
    <s v="Business"/>
    <x v="0"/>
    <s v="Trail Bike Light"/>
    <n v="2"/>
    <n v="49.84"/>
    <n v="0.1"/>
    <n v="23.06"/>
    <x v="1355"/>
    <n v="46.12"/>
    <n v="43.592000000000006"/>
    <n v="0.48591046905653651"/>
  </r>
  <r>
    <n v="2902"/>
    <d v="2026-07-16T00:00:00"/>
    <n v="2026"/>
    <x v="2"/>
    <n v="7"/>
    <x v="6"/>
    <x v="1"/>
    <x v="12"/>
    <x v="3"/>
    <s v="Business"/>
    <x v="4"/>
    <s v="Recovery Roller"/>
    <n v="1"/>
    <n v="35.799999999999997"/>
    <n v="0"/>
    <n v="14.05"/>
    <x v="1356"/>
    <n v="14.05"/>
    <n v="21.749999999999996"/>
    <n v="0.60754189944134074"/>
  </r>
  <r>
    <n v="3115"/>
    <d v="2026-07-16T00:00:00"/>
    <n v="2026"/>
    <x v="2"/>
    <n v="7"/>
    <x v="6"/>
    <x v="3"/>
    <x v="13"/>
    <x v="0"/>
    <s v="New"/>
    <x v="3"/>
    <s v="Trail Tent 2P"/>
    <n v="1"/>
    <n v="195.12"/>
    <n v="0"/>
    <n v="101.14"/>
    <x v="1357"/>
    <n v="101.14"/>
    <n v="93.98"/>
    <n v="0.48165231652316526"/>
  </r>
  <r>
    <n v="3546"/>
    <d v="2026-07-16T00:00:00"/>
    <n v="2026"/>
    <x v="2"/>
    <n v="7"/>
    <x v="6"/>
    <x v="0"/>
    <x v="15"/>
    <x v="0"/>
    <s v="New"/>
    <x v="0"/>
    <s v="Compact Repair Kit"/>
    <n v="2"/>
    <n v="39.69"/>
    <n v="0.05"/>
    <n v="16.88"/>
    <x v="1358"/>
    <n v="33.76"/>
    <n v="41.650999999999989"/>
    <n v="0.55231995332245953"/>
  </r>
  <r>
    <n v="4224"/>
    <d v="2026-07-16T00:00:00"/>
    <n v="2026"/>
    <x v="2"/>
    <n v="7"/>
    <x v="6"/>
    <x v="2"/>
    <x v="3"/>
    <x v="2"/>
    <s v="Returning"/>
    <x v="3"/>
    <s v="Alpine Tent 4P"/>
    <n v="1"/>
    <n v="348.73"/>
    <n v="0.15"/>
    <n v="190.33"/>
    <x v="1359"/>
    <n v="190.33"/>
    <n v="106.09049999999999"/>
    <n v="0.35790540802677273"/>
  </r>
  <r>
    <n v="4858"/>
    <d v="2026-07-16T00:00:00"/>
    <n v="2026"/>
    <x v="2"/>
    <n v="7"/>
    <x v="6"/>
    <x v="1"/>
    <x v="12"/>
    <x v="2"/>
    <s v="Returning"/>
    <x v="2"/>
    <s v="Insulated Bottle"/>
    <n v="1"/>
    <n v="35.5"/>
    <n v="0"/>
    <n v="13.26"/>
    <x v="1360"/>
    <n v="13.26"/>
    <n v="22.240000000000002"/>
    <n v="0.62647887323943663"/>
  </r>
  <r>
    <n v="768"/>
    <d v="2026-07-17T00:00:00"/>
    <n v="2026"/>
    <x v="2"/>
    <n v="7"/>
    <x v="6"/>
    <x v="0"/>
    <x v="9"/>
    <x v="0"/>
    <s v="Business"/>
    <x v="2"/>
    <s v="Packing Cube Set"/>
    <n v="1"/>
    <n v="46.44"/>
    <n v="0"/>
    <n v="18.47"/>
    <x v="1361"/>
    <n v="18.47"/>
    <n v="27.97"/>
    <n v="0.60228251507321273"/>
  </r>
  <r>
    <n v="1901"/>
    <d v="2026-07-17T00:00:00"/>
    <n v="2026"/>
    <x v="2"/>
    <n v="7"/>
    <x v="6"/>
    <x v="1"/>
    <x v="14"/>
    <x v="0"/>
    <s v="New"/>
    <x v="1"/>
    <s v="Trekking Poles"/>
    <n v="1"/>
    <n v="70.44"/>
    <n v="0.05"/>
    <n v="32.229999999999997"/>
    <x v="1362"/>
    <n v="32.229999999999997"/>
    <n v="34.687999999999995"/>
    <n v="0.51836576108072563"/>
  </r>
  <r>
    <n v="2226"/>
    <d v="2026-07-17T00:00:00"/>
    <n v="2026"/>
    <x v="2"/>
    <n v="7"/>
    <x v="6"/>
    <x v="0"/>
    <x v="15"/>
    <x v="2"/>
    <s v="New"/>
    <x v="1"/>
    <s v="Trekking Poles"/>
    <n v="1"/>
    <n v="69.78"/>
    <n v="0.05"/>
    <n v="32.83"/>
    <x v="1363"/>
    <n v="32.83"/>
    <n v="33.460999999999999"/>
    <n v="0.50475931876121949"/>
  </r>
  <r>
    <n v="2660"/>
    <d v="2026-07-17T00:00:00"/>
    <n v="2026"/>
    <x v="2"/>
    <n v="7"/>
    <x v="6"/>
    <x v="2"/>
    <x v="5"/>
    <x v="2"/>
    <s v="New"/>
    <x v="2"/>
    <s v="Insulated Bottle"/>
    <n v="4"/>
    <n v="35.450000000000003"/>
    <n v="0.1"/>
    <n v="13.83"/>
    <x v="1364"/>
    <n v="55.32"/>
    <n v="72.300000000000011"/>
    <n v="0.56652562294311237"/>
  </r>
  <r>
    <n v="3004"/>
    <d v="2026-07-17T00:00:00"/>
    <n v="2026"/>
    <x v="2"/>
    <n v="7"/>
    <x v="6"/>
    <x v="3"/>
    <x v="8"/>
    <x v="0"/>
    <s v="Returning"/>
    <x v="0"/>
    <s v="Trail Bike Light"/>
    <n v="1"/>
    <n v="50.82"/>
    <n v="0.05"/>
    <n v="22.36"/>
    <x v="1365"/>
    <n v="22.36"/>
    <n v="25.918999999999997"/>
    <n v="0.5368586756146565"/>
  </r>
  <r>
    <n v="4020"/>
    <d v="2026-07-17T00:00:00"/>
    <n v="2026"/>
    <x v="2"/>
    <n v="7"/>
    <x v="6"/>
    <x v="2"/>
    <x v="2"/>
    <x v="0"/>
    <s v="Returning"/>
    <x v="3"/>
    <s v="Compact Sleeping Bag"/>
    <n v="1"/>
    <n v="126.13"/>
    <n v="0.15"/>
    <n v="60.43"/>
    <x v="1366"/>
    <n v="60.43"/>
    <n v="46.780499999999996"/>
    <n v="0.43634252242084498"/>
  </r>
  <r>
    <n v="4154"/>
    <d v="2026-07-17T00:00:00"/>
    <n v="2026"/>
    <x v="2"/>
    <n v="7"/>
    <x v="6"/>
    <x v="2"/>
    <x v="10"/>
    <x v="0"/>
    <s v="Returning"/>
    <x v="1"/>
    <s v="Trekking Poles"/>
    <n v="3"/>
    <n v="72.150000000000006"/>
    <n v="0"/>
    <n v="33.01"/>
    <x v="1367"/>
    <n v="99.03"/>
    <n v="117.42000000000002"/>
    <n v="0.54248094248094247"/>
  </r>
  <r>
    <n v="4957"/>
    <d v="2026-07-17T00:00:00"/>
    <n v="2026"/>
    <x v="2"/>
    <n v="7"/>
    <x v="6"/>
    <x v="1"/>
    <x v="1"/>
    <x v="0"/>
    <s v="Returning"/>
    <x v="4"/>
    <s v="Recovery Roller"/>
    <n v="1"/>
    <n v="35.58"/>
    <n v="0"/>
    <n v="13.68"/>
    <x v="1368"/>
    <n v="13.68"/>
    <n v="21.9"/>
    <n v="0.61551433389544685"/>
  </r>
  <r>
    <n v="945"/>
    <d v="2026-07-18T00:00:00"/>
    <n v="2026"/>
    <x v="2"/>
    <n v="7"/>
    <x v="6"/>
    <x v="2"/>
    <x v="3"/>
    <x v="0"/>
    <s v="New"/>
    <x v="1"/>
    <s v="Summit Backpack 45L"/>
    <n v="1"/>
    <n v="154.9"/>
    <n v="0.05"/>
    <n v="77.819999999999993"/>
    <x v="1369"/>
    <n v="77.819999999999993"/>
    <n v="69.335000000000008"/>
    <n v="0.47116985491488572"/>
  </r>
  <r>
    <n v="1726"/>
    <d v="2026-07-18T00:00:00"/>
    <n v="2026"/>
    <x v="2"/>
    <n v="7"/>
    <x v="6"/>
    <x v="1"/>
    <x v="14"/>
    <x v="2"/>
    <s v="Business"/>
    <x v="3"/>
    <s v="Portable Camp Stove"/>
    <n v="2"/>
    <n v="80.98"/>
    <n v="0.05"/>
    <n v="39.85"/>
    <x v="1370"/>
    <n v="79.7"/>
    <n v="74.161999999999992"/>
    <n v="0.48200335365457353"/>
  </r>
  <r>
    <n v="1790"/>
    <d v="2026-07-18T00:00:00"/>
    <n v="2026"/>
    <x v="2"/>
    <n v="7"/>
    <x v="6"/>
    <x v="1"/>
    <x v="12"/>
    <x v="0"/>
    <s v="New"/>
    <x v="1"/>
    <s v="Hiking Daypack 20L"/>
    <n v="1"/>
    <n v="91.36"/>
    <n v="0"/>
    <n v="44.86"/>
    <x v="1371"/>
    <n v="44.86"/>
    <n v="46.5"/>
    <n v="0.50897548161120842"/>
  </r>
  <r>
    <n v="2193"/>
    <d v="2026-07-18T00:00:00"/>
    <n v="2026"/>
    <x v="2"/>
    <n v="7"/>
    <x v="6"/>
    <x v="2"/>
    <x v="2"/>
    <x v="0"/>
    <s v="Returning"/>
    <x v="0"/>
    <s v="Compact Repair Kit"/>
    <n v="2"/>
    <n v="39.409999999999997"/>
    <n v="0"/>
    <n v="16.8"/>
    <x v="1372"/>
    <n v="33.6"/>
    <n v="45.219999999999992"/>
    <n v="0.57371225577264651"/>
  </r>
  <r>
    <n v="2781"/>
    <d v="2026-07-18T00:00:00"/>
    <n v="2026"/>
    <x v="2"/>
    <n v="7"/>
    <x v="6"/>
    <x v="0"/>
    <x v="0"/>
    <x v="0"/>
    <s v="Returning"/>
    <x v="2"/>
    <s v="Carry-On Duffel"/>
    <n v="2"/>
    <n v="134.99"/>
    <n v="0"/>
    <n v="68.77"/>
    <x v="1373"/>
    <n v="137.54"/>
    <n v="132.44000000000003"/>
    <n v="0.49055485591525305"/>
  </r>
  <r>
    <n v="3043"/>
    <d v="2026-07-18T00:00:00"/>
    <n v="2026"/>
    <x v="2"/>
    <n v="7"/>
    <x v="6"/>
    <x v="1"/>
    <x v="12"/>
    <x v="3"/>
    <s v="New"/>
    <x v="0"/>
    <s v="Compact Repair Kit"/>
    <n v="2"/>
    <n v="40.93"/>
    <n v="0.05"/>
    <n v="16.89"/>
    <x v="1374"/>
    <n v="33.78"/>
    <n v="43.986999999999995"/>
    <n v="0.56562552239381736"/>
  </r>
  <r>
    <n v="3102"/>
    <d v="2026-07-18T00:00:00"/>
    <n v="2026"/>
    <x v="2"/>
    <n v="7"/>
    <x v="6"/>
    <x v="3"/>
    <x v="13"/>
    <x v="3"/>
    <s v="Returning"/>
    <x v="1"/>
    <s v="Hiking Daypack 20L"/>
    <n v="1"/>
    <n v="90.02"/>
    <n v="0.05"/>
    <n v="45.83"/>
    <x v="1375"/>
    <n v="45.83"/>
    <n v="39.688999999999993"/>
    <n v="0.46409569803201622"/>
  </r>
  <r>
    <n v="3156"/>
    <d v="2026-07-18T00:00:00"/>
    <n v="2026"/>
    <x v="2"/>
    <n v="7"/>
    <x v="6"/>
    <x v="0"/>
    <x v="0"/>
    <x v="2"/>
    <s v="Returning"/>
    <x v="4"/>
    <s v="Training Mat"/>
    <n v="2"/>
    <n v="50.73"/>
    <n v="0"/>
    <n v="21.87"/>
    <x v="1376"/>
    <n v="43.74"/>
    <n v="57.719999999999992"/>
    <n v="0.56889414547604966"/>
  </r>
  <r>
    <n v="3308"/>
    <d v="2026-07-18T00:00:00"/>
    <n v="2026"/>
    <x v="2"/>
    <n v="7"/>
    <x v="6"/>
    <x v="3"/>
    <x v="13"/>
    <x v="2"/>
    <s v="New"/>
    <x v="4"/>
    <s v="Weighted Vest"/>
    <n v="3"/>
    <n v="121.05"/>
    <n v="0.05"/>
    <n v="68.56"/>
    <x v="1377"/>
    <n v="205.68"/>
    <n v="139.31249999999994"/>
    <n v="0.40381312637231231"/>
  </r>
  <r>
    <n v="3329"/>
    <d v="2026-07-18T00:00:00"/>
    <n v="2026"/>
    <x v="2"/>
    <n v="7"/>
    <x v="6"/>
    <x v="1"/>
    <x v="11"/>
    <x v="0"/>
    <s v="New"/>
    <x v="0"/>
    <s v="Commuter Helmet"/>
    <n v="2"/>
    <n v="81.739999999999995"/>
    <n v="0"/>
    <n v="42.75"/>
    <x v="1378"/>
    <n v="85.5"/>
    <n v="77.97999999999999"/>
    <n v="0.47700024467824809"/>
  </r>
  <r>
    <n v="4102"/>
    <d v="2026-07-18T00:00:00"/>
    <n v="2026"/>
    <x v="2"/>
    <n v="7"/>
    <x v="6"/>
    <x v="1"/>
    <x v="12"/>
    <x v="0"/>
    <s v="Returning"/>
    <x v="1"/>
    <s v="Summit Backpack 45L"/>
    <n v="3"/>
    <n v="154.01"/>
    <n v="0.1"/>
    <n v="78.78"/>
    <x v="1379"/>
    <n v="236.34"/>
    <n v="179.48699999999999"/>
    <n v="0.43163863818366771"/>
  </r>
  <r>
    <n v="4109"/>
    <d v="2026-07-18T00:00:00"/>
    <n v="2026"/>
    <x v="2"/>
    <n v="7"/>
    <x v="6"/>
    <x v="1"/>
    <x v="12"/>
    <x v="3"/>
    <s v="New"/>
    <x v="0"/>
    <s v="Cycling Pack 12L"/>
    <n v="4"/>
    <n v="101.61"/>
    <n v="0"/>
    <n v="51.68"/>
    <x v="1380"/>
    <n v="206.72"/>
    <n v="199.72"/>
    <n v="0.49138864285011319"/>
  </r>
  <r>
    <n v="4813"/>
    <d v="2026-07-18T00:00:00"/>
    <n v="2026"/>
    <x v="2"/>
    <n v="7"/>
    <x v="6"/>
    <x v="2"/>
    <x v="10"/>
    <x v="2"/>
    <s v="Returning"/>
    <x v="4"/>
    <s v="Recovery Roller"/>
    <n v="2"/>
    <n v="36.869999999999997"/>
    <n v="0.15"/>
    <n v="13.94"/>
    <x v="1381"/>
    <n v="27.88"/>
    <n v="34.798999999999992"/>
    <n v="0.55519392459994565"/>
  </r>
  <r>
    <n v="5054"/>
    <d v="2026-07-18T00:00:00"/>
    <n v="2026"/>
    <x v="2"/>
    <n v="7"/>
    <x v="6"/>
    <x v="3"/>
    <x v="8"/>
    <x v="0"/>
    <s v="New"/>
    <x v="3"/>
    <s v="Compact Sleeping Bag"/>
    <n v="2"/>
    <n v="121.06"/>
    <n v="0"/>
    <n v="59.62"/>
    <x v="1382"/>
    <n v="119.24"/>
    <n v="122.88000000000001"/>
    <n v="0.50751693375185858"/>
  </r>
  <r>
    <n v="138"/>
    <d v="2026-07-19T00:00:00"/>
    <n v="2026"/>
    <x v="2"/>
    <n v="7"/>
    <x v="6"/>
    <x v="1"/>
    <x v="12"/>
    <x v="0"/>
    <s v="New"/>
    <x v="1"/>
    <s v="Trekking Poles"/>
    <n v="2"/>
    <n v="71.81"/>
    <n v="0"/>
    <n v="32.35"/>
    <x v="1383"/>
    <n v="64.7"/>
    <n v="78.92"/>
    <n v="0.54950563988302459"/>
  </r>
  <r>
    <n v="433"/>
    <d v="2026-07-19T00:00:00"/>
    <n v="2026"/>
    <x v="2"/>
    <n v="7"/>
    <x v="6"/>
    <x v="1"/>
    <x v="12"/>
    <x v="0"/>
    <s v="New"/>
    <x v="1"/>
    <s v="Trail Boots"/>
    <n v="4"/>
    <n v="145.18"/>
    <n v="0"/>
    <n v="79.540000000000006"/>
    <x v="1384"/>
    <n v="318.16000000000003"/>
    <n v="262.56"/>
    <n v="0.45212839234054275"/>
  </r>
  <r>
    <n v="484"/>
    <d v="2026-07-19T00:00:00"/>
    <n v="2026"/>
    <x v="2"/>
    <n v="7"/>
    <x v="6"/>
    <x v="1"/>
    <x v="12"/>
    <x v="0"/>
    <s v="New"/>
    <x v="4"/>
    <s v="Recovery Roller"/>
    <n v="2"/>
    <n v="36.07"/>
    <n v="0"/>
    <n v="13.6"/>
    <x v="1385"/>
    <n v="27.2"/>
    <n v="44.94"/>
    <n v="0.62295536456889378"/>
  </r>
  <r>
    <n v="492"/>
    <d v="2026-07-19T00:00:00"/>
    <n v="2026"/>
    <x v="2"/>
    <n v="7"/>
    <x v="6"/>
    <x v="1"/>
    <x v="14"/>
    <x v="2"/>
    <s v="New"/>
    <x v="1"/>
    <s v="Trekking Poles"/>
    <n v="3"/>
    <n v="72.23"/>
    <n v="0.1"/>
    <n v="31.67"/>
    <x v="1386"/>
    <n v="95.01"/>
    <n v="100.01100000000001"/>
    <n v="0.5128216961250327"/>
  </r>
  <r>
    <n v="626"/>
    <d v="2026-07-19T00:00:00"/>
    <n v="2026"/>
    <x v="2"/>
    <n v="7"/>
    <x v="6"/>
    <x v="1"/>
    <x v="14"/>
    <x v="2"/>
    <s v="Returning"/>
    <x v="2"/>
    <s v="Insulated Bottle"/>
    <n v="1"/>
    <n v="36.549999999999997"/>
    <n v="0.1"/>
    <n v="13.2"/>
    <x v="1387"/>
    <n v="13.2"/>
    <n v="19.694999999999997"/>
    <n v="0.59872321021431829"/>
  </r>
  <r>
    <n v="1409"/>
    <d v="2026-07-19T00:00:00"/>
    <n v="2026"/>
    <x v="2"/>
    <n v="7"/>
    <x v="6"/>
    <x v="1"/>
    <x v="14"/>
    <x v="0"/>
    <s v="New"/>
    <x v="3"/>
    <s v="Compact Sleeping Bag"/>
    <n v="5"/>
    <n v="124.68"/>
    <n v="0.05"/>
    <n v="60.61"/>
    <x v="1388"/>
    <n v="303.05"/>
    <n v="289.18"/>
    <n v="0.48829002245749115"/>
  </r>
  <r>
    <n v="1486"/>
    <d v="2026-07-19T00:00:00"/>
    <n v="2026"/>
    <x v="2"/>
    <n v="7"/>
    <x v="6"/>
    <x v="3"/>
    <x v="8"/>
    <x v="0"/>
    <s v="Returning"/>
    <x v="0"/>
    <s v="Cycling Pack 12L"/>
    <n v="1"/>
    <n v="101.7"/>
    <n v="0.05"/>
    <n v="49.92"/>
    <x v="1389"/>
    <n v="49.92"/>
    <n v="46.694999999999993"/>
    <n v="0.48331004502406455"/>
  </r>
  <r>
    <n v="1940"/>
    <d v="2026-07-19T00:00:00"/>
    <n v="2026"/>
    <x v="2"/>
    <n v="7"/>
    <x v="6"/>
    <x v="2"/>
    <x v="16"/>
    <x v="0"/>
    <s v="New"/>
    <x v="4"/>
    <s v="Training Mat"/>
    <n v="2"/>
    <n v="50.24"/>
    <n v="0.05"/>
    <n v="21.88"/>
    <x v="1390"/>
    <n v="43.76"/>
    <n v="51.696000000000005"/>
    <n v="0.54156889037881328"/>
  </r>
  <r>
    <n v="2215"/>
    <d v="2026-07-19T00:00:00"/>
    <n v="2026"/>
    <x v="2"/>
    <n v="7"/>
    <x v="6"/>
    <x v="3"/>
    <x v="13"/>
    <x v="2"/>
    <s v="Returning"/>
    <x v="4"/>
    <s v="Recovery Roller"/>
    <n v="3"/>
    <n v="35.53"/>
    <n v="0"/>
    <n v="14"/>
    <x v="1391"/>
    <n v="42"/>
    <n v="64.59"/>
    <n v="0.60596678862932729"/>
  </r>
  <r>
    <n v="2555"/>
    <d v="2026-07-19T00:00:00"/>
    <n v="2026"/>
    <x v="2"/>
    <n v="7"/>
    <x v="6"/>
    <x v="2"/>
    <x v="2"/>
    <x v="3"/>
    <s v="New"/>
    <x v="2"/>
    <s v="Packing Cube Set"/>
    <n v="2"/>
    <n v="46.89"/>
    <n v="0.1"/>
    <n v="18.53"/>
    <x v="1392"/>
    <n v="37.06"/>
    <n v="47.341999999999999"/>
    <n v="0.56091087888912583"/>
  </r>
  <r>
    <n v="4710"/>
    <d v="2026-07-19T00:00:00"/>
    <n v="2026"/>
    <x v="2"/>
    <n v="7"/>
    <x v="6"/>
    <x v="0"/>
    <x v="0"/>
    <x v="2"/>
    <s v="Returning"/>
    <x v="3"/>
    <s v="Trail Tent 2P"/>
    <n v="1"/>
    <n v="197.29"/>
    <n v="0.1"/>
    <n v="104.7"/>
    <x v="1393"/>
    <n v="104.7"/>
    <n v="72.861000000000004"/>
    <n v="0.4103434875901803"/>
  </r>
  <r>
    <n v="4974"/>
    <d v="2026-07-19T00:00:00"/>
    <n v="2026"/>
    <x v="2"/>
    <n v="7"/>
    <x v="6"/>
    <x v="0"/>
    <x v="9"/>
    <x v="2"/>
    <s v="Business"/>
    <x v="1"/>
    <s v="Trekking Poles"/>
    <n v="1"/>
    <n v="70.52"/>
    <n v="0.1"/>
    <n v="33.28"/>
    <x v="1394"/>
    <n v="33.28"/>
    <n v="30.187999999999995"/>
    <n v="0.47564126804058732"/>
  </r>
  <r>
    <n v="5048"/>
    <d v="2026-07-19T00:00:00"/>
    <n v="2026"/>
    <x v="2"/>
    <n v="7"/>
    <x v="6"/>
    <x v="1"/>
    <x v="12"/>
    <x v="3"/>
    <s v="New"/>
    <x v="4"/>
    <s v="Training Mat"/>
    <n v="3"/>
    <n v="49.9"/>
    <n v="0.05"/>
    <n v="22.27"/>
    <x v="1395"/>
    <n v="66.81"/>
    <n v="75.404999999999973"/>
    <n v="0.53021833139964125"/>
  </r>
  <r>
    <n v="1"/>
    <d v="2026-07-20T00:00:00"/>
    <n v="2026"/>
    <x v="2"/>
    <n v="7"/>
    <x v="6"/>
    <x v="3"/>
    <x v="7"/>
    <x v="2"/>
    <s v="New"/>
    <x v="1"/>
    <s v="Summit Backpack 45L"/>
    <n v="3"/>
    <n v="156.25"/>
    <n v="0"/>
    <n v="79.900000000000006"/>
    <x v="1396"/>
    <n v="239.70000000000002"/>
    <n v="229.04999999999998"/>
    <n v="0.48863999999999996"/>
  </r>
  <r>
    <n v="270"/>
    <d v="2026-07-20T00:00:00"/>
    <n v="2026"/>
    <x v="2"/>
    <n v="7"/>
    <x v="6"/>
    <x v="2"/>
    <x v="2"/>
    <x v="3"/>
    <s v="Returning"/>
    <x v="3"/>
    <s v="Compact Sleeping Bag"/>
    <n v="3"/>
    <n v="120.14"/>
    <n v="0"/>
    <n v="58.9"/>
    <x v="1397"/>
    <n v="176.7"/>
    <n v="183.72000000000003"/>
    <n v="0.5097386382553688"/>
  </r>
  <r>
    <n v="2130"/>
    <d v="2026-07-20T00:00:00"/>
    <n v="2026"/>
    <x v="2"/>
    <n v="7"/>
    <x v="6"/>
    <x v="1"/>
    <x v="14"/>
    <x v="2"/>
    <s v="Returning"/>
    <x v="1"/>
    <s v="Trail Boots"/>
    <n v="1"/>
    <n v="145.21"/>
    <n v="0"/>
    <n v="80.52"/>
    <x v="1398"/>
    <n v="80.52"/>
    <n v="64.690000000000012"/>
    <n v="0.44549273466014744"/>
  </r>
  <r>
    <n v="2474"/>
    <d v="2026-07-20T00:00:00"/>
    <n v="2026"/>
    <x v="2"/>
    <n v="7"/>
    <x v="6"/>
    <x v="2"/>
    <x v="2"/>
    <x v="2"/>
    <s v="Returning"/>
    <x v="0"/>
    <s v="Compact Repair Kit"/>
    <n v="2"/>
    <n v="39.78"/>
    <n v="0.1"/>
    <n v="16.260000000000002"/>
    <x v="1399"/>
    <n v="32.520000000000003"/>
    <n v="39.083999999999996"/>
    <n v="0.54583542818836928"/>
  </r>
  <r>
    <n v="2514"/>
    <d v="2026-07-20T00:00:00"/>
    <n v="2026"/>
    <x v="2"/>
    <n v="7"/>
    <x v="6"/>
    <x v="1"/>
    <x v="6"/>
    <x v="0"/>
    <s v="New"/>
    <x v="2"/>
    <s v="Travel Backpack 35L"/>
    <n v="2"/>
    <n v="161.97"/>
    <n v="0.1"/>
    <n v="88.57"/>
    <x v="1400"/>
    <n v="177.14"/>
    <n v="114.40600000000001"/>
    <n v="0.39241148909606033"/>
  </r>
  <r>
    <n v="2616"/>
    <d v="2026-07-20T00:00:00"/>
    <n v="2026"/>
    <x v="2"/>
    <n v="7"/>
    <x v="6"/>
    <x v="2"/>
    <x v="3"/>
    <x v="2"/>
    <s v="New"/>
    <x v="4"/>
    <s v="Weighted Vest"/>
    <n v="2"/>
    <n v="125.37"/>
    <n v="0"/>
    <n v="68.040000000000006"/>
    <x v="1401"/>
    <n v="136.08000000000001"/>
    <n v="114.66"/>
    <n v="0.457286432160804"/>
  </r>
  <r>
    <n v="2632"/>
    <d v="2026-07-20T00:00:00"/>
    <n v="2026"/>
    <x v="2"/>
    <n v="7"/>
    <x v="6"/>
    <x v="0"/>
    <x v="15"/>
    <x v="0"/>
    <s v="New"/>
    <x v="3"/>
    <s v="Trail Tent 2P"/>
    <n v="1"/>
    <n v="196.57"/>
    <n v="0"/>
    <n v="104.78"/>
    <x v="1402"/>
    <n v="104.78"/>
    <n v="91.789999999999992"/>
    <n v="0.46695833545301924"/>
  </r>
  <r>
    <n v="3725"/>
    <d v="2026-07-20T00:00:00"/>
    <n v="2026"/>
    <x v="2"/>
    <n v="7"/>
    <x v="6"/>
    <x v="2"/>
    <x v="16"/>
    <x v="0"/>
    <s v="Returning"/>
    <x v="3"/>
    <s v="Trail Tent 2P"/>
    <n v="2"/>
    <n v="195.74"/>
    <n v="0.05"/>
    <n v="107.17"/>
    <x v="1403"/>
    <n v="214.34"/>
    <n v="157.566"/>
    <n v="0.4236715729243411"/>
  </r>
  <r>
    <n v="3834"/>
    <d v="2026-07-20T00:00:00"/>
    <n v="2026"/>
    <x v="2"/>
    <n v="7"/>
    <x v="6"/>
    <x v="1"/>
    <x v="14"/>
    <x v="2"/>
    <s v="New"/>
    <x v="3"/>
    <s v="Trail Tent 2P"/>
    <n v="3"/>
    <n v="192.28"/>
    <n v="0"/>
    <n v="104.3"/>
    <x v="1404"/>
    <n v="312.89999999999998"/>
    <n v="263.94000000000005"/>
    <n v="0.45756188891200339"/>
  </r>
  <r>
    <n v="159"/>
    <d v="2026-07-21T00:00:00"/>
    <n v="2026"/>
    <x v="2"/>
    <n v="7"/>
    <x v="6"/>
    <x v="1"/>
    <x v="1"/>
    <x v="0"/>
    <s v="Returning"/>
    <x v="1"/>
    <s v="Trekking Poles"/>
    <n v="2"/>
    <n v="70.150000000000006"/>
    <n v="0.05"/>
    <n v="32.950000000000003"/>
    <x v="1405"/>
    <n v="65.900000000000006"/>
    <n v="67.384999999999991"/>
    <n v="0.50557076940390888"/>
  </r>
  <r>
    <n v="435"/>
    <d v="2026-07-21T00:00:00"/>
    <n v="2026"/>
    <x v="2"/>
    <n v="7"/>
    <x v="6"/>
    <x v="2"/>
    <x v="2"/>
    <x v="0"/>
    <s v="Returning"/>
    <x v="3"/>
    <s v="Alpine Tent 4P"/>
    <n v="2"/>
    <n v="342.38"/>
    <n v="0.05"/>
    <n v="192.01"/>
    <x v="1406"/>
    <n v="384.02"/>
    <n v="266.50199999999995"/>
    <n v="0.40967407712575438"/>
  </r>
  <r>
    <n v="1467"/>
    <d v="2026-07-21T00:00:00"/>
    <n v="2026"/>
    <x v="2"/>
    <n v="7"/>
    <x v="6"/>
    <x v="1"/>
    <x v="14"/>
    <x v="3"/>
    <s v="New"/>
    <x v="4"/>
    <s v="Training Mat"/>
    <n v="1"/>
    <n v="50.59"/>
    <n v="0.05"/>
    <n v="22.04"/>
    <x v="1407"/>
    <n v="22.04"/>
    <n v="26.020499999999998"/>
    <n v="0.54141134611583319"/>
  </r>
  <r>
    <n v="1552"/>
    <d v="2026-07-21T00:00:00"/>
    <n v="2026"/>
    <x v="2"/>
    <n v="7"/>
    <x v="6"/>
    <x v="3"/>
    <x v="4"/>
    <x v="2"/>
    <s v="New"/>
    <x v="2"/>
    <s v="Packing Cube Set"/>
    <n v="2"/>
    <n v="46.34"/>
    <n v="0.1"/>
    <n v="18.41"/>
    <x v="1408"/>
    <n v="36.82"/>
    <n v="46.592000000000006"/>
    <n v="0.55857670359180933"/>
  </r>
  <r>
    <n v="1745"/>
    <d v="2026-07-21T00:00:00"/>
    <n v="2026"/>
    <x v="2"/>
    <n v="7"/>
    <x v="6"/>
    <x v="1"/>
    <x v="6"/>
    <x v="3"/>
    <s v="New"/>
    <x v="1"/>
    <s v="Hiking Daypack 20L"/>
    <n v="1"/>
    <n v="91.45"/>
    <n v="0"/>
    <n v="44.16"/>
    <x v="1409"/>
    <n v="44.16"/>
    <n v="47.290000000000006"/>
    <n v="0.51711317659923461"/>
  </r>
  <r>
    <n v="2174"/>
    <d v="2026-07-21T00:00:00"/>
    <n v="2026"/>
    <x v="2"/>
    <n v="7"/>
    <x v="6"/>
    <x v="3"/>
    <x v="8"/>
    <x v="3"/>
    <s v="Returning"/>
    <x v="0"/>
    <s v="Compact Repair Kit"/>
    <n v="3"/>
    <n v="40.28"/>
    <n v="0"/>
    <n v="17.12"/>
    <x v="1410"/>
    <n v="51.36"/>
    <n v="69.48"/>
    <n v="0.57497517378351537"/>
  </r>
  <r>
    <n v="3444"/>
    <d v="2026-07-21T00:00:00"/>
    <n v="2026"/>
    <x v="2"/>
    <n v="7"/>
    <x v="6"/>
    <x v="1"/>
    <x v="14"/>
    <x v="0"/>
    <s v="Returning"/>
    <x v="4"/>
    <s v="Recovery Roller"/>
    <n v="2"/>
    <n v="36.93"/>
    <n v="0"/>
    <n v="13.63"/>
    <x v="1411"/>
    <n v="27.26"/>
    <n v="46.599999999999994"/>
    <n v="0.63092336853506625"/>
  </r>
  <r>
    <n v="3646"/>
    <d v="2026-07-21T00:00:00"/>
    <n v="2026"/>
    <x v="2"/>
    <n v="7"/>
    <x v="6"/>
    <x v="2"/>
    <x v="2"/>
    <x v="3"/>
    <s v="Returning"/>
    <x v="1"/>
    <s v="Trail Boots"/>
    <n v="1"/>
    <n v="143.69"/>
    <n v="0"/>
    <n v="80.87"/>
    <x v="1412"/>
    <n v="80.87"/>
    <n v="62.819999999999993"/>
    <n v="0.43719117544714309"/>
  </r>
  <r>
    <n v="4558"/>
    <d v="2026-07-21T00:00:00"/>
    <n v="2026"/>
    <x v="2"/>
    <n v="7"/>
    <x v="6"/>
    <x v="1"/>
    <x v="14"/>
    <x v="3"/>
    <s v="New"/>
    <x v="1"/>
    <s v="Trail Boots"/>
    <n v="2"/>
    <n v="147.09"/>
    <n v="0"/>
    <n v="81.58"/>
    <x v="1413"/>
    <n v="163.16"/>
    <n v="131.02000000000001"/>
    <n v="0.44537358080087025"/>
  </r>
  <r>
    <n v="4564"/>
    <d v="2026-07-21T00:00:00"/>
    <n v="2026"/>
    <x v="2"/>
    <n v="7"/>
    <x v="6"/>
    <x v="2"/>
    <x v="5"/>
    <x v="0"/>
    <s v="New"/>
    <x v="1"/>
    <s v="Summit Backpack 45L"/>
    <n v="1"/>
    <n v="153.88"/>
    <n v="0"/>
    <n v="80.98"/>
    <x v="1414"/>
    <n v="80.98"/>
    <n v="72.899999999999991"/>
    <n v="0.47374577592929551"/>
  </r>
  <r>
    <n v="4616"/>
    <d v="2026-07-21T00:00:00"/>
    <n v="2026"/>
    <x v="2"/>
    <n v="7"/>
    <x v="6"/>
    <x v="3"/>
    <x v="13"/>
    <x v="3"/>
    <s v="New"/>
    <x v="1"/>
    <s v="Trekking Poles"/>
    <n v="3"/>
    <n v="72.2"/>
    <n v="0"/>
    <n v="31.45"/>
    <x v="1415"/>
    <n v="94.35"/>
    <n v="122.25000000000003"/>
    <n v="0.5644044321329641"/>
  </r>
  <r>
    <n v="536"/>
    <d v="2026-07-22T00:00:00"/>
    <n v="2026"/>
    <x v="2"/>
    <n v="7"/>
    <x v="6"/>
    <x v="3"/>
    <x v="13"/>
    <x v="2"/>
    <s v="Business"/>
    <x v="4"/>
    <s v="Resistance Band Set"/>
    <n v="1"/>
    <n v="40.67"/>
    <n v="0"/>
    <n v="14.28"/>
    <x v="1203"/>
    <n v="14.28"/>
    <n v="26.39"/>
    <n v="0.64888123924268504"/>
  </r>
  <r>
    <n v="571"/>
    <d v="2026-07-22T00:00:00"/>
    <n v="2026"/>
    <x v="2"/>
    <n v="7"/>
    <x v="6"/>
    <x v="0"/>
    <x v="0"/>
    <x v="0"/>
    <s v="New"/>
    <x v="1"/>
    <s v="Summit Backpack 45L"/>
    <n v="3"/>
    <n v="152.53"/>
    <n v="0"/>
    <n v="80.88"/>
    <x v="1416"/>
    <n v="242.64"/>
    <n v="214.95000000000005"/>
    <n v="0.46974365698551113"/>
  </r>
  <r>
    <n v="965"/>
    <d v="2026-07-22T00:00:00"/>
    <n v="2026"/>
    <x v="2"/>
    <n v="7"/>
    <x v="6"/>
    <x v="1"/>
    <x v="11"/>
    <x v="2"/>
    <s v="Returning"/>
    <x v="2"/>
    <s v="Insulated Bottle"/>
    <n v="2"/>
    <n v="35.39"/>
    <n v="0.05"/>
    <n v="13.39"/>
    <x v="1417"/>
    <n v="26.78"/>
    <n v="40.460999999999999"/>
    <n v="0.60173108668818132"/>
  </r>
  <r>
    <n v="1504"/>
    <d v="2026-07-22T00:00:00"/>
    <n v="2026"/>
    <x v="2"/>
    <n v="7"/>
    <x v="6"/>
    <x v="3"/>
    <x v="4"/>
    <x v="0"/>
    <s v="Returning"/>
    <x v="1"/>
    <s v="Hiking Daypack 20L"/>
    <n v="5"/>
    <n v="93.35"/>
    <n v="0"/>
    <n v="46.31"/>
    <x v="1418"/>
    <n v="231.55"/>
    <n v="235.2"/>
    <n v="0.50391001606855912"/>
  </r>
  <r>
    <n v="2560"/>
    <d v="2026-07-22T00:00:00"/>
    <n v="2026"/>
    <x v="2"/>
    <n v="7"/>
    <x v="6"/>
    <x v="1"/>
    <x v="12"/>
    <x v="0"/>
    <s v="Returning"/>
    <x v="0"/>
    <s v="Trail Bike Light"/>
    <n v="2"/>
    <n v="51.71"/>
    <n v="0"/>
    <n v="22.75"/>
    <x v="1419"/>
    <n v="45.5"/>
    <n v="57.92"/>
    <n v="0.5600464126861342"/>
  </r>
  <r>
    <n v="2758"/>
    <d v="2026-07-22T00:00:00"/>
    <n v="2026"/>
    <x v="2"/>
    <n v="7"/>
    <x v="6"/>
    <x v="0"/>
    <x v="0"/>
    <x v="0"/>
    <s v="New"/>
    <x v="0"/>
    <s v="Compact Repair Kit"/>
    <n v="1"/>
    <n v="39.86"/>
    <n v="0"/>
    <n v="16.53"/>
    <x v="1420"/>
    <n v="16.53"/>
    <n v="23.33"/>
    <n v="0.58529854490717503"/>
  </r>
  <r>
    <n v="4030"/>
    <d v="2026-07-22T00:00:00"/>
    <n v="2026"/>
    <x v="2"/>
    <n v="7"/>
    <x v="6"/>
    <x v="3"/>
    <x v="8"/>
    <x v="0"/>
    <s v="New"/>
    <x v="3"/>
    <s v="Portable Camp Stove"/>
    <n v="2"/>
    <n v="83.71"/>
    <n v="0"/>
    <n v="39.29"/>
    <x v="1421"/>
    <n v="78.58"/>
    <n v="88.839999999999989"/>
    <n v="0.53064150041811009"/>
  </r>
  <r>
    <n v="4337"/>
    <d v="2026-07-22T00:00:00"/>
    <n v="2026"/>
    <x v="2"/>
    <n v="7"/>
    <x v="6"/>
    <x v="1"/>
    <x v="14"/>
    <x v="2"/>
    <s v="New"/>
    <x v="2"/>
    <s v="Packing Cube Set"/>
    <n v="1"/>
    <n v="47.62"/>
    <n v="0"/>
    <n v="17.82"/>
    <x v="1422"/>
    <n v="17.82"/>
    <n v="29.799999999999997"/>
    <n v="0.62578748425031494"/>
  </r>
  <r>
    <n v="5129"/>
    <d v="2026-07-22T00:00:00"/>
    <n v="2026"/>
    <x v="2"/>
    <n v="7"/>
    <x v="6"/>
    <x v="1"/>
    <x v="12"/>
    <x v="0"/>
    <s v="Returning"/>
    <x v="0"/>
    <s v="Commuter Helmet"/>
    <n v="1"/>
    <n v="80.05"/>
    <n v="0.05"/>
    <n v="43.81"/>
    <x v="1423"/>
    <n v="43.81"/>
    <n v="32.237499999999997"/>
    <n v="0.42391268615010352"/>
  </r>
  <r>
    <n v="81"/>
    <d v="2026-07-23T00:00:00"/>
    <n v="2026"/>
    <x v="2"/>
    <n v="7"/>
    <x v="6"/>
    <x v="3"/>
    <x v="8"/>
    <x v="2"/>
    <s v="Returning"/>
    <x v="4"/>
    <s v="Training Mat"/>
    <n v="1"/>
    <n v="51.82"/>
    <n v="0"/>
    <n v="21.43"/>
    <x v="1424"/>
    <n v="21.43"/>
    <n v="30.39"/>
    <n v="0.58645310690852959"/>
  </r>
  <r>
    <n v="493"/>
    <d v="2026-07-23T00:00:00"/>
    <n v="2026"/>
    <x v="2"/>
    <n v="7"/>
    <x v="6"/>
    <x v="1"/>
    <x v="11"/>
    <x v="0"/>
    <s v="Business"/>
    <x v="2"/>
    <s v="Travel Backpack 35L"/>
    <n v="4"/>
    <n v="161.28"/>
    <n v="0.15"/>
    <n v="89.2"/>
    <x v="1425"/>
    <n v="356.8"/>
    <n v="191.55199999999996"/>
    <n v="0.3493230625583566"/>
  </r>
  <r>
    <n v="613"/>
    <d v="2026-07-23T00:00:00"/>
    <n v="2026"/>
    <x v="2"/>
    <n v="7"/>
    <x v="6"/>
    <x v="0"/>
    <x v="0"/>
    <x v="0"/>
    <s v="New"/>
    <x v="0"/>
    <s v="Compact Repair Kit"/>
    <n v="1"/>
    <n v="39.86"/>
    <n v="0.05"/>
    <n v="16.989999999999998"/>
    <x v="1426"/>
    <n v="16.989999999999998"/>
    <n v="20.876999999999999"/>
    <n v="0.55132437214461139"/>
  </r>
  <r>
    <n v="958"/>
    <d v="2026-07-23T00:00:00"/>
    <n v="2026"/>
    <x v="2"/>
    <n v="7"/>
    <x v="6"/>
    <x v="3"/>
    <x v="8"/>
    <x v="3"/>
    <s v="New"/>
    <x v="0"/>
    <s v="Cycling Pack 12L"/>
    <n v="6"/>
    <n v="102.96"/>
    <n v="0.05"/>
    <n v="51.74"/>
    <x v="1427"/>
    <n v="310.44"/>
    <n v="276.43199999999996"/>
    <n v="0.47102604997341835"/>
  </r>
  <r>
    <n v="1270"/>
    <d v="2026-07-23T00:00:00"/>
    <n v="2026"/>
    <x v="2"/>
    <n v="7"/>
    <x v="6"/>
    <x v="1"/>
    <x v="12"/>
    <x v="3"/>
    <s v="Returning"/>
    <x v="1"/>
    <s v="Hiking Daypack 20L"/>
    <n v="1"/>
    <n v="94.04"/>
    <n v="0"/>
    <n v="44.88"/>
    <x v="1428"/>
    <n v="44.88"/>
    <n v="49.160000000000004"/>
    <n v="0.52275627392598889"/>
  </r>
  <r>
    <n v="1513"/>
    <d v="2026-07-23T00:00:00"/>
    <n v="2026"/>
    <x v="2"/>
    <n v="7"/>
    <x v="6"/>
    <x v="3"/>
    <x v="8"/>
    <x v="0"/>
    <s v="New"/>
    <x v="1"/>
    <s v="Trekking Poles"/>
    <n v="2"/>
    <n v="70.790000000000006"/>
    <n v="0"/>
    <n v="32.44"/>
    <x v="1429"/>
    <n v="64.88"/>
    <n v="76.700000000000017"/>
    <n v="0.541743184065546"/>
  </r>
  <r>
    <n v="2009"/>
    <d v="2026-07-23T00:00:00"/>
    <n v="2026"/>
    <x v="2"/>
    <n v="7"/>
    <x v="6"/>
    <x v="2"/>
    <x v="10"/>
    <x v="0"/>
    <s v="New"/>
    <x v="2"/>
    <s v="Packing Cube Set"/>
    <n v="2"/>
    <n v="46.41"/>
    <n v="0"/>
    <n v="18.600000000000001"/>
    <x v="1430"/>
    <n v="37.200000000000003"/>
    <n v="55.61999999999999"/>
    <n v="0.59922430510665803"/>
  </r>
  <r>
    <n v="2838"/>
    <d v="2026-07-23T00:00:00"/>
    <n v="2026"/>
    <x v="2"/>
    <n v="7"/>
    <x v="6"/>
    <x v="3"/>
    <x v="13"/>
    <x v="3"/>
    <s v="New"/>
    <x v="1"/>
    <s v="Trekking Poles"/>
    <n v="1"/>
    <n v="69.75"/>
    <n v="0"/>
    <n v="33.299999999999997"/>
    <x v="1431"/>
    <n v="33.299999999999997"/>
    <n v="36.450000000000003"/>
    <n v="0.52258064516129032"/>
  </r>
  <r>
    <n v="3730"/>
    <d v="2026-07-23T00:00:00"/>
    <n v="2026"/>
    <x v="2"/>
    <n v="7"/>
    <x v="6"/>
    <x v="0"/>
    <x v="15"/>
    <x v="2"/>
    <s v="Business"/>
    <x v="0"/>
    <s v="Compact Repair Kit"/>
    <n v="3"/>
    <n v="40.81"/>
    <n v="0"/>
    <n v="16.86"/>
    <x v="1432"/>
    <n v="50.58"/>
    <n v="71.850000000000009"/>
    <n v="0.58686596422445481"/>
  </r>
  <r>
    <n v="4287"/>
    <d v="2026-07-23T00:00:00"/>
    <n v="2026"/>
    <x v="2"/>
    <n v="7"/>
    <x v="6"/>
    <x v="3"/>
    <x v="8"/>
    <x v="3"/>
    <s v="Returning"/>
    <x v="1"/>
    <s v="Summit Backpack 45L"/>
    <n v="5"/>
    <n v="156.69"/>
    <n v="0"/>
    <n v="80.489999999999995"/>
    <x v="1433"/>
    <n v="402.45"/>
    <n v="381.00000000000006"/>
    <n v="0.48631054949262881"/>
  </r>
  <r>
    <n v="4297"/>
    <d v="2026-07-23T00:00:00"/>
    <n v="2026"/>
    <x v="2"/>
    <n v="7"/>
    <x v="6"/>
    <x v="1"/>
    <x v="6"/>
    <x v="3"/>
    <s v="Returning"/>
    <x v="2"/>
    <s v="Travel Backpack 35L"/>
    <n v="1"/>
    <n v="168.59"/>
    <n v="0.1"/>
    <n v="88.8"/>
    <x v="1434"/>
    <n v="88.8"/>
    <n v="62.930999999999997"/>
    <n v="0.41475374181940405"/>
  </r>
  <r>
    <n v="5118"/>
    <d v="2026-07-23T00:00:00"/>
    <n v="2026"/>
    <x v="2"/>
    <n v="7"/>
    <x v="6"/>
    <x v="1"/>
    <x v="12"/>
    <x v="0"/>
    <s v="Business"/>
    <x v="2"/>
    <s v="Insulated Bottle"/>
    <n v="5"/>
    <n v="36.880000000000003"/>
    <n v="0.1"/>
    <n v="13.76"/>
    <x v="1435"/>
    <n v="68.8"/>
    <n v="97.160000000000011"/>
    <n v="0.58544227524704751"/>
  </r>
  <r>
    <n v="363"/>
    <d v="2026-07-24T00:00:00"/>
    <n v="2026"/>
    <x v="2"/>
    <n v="7"/>
    <x v="6"/>
    <x v="0"/>
    <x v="0"/>
    <x v="1"/>
    <s v="Business"/>
    <x v="2"/>
    <s v="Carry-On Duffel"/>
    <n v="8"/>
    <n v="136.13"/>
    <n v="0.1"/>
    <n v="66.55"/>
    <x v="1436"/>
    <n v="532.4"/>
    <n v="447.73599999999999"/>
    <n v="0.45681007533648393"/>
  </r>
  <r>
    <n v="4243"/>
    <d v="2026-07-24T00:00:00"/>
    <n v="2026"/>
    <x v="2"/>
    <n v="7"/>
    <x v="6"/>
    <x v="1"/>
    <x v="14"/>
    <x v="3"/>
    <s v="Returning"/>
    <x v="0"/>
    <s v="Compact Repair Kit"/>
    <n v="2"/>
    <n v="40.479999999999997"/>
    <n v="0.05"/>
    <n v="16.93"/>
    <x v="1437"/>
    <n v="33.86"/>
    <n v="43.051999999999992"/>
    <n v="0.5597566049511129"/>
  </r>
  <r>
    <n v="4348"/>
    <d v="2026-07-24T00:00:00"/>
    <n v="2026"/>
    <x v="2"/>
    <n v="7"/>
    <x v="6"/>
    <x v="0"/>
    <x v="0"/>
    <x v="0"/>
    <s v="New"/>
    <x v="0"/>
    <s v="Trail Bike Light"/>
    <n v="4"/>
    <n v="50.09"/>
    <n v="0"/>
    <n v="22.11"/>
    <x v="1438"/>
    <n v="88.44"/>
    <n v="111.92000000000002"/>
    <n v="0.55859452984627678"/>
  </r>
  <r>
    <n v="4405"/>
    <d v="2026-07-24T00:00:00"/>
    <n v="2026"/>
    <x v="2"/>
    <n v="7"/>
    <x v="6"/>
    <x v="3"/>
    <x v="8"/>
    <x v="0"/>
    <s v="Returning"/>
    <x v="1"/>
    <s v="Summit Backpack 45L"/>
    <n v="1"/>
    <n v="156.54"/>
    <n v="0.1"/>
    <n v="77.38"/>
    <x v="1439"/>
    <n v="77.38"/>
    <n v="63.506"/>
    <n v="0.4507616086765186"/>
  </r>
  <r>
    <n v="4857"/>
    <d v="2026-07-24T00:00:00"/>
    <n v="2026"/>
    <x v="2"/>
    <n v="7"/>
    <x v="6"/>
    <x v="1"/>
    <x v="6"/>
    <x v="2"/>
    <s v="Returning"/>
    <x v="1"/>
    <s v="Summit Backpack 45L"/>
    <n v="1"/>
    <n v="152.1"/>
    <n v="0.1"/>
    <n v="80.459999999999994"/>
    <x v="1440"/>
    <n v="80.459999999999994"/>
    <n v="56.429999999999993"/>
    <n v="0.41222879684418146"/>
  </r>
  <r>
    <n v="87"/>
    <d v="2026-07-25T00:00:00"/>
    <n v="2026"/>
    <x v="2"/>
    <n v="7"/>
    <x v="6"/>
    <x v="1"/>
    <x v="11"/>
    <x v="0"/>
    <s v="Returning"/>
    <x v="1"/>
    <s v="Summit Backpack 45L"/>
    <n v="1"/>
    <n v="155.35"/>
    <n v="0"/>
    <n v="80.47"/>
    <x v="1441"/>
    <n v="80.47"/>
    <n v="74.88"/>
    <n v="0.48200836820083681"/>
  </r>
  <r>
    <n v="315"/>
    <d v="2026-07-25T00:00:00"/>
    <n v="2026"/>
    <x v="2"/>
    <n v="7"/>
    <x v="6"/>
    <x v="2"/>
    <x v="3"/>
    <x v="3"/>
    <s v="New"/>
    <x v="0"/>
    <s v="Commuter Helmet"/>
    <n v="1"/>
    <n v="81.13"/>
    <n v="0.05"/>
    <n v="42.41"/>
    <x v="1442"/>
    <n v="42.41"/>
    <n v="34.663499999999999"/>
    <n v="0.44974602165465433"/>
  </r>
  <r>
    <n v="970"/>
    <d v="2026-07-25T00:00:00"/>
    <n v="2026"/>
    <x v="2"/>
    <n v="7"/>
    <x v="6"/>
    <x v="1"/>
    <x v="11"/>
    <x v="0"/>
    <s v="New"/>
    <x v="1"/>
    <s v="Trail Boots"/>
    <n v="1"/>
    <n v="145.87"/>
    <n v="0"/>
    <n v="81.430000000000007"/>
    <x v="1443"/>
    <n v="81.430000000000007"/>
    <n v="64.44"/>
    <n v="0.44176321382052508"/>
  </r>
  <r>
    <n v="1891"/>
    <d v="2026-07-25T00:00:00"/>
    <n v="2026"/>
    <x v="2"/>
    <n v="7"/>
    <x v="6"/>
    <x v="1"/>
    <x v="12"/>
    <x v="0"/>
    <s v="New"/>
    <x v="1"/>
    <s v="Summit Backpack 45L"/>
    <n v="6"/>
    <n v="151.88999999999999"/>
    <n v="0.15"/>
    <n v="76.83"/>
    <x v="1444"/>
    <n v="460.98"/>
    <n v="313.65899999999988"/>
    <n v="0.40490989996630677"/>
  </r>
  <r>
    <n v="2148"/>
    <d v="2026-07-25T00:00:00"/>
    <n v="2026"/>
    <x v="2"/>
    <n v="7"/>
    <x v="6"/>
    <x v="2"/>
    <x v="10"/>
    <x v="0"/>
    <s v="New"/>
    <x v="4"/>
    <s v="Resistance Band Set"/>
    <n v="2"/>
    <n v="41.14"/>
    <n v="0.1"/>
    <n v="14.84"/>
    <x v="1445"/>
    <n v="29.68"/>
    <n v="44.372000000000007"/>
    <n v="0.59920056176740677"/>
  </r>
  <r>
    <n v="2467"/>
    <d v="2026-07-25T00:00:00"/>
    <n v="2026"/>
    <x v="2"/>
    <n v="7"/>
    <x v="6"/>
    <x v="3"/>
    <x v="4"/>
    <x v="2"/>
    <s v="Returning"/>
    <x v="0"/>
    <s v="Trail Bike Light"/>
    <n v="1"/>
    <n v="49.5"/>
    <n v="0"/>
    <n v="21.83"/>
    <x v="1446"/>
    <n v="21.83"/>
    <n v="27.67"/>
    <n v="0.55898989898989904"/>
  </r>
  <r>
    <n v="3710"/>
    <d v="2026-07-25T00:00:00"/>
    <n v="2026"/>
    <x v="2"/>
    <n v="7"/>
    <x v="6"/>
    <x v="3"/>
    <x v="7"/>
    <x v="0"/>
    <s v="New"/>
    <x v="2"/>
    <s v="Packing Cube Set"/>
    <n v="2"/>
    <n v="46.48"/>
    <n v="0.05"/>
    <n v="18.760000000000002"/>
    <x v="1447"/>
    <n v="37.520000000000003"/>
    <n v="50.79199999999998"/>
    <n v="0.57514267596702584"/>
  </r>
  <r>
    <n v="3714"/>
    <d v="2026-07-25T00:00:00"/>
    <n v="2026"/>
    <x v="2"/>
    <n v="7"/>
    <x v="6"/>
    <x v="2"/>
    <x v="2"/>
    <x v="3"/>
    <s v="Returning"/>
    <x v="2"/>
    <s v="Insulated Bottle"/>
    <n v="1"/>
    <n v="36.909999999999997"/>
    <n v="0"/>
    <n v="13.56"/>
    <x v="1448"/>
    <n v="13.56"/>
    <n v="23.349999999999994"/>
    <n v="0.63261988620969922"/>
  </r>
  <r>
    <n v="3893"/>
    <d v="2026-07-25T00:00:00"/>
    <n v="2026"/>
    <x v="2"/>
    <n v="7"/>
    <x v="6"/>
    <x v="0"/>
    <x v="0"/>
    <x v="0"/>
    <s v="Returning"/>
    <x v="2"/>
    <s v="Insulated Bottle"/>
    <n v="1"/>
    <n v="35.6"/>
    <n v="0"/>
    <n v="13.91"/>
    <x v="1449"/>
    <n v="13.91"/>
    <n v="21.69"/>
    <n v="0.60926966292134832"/>
  </r>
  <r>
    <n v="4136"/>
    <d v="2026-07-25T00:00:00"/>
    <n v="2026"/>
    <x v="2"/>
    <n v="7"/>
    <x v="6"/>
    <x v="1"/>
    <x v="11"/>
    <x v="2"/>
    <s v="New"/>
    <x v="0"/>
    <s v="Commuter Helmet"/>
    <n v="2"/>
    <n v="80.25"/>
    <n v="0.05"/>
    <n v="42.39"/>
    <x v="1450"/>
    <n v="84.78"/>
    <n v="67.694999999999993"/>
    <n v="0.44397442203639936"/>
  </r>
  <r>
    <n v="4212"/>
    <d v="2026-07-25T00:00:00"/>
    <n v="2026"/>
    <x v="2"/>
    <n v="7"/>
    <x v="6"/>
    <x v="0"/>
    <x v="0"/>
    <x v="3"/>
    <s v="Returning"/>
    <x v="2"/>
    <s v="Packing Cube Set"/>
    <n v="2"/>
    <n v="47.52"/>
    <n v="0.1"/>
    <n v="17.86"/>
    <x v="1451"/>
    <n v="35.72"/>
    <n v="49.816000000000003"/>
    <n v="0.58239805462027683"/>
  </r>
  <r>
    <n v="4332"/>
    <d v="2026-07-25T00:00:00"/>
    <n v="2026"/>
    <x v="2"/>
    <n v="7"/>
    <x v="6"/>
    <x v="3"/>
    <x v="13"/>
    <x v="0"/>
    <s v="New"/>
    <x v="2"/>
    <s v="Travel Backpack 35L"/>
    <n v="2"/>
    <n v="164.58"/>
    <n v="0.1"/>
    <n v="86.55"/>
    <x v="1452"/>
    <n v="173.1"/>
    <n v="123.14400000000003"/>
    <n v="0.41568436829100341"/>
  </r>
  <r>
    <n v="702"/>
    <d v="2026-07-26T00:00:00"/>
    <n v="2026"/>
    <x v="2"/>
    <n v="7"/>
    <x v="6"/>
    <x v="0"/>
    <x v="9"/>
    <x v="0"/>
    <s v="New"/>
    <x v="0"/>
    <s v="Compact Repair Kit"/>
    <n v="1"/>
    <n v="39.99"/>
    <n v="0.05"/>
    <n v="16.739999999999998"/>
    <x v="1453"/>
    <n v="16.739999999999998"/>
    <n v="21.250499999999999"/>
    <n v="0.55936352509179932"/>
  </r>
  <r>
    <n v="1223"/>
    <d v="2026-07-26T00:00:00"/>
    <n v="2026"/>
    <x v="2"/>
    <n v="7"/>
    <x v="6"/>
    <x v="1"/>
    <x v="12"/>
    <x v="2"/>
    <s v="New"/>
    <x v="1"/>
    <s v="Trail Boots"/>
    <n v="1"/>
    <n v="140.44"/>
    <n v="0"/>
    <n v="77.08"/>
    <x v="1454"/>
    <n v="77.08"/>
    <n v="63.36"/>
    <n v="0.45115351751637711"/>
  </r>
  <r>
    <n v="1370"/>
    <d v="2026-07-26T00:00:00"/>
    <n v="2026"/>
    <x v="2"/>
    <n v="7"/>
    <x v="6"/>
    <x v="2"/>
    <x v="10"/>
    <x v="3"/>
    <s v="New"/>
    <x v="4"/>
    <s v="Weighted Vest"/>
    <n v="2"/>
    <n v="123.73"/>
    <n v="0.05"/>
    <n v="68.22"/>
    <x v="1455"/>
    <n v="136.44"/>
    <n v="98.646999999999991"/>
    <n v="0.41961911973014243"/>
  </r>
  <r>
    <n v="3476"/>
    <d v="2026-07-26T00:00:00"/>
    <n v="2026"/>
    <x v="2"/>
    <n v="7"/>
    <x v="6"/>
    <x v="3"/>
    <x v="13"/>
    <x v="1"/>
    <s v="New"/>
    <x v="2"/>
    <s v="Carry-On Duffel"/>
    <n v="3"/>
    <n v="132.68"/>
    <n v="0.15"/>
    <n v="67.38"/>
    <x v="1456"/>
    <n v="202.14"/>
    <n v="136.19400000000002"/>
    <n v="0.40254304917625783"/>
  </r>
  <r>
    <n v="4066"/>
    <d v="2026-07-26T00:00:00"/>
    <n v="2026"/>
    <x v="2"/>
    <n v="7"/>
    <x v="6"/>
    <x v="3"/>
    <x v="7"/>
    <x v="2"/>
    <s v="New"/>
    <x v="4"/>
    <s v="Recovery Roller"/>
    <n v="1"/>
    <n v="35.479999999999997"/>
    <n v="0.05"/>
    <n v="14.15"/>
    <x v="1457"/>
    <n v="14.15"/>
    <n v="19.555999999999997"/>
    <n v="0.58019343737020113"/>
  </r>
  <r>
    <n v="4153"/>
    <d v="2026-07-26T00:00:00"/>
    <n v="2026"/>
    <x v="2"/>
    <n v="7"/>
    <x v="6"/>
    <x v="3"/>
    <x v="7"/>
    <x v="0"/>
    <s v="Business"/>
    <x v="2"/>
    <s v="Carry-On Duffel"/>
    <n v="3"/>
    <n v="134.63"/>
    <n v="0"/>
    <n v="67.2"/>
    <x v="1458"/>
    <n v="201.60000000000002"/>
    <n v="202.28999999999996"/>
    <n v="0.50085419297333422"/>
  </r>
  <r>
    <n v="379"/>
    <d v="2026-07-27T00:00:00"/>
    <n v="2026"/>
    <x v="2"/>
    <n v="7"/>
    <x v="6"/>
    <x v="0"/>
    <x v="9"/>
    <x v="3"/>
    <s v="New"/>
    <x v="1"/>
    <s v="Trekking Poles"/>
    <n v="3"/>
    <n v="72.03"/>
    <n v="0"/>
    <n v="32.46"/>
    <x v="1459"/>
    <n v="97.38"/>
    <n v="118.71000000000001"/>
    <n v="0.54935443565181175"/>
  </r>
  <r>
    <n v="820"/>
    <d v="2026-07-27T00:00:00"/>
    <n v="2026"/>
    <x v="2"/>
    <n v="7"/>
    <x v="6"/>
    <x v="3"/>
    <x v="7"/>
    <x v="3"/>
    <s v="Returning"/>
    <x v="4"/>
    <s v="Resistance Band Set"/>
    <n v="1"/>
    <n v="40.24"/>
    <n v="0"/>
    <n v="15.05"/>
    <x v="1460"/>
    <n v="15.05"/>
    <n v="25.19"/>
    <n v="0.62599403578528823"/>
  </r>
  <r>
    <n v="2003"/>
    <d v="2026-07-27T00:00:00"/>
    <n v="2026"/>
    <x v="2"/>
    <n v="7"/>
    <x v="6"/>
    <x v="2"/>
    <x v="5"/>
    <x v="2"/>
    <s v="Returning"/>
    <x v="2"/>
    <s v="Insulated Bottle"/>
    <n v="1"/>
    <n v="36.14"/>
    <n v="0"/>
    <n v="13.52"/>
    <x v="1461"/>
    <n v="13.52"/>
    <n v="22.62"/>
    <n v="0.62589928057553956"/>
  </r>
  <r>
    <n v="2682"/>
    <d v="2026-07-27T00:00:00"/>
    <n v="2026"/>
    <x v="2"/>
    <n v="7"/>
    <x v="6"/>
    <x v="1"/>
    <x v="11"/>
    <x v="0"/>
    <s v="New"/>
    <x v="4"/>
    <s v="Resistance Band Set"/>
    <n v="2"/>
    <n v="40.22"/>
    <n v="0.05"/>
    <n v="14.72"/>
    <x v="1462"/>
    <n v="29.44"/>
    <n v="46.977999999999994"/>
    <n v="0.61475045146431473"/>
  </r>
  <r>
    <n v="3860"/>
    <d v="2026-07-27T00:00:00"/>
    <n v="2026"/>
    <x v="2"/>
    <n v="7"/>
    <x v="6"/>
    <x v="3"/>
    <x v="7"/>
    <x v="0"/>
    <s v="Returning"/>
    <x v="4"/>
    <s v="Recovery Roller"/>
    <n v="3"/>
    <n v="37.130000000000003"/>
    <n v="0.05"/>
    <n v="14.29"/>
    <x v="1463"/>
    <n v="42.87"/>
    <n v="62.950500000000012"/>
    <n v="0.59488000907196625"/>
  </r>
  <r>
    <n v="4063"/>
    <d v="2026-07-27T00:00:00"/>
    <n v="2026"/>
    <x v="2"/>
    <n v="7"/>
    <x v="6"/>
    <x v="0"/>
    <x v="9"/>
    <x v="0"/>
    <s v="New"/>
    <x v="3"/>
    <s v="Compact Sleeping Bag"/>
    <n v="4"/>
    <n v="125.07"/>
    <n v="0.05"/>
    <n v="60"/>
    <x v="1464"/>
    <n v="240"/>
    <n v="235.26599999999996"/>
    <n v="0.4950196311118405"/>
  </r>
  <r>
    <n v="4474"/>
    <d v="2026-07-27T00:00:00"/>
    <n v="2026"/>
    <x v="2"/>
    <n v="7"/>
    <x v="6"/>
    <x v="3"/>
    <x v="13"/>
    <x v="1"/>
    <s v="Returning"/>
    <x v="4"/>
    <s v="Weighted Vest"/>
    <n v="5"/>
    <n v="122.14"/>
    <n v="0.05"/>
    <n v="70.64"/>
    <x v="1465"/>
    <n v="353.2"/>
    <n v="226.96499999999997"/>
    <n v="0.39120767367903958"/>
  </r>
  <r>
    <n v="21"/>
    <d v="2026-07-28T00:00:00"/>
    <n v="2026"/>
    <x v="2"/>
    <n v="7"/>
    <x v="6"/>
    <x v="1"/>
    <x v="11"/>
    <x v="0"/>
    <s v="Business"/>
    <x v="3"/>
    <s v="Compact Sleeping Bag"/>
    <n v="1"/>
    <n v="120.09"/>
    <n v="0"/>
    <n v="62.18"/>
    <x v="1466"/>
    <n v="62.18"/>
    <n v="57.910000000000004"/>
    <n v="0.48222166708302111"/>
  </r>
  <r>
    <n v="368"/>
    <d v="2026-07-28T00:00:00"/>
    <n v="2026"/>
    <x v="2"/>
    <n v="7"/>
    <x v="6"/>
    <x v="3"/>
    <x v="4"/>
    <x v="3"/>
    <s v="Returning"/>
    <x v="0"/>
    <s v="Cycling Pack 12L"/>
    <n v="6"/>
    <n v="102.75"/>
    <n v="0"/>
    <n v="51.55"/>
    <x v="1467"/>
    <n v="309.29999999999995"/>
    <n v="307.20000000000005"/>
    <n v="0.49829683698296845"/>
  </r>
  <r>
    <n v="457"/>
    <d v="2026-07-28T00:00:00"/>
    <n v="2026"/>
    <x v="2"/>
    <n v="7"/>
    <x v="6"/>
    <x v="2"/>
    <x v="2"/>
    <x v="0"/>
    <s v="Returning"/>
    <x v="3"/>
    <s v="Trail Tent 2P"/>
    <n v="4"/>
    <n v="191.15"/>
    <n v="0"/>
    <n v="105.01"/>
    <x v="1468"/>
    <n v="420.04"/>
    <n v="344.56"/>
    <n v="0.45064085796494896"/>
  </r>
  <r>
    <n v="1516"/>
    <d v="2026-07-28T00:00:00"/>
    <n v="2026"/>
    <x v="2"/>
    <n v="7"/>
    <x v="6"/>
    <x v="0"/>
    <x v="9"/>
    <x v="0"/>
    <s v="Business"/>
    <x v="4"/>
    <s v="Resistance Band Set"/>
    <n v="2"/>
    <n v="40.15"/>
    <n v="0.1"/>
    <n v="14.86"/>
    <x v="1469"/>
    <n v="29.72"/>
    <n v="42.55"/>
    <n v="0.58876435588764353"/>
  </r>
  <r>
    <n v="2266"/>
    <d v="2026-07-28T00:00:00"/>
    <n v="2026"/>
    <x v="2"/>
    <n v="7"/>
    <x v="6"/>
    <x v="1"/>
    <x v="11"/>
    <x v="3"/>
    <s v="Business"/>
    <x v="3"/>
    <s v="Portable Camp Stove"/>
    <n v="1"/>
    <n v="83.05"/>
    <n v="0"/>
    <n v="38.86"/>
    <x v="1470"/>
    <n v="38.86"/>
    <n v="44.19"/>
    <n v="0.53208910295003009"/>
  </r>
  <r>
    <n v="2802"/>
    <d v="2026-07-28T00:00:00"/>
    <n v="2026"/>
    <x v="2"/>
    <n v="7"/>
    <x v="6"/>
    <x v="0"/>
    <x v="9"/>
    <x v="0"/>
    <s v="Returning"/>
    <x v="1"/>
    <s v="Trail Boots"/>
    <n v="2"/>
    <n v="146.22999999999999"/>
    <n v="0"/>
    <n v="79.040000000000006"/>
    <x v="1471"/>
    <n v="158.08000000000001"/>
    <n v="134.37999999999997"/>
    <n v="0.45948163851466861"/>
  </r>
  <r>
    <n v="3604"/>
    <d v="2026-07-28T00:00:00"/>
    <n v="2026"/>
    <x v="2"/>
    <n v="7"/>
    <x v="6"/>
    <x v="1"/>
    <x v="14"/>
    <x v="0"/>
    <s v="Returning"/>
    <x v="1"/>
    <s v="Trail Boots"/>
    <n v="2"/>
    <n v="144.09"/>
    <n v="0"/>
    <n v="77.67"/>
    <x v="1472"/>
    <n v="155.34"/>
    <n v="132.84"/>
    <n v="0.46096189881324173"/>
  </r>
  <r>
    <n v="3644"/>
    <d v="2026-07-28T00:00:00"/>
    <n v="2026"/>
    <x v="2"/>
    <n v="7"/>
    <x v="6"/>
    <x v="2"/>
    <x v="10"/>
    <x v="2"/>
    <s v="Business"/>
    <x v="1"/>
    <s v="Hiking Daypack 20L"/>
    <n v="3"/>
    <n v="93.01"/>
    <n v="0.15"/>
    <n v="46.68"/>
    <x v="1473"/>
    <n v="140.04"/>
    <n v="97.135500000000036"/>
    <n v="0.4095511551572571"/>
  </r>
  <r>
    <n v="4271"/>
    <d v="2026-07-28T00:00:00"/>
    <n v="2026"/>
    <x v="2"/>
    <n v="7"/>
    <x v="6"/>
    <x v="0"/>
    <x v="0"/>
    <x v="2"/>
    <s v="New"/>
    <x v="3"/>
    <s v="Compact Sleeping Bag"/>
    <n v="1"/>
    <n v="121.61"/>
    <n v="0.1"/>
    <n v="60.58"/>
    <x v="1474"/>
    <n v="60.58"/>
    <n v="48.869"/>
    <n v="0.4465001964385239"/>
  </r>
  <r>
    <n v="272"/>
    <d v="2026-07-29T00:00:00"/>
    <n v="2026"/>
    <x v="2"/>
    <n v="7"/>
    <x v="6"/>
    <x v="3"/>
    <x v="4"/>
    <x v="0"/>
    <s v="Business"/>
    <x v="3"/>
    <s v="Trail Tent 2P"/>
    <n v="2"/>
    <n v="195.09"/>
    <n v="0"/>
    <n v="106.82"/>
    <x v="1475"/>
    <n v="213.64"/>
    <n v="176.54000000000002"/>
    <n v="0.45245783997129535"/>
  </r>
  <r>
    <n v="1469"/>
    <d v="2026-07-29T00:00:00"/>
    <n v="2026"/>
    <x v="2"/>
    <n v="7"/>
    <x v="6"/>
    <x v="2"/>
    <x v="10"/>
    <x v="2"/>
    <s v="Returning"/>
    <x v="2"/>
    <s v="Travel Backpack 35L"/>
    <n v="3"/>
    <n v="167.52"/>
    <n v="0"/>
    <n v="87.26"/>
    <x v="1476"/>
    <n v="261.78000000000003"/>
    <n v="240.78000000000003"/>
    <n v="0.4791069723018147"/>
  </r>
  <r>
    <n v="2253"/>
    <d v="2026-07-29T00:00:00"/>
    <n v="2026"/>
    <x v="2"/>
    <n v="7"/>
    <x v="6"/>
    <x v="1"/>
    <x v="14"/>
    <x v="3"/>
    <s v="New"/>
    <x v="0"/>
    <s v="Trail Bike Light"/>
    <n v="3"/>
    <n v="50.98"/>
    <n v="0"/>
    <n v="22.63"/>
    <x v="1477"/>
    <n v="67.89"/>
    <n v="85.05"/>
    <n v="0.55610043154178113"/>
  </r>
  <r>
    <n v="2554"/>
    <d v="2026-07-29T00:00:00"/>
    <n v="2026"/>
    <x v="2"/>
    <n v="7"/>
    <x v="6"/>
    <x v="1"/>
    <x v="11"/>
    <x v="3"/>
    <s v="New"/>
    <x v="4"/>
    <s v="Training Mat"/>
    <n v="2"/>
    <n v="49.98"/>
    <n v="0.1"/>
    <n v="21.91"/>
    <x v="1478"/>
    <n v="43.82"/>
    <n v="46.143999999999998"/>
    <n v="0.51291627762215997"/>
  </r>
  <r>
    <n v="2624"/>
    <d v="2026-07-29T00:00:00"/>
    <n v="2026"/>
    <x v="2"/>
    <n v="7"/>
    <x v="6"/>
    <x v="3"/>
    <x v="4"/>
    <x v="1"/>
    <s v="Business"/>
    <x v="2"/>
    <s v="Insulated Bottle"/>
    <n v="4"/>
    <n v="36.44"/>
    <n v="0.15"/>
    <n v="13.32"/>
    <x v="1479"/>
    <n v="53.28"/>
    <n v="70.615999999999985"/>
    <n v="0.5699619035319945"/>
  </r>
  <r>
    <n v="3338"/>
    <d v="2026-07-29T00:00:00"/>
    <n v="2026"/>
    <x v="2"/>
    <n v="7"/>
    <x v="6"/>
    <x v="0"/>
    <x v="0"/>
    <x v="0"/>
    <s v="Returning"/>
    <x v="3"/>
    <s v="Trail Tent 2P"/>
    <n v="1"/>
    <n v="195.34"/>
    <n v="0.05"/>
    <n v="106.6"/>
    <x v="1480"/>
    <n v="106.6"/>
    <n v="78.973000000000013"/>
    <n v="0.42556298599472991"/>
  </r>
  <r>
    <n v="4575"/>
    <d v="2026-07-29T00:00:00"/>
    <n v="2026"/>
    <x v="2"/>
    <n v="7"/>
    <x v="6"/>
    <x v="2"/>
    <x v="5"/>
    <x v="0"/>
    <s v="Business"/>
    <x v="0"/>
    <s v="Cycling Pack 12L"/>
    <n v="1"/>
    <n v="103.31"/>
    <n v="0"/>
    <n v="50.93"/>
    <x v="1481"/>
    <n v="50.93"/>
    <n v="52.38"/>
    <n v="0.50701771367728199"/>
  </r>
  <r>
    <n v="4871"/>
    <d v="2026-07-29T00:00:00"/>
    <n v="2026"/>
    <x v="2"/>
    <n v="7"/>
    <x v="6"/>
    <x v="0"/>
    <x v="0"/>
    <x v="0"/>
    <s v="New"/>
    <x v="3"/>
    <s v="Compact Sleeping Bag"/>
    <n v="3"/>
    <n v="123.31"/>
    <n v="0"/>
    <n v="59.16"/>
    <x v="1482"/>
    <n v="177.48"/>
    <n v="192.45000000000002"/>
    <n v="0.52023355770010549"/>
  </r>
  <r>
    <n v="4931"/>
    <d v="2026-07-29T00:00:00"/>
    <n v="2026"/>
    <x v="2"/>
    <n v="7"/>
    <x v="6"/>
    <x v="0"/>
    <x v="15"/>
    <x v="0"/>
    <s v="New"/>
    <x v="4"/>
    <s v="Resistance Band Set"/>
    <n v="1"/>
    <n v="40.36"/>
    <n v="0.1"/>
    <n v="14.82"/>
    <x v="1483"/>
    <n v="14.82"/>
    <n v="21.503999999999998"/>
    <n v="0.59200528576148004"/>
  </r>
  <r>
    <n v="4962"/>
    <d v="2026-07-29T00:00:00"/>
    <n v="2026"/>
    <x v="2"/>
    <n v="7"/>
    <x v="6"/>
    <x v="0"/>
    <x v="15"/>
    <x v="2"/>
    <s v="New"/>
    <x v="3"/>
    <s v="Portable Camp Stove"/>
    <n v="2"/>
    <n v="83.06"/>
    <n v="0"/>
    <n v="38.74"/>
    <x v="1484"/>
    <n v="77.48"/>
    <n v="88.64"/>
    <n v="0.5335901757765471"/>
  </r>
  <r>
    <n v="5006"/>
    <d v="2026-07-29T00:00:00"/>
    <n v="2026"/>
    <x v="2"/>
    <n v="7"/>
    <x v="6"/>
    <x v="2"/>
    <x v="3"/>
    <x v="0"/>
    <s v="Returning"/>
    <x v="1"/>
    <s v="Summit Backpack 45L"/>
    <n v="2"/>
    <n v="151.72999999999999"/>
    <n v="0"/>
    <n v="81.209999999999994"/>
    <x v="1485"/>
    <n v="162.41999999999999"/>
    <n v="141.04"/>
    <n v="0.46477295195412904"/>
  </r>
  <r>
    <n v="5033"/>
    <d v="2026-07-29T00:00:00"/>
    <n v="2026"/>
    <x v="2"/>
    <n v="7"/>
    <x v="6"/>
    <x v="3"/>
    <x v="8"/>
    <x v="0"/>
    <s v="New"/>
    <x v="1"/>
    <s v="Trekking Poles"/>
    <n v="4"/>
    <n v="72.010000000000005"/>
    <n v="0.05"/>
    <n v="32.36"/>
    <x v="1486"/>
    <n v="129.44"/>
    <n v="144.19800000000004"/>
    <n v="0.52696628392255473"/>
  </r>
  <r>
    <n v="5117"/>
    <d v="2026-07-29T00:00:00"/>
    <n v="2026"/>
    <x v="2"/>
    <n v="7"/>
    <x v="6"/>
    <x v="1"/>
    <x v="11"/>
    <x v="0"/>
    <s v="Business"/>
    <x v="1"/>
    <s v="Summit Backpack 45L"/>
    <n v="1"/>
    <n v="154.87"/>
    <n v="0"/>
    <n v="80.459999999999994"/>
    <x v="1487"/>
    <n v="80.459999999999994"/>
    <n v="74.410000000000011"/>
    <n v="0.48046748886162594"/>
  </r>
  <r>
    <n v="954"/>
    <d v="2026-07-30T00:00:00"/>
    <n v="2026"/>
    <x v="2"/>
    <n v="7"/>
    <x v="6"/>
    <x v="1"/>
    <x v="1"/>
    <x v="0"/>
    <s v="New"/>
    <x v="2"/>
    <s v="Carry-On Duffel"/>
    <n v="3"/>
    <n v="134.61000000000001"/>
    <n v="0.1"/>
    <n v="65.77"/>
    <x v="1488"/>
    <n v="197.31"/>
    <n v="166.13700000000006"/>
    <n v="0.45711479252820914"/>
  </r>
  <r>
    <n v="1644"/>
    <d v="2026-07-30T00:00:00"/>
    <n v="2026"/>
    <x v="2"/>
    <n v="7"/>
    <x v="6"/>
    <x v="3"/>
    <x v="13"/>
    <x v="0"/>
    <s v="Returning"/>
    <x v="0"/>
    <s v="Commuter Helmet"/>
    <n v="3"/>
    <n v="81.5"/>
    <n v="0.05"/>
    <n v="43.85"/>
    <x v="1489"/>
    <n v="131.55000000000001"/>
    <n v="100.72499999999997"/>
    <n v="0.43364546335163051"/>
  </r>
  <r>
    <n v="2030"/>
    <d v="2026-07-30T00:00:00"/>
    <n v="2026"/>
    <x v="2"/>
    <n v="7"/>
    <x v="6"/>
    <x v="0"/>
    <x v="0"/>
    <x v="3"/>
    <s v="Business"/>
    <x v="2"/>
    <s v="Carry-On Duffel"/>
    <n v="2"/>
    <n v="135.63"/>
    <n v="0"/>
    <n v="66.63"/>
    <x v="1490"/>
    <n v="133.26"/>
    <n v="138"/>
    <n v="0.50873700508737008"/>
  </r>
  <r>
    <n v="2595"/>
    <d v="2026-07-30T00:00:00"/>
    <n v="2026"/>
    <x v="2"/>
    <n v="7"/>
    <x v="6"/>
    <x v="0"/>
    <x v="9"/>
    <x v="1"/>
    <s v="Business"/>
    <x v="2"/>
    <s v="Carry-On Duffel"/>
    <n v="15"/>
    <n v="133.44999999999999"/>
    <n v="0.2"/>
    <n v="65.819999999999993"/>
    <x v="1491"/>
    <n v="987.3"/>
    <n v="614.09999999999991"/>
    <n v="0.3834769576620457"/>
  </r>
  <r>
    <n v="2763"/>
    <d v="2026-07-30T00:00:00"/>
    <n v="2026"/>
    <x v="2"/>
    <n v="7"/>
    <x v="6"/>
    <x v="0"/>
    <x v="15"/>
    <x v="0"/>
    <s v="Business"/>
    <x v="3"/>
    <s v="Compact Sleeping Bag"/>
    <n v="1"/>
    <n v="120.94"/>
    <n v="0"/>
    <n v="62.24"/>
    <x v="1492"/>
    <n v="62.24"/>
    <n v="58.699999999999996"/>
    <n v="0.48536464362493797"/>
  </r>
  <r>
    <n v="3537"/>
    <d v="2026-07-30T00:00:00"/>
    <n v="2026"/>
    <x v="2"/>
    <n v="7"/>
    <x v="6"/>
    <x v="1"/>
    <x v="11"/>
    <x v="0"/>
    <s v="Returning"/>
    <x v="3"/>
    <s v="Alpine Tent 4P"/>
    <n v="2"/>
    <n v="332.99"/>
    <n v="0.15"/>
    <n v="199.09"/>
    <x v="1493"/>
    <n v="398.18"/>
    <n v="167.90299999999996"/>
    <n v="0.29660491482697759"/>
  </r>
  <r>
    <n v="3550"/>
    <d v="2026-07-30T00:00:00"/>
    <n v="2026"/>
    <x v="2"/>
    <n v="7"/>
    <x v="6"/>
    <x v="0"/>
    <x v="15"/>
    <x v="0"/>
    <s v="Returning"/>
    <x v="3"/>
    <s v="Compact Sleeping Bag"/>
    <n v="3"/>
    <n v="120.88"/>
    <n v="0"/>
    <n v="60.97"/>
    <x v="1494"/>
    <n v="182.91"/>
    <n v="179.73"/>
    <n v="0.49561548643282594"/>
  </r>
  <r>
    <n v="3875"/>
    <d v="2026-07-30T00:00:00"/>
    <n v="2026"/>
    <x v="2"/>
    <n v="7"/>
    <x v="6"/>
    <x v="3"/>
    <x v="8"/>
    <x v="0"/>
    <s v="Returning"/>
    <x v="0"/>
    <s v="Cycling Pack 12L"/>
    <n v="1"/>
    <n v="101.73"/>
    <n v="0.05"/>
    <n v="51.63"/>
    <x v="1495"/>
    <n v="51.63"/>
    <n v="45.013500000000001"/>
    <n v="0.46576852038678235"/>
  </r>
  <r>
    <n v="4467"/>
    <d v="2026-07-30T00:00:00"/>
    <n v="2026"/>
    <x v="2"/>
    <n v="7"/>
    <x v="6"/>
    <x v="3"/>
    <x v="7"/>
    <x v="0"/>
    <s v="Returning"/>
    <x v="2"/>
    <s v="Insulated Bottle"/>
    <n v="2"/>
    <n v="36.21"/>
    <n v="0"/>
    <n v="13.5"/>
    <x v="1496"/>
    <n v="27"/>
    <n v="45.42"/>
    <n v="0.62717481358740679"/>
  </r>
  <r>
    <n v="739"/>
    <d v="2026-07-31T00:00:00"/>
    <n v="2026"/>
    <x v="2"/>
    <n v="7"/>
    <x v="6"/>
    <x v="3"/>
    <x v="7"/>
    <x v="0"/>
    <s v="Business"/>
    <x v="0"/>
    <s v="Cycling Pack 12L"/>
    <n v="5"/>
    <n v="104.65"/>
    <n v="0"/>
    <n v="49.2"/>
    <x v="1497"/>
    <n v="246"/>
    <n v="277.25"/>
    <n v="0.52986144290492121"/>
  </r>
  <r>
    <n v="2376"/>
    <d v="2026-07-31T00:00:00"/>
    <n v="2026"/>
    <x v="2"/>
    <n v="7"/>
    <x v="6"/>
    <x v="2"/>
    <x v="5"/>
    <x v="1"/>
    <s v="Returning"/>
    <x v="3"/>
    <s v="Trail Tent 2P"/>
    <n v="5"/>
    <n v="198.35"/>
    <n v="0.05"/>
    <n v="104.96"/>
    <x v="1498"/>
    <n v="524.79999999999995"/>
    <n v="417.36249999999995"/>
    <n v="0.44298356175288234"/>
  </r>
  <r>
    <n v="3109"/>
    <d v="2026-07-31T00:00:00"/>
    <n v="2026"/>
    <x v="2"/>
    <n v="7"/>
    <x v="6"/>
    <x v="0"/>
    <x v="0"/>
    <x v="3"/>
    <s v="Returning"/>
    <x v="4"/>
    <s v="Recovery Roller"/>
    <n v="2"/>
    <n v="36.56"/>
    <n v="0.05"/>
    <n v="13.76"/>
    <x v="1499"/>
    <n v="27.52"/>
    <n v="41.944000000000003"/>
    <n v="0.60382356328457909"/>
  </r>
  <r>
    <n v="4362"/>
    <d v="2026-07-31T00:00:00"/>
    <n v="2026"/>
    <x v="2"/>
    <n v="7"/>
    <x v="6"/>
    <x v="1"/>
    <x v="14"/>
    <x v="0"/>
    <s v="Returning"/>
    <x v="1"/>
    <s v="Hiking Daypack 20L"/>
    <n v="5"/>
    <n v="92.41"/>
    <n v="0"/>
    <n v="44.29"/>
    <x v="1500"/>
    <n v="221.45"/>
    <n v="240.59999999999997"/>
    <n v="0.52072286549074775"/>
  </r>
  <r>
    <n v="777"/>
    <d v="2026-08-01T00:00:00"/>
    <n v="2026"/>
    <x v="2"/>
    <n v="8"/>
    <x v="7"/>
    <x v="3"/>
    <x v="13"/>
    <x v="0"/>
    <s v="Returning"/>
    <x v="3"/>
    <s v="Compact Sleeping Bag"/>
    <n v="4"/>
    <n v="121.87"/>
    <n v="0"/>
    <n v="59.89"/>
    <x v="1501"/>
    <n v="239.56"/>
    <n v="247.92000000000002"/>
    <n v="0.50857471075736438"/>
  </r>
  <r>
    <n v="831"/>
    <d v="2026-08-01T00:00:00"/>
    <n v="2026"/>
    <x v="2"/>
    <n v="8"/>
    <x v="7"/>
    <x v="3"/>
    <x v="8"/>
    <x v="0"/>
    <s v="Returning"/>
    <x v="2"/>
    <s v="Carry-On Duffel"/>
    <n v="2"/>
    <n v="130.9"/>
    <n v="0.05"/>
    <n v="67.959999999999994"/>
    <x v="1502"/>
    <n v="135.91999999999999"/>
    <n v="112.79000000000002"/>
    <n v="0.45350006031120588"/>
  </r>
  <r>
    <n v="2059"/>
    <d v="2026-08-01T00:00:00"/>
    <n v="2026"/>
    <x v="2"/>
    <n v="8"/>
    <x v="7"/>
    <x v="2"/>
    <x v="2"/>
    <x v="2"/>
    <s v="New"/>
    <x v="0"/>
    <s v="Trail Bike Light"/>
    <n v="1"/>
    <n v="50.98"/>
    <n v="0"/>
    <n v="22.92"/>
    <x v="1503"/>
    <n v="22.92"/>
    <n v="28.059999999999995"/>
    <n v="0.55041192624558644"/>
  </r>
  <r>
    <n v="2519"/>
    <d v="2026-08-01T00:00:00"/>
    <n v="2026"/>
    <x v="2"/>
    <n v="8"/>
    <x v="7"/>
    <x v="2"/>
    <x v="2"/>
    <x v="0"/>
    <s v="Returning"/>
    <x v="1"/>
    <s v="Hiking Daypack 20L"/>
    <n v="2"/>
    <n v="91.11"/>
    <n v="0"/>
    <n v="44.19"/>
    <x v="1504"/>
    <n v="88.38"/>
    <n v="93.84"/>
    <n v="0.51498189002304906"/>
  </r>
  <r>
    <n v="2644"/>
    <d v="2026-08-01T00:00:00"/>
    <n v="2026"/>
    <x v="2"/>
    <n v="8"/>
    <x v="7"/>
    <x v="0"/>
    <x v="0"/>
    <x v="3"/>
    <s v="Returning"/>
    <x v="2"/>
    <s v="Insulated Bottle"/>
    <n v="3"/>
    <n v="35.619999999999997"/>
    <n v="0.05"/>
    <n v="13.47"/>
    <x v="1505"/>
    <n v="40.410000000000004"/>
    <n v="61.106999999999978"/>
    <n v="0.60193859156594454"/>
  </r>
  <r>
    <n v="4141"/>
    <d v="2026-08-01T00:00:00"/>
    <n v="2026"/>
    <x v="2"/>
    <n v="8"/>
    <x v="7"/>
    <x v="3"/>
    <x v="13"/>
    <x v="0"/>
    <s v="New"/>
    <x v="1"/>
    <s v="Hiking Daypack 20L"/>
    <n v="1"/>
    <n v="91.95"/>
    <n v="0.05"/>
    <n v="46.47"/>
    <x v="1506"/>
    <n v="46.47"/>
    <n v="40.882499999999993"/>
    <n v="0.46801751523997592"/>
  </r>
  <r>
    <n v="4804"/>
    <d v="2026-08-01T00:00:00"/>
    <n v="2026"/>
    <x v="2"/>
    <n v="8"/>
    <x v="7"/>
    <x v="0"/>
    <x v="9"/>
    <x v="0"/>
    <s v="Returning"/>
    <x v="4"/>
    <s v="Training Mat"/>
    <n v="1"/>
    <n v="49.46"/>
    <n v="0"/>
    <n v="21.47"/>
    <x v="458"/>
    <n v="21.47"/>
    <n v="27.990000000000002"/>
    <n v="0.5659118479579458"/>
  </r>
  <r>
    <n v="5161"/>
    <d v="2026-08-01T00:00:00"/>
    <n v="2026"/>
    <x v="2"/>
    <n v="8"/>
    <x v="7"/>
    <x v="0"/>
    <x v="15"/>
    <x v="0"/>
    <s v="New"/>
    <x v="0"/>
    <s v="Compact Repair Kit"/>
    <n v="1"/>
    <n v="41.25"/>
    <n v="0.05"/>
    <n v="16.98"/>
    <x v="1507"/>
    <n v="16.98"/>
    <n v="22.2075"/>
    <n v="0.56669856459330148"/>
  </r>
  <r>
    <n v="590"/>
    <d v="2026-08-02T00:00:00"/>
    <n v="2026"/>
    <x v="2"/>
    <n v="8"/>
    <x v="7"/>
    <x v="2"/>
    <x v="5"/>
    <x v="0"/>
    <s v="Returning"/>
    <x v="2"/>
    <s v="Carry-On Duffel"/>
    <n v="4"/>
    <n v="133.65"/>
    <n v="0"/>
    <n v="66"/>
    <x v="1508"/>
    <n v="264"/>
    <n v="270.60000000000002"/>
    <n v="0.50617283950617287"/>
  </r>
  <r>
    <n v="1599"/>
    <d v="2026-08-02T00:00:00"/>
    <n v="2026"/>
    <x v="2"/>
    <n v="8"/>
    <x v="7"/>
    <x v="3"/>
    <x v="4"/>
    <x v="0"/>
    <s v="Returning"/>
    <x v="3"/>
    <s v="Trail Tent 2P"/>
    <n v="2"/>
    <n v="200.45"/>
    <n v="0.05"/>
    <n v="105.42"/>
    <x v="1509"/>
    <n v="210.84"/>
    <n v="170.01499999999996"/>
    <n v="0.44640348689133652"/>
  </r>
  <r>
    <n v="1665"/>
    <d v="2026-08-02T00:00:00"/>
    <n v="2026"/>
    <x v="2"/>
    <n v="8"/>
    <x v="7"/>
    <x v="0"/>
    <x v="0"/>
    <x v="3"/>
    <s v="Returning"/>
    <x v="0"/>
    <s v="Trail Bike Light"/>
    <n v="2"/>
    <n v="51.87"/>
    <n v="0.05"/>
    <n v="21.98"/>
    <x v="1510"/>
    <n v="43.96"/>
    <n v="54.592999999999996"/>
    <n v="0.55394559272675614"/>
  </r>
  <r>
    <n v="2409"/>
    <d v="2026-08-02T00:00:00"/>
    <n v="2026"/>
    <x v="2"/>
    <n v="8"/>
    <x v="7"/>
    <x v="3"/>
    <x v="13"/>
    <x v="0"/>
    <s v="Returning"/>
    <x v="3"/>
    <s v="Portable Camp Stove"/>
    <n v="1"/>
    <n v="83.6"/>
    <n v="0.05"/>
    <n v="38.51"/>
    <x v="1511"/>
    <n v="38.51"/>
    <n v="40.909999999999989"/>
    <n v="0.51510954419541677"/>
  </r>
  <r>
    <n v="2936"/>
    <d v="2026-08-02T00:00:00"/>
    <n v="2026"/>
    <x v="2"/>
    <n v="8"/>
    <x v="7"/>
    <x v="2"/>
    <x v="16"/>
    <x v="0"/>
    <s v="New"/>
    <x v="2"/>
    <s v="Insulated Bottle"/>
    <n v="1"/>
    <n v="35.74"/>
    <n v="0"/>
    <n v="13.49"/>
    <x v="1512"/>
    <n v="13.49"/>
    <n v="22.25"/>
    <n v="0.62255176273083379"/>
  </r>
  <r>
    <n v="3397"/>
    <d v="2026-08-02T00:00:00"/>
    <n v="2026"/>
    <x v="2"/>
    <n v="8"/>
    <x v="7"/>
    <x v="3"/>
    <x v="4"/>
    <x v="0"/>
    <s v="Returning"/>
    <x v="0"/>
    <s v="Commuter Helmet"/>
    <n v="1"/>
    <n v="79.849999999999994"/>
    <n v="0.1"/>
    <n v="43.11"/>
    <x v="1513"/>
    <n v="43.11"/>
    <n v="28.754999999999995"/>
    <n v="0.40012523481527862"/>
  </r>
  <r>
    <n v="4556"/>
    <d v="2026-08-02T00:00:00"/>
    <n v="2026"/>
    <x v="2"/>
    <n v="8"/>
    <x v="7"/>
    <x v="0"/>
    <x v="15"/>
    <x v="0"/>
    <s v="Returning"/>
    <x v="2"/>
    <s v="Packing Cube Set"/>
    <n v="2"/>
    <n v="46.44"/>
    <n v="0"/>
    <n v="18.489999999999998"/>
    <x v="822"/>
    <n v="36.979999999999997"/>
    <n v="55.9"/>
    <n v="0.60185185185185186"/>
  </r>
  <r>
    <n v="4614"/>
    <d v="2026-08-02T00:00:00"/>
    <n v="2026"/>
    <x v="2"/>
    <n v="8"/>
    <x v="7"/>
    <x v="3"/>
    <x v="8"/>
    <x v="2"/>
    <s v="Returning"/>
    <x v="0"/>
    <s v="Trail Bike Light"/>
    <n v="2"/>
    <n v="50.44"/>
    <n v="0"/>
    <n v="22.99"/>
    <x v="1514"/>
    <n v="45.98"/>
    <n v="54.9"/>
    <n v="0.54421094369547984"/>
  </r>
  <r>
    <n v="4999"/>
    <d v="2026-08-02T00:00:00"/>
    <n v="2026"/>
    <x v="2"/>
    <n v="8"/>
    <x v="7"/>
    <x v="3"/>
    <x v="8"/>
    <x v="0"/>
    <s v="Returning"/>
    <x v="0"/>
    <s v="Commuter Helmet"/>
    <n v="2"/>
    <n v="81.38"/>
    <n v="0"/>
    <n v="42.19"/>
    <x v="1515"/>
    <n v="84.38"/>
    <n v="78.38"/>
    <n v="0.4815679528139592"/>
  </r>
  <r>
    <n v="207"/>
    <d v="2026-08-03T00:00:00"/>
    <n v="2026"/>
    <x v="2"/>
    <n v="8"/>
    <x v="7"/>
    <x v="2"/>
    <x v="16"/>
    <x v="0"/>
    <s v="Returning"/>
    <x v="4"/>
    <s v="Resistance Band Set"/>
    <n v="1"/>
    <n v="41.3"/>
    <n v="0"/>
    <n v="14.52"/>
    <x v="1516"/>
    <n v="14.52"/>
    <n v="26.779999999999998"/>
    <n v="0.64842615012106541"/>
  </r>
  <r>
    <n v="295"/>
    <d v="2026-08-03T00:00:00"/>
    <n v="2026"/>
    <x v="2"/>
    <n v="8"/>
    <x v="7"/>
    <x v="3"/>
    <x v="8"/>
    <x v="3"/>
    <s v="Returning"/>
    <x v="2"/>
    <s v="Insulated Bottle"/>
    <n v="2"/>
    <n v="36.15"/>
    <n v="0.1"/>
    <n v="13.19"/>
    <x v="1517"/>
    <n v="26.38"/>
    <n v="38.69"/>
    <n v="0.59459044106347014"/>
  </r>
  <r>
    <n v="657"/>
    <d v="2026-08-03T00:00:00"/>
    <n v="2026"/>
    <x v="2"/>
    <n v="8"/>
    <x v="7"/>
    <x v="1"/>
    <x v="12"/>
    <x v="0"/>
    <s v="Returning"/>
    <x v="2"/>
    <s v="Carry-On Duffel"/>
    <n v="3"/>
    <n v="132.59"/>
    <n v="0.1"/>
    <n v="66.040000000000006"/>
    <x v="1518"/>
    <n v="198.12"/>
    <n v="159.87299999999999"/>
    <n v="0.44658135773604507"/>
  </r>
  <r>
    <n v="694"/>
    <d v="2026-08-03T00:00:00"/>
    <n v="2026"/>
    <x v="2"/>
    <n v="8"/>
    <x v="7"/>
    <x v="2"/>
    <x v="3"/>
    <x v="0"/>
    <s v="New"/>
    <x v="1"/>
    <s v="Trail Boots"/>
    <n v="3"/>
    <n v="144"/>
    <n v="0"/>
    <n v="78.89"/>
    <x v="1519"/>
    <n v="236.67000000000002"/>
    <n v="195.32999999999998"/>
    <n v="0.45215277777777774"/>
  </r>
  <r>
    <n v="1187"/>
    <d v="2026-08-03T00:00:00"/>
    <n v="2026"/>
    <x v="2"/>
    <n v="8"/>
    <x v="7"/>
    <x v="0"/>
    <x v="0"/>
    <x v="0"/>
    <s v="Returning"/>
    <x v="2"/>
    <s v="Packing Cube Set"/>
    <n v="2"/>
    <n v="45.45"/>
    <n v="0.05"/>
    <n v="18.829999999999998"/>
    <x v="1520"/>
    <n v="37.659999999999997"/>
    <n v="48.695000000000007"/>
    <n v="0.56389323142840608"/>
  </r>
  <r>
    <n v="1915"/>
    <d v="2026-08-03T00:00:00"/>
    <n v="2026"/>
    <x v="2"/>
    <n v="8"/>
    <x v="7"/>
    <x v="1"/>
    <x v="6"/>
    <x v="0"/>
    <s v="Returning"/>
    <x v="0"/>
    <s v="Compact Repair Kit"/>
    <n v="1"/>
    <n v="41.16"/>
    <n v="0.05"/>
    <n v="16.66"/>
    <x v="1521"/>
    <n v="16.66"/>
    <n v="22.441999999999997"/>
    <n v="0.57393483709273174"/>
  </r>
  <r>
    <n v="2156"/>
    <d v="2026-08-03T00:00:00"/>
    <n v="2026"/>
    <x v="2"/>
    <n v="8"/>
    <x v="7"/>
    <x v="0"/>
    <x v="0"/>
    <x v="2"/>
    <s v="Returning"/>
    <x v="2"/>
    <s v="Travel Backpack 35L"/>
    <n v="1"/>
    <n v="162.78"/>
    <n v="0"/>
    <n v="85.08"/>
    <x v="1522"/>
    <n v="85.08"/>
    <n v="77.7"/>
    <n v="0.47733136748986366"/>
  </r>
  <r>
    <n v="2539"/>
    <d v="2026-08-03T00:00:00"/>
    <n v="2026"/>
    <x v="2"/>
    <n v="8"/>
    <x v="7"/>
    <x v="2"/>
    <x v="16"/>
    <x v="2"/>
    <s v="New"/>
    <x v="0"/>
    <s v="Commuter Helmet"/>
    <n v="1"/>
    <n v="80.040000000000006"/>
    <n v="0.1"/>
    <n v="41.88"/>
    <x v="1523"/>
    <n v="41.88"/>
    <n v="30.155999999999999"/>
    <n v="0.41862402132267196"/>
  </r>
  <r>
    <n v="3803"/>
    <d v="2026-08-03T00:00:00"/>
    <n v="2026"/>
    <x v="2"/>
    <n v="8"/>
    <x v="7"/>
    <x v="2"/>
    <x v="5"/>
    <x v="0"/>
    <s v="New"/>
    <x v="1"/>
    <s v="Hiking Daypack 20L"/>
    <n v="1"/>
    <n v="90.21"/>
    <n v="0"/>
    <n v="46.31"/>
    <x v="1524"/>
    <n v="46.31"/>
    <n v="43.899999999999991"/>
    <n v="0.48664227912648261"/>
  </r>
  <r>
    <n v="100"/>
    <d v="2026-08-04T00:00:00"/>
    <n v="2026"/>
    <x v="2"/>
    <n v="8"/>
    <x v="7"/>
    <x v="0"/>
    <x v="9"/>
    <x v="2"/>
    <s v="Business"/>
    <x v="2"/>
    <s v="Carry-On Duffel"/>
    <n v="1"/>
    <n v="133.6"/>
    <n v="0.1"/>
    <n v="67.3"/>
    <x v="1525"/>
    <n v="67.3"/>
    <n v="52.94"/>
    <n v="0.44028609447771122"/>
  </r>
  <r>
    <n v="118"/>
    <d v="2026-08-04T00:00:00"/>
    <n v="2026"/>
    <x v="2"/>
    <n v="8"/>
    <x v="7"/>
    <x v="3"/>
    <x v="4"/>
    <x v="0"/>
    <s v="Returning"/>
    <x v="2"/>
    <s v="Packing Cube Set"/>
    <n v="1"/>
    <n v="47.53"/>
    <n v="0"/>
    <n v="18.04"/>
    <x v="1526"/>
    <n v="18.04"/>
    <n v="29.490000000000002"/>
    <n v="0.62045024195245113"/>
  </r>
  <r>
    <n v="220"/>
    <d v="2026-08-04T00:00:00"/>
    <n v="2026"/>
    <x v="2"/>
    <n v="8"/>
    <x v="7"/>
    <x v="0"/>
    <x v="15"/>
    <x v="0"/>
    <s v="Returning"/>
    <x v="2"/>
    <s v="Packing Cube Set"/>
    <n v="2"/>
    <n v="46.71"/>
    <n v="0"/>
    <n v="18.41"/>
    <x v="1527"/>
    <n v="36.82"/>
    <n v="56.6"/>
    <n v="0.60586598158852489"/>
  </r>
  <r>
    <n v="1145"/>
    <d v="2026-08-04T00:00:00"/>
    <n v="2026"/>
    <x v="2"/>
    <n v="8"/>
    <x v="7"/>
    <x v="2"/>
    <x v="16"/>
    <x v="3"/>
    <s v="New"/>
    <x v="3"/>
    <s v="Trail Tent 2P"/>
    <n v="1"/>
    <n v="197.26"/>
    <n v="0"/>
    <n v="104.09"/>
    <x v="1528"/>
    <n v="104.09"/>
    <n v="93.169999999999987"/>
    <n v="0.47232079488999285"/>
  </r>
  <r>
    <n v="1289"/>
    <d v="2026-08-04T00:00:00"/>
    <n v="2026"/>
    <x v="2"/>
    <n v="8"/>
    <x v="7"/>
    <x v="2"/>
    <x v="16"/>
    <x v="3"/>
    <s v="New"/>
    <x v="1"/>
    <s v="Trekking Poles"/>
    <n v="1"/>
    <n v="70.56"/>
    <n v="0"/>
    <n v="32.11"/>
    <x v="1529"/>
    <n v="32.11"/>
    <n v="38.450000000000003"/>
    <n v="0.54492630385487528"/>
  </r>
  <r>
    <n v="1411"/>
    <d v="2026-08-04T00:00:00"/>
    <n v="2026"/>
    <x v="2"/>
    <n v="8"/>
    <x v="7"/>
    <x v="1"/>
    <x v="12"/>
    <x v="0"/>
    <s v="Business"/>
    <x v="4"/>
    <s v="Recovery Roller"/>
    <n v="1"/>
    <n v="36.58"/>
    <n v="0"/>
    <n v="13.98"/>
    <x v="1530"/>
    <n v="13.98"/>
    <n v="22.599999999999998"/>
    <n v="0.61782394751230174"/>
  </r>
  <r>
    <n v="1799"/>
    <d v="2026-08-04T00:00:00"/>
    <n v="2026"/>
    <x v="2"/>
    <n v="8"/>
    <x v="7"/>
    <x v="3"/>
    <x v="13"/>
    <x v="1"/>
    <s v="Business"/>
    <x v="0"/>
    <s v="Commuter Helmet"/>
    <n v="4"/>
    <n v="82.98"/>
    <n v="0.05"/>
    <n v="43.79"/>
    <x v="1531"/>
    <n v="175.16"/>
    <n v="140.16400000000002"/>
    <n v="0.44450787126891711"/>
  </r>
  <r>
    <n v="1871"/>
    <d v="2026-08-04T00:00:00"/>
    <n v="2026"/>
    <x v="2"/>
    <n v="8"/>
    <x v="7"/>
    <x v="0"/>
    <x v="0"/>
    <x v="0"/>
    <s v="New"/>
    <x v="0"/>
    <s v="Compact Repair Kit"/>
    <n v="1"/>
    <n v="41.25"/>
    <n v="0"/>
    <n v="17.02"/>
    <x v="1532"/>
    <n v="17.02"/>
    <n v="24.23"/>
    <n v="0.58739393939393936"/>
  </r>
  <r>
    <n v="4180"/>
    <d v="2026-08-04T00:00:00"/>
    <n v="2026"/>
    <x v="2"/>
    <n v="8"/>
    <x v="7"/>
    <x v="2"/>
    <x v="3"/>
    <x v="0"/>
    <s v="Returning"/>
    <x v="0"/>
    <s v="Cycling Pack 12L"/>
    <n v="1"/>
    <n v="101.37"/>
    <n v="0"/>
    <n v="51.56"/>
    <x v="1533"/>
    <n v="51.56"/>
    <n v="49.81"/>
    <n v="0.49136825490776365"/>
  </r>
  <r>
    <n v="4338"/>
    <d v="2026-08-04T00:00:00"/>
    <n v="2026"/>
    <x v="2"/>
    <n v="8"/>
    <x v="7"/>
    <x v="2"/>
    <x v="16"/>
    <x v="0"/>
    <s v="Returning"/>
    <x v="3"/>
    <s v="Alpine Tent 4P"/>
    <n v="1"/>
    <n v="340.66"/>
    <n v="0.05"/>
    <n v="194.13"/>
    <x v="1534"/>
    <n v="194.13"/>
    <n v="129.49700000000001"/>
    <n v="0.40014275693931595"/>
  </r>
  <r>
    <n v="4463"/>
    <d v="2026-08-04T00:00:00"/>
    <n v="2026"/>
    <x v="2"/>
    <n v="8"/>
    <x v="7"/>
    <x v="2"/>
    <x v="2"/>
    <x v="3"/>
    <s v="Business"/>
    <x v="0"/>
    <s v="Trail Bike Light"/>
    <n v="1"/>
    <n v="50.43"/>
    <n v="0.15"/>
    <n v="22.94"/>
    <x v="1535"/>
    <n v="22.94"/>
    <n v="19.925499999999996"/>
    <n v="0.46483768998378644"/>
  </r>
  <r>
    <n v="382"/>
    <d v="2026-08-05T00:00:00"/>
    <n v="2026"/>
    <x v="2"/>
    <n v="8"/>
    <x v="7"/>
    <x v="3"/>
    <x v="8"/>
    <x v="0"/>
    <s v="New"/>
    <x v="4"/>
    <s v="Resistance Band Set"/>
    <n v="1"/>
    <n v="40.42"/>
    <n v="0.05"/>
    <n v="14.33"/>
    <x v="1536"/>
    <n v="14.33"/>
    <n v="24.069000000000003"/>
    <n v="0.62681319826037141"/>
  </r>
  <r>
    <n v="1011"/>
    <d v="2026-08-05T00:00:00"/>
    <n v="2026"/>
    <x v="2"/>
    <n v="8"/>
    <x v="7"/>
    <x v="0"/>
    <x v="0"/>
    <x v="0"/>
    <s v="New"/>
    <x v="0"/>
    <s v="Trail Bike Light"/>
    <n v="1"/>
    <n v="51.81"/>
    <n v="0.05"/>
    <n v="22.28"/>
    <x v="1537"/>
    <n v="22.28"/>
    <n v="26.939499999999995"/>
    <n v="0.54733388189640275"/>
  </r>
  <r>
    <n v="1148"/>
    <d v="2026-08-05T00:00:00"/>
    <n v="2026"/>
    <x v="2"/>
    <n v="8"/>
    <x v="7"/>
    <x v="2"/>
    <x v="2"/>
    <x v="2"/>
    <s v="New"/>
    <x v="4"/>
    <s v="Recovery Roller"/>
    <n v="3"/>
    <n v="35.9"/>
    <n v="0"/>
    <n v="14.11"/>
    <x v="1538"/>
    <n v="42.33"/>
    <n v="65.36999999999999"/>
    <n v="0.60696378830083564"/>
  </r>
  <r>
    <n v="1397"/>
    <d v="2026-08-05T00:00:00"/>
    <n v="2026"/>
    <x v="2"/>
    <n v="8"/>
    <x v="7"/>
    <x v="1"/>
    <x v="14"/>
    <x v="2"/>
    <s v="Business"/>
    <x v="1"/>
    <s v="Hiking Daypack 20L"/>
    <n v="2"/>
    <n v="90.27"/>
    <n v="0.05"/>
    <n v="46.38"/>
    <x v="1539"/>
    <n v="92.76"/>
    <n v="78.752999999999972"/>
    <n v="0.45916636056742044"/>
  </r>
  <r>
    <n v="2252"/>
    <d v="2026-08-05T00:00:00"/>
    <n v="2026"/>
    <x v="2"/>
    <n v="8"/>
    <x v="7"/>
    <x v="1"/>
    <x v="11"/>
    <x v="0"/>
    <s v="New"/>
    <x v="0"/>
    <s v="Trail Bike Light"/>
    <n v="1"/>
    <n v="49.68"/>
    <n v="0.05"/>
    <n v="22.02"/>
    <x v="1540"/>
    <n v="22.02"/>
    <n v="25.175999999999998"/>
    <n v="0.53343503686753113"/>
  </r>
  <r>
    <n v="2415"/>
    <d v="2026-08-05T00:00:00"/>
    <n v="2026"/>
    <x v="2"/>
    <n v="8"/>
    <x v="7"/>
    <x v="1"/>
    <x v="12"/>
    <x v="0"/>
    <s v="New"/>
    <x v="2"/>
    <s v="Carry-On Duffel"/>
    <n v="2"/>
    <n v="131.25"/>
    <n v="0.05"/>
    <n v="65.42"/>
    <x v="1541"/>
    <n v="130.84"/>
    <n v="118.535"/>
    <n v="0.47532832080200499"/>
  </r>
  <r>
    <n v="2525"/>
    <d v="2026-08-05T00:00:00"/>
    <n v="2026"/>
    <x v="2"/>
    <n v="8"/>
    <x v="7"/>
    <x v="3"/>
    <x v="4"/>
    <x v="2"/>
    <s v="New"/>
    <x v="4"/>
    <s v="Recovery Roller"/>
    <n v="2"/>
    <n v="36.78"/>
    <n v="0.05"/>
    <n v="13.85"/>
    <x v="1542"/>
    <n v="27.7"/>
    <n v="42.182000000000002"/>
    <n v="0.60361752668784519"/>
  </r>
  <r>
    <n v="2652"/>
    <d v="2026-08-05T00:00:00"/>
    <n v="2026"/>
    <x v="2"/>
    <n v="8"/>
    <x v="7"/>
    <x v="2"/>
    <x v="2"/>
    <x v="2"/>
    <s v="Returning"/>
    <x v="0"/>
    <s v="Commuter Helmet"/>
    <n v="1"/>
    <n v="80.790000000000006"/>
    <n v="0.1"/>
    <n v="43.65"/>
    <x v="1543"/>
    <n v="43.65"/>
    <n v="29.061000000000014"/>
    <n v="0.39967817799232591"/>
  </r>
  <r>
    <n v="4035"/>
    <d v="2026-08-05T00:00:00"/>
    <n v="2026"/>
    <x v="2"/>
    <n v="8"/>
    <x v="7"/>
    <x v="0"/>
    <x v="9"/>
    <x v="0"/>
    <s v="Returning"/>
    <x v="0"/>
    <s v="Compact Repair Kit"/>
    <n v="2"/>
    <n v="40.53"/>
    <n v="0.05"/>
    <n v="17.100000000000001"/>
    <x v="1544"/>
    <n v="34.200000000000003"/>
    <n v="42.807000000000002"/>
    <n v="0.55588452997779425"/>
  </r>
  <r>
    <n v="4377"/>
    <d v="2026-08-05T00:00:00"/>
    <n v="2026"/>
    <x v="2"/>
    <n v="8"/>
    <x v="7"/>
    <x v="2"/>
    <x v="2"/>
    <x v="3"/>
    <s v="New"/>
    <x v="0"/>
    <s v="Commuter Helmet"/>
    <n v="2"/>
    <n v="81.66"/>
    <n v="0"/>
    <n v="42.11"/>
    <x v="1545"/>
    <n v="84.22"/>
    <n v="79.099999999999994"/>
    <n v="0.48432525104090129"/>
  </r>
  <r>
    <n v="4734"/>
    <d v="2026-08-05T00:00:00"/>
    <n v="2026"/>
    <x v="2"/>
    <n v="8"/>
    <x v="7"/>
    <x v="1"/>
    <x v="12"/>
    <x v="3"/>
    <s v="Returning"/>
    <x v="1"/>
    <s v="Trail Boots"/>
    <n v="1"/>
    <n v="146.55000000000001"/>
    <n v="0"/>
    <n v="78.8"/>
    <x v="1546"/>
    <n v="78.8"/>
    <n v="67.750000000000014"/>
    <n v="0.46229955646537024"/>
  </r>
  <r>
    <n v="4892"/>
    <d v="2026-08-05T00:00:00"/>
    <n v="2026"/>
    <x v="2"/>
    <n v="8"/>
    <x v="7"/>
    <x v="1"/>
    <x v="1"/>
    <x v="2"/>
    <s v="Returning"/>
    <x v="2"/>
    <s v="Travel Backpack 35L"/>
    <n v="2"/>
    <n v="161.75"/>
    <n v="0.1"/>
    <n v="85.85"/>
    <x v="1547"/>
    <n v="171.7"/>
    <n v="119.45000000000005"/>
    <n v="0.41026962047054794"/>
  </r>
  <r>
    <n v="5059"/>
    <d v="2026-08-05T00:00:00"/>
    <n v="2026"/>
    <x v="2"/>
    <n v="8"/>
    <x v="7"/>
    <x v="1"/>
    <x v="1"/>
    <x v="3"/>
    <s v="Returning"/>
    <x v="3"/>
    <s v="Compact Sleeping Bag"/>
    <n v="2"/>
    <n v="122.47"/>
    <n v="0"/>
    <n v="59.73"/>
    <x v="1548"/>
    <n v="119.46"/>
    <n v="125.48"/>
    <n v="0.5122887237690863"/>
  </r>
  <r>
    <n v="835"/>
    <d v="2026-08-06T00:00:00"/>
    <n v="2026"/>
    <x v="2"/>
    <n v="8"/>
    <x v="7"/>
    <x v="3"/>
    <x v="7"/>
    <x v="3"/>
    <s v="Returning"/>
    <x v="1"/>
    <s v="Trekking Poles"/>
    <n v="3"/>
    <n v="70.930000000000007"/>
    <n v="0"/>
    <n v="32.9"/>
    <x v="1549"/>
    <n v="98.699999999999989"/>
    <n v="114.09000000000003"/>
    <n v="0.53616241364725792"/>
  </r>
  <r>
    <n v="1104"/>
    <d v="2026-08-06T00:00:00"/>
    <n v="2026"/>
    <x v="2"/>
    <n v="8"/>
    <x v="7"/>
    <x v="0"/>
    <x v="15"/>
    <x v="0"/>
    <s v="Returning"/>
    <x v="3"/>
    <s v="Trail Tent 2P"/>
    <n v="1"/>
    <n v="191.44"/>
    <n v="0"/>
    <n v="102.13"/>
    <x v="1550"/>
    <n v="102.13"/>
    <n v="89.31"/>
    <n v="0.46651692436272463"/>
  </r>
  <r>
    <n v="1976"/>
    <d v="2026-08-06T00:00:00"/>
    <n v="2026"/>
    <x v="2"/>
    <n v="8"/>
    <x v="7"/>
    <x v="3"/>
    <x v="8"/>
    <x v="0"/>
    <s v="Returning"/>
    <x v="0"/>
    <s v="Commuter Helmet"/>
    <n v="2"/>
    <n v="82.92"/>
    <n v="0"/>
    <n v="41.64"/>
    <x v="1551"/>
    <n v="83.28"/>
    <n v="82.56"/>
    <n v="0.49782923299565845"/>
  </r>
  <r>
    <n v="2596"/>
    <d v="2026-08-06T00:00:00"/>
    <n v="2026"/>
    <x v="2"/>
    <n v="8"/>
    <x v="7"/>
    <x v="2"/>
    <x v="3"/>
    <x v="2"/>
    <s v="Returning"/>
    <x v="3"/>
    <s v="Portable Camp Stove"/>
    <n v="1"/>
    <n v="82.82"/>
    <n v="0"/>
    <n v="38.83"/>
    <x v="1552"/>
    <n v="38.83"/>
    <n v="43.989999999999995"/>
    <n v="0.53115189567737264"/>
  </r>
  <r>
    <n v="2693"/>
    <d v="2026-08-06T00:00:00"/>
    <n v="2026"/>
    <x v="2"/>
    <n v="8"/>
    <x v="7"/>
    <x v="3"/>
    <x v="8"/>
    <x v="0"/>
    <s v="New"/>
    <x v="3"/>
    <s v="Alpine Tent 4P"/>
    <n v="1"/>
    <n v="335.26"/>
    <n v="0.05"/>
    <n v="193.73"/>
    <x v="1553"/>
    <n v="193.73"/>
    <n v="124.76699999999997"/>
    <n v="0.39173681384754011"/>
  </r>
  <r>
    <n v="3045"/>
    <d v="2026-08-06T00:00:00"/>
    <n v="2026"/>
    <x v="2"/>
    <n v="8"/>
    <x v="7"/>
    <x v="2"/>
    <x v="16"/>
    <x v="3"/>
    <s v="Business"/>
    <x v="2"/>
    <s v="Packing Cube Set"/>
    <n v="1"/>
    <n v="47.19"/>
    <n v="0.05"/>
    <n v="18.11"/>
    <x v="1554"/>
    <n v="18.11"/>
    <n v="26.720499999999994"/>
    <n v="0.59603395010093574"/>
  </r>
  <r>
    <n v="3340"/>
    <d v="2026-08-06T00:00:00"/>
    <n v="2026"/>
    <x v="2"/>
    <n v="8"/>
    <x v="7"/>
    <x v="2"/>
    <x v="16"/>
    <x v="3"/>
    <s v="Returning"/>
    <x v="1"/>
    <s v="Hiking Daypack 20L"/>
    <n v="3"/>
    <n v="91.57"/>
    <n v="0"/>
    <n v="44.52"/>
    <x v="1555"/>
    <n v="133.56"/>
    <n v="141.14999999999998"/>
    <n v="0.51381456808998571"/>
  </r>
  <r>
    <n v="3553"/>
    <d v="2026-08-06T00:00:00"/>
    <n v="2026"/>
    <x v="2"/>
    <n v="8"/>
    <x v="7"/>
    <x v="3"/>
    <x v="13"/>
    <x v="0"/>
    <s v="New"/>
    <x v="1"/>
    <s v="Summit Backpack 45L"/>
    <n v="4"/>
    <n v="154.41999999999999"/>
    <n v="0"/>
    <n v="77.86"/>
    <x v="1556"/>
    <n v="311.44"/>
    <n v="306.23999999999995"/>
    <n v="0.49579070068643954"/>
  </r>
  <r>
    <n v="3807"/>
    <d v="2026-08-06T00:00:00"/>
    <n v="2026"/>
    <x v="2"/>
    <n v="8"/>
    <x v="7"/>
    <x v="0"/>
    <x v="0"/>
    <x v="3"/>
    <s v="Returning"/>
    <x v="0"/>
    <s v="Trail Bike Light"/>
    <n v="2"/>
    <n v="49.91"/>
    <n v="0.05"/>
    <n v="21.86"/>
    <x v="1557"/>
    <n v="43.72"/>
    <n v="51.108999999999995"/>
    <n v="0.53895960096594919"/>
  </r>
  <r>
    <n v="4061"/>
    <d v="2026-08-06T00:00:00"/>
    <n v="2026"/>
    <x v="2"/>
    <n v="8"/>
    <x v="7"/>
    <x v="3"/>
    <x v="8"/>
    <x v="3"/>
    <s v="Returning"/>
    <x v="1"/>
    <s v="Hiking Daypack 20L"/>
    <n v="1"/>
    <n v="91.58"/>
    <n v="0.1"/>
    <n v="44.87"/>
    <x v="1558"/>
    <n v="44.87"/>
    <n v="37.552"/>
    <n v="0.45560651282424597"/>
  </r>
  <r>
    <n v="4645"/>
    <d v="2026-08-06T00:00:00"/>
    <n v="2026"/>
    <x v="2"/>
    <n v="8"/>
    <x v="7"/>
    <x v="2"/>
    <x v="10"/>
    <x v="0"/>
    <s v="New"/>
    <x v="4"/>
    <s v="Resistance Band Set"/>
    <n v="3"/>
    <n v="41.11"/>
    <n v="0"/>
    <n v="14.49"/>
    <x v="1559"/>
    <n v="43.47"/>
    <n v="79.86"/>
    <n v="0.64753101435173921"/>
  </r>
  <r>
    <n v="5104"/>
    <d v="2026-08-06T00:00:00"/>
    <n v="2026"/>
    <x v="2"/>
    <n v="8"/>
    <x v="7"/>
    <x v="1"/>
    <x v="12"/>
    <x v="0"/>
    <s v="Returning"/>
    <x v="2"/>
    <s v="Insulated Bottle"/>
    <n v="4"/>
    <n v="35.9"/>
    <n v="0"/>
    <n v="13.49"/>
    <x v="1560"/>
    <n v="53.96"/>
    <n v="89.639999999999986"/>
    <n v="0.62423398328690805"/>
  </r>
  <r>
    <n v="813"/>
    <d v="2026-08-07T00:00:00"/>
    <n v="2026"/>
    <x v="2"/>
    <n v="8"/>
    <x v="7"/>
    <x v="2"/>
    <x v="16"/>
    <x v="0"/>
    <s v="Returning"/>
    <x v="4"/>
    <s v="Recovery Roller"/>
    <n v="1"/>
    <n v="36.33"/>
    <n v="0.05"/>
    <n v="13.78"/>
    <x v="1561"/>
    <n v="13.78"/>
    <n v="20.733499999999992"/>
    <n v="0.60073594390600771"/>
  </r>
  <r>
    <n v="836"/>
    <d v="2026-08-07T00:00:00"/>
    <n v="2026"/>
    <x v="2"/>
    <n v="8"/>
    <x v="7"/>
    <x v="1"/>
    <x v="14"/>
    <x v="3"/>
    <s v="New"/>
    <x v="2"/>
    <s v="Packing Cube Set"/>
    <n v="5"/>
    <n v="45.94"/>
    <n v="0.05"/>
    <n v="18.059999999999999"/>
    <x v="1562"/>
    <n v="90.3"/>
    <n v="127.91499999999998"/>
    <n v="0.5861879339183832"/>
  </r>
  <r>
    <n v="1266"/>
    <d v="2026-08-07T00:00:00"/>
    <n v="2026"/>
    <x v="2"/>
    <n v="8"/>
    <x v="7"/>
    <x v="0"/>
    <x v="15"/>
    <x v="2"/>
    <s v="Returning"/>
    <x v="4"/>
    <s v="Recovery Roller"/>
    <n v="1"/>
    <n v="36.630000000000003"/>
    <n v="0"/>
    <n v="13.7"/>
    <x v="1563"/>
    <n v="13.7"/>
    <n v="22.930000000000003"/>
    <n v="0.62598962598962604"/>
  </r>
  <r>
    <n v="2201"/>
    <d v="2026-08-07T00:00:00"/>
    <n v="2026"/>
    <x v="2"/>
    <n v="8"/>
    <x v="7"/>
    <x v="1"/>
    <x v="1"/>
    <x v="0"/>
    <s v="Returning"/>
    <x v="1"/>
    <s v="Trail Boots"/>
    <n v="1"/>
    <n v="141.38"/>
    <n v="0.05"/>
    <n v="77.14"/>
    <x v="1564"/>
    <n v="77.14"/>
    <n v="57.170999999999978"/>
    <n v="0.42566133823737434"/>
  </r>
  <r>
    <n v="2382"/>
    <d v="2026-08-07T00:00:00"/>
    <n v="2026"/>
    <x v="2"/>
    <n v="8"/>
    <x v="7"/>
    <x v="1"/>
    <x v="14"/>
    <x v="2"/>
    <s v="Returning"/>
    <x v="3"/>
    <s v="Alpine Tent 4P"/>
    <n v="3"/>
    <n v="343.45"/>
    <n v="0.05"/>
    <n v="195.73"/>
    <x v="1565"/>
    <n v="587.18999999999994"/>
    <n v="391.64249999999993"/>
    <n v="0.40011186796515236"/>
  </r>
  <r>
    <n v="1227"/>
    <d v="2026-08-08T00:00:00"/>
    <n v="2026"/>
    <x v="2"/>
    <n v="8"/>
    <x v="7"/>
    <x v="3"/>
    <x v="8"/>
    <x v="0"/>
    <s v="Returning"/>
    <x v="0"/>
    <s v="Cycling Pack 12L"/>
    <n v="1"/>
    <n v="104.69"/>
    <n v="0"/>
    <n v="49.06"/>
    <x v="1566"/>
    <n v="49.06"/>
    <n v="55.629999999999995"/>
    <n v="0.53137835514375775"/>
  </r>
  <r>
    <n v="1843"/>
    <d v="2026-08-08T00:00:00"/>
    <n v="2026"/>
    <x v="2"/>
    <n v="8"/>
    <x v="7"/>
    <x v="3"/>
    <x v="8"/>
    <x v="0"/>
    <s v="New"/>
    <x v="3"/>
    <s v="Alpine Tent 4P"/>
    <n v="2"/>
    <n v="341.23"/>
    <n v="0.05"/>
    <n v="192.5"/>
    <x v="1567"/>
    <n v="385"/>
    <n v="263.33699999999999"/>
    <n v="0.40617302421425894"/>
  </r>
  <r>
    <n v="2369"/>
    <d v="2026-08-08T00:00:00"/>
    <n v="2026"/>
    <x v="2"/>
    <n v="8"/>
    <x v="7"/>
    <x v="3"/>
    <x v="8"/>
    <x v="2"/>
    <s v="New"/>
    <x v="3"/>
    <s v="Compact Sleeping Bag"/>
    <n v="1"/>
    <n v="125.95"/>
    <n v="0.05"/>
    <n v="61.9"/>
    <x v="1568"/>
    <n v="61.9"/>
    <n v="57.752500000000005"/>
    <n v="0.48266856104134892"/>
  </r>
  <r>
    <n v="2386"/>
    <d v="2026-08-08T00:00:00"/>
    <n v="2026"/>
    <x v="2"/>
    <n v="8"/>
    <x v="7"/>
    <x v="1"/>
    <x v="1"/>
    <x v="0"/>
    <s v="Returning"/>
    <x v="1"/>
    <s v="Hiking Daypack 20L"/>
    <n v="6"/>
    <n v="91.9"/>
    <n v="0.05"/>
    <n v="44.69"/>
    <x v="1569"/>
    <n v="268.14"/>
    <n v="255.69000000000005"/>
    <n v="0.48811637363266713"/>
  </r>
  <r>
    <n v="2579"/>
    <d v="2026-08-08T00:00:00"/>
    <n v="2026"/>
    <x v="2"/>
    <n v="8"/>
    <x v="7"/>
    <x v="3"/>
    <x v="8"/>
    <x v="2"/>
    <s v="Returning"/>
    <x v="3"/>
    <s v="Portable Camp Stove"/>
    <n v="1"/>
    <n v="81.22"/>
    <n v="0"/>
    <n v="39.18"/>
    <x v="1570"/>
    <n v="39.18"/>
    <n v="42.04"/>
    <n v="0.51760650086185667"/>
  </r>
  <r>
    <n v="3075"/>
    <d v="2026-08-08T00:00:00"/>
    <n v="2026"/>
    <x v="2"/>
    <n v="8"/>
    <x v="7"/>
    <x v="0"/>
    <x v="0"/>
    <x v="0"/>
    <s v="Business"/>
    <x v="1"/>
    <s v="Trekking Poles"/>
    <n v="2"/>
    <n v="72.31"/>
    <n v="0"/>
    <n v="31.75"/>
    <x v="1571"/>
    <n v="63.5"/>
    <n v="81.12"/>
    <n v="0.56091826856589688"/>
  </r>
  <r>
    <n v="3982"/>
    <d v="2026-08-08T00:00:00"/>
    <n v="2026"/>
    <x v="2"/>
    <n v="8"/>
    <x v="7"/>
    <x v="2"/>
    <x v="2"/>
    <x v="2"/>
    <s v="Returning"/>
    <x v="3"/>
    <s v="Portable Camp Stove"/>
    <n v="1"/>
    <n v="79.989999999999995"/>
    <n v="0.05"/>
    <n v="40.25"/>
    <x v="142"/>
    <n v="40.25"/>
    <n v="35.740499999999997"/>
    <n v="0.47032852790809376"/>
  </r>
  <r>
    <n v="4530"/>
    <d v="2026-08-08T00:00:00"/>
    <n v="2026"/>
    <x v="2"/>
    <n v="8"/>
    <x v="7"/>
    <x v="3"/>
    <x v="13"/>
    <x v="0"/>
    <s v="New"/>
    <x v="1"/>
    <s v="Summit Backpack 45L"/>
    <n v="1"/>
    <n v="151.87"/>
    <n v="0.1"/>
    <n v="76.97"/>
    <x v="1572"/>
    <n v="76.97"/>
    <n v="59.713000000000022"/>
    <n v="0.4368721786908395"/>
  </r>
  <r>
    <n v="4641"/>
    <d v="2026-08-08T00:00:00"/>
    <n v="2026"/>
    <x v="2"/>
    <n v="8"/>
    <x v="7"/>
    <x v="3"/>
    <x v="8"/>
    <x v="3"/>
    <s v="New"/>
    <x v="1"/>
    <s v="Summit Backpack 45L"/>
    <n v="1"/>
    <n v="156.55000000000001"/>
    <n v="0"/>
    <n v="80.430000000000007"/>
    <x v="1573"/>
    <n v="80.430000000000007"/>
    <n v="76.12"/>
    <n v="0.48623442989460236"/>
  </r>
  <r>
    <n v="4778"/>
    <d v="2026-08-08T00:00:00"/>
    <n v="2026"/>
    <x v="2"/>
    <n v="8"/>
    <x v="7"/>
    <x v="1"/>
    <x v="12"/>
    <x v="2"/>
    <s v="New"/>
    <x v="1"/>
    <s v="Summit Backpack 45L"/>
    <n v="1"/>
    <n v="152.72"/>
    <n v="0"/>
    <n v="77.73"/>
    <x v="1574"/>
    <n v="77.73"/>
    <n v="74.989999999999995"/>
    <n v="0.4910293347302252"/>
  </r>
  <r>
    <n v="5132"/>
    <d v="2026-08-08T00:00:00"/>
    <n v="2026"/>
    <x v="2"/>
    <n v="8"/>
    <x v="7"/>
    <x v="1"/>
    <x v="12"/>
    <x v="0"/>
    <s v="Business"/>
    <x v="0"/>
    <s v="Compact Repair Kit"/>
    <n v="1"/>
    <n v="40.51"/>
    <n v="0.05"/>
    <n v="16.29"/>
    <x v="1575"/>
    <n v="16.29"/>
    <n v="22.194499999999998"/>
    <n v="0.57671270251659756"/>
  </r>
  <r>
    <n v="227"/>
    <d v="2026-08-09T00:00:00"/>
    <n v="2026"/>
    <x v="2"/>
    <n v="8"/>
    <x v="7"/>
    <x v="3"/>
    <x v="7"/>
    <x v="3"/>
    <s v="Returning"/>
    <x v="4"/>
    <s v="Resistance Band Set"/>
    <n v="3"/>
    <n v="40.61"/>
    <n v="0"/>
    <n v="14.72"/>
    <x v="1576"/>
    <n v="44.160000000000004"/>
    <n v="77.669999999999987"/>
    <n v="0.63752770253632096"/>
  </r>
  <r>
    <n v="390"/>
    <d v="2026-08-09T00:00:00"/>
    <n v="2026"/>
    <x v="2"/>
    <n v="8"/>
    <x v="7"/>
    <x v="2"/>
    <x v="5"/>
    <x v="2"/>
    <s v="New"/>
    <x v="1"/>
    <s v="Hiking Daypack 20L"/>
    <n v="1"/>
    <n v="93.41"/>
    <n v="0.05"/>
    <n v="44.7"/>
    <x v="1577"/>
    <n v="44.7"/>
    <n v="44.03949999999999"/>
    <n v="0.49627843294136198"/>
  </r>
  <r>
    <n v="859"/>
    <d v="2026-08-09T00:00:00"/>
    <n v="2026"/>
    <x v="2"/>
    <n v="8"/>
    <x v="7"/>
    <x v="0"/>
    <x v="0"/>
    <x v="2"/>
    <s v="New"/>
    <x v="1"/>
    <s v="Hiking Daypack 20L"/>
    <n v="2"/>
    <n v="90.23"/>
    <n v="0"/>
    <n v="44.22"/>
    <x v="1578"/>
    <n v="88.44"/>
    <n v="92.02000000000001"/>
    <n v="0.50991909564446414"/>
  </r>
  <r>
    <n v="1468"/>
    <d v="2026-08-09T00:00:00"/>
    <n v="2026"/>
    <x v="2"/>
    <n v="8"/>
    <x v="7"/>
    <x v="1"/>
    <x v="11"/>
    <x v="2"/>
    <s v="Returning"/>
    <x v="0"/>
    <s v="Trail Bike Light"/>
    <n v="1"/>
    <n v="51.75"/>
    <n v="0"/>
    <n v="22.36"/>
    <x v="1579"/>
    <n v="22.36"/>
    <n v="29.39"/>
    <n v="0.56792270531400968"/>
  </r>
  <r>
    <n v="2356"/>
    <d v="2026-08-09T00:00:00"/>
    <n v="2026"/>
    <x v="2"/>
    <n v="8"/>
    <x v="7"/>
    <x v="3"/>
    <x v="13"/>
    <x v="2"/>
    <s v="New"/>
    <x v="0"/>
    <s v="Cycling Pack 12L"/>
    <n v="3"/>
    <n v="102.91"/>
    <n v="0.1"/>
    <n v="50.23"/>
    <x v="1580"/>
    <n v="150.69"/>
    <n v="127.16700000000003"/>
    <n v="0.45767067232425318"/>
  </r>
  <r>
    <n v="3556"/>
    <d v="2026-08-09T00:00:00"/>
    <n v="2026"/>
    <x v="2"/>
    <n v="8"/>
    <x v="7"/>
    <x v="2"/>
    <x v="16"/>
    <x v="0"/>
    <s v="New"/>
    <x v="0"/>
    <s v="Commuter Helmet"/>
    <n v="4"/>
    <n v="82.63"/>
    <n v="0.1"/>
    <n v="43.78"/>
    <x v="1581"/>
    <n v="175.12"/>
    <n v="122.34800000000001"/>
    <n v="0.41129802197211129"/>
  </r>
  <r>
    <n v="925"/>
    <d v="2026-08-10T00:00:00"/>
    <n v="2026"/>
    <x v="2"/>
    <n v="8"/>
    <x v="7"/>
    <x v="0"/>
    <x v="0"/>
    <x v="2"/>
    <s v="Returning"/>
    <x v="3"/>
    <s v="Trail Tent 2P"/>
    <n v="1"/>
    <n v="196.39"/>
    <n v="0"/>
    <n v="102.92"/>
    <x v="1582"/>
    <n v="102.92"/>
    <n v="93.469999999999985"/>
    <n v="0.47594073017974436"/>
  </r>
  <r>
    <n v="1563"/>
    <d v="2026-08-10T00:00:00"/>
    <n v="2026"/>
    <x v="2"/>
    <n v="8"/>
    <x v="7"/>
    <x v="2"/>
    <x v="10"/>
    <x v="3"/>
    <s v="Business"/>
    <x v="2"/>
    <s v="Insulated Bottle"/>
    <n v="2"/>
    <n v="36.25"/>
    <n v="0"/>
    <n v="13.77"/>
    <x v="1583"/>
    <n v="27.54"/>
    <n v="44.96"/>
    <n v="0.62013793103448278"/>
  </r>
  <r>
    <n v="1634"/>
    <d v="2026-08-10T00:00:00"/>
    <n v="2026"/>
    <x v="2"/>
    <n v="8"/>
    <x v="7"/>
    <x v="1"/>
    <x v="1"/>
    <x v="2"/>
    <s v="Returning"/>
    <x v="3"/>
    <s v="Trail Tent 2P"/>
    <n v="2"/>
    <n v="199.85"/>
    <n v="0.05"/>
    <n v="104.34"/>
    <x v="1584"/>
    <n v="208.68"/>
    <n v="171.03499999999997"/>
    <n v="0.45042992770893953"/>
  </r>
  <r>
    <n v="2187"/>
    <d v="2026-08-10T00:00:00"/>
    <n v="2026"/>
    <x v="2"/>
    <n v="8"/>
    <x v="7"/>
    <x v="2"/>
    <x v="2"/>
    <x v="2"/>
    <s v="New"/>
    <x v="2"/>
    <s v="Packing Cube Set"/>
    <n v="1"/>
    <n v="46.32"/>
    <n v="0.05"/>
    <n v="18.34"/>
    <x v="1585"/>
    <n v="18.34"/>
    <n v="25.663999999999998"/>
    <n v="0.58321970729933637"/>
  </r>
  <r>
    <n v="2773"/>
    <d v="2026-08-10T00:00:00"/>
    <n v="2026"/>
    <x v="2"/>
    <n v="8"/>
    <x v="7"/>
    <x v="1"/>
    <x v="14"/>
    <x v="0"/>
    <s v="New"/>
    <x v="1"/>
    <s v="Summit Backpack 45L"/>
    <n v="4"/>
    <n v="151.06"/>
    <n v="0"/>
    <n v="77.67"/>
    <x v="1586"/>
    <n v="310.68"/>
    <n v="293.56"/>
    <n v="0.48583344366476894"/>
  </r>
  <r>
    <n v="5040"/>
    <d v="2026-08-10T00:00:00"/>
    <n v="2026"/>
    <x v="2"/>
    <n v="8"/>
    <x v="7"/>
    <x v="3"/>
    <x v="7"/>
    <x v="0"/>
    <s v="Returning"/>
    <x v="1"/>
    <s v="Trekking Poles"/>
    <n v="1"/>
    <n v="72.39"/>
    <n v="0.1"/>
    <n v="31.64"/>
    <x v="1587"/>
    <n v="31.64"/>
    <n v="33.510999999999996"/>
    <n v="0.51435895074519189"/>
  </r>
  <r>
    <n v="415"/>
    <d v="2026-08-11T00:00:00"/>
    <n v="2026"/>
    <x v="2"/>
    <n v="8"/>
    <x v="7"/>
    <x v="0"/>
    <x v="9"/>
    <x v="2"/>
    <s v="Returning"/>
    <x v="1"/>
    <s v="Trekking Poles"/>
    <n v="1"/>
    <n v="72.650000000000006"/>
    <n v="0"/>
    <n v="31.72"/>
    <x v="1588"/>
    <n v="31.72"/>
    <n v="40.930000000000007"/>
    <n v="0.56338609772883697"/>
  </r>
  <r>
    <n v="1111"/>
    <d v="2026-08-11T00:00:00"/>
    <n v="2026"/>
    <x v="2"/>
    <n v="8"/>
    <x v="7"/>
    <x v="3"/>
    <x v="13"/>
    <x v="0"/>
    <s v="New"/>
    <x v="3"/>
    <s v="Trail Tent 2P"/>
    <n v="1"/>
    <n v="198.44"/>
    <n v="0"/>
    <n v="106.79"/>
    <x v="1589"/>
    <n v="106.79"/>
    <n v="91.649999999999991"/>
    <n v="0.46185244910300338"/>
  </r>
  <r>
    <n v="1243"/>
    <d v="2026-08-11T00:00:00"/>
    <n v="2026"/>
    <x v="2"/>
    <n v="8"/>
    <x v="7"/>
    <x v="2"/>
    <x v="16"/>
    <x v="0"/>
    <s v="Returning"/>
    <x v="3"/>
    <s v="Trail Tent 2P"/>
    <n v="1"/>
    <n v="193.67"/>
    <n v="0"/>
    <n v="103.79"/>
    <x v="1590"/>
    <n v="103.79"/>
    <n v="89.879999999999981"/>
    <n v="0.46408839779005517"/>
  </r>
  <r>
    <n v="1326"/>
    <d v="2026-08-11T00:00:00"/>
    <n v="2026"/>
    <x v="2"/>
    <n v="8"/>
    <x v="7"/>
    <x v="3"/>
    <x v="8"/>
    <x v="0"/>
    <s v="Returning"/>
    <x v="2"/>
    <s v="Travel Backpack 35L"/>
    <n v="5"/>
    <n v="166.03"/>
    <n v="0"/>
    <n v="87.46"/>
    <x v="1591"/>
    <n v="437.29999999999995"/>
    <n v="392.85"/>
    <n v="0.47322772992832624"/>
  </r>
  <r>
    <n v="1682"/>
    <d v="2026-08-11T00:00:00"/>
    <n v="2026"/>
    <x v="2"/>
    <n v="8"/>
    <x v="7"/>
    <x v="0"/>
    <x v="0"/>
    <x v="0"/>
    <s v="Business"/>
    <x v="3"/>
    <s v="Portable Camp Stove"/>
    <n v="2"/>
    <n v="81.569999999999993"/>
    <n v="0"/>
    <n v="40.36"/>
    <x v="1592"/>
    <n v="80.72"/>
    <n v="82.419999999999987"/>
    <n v="0.50521024886600463"/>
  </r>
  <r>
    <n v="2618"/>
    <d v="2026-08-11T00:00:00"/>
    <n v="2026"/>
    <x v="2"/>
    <n v="8"/>
    <x v="7"/>
    <x v="0"/>
    <x v="15"/>
    <x v="2"/>
    <s v="Business"/>
    <x v="1"/>
    <s v="Trail Boots"/>
    <n v="2"/>
    <n v="143.86000000000001"/>
    <n v="0"/>
    <n v="81.23"/>
    <x v="1593"/>
    <n v="162.46"/>
    <n v="125.26000000000002"/>
    <n v="0.43535381621020441"/>
  </r>
  <r>
    <n v="3319"/>
    <d v="2026-08-11T00:00:00"/>
    <n v="2026"/>
    <x v="2"/>
    <n v="8"/>
    <x v="7"/>
    <x v="1"/>
    <x v="14"/>
    <x v="0"/>
    <s v="Returning"/>
    <x v="1"/>
    <s v="Hiking Daypack 20L"/>
    <n v="3"/>
    <n v="93.53"/>
    <n v="0"/>
    <n v="46.19"/>
    <x v="1594"/>
    <n v="138.57"/>
    <n v="142.02000000000004"/>
    <n v="0.5061477600769807"/>
  </r>
  <r>
    <n v="4600"/>
    <d v="2026-08-11T00:00:00"/>
    <n v="2026"/>
    <x v="2"/>
    <n v="8"/>
    <x v="7"/>
    <x v="3"/>
    <x v="4"/>
    <x v="1"/>
    <s v="Business"/>
    <x v="2"/>
    <s v="Travel Backpack 35L"/>
    <n v="10"/>
    <n v="162.38"/>
    <n v="0.05"/>
    <n v="85.82"/>
    <x v="1595"/>
    <n v="858.19999999999993"/>
    <n v="684.41"/>
    <n v="0.44367014345816508"/>
  </r>
  <r>
    <n v="5168"/>
    <d v="2026-08-11T00:00:00"/>
    <n v="2026"/>
    <x v="2"/>
    <n v="8"/>
    <x v="7"/>
    <x v="0"/>
    <x v="15"/>
    <x v="3"/>
    <s v="Business"/>
    <x v="4"/>
    <s v="Weighted Vest"/>
    <n v="1"/>
    <n v="122.52"/>
    <n v="0.05"/>
    <n v="69.66"/>
    <x v="1596"/>
    <n v="69.66"/>
    <n v="46.733999999999995"/>
    <n v="0.40151554203824935"/>
  </r>
  <r>
    <n v="245"/>
    <d v="2026-08-12T00:00:00"/>
    <n v="2026"/>
    <x v="2"/>
    <n v="8"/>
    <x v="7"/>
    <x v="3"/>
    <x v="13"/>
    <x v="3"/>
    <s v="Returning"/>
    <x v="1"/>
    <s v="Trail Boots"/>
    <n v="1"/>
    <n v="142.84"/>
    <n v="0"/>
    <n v="77.7"/>
    <x v="1597"/>
    <n v="77.7"/>
    <n v="65.14"/>
    <n v="0.4560347241669"/>
  </r>
  <r>
    <n v="322"/>
    <d v="2026-08-12T00:00:00"/>
    <n v="2026"/>
    <x v="2"/>
    <n v="8"/>
    <x v="7"/>
    <x v="1"/>
    <x v="14"/>
    <x v="2"/>
    <s v="Returning"/>
    <x v="1"/>
    <s v="Trekking Poles"/>
    <n v="3"/>
    <n v="72.349999999999994"/>
    <n v="0"/>
    <n v="32.119999999999997"/>
    <x v="1598"/>
    <n v="96.359999999999985"/>
    <n v="120.69"/>
    <n v="0.55604699378023503"/>
  </r>
  <r>
    <n v="1101"/>
    <d v="2026-08-12T00:00:00"/>
    <n v="2026"/>
    <x v="2"/>
    <n v="8"/>
    <x v="7"/>
    <x v="3"/>
    <x v="4"/>
    <x v="0"/>
    <s v="New"/>
    <x v="4"/>
    <s v="Resistance Band Set"/>
    <n v="3"/>
    <n v="40.14"/>
    <n v="0.05"/>
    <n v="14.53"/>
    <x v="1599"/>
    <n v="43.589999999999996"/>
    <n v="70.808999999999997"/>
    <n v="0.61896520074476169"/>
  </r>
  <r>
    <n v="1564"/>
    <d v="2026-08-12T00:00:00"/>
    <n v="2026"/>
    <x v="2"/>
    <n v="8"/>
    <x v="7"/>
    <x v="3"/>
    <x v="13"/>
    <x v="0"/>
    <s v="New"/>
    <x v="4"/>
    <s v="Training Mat"/>
    <n v="2"/>
    <n v="51.84"/>
    <n v="0"/>
    <n v="21.62"/>
    <x v="1600"/>
    <n v="43.24"/>
    <n v="60.440000000000005"/>
    <n v="0.58294753086419759"/>
  </r>
  <r>
    <n v="3712"/>
    <d v="2026-08-12T00:00:00"/>
    <n v="2026"/>
    <x v="2"/>
    <n v="8"/>
    <x v="7"/>
    <x v="3"/>
    <x v="8"/>
    <x v="0"/>
    <s v="New"/>
    <x v="0"/>
    <s v="Commuter Helmet"/>
    <n v="3"/>
    <n v="82.32"/>
    <n v="0.15"/>
    <n v="41.95"/>
    <x v="1601"/>
    <n v="125.85000000000001"/>
    <n v="84.06599999999996"/>
    <n v="0.40047447550448739"/>
  </r>
  <r>
    <n v="771"/>
    <d v="2026-08-13T00:00:00"/>
    <n v="2026"/>
    <x v="2"/>
    <n v="8"/>
    <x v="7"/>
    <x v="2"/>
    <x v="5"/>
    <x v="0"/>
    <s v="Returning"/>
    <x v="1"/>
    <s v="Hiking Daypack 20L"/>
    <n v="1"/>
    <n v="91.78"/>
    <n v="0"/>
    <n v="46.15"/>
    <x v="1602"/>
    <n v="46.15"/>
    <n v="45.63"/>
    <n v="0.49716713881019831"/>
  </r>
  <r>
    <n v="2749"/>
    <d v="2026-08-13T00:00:00"/>
    <n v="2026"/>
    <x v="2"/>
    <n v="8"/>
    <x v="7"/>
    <x v="1"/>
    <x v="14"/>
    <x v="0"/>
    <s v="Business"/>
    <x v="1"/>
    <s v="Hiking Daypack 20L"/>
    <n v="2"/>
    <n v="93.13"/>
    <n v="0"/>
    <n v="45.68"/>
    <x v="1603"/>
    <n v="91.36"/>
    <n v="94.899999999999991"/>
    <n v="0.50950284548480618"/>
  </r>
  <r>
    <n v="4252"/>
    <d v="2026-08-13T00:00:00"/>
    <n v="2026"/>
    <x v="2"/>
    <n v="8"/>
    <x v="7"/>
    <x v="1"/>
    <x v="12"/>
    <x v="0"/>
    <s v="Returning"/>
    <x v="2"/>
    <s v="Insulated Bottle"/>
    <n v="1"/>
    <n v="36.67"/>
    <n v="0.1"/>
    <n v="13.18"/>
    <x v="1604"/>
    <n v="13.18"/>
    <n v="19.823"/>
    <n v="0.60064236584552921"/>
  </r>
  <r>
    <n v="4665"/>
    <d v="2026-08-13T00:00:00"/>
    <n v="2026"/>
    <x v="2"/>
    <n v="8"/>
    <x v="7"/>
    <x v="3"/>
    <x v="8"/>
    <x v="1"/>
    <s v="Returning"/>
    <x v="4"/>
    <s v="Training Mat"/>
    <n v="4"/>
    <n v="51.25"/>
    <n v="0.1"/>
    <n v="21.77"/>
    <x v="1605"/>
    <n v="87.08"/>
    <n v="97.42"/>
    <n v="0.52802168021680218"/>
  </r>
  <r>
    <n v="4767"/>
    <d v="2026-08-13T00:00:00"/>
    <n v="2026"/>
    <x v="2"/>
    <n v="8"/>
    <x v="7"/>
    <x v="3"/>
    <x v="8"/>
    <x v="3"/>
    <s v="Business"/>
    <x v="4"/>
    <s v="Resistance Band Set"/>
    <n v="1"/>
    <n v="39.61"/>
    <n v="0.1"/>
    <n v="14.85"/>
    <x v="1606"/>
    <n v="14.85"/>
    <n v="20.798999999999999"/>
    <n v="0.58343852562484222"/>
  </r>
  <r>
    <n v="4832"/>
    <d v="2026-08-13T00:00:00"/>
    <n v="2026"/>
    <x v="2"/>
    <n v="8"/>
    <x v="7"/>
    <x v="0"/>
    <x v="15"/>
    <x v="3"/>
    <s v="Returning"/>
    <x v="0"/>
    <s v="Commuter Helmet"/>
    <n v="2"/>
    <n v="81.59"/>
    <n v="0.15"/>
    <n v="43.9"/>
    <x v="1607"/>
    <n v="87.8"/>
    <n v="50.903000000000006"/>
    <n v="0.3669927831409559"/>
  </r>
  <r>
    <n v="747"/>
    <d v="2026-08-14T00:00:00"/>
    <n v="2026"/>
    <x v="2"/>
    <n v="8"/>
    <x v="7"/>
    <x v="1"/>
    <x v="1"/>
    <x v="2"/>
    <s v="New"/>
    <x v="4"/>
    <s v="Weighted Vest"/>
    <n v="3"/>
    <n v="122.96"/>
    <n v="0.1"/>
    <n v="67.62"/>
    <x v="1608"/>
    <n v="202.86"/>
    <n v="129.13200000000001"/>
    <n v="0.38896117978746475"/>
  </r>
  <r>
    <n v="2281"/>
    <d v="2026-08-14T00:00:00"/>
    <n v="2026"/>
    <x v="2"/>
    <n v="8"/>
    <x v="7"/>
    <x v="1"/>
    <x v="11"/>
    <x v="2"/>
    <s v="Returning"/>
    <x v="1"/>
    <s v="Trekking Poles"/>
    <n v="1"/>
    <n v="70.91"/>
    <n v="0"/>
    <n v="33.11"/>
    <x v="1609"/>
    <n v="33.11"/>
    <n v="37.799999999999997"/>
    <n v="0.53307008884501483"/>
  </r>
  <r>
    <n v="2414"/>
    <d v="2026-08-14T00:00:00"/>
    <n v="2026"/>
    <x v="2"/>
    <n v="8"/>
    <x v="7"/>
    <x v="1"/>
    <x v="6"/>
    <x v="1"/>
    <s v="Business"/>
    <x v="0"/>
    <s v="Trail Bike Light"/>
    <n v="6"/>
    <n v="50.94"/>
    <n v="0.1"/>
    <n v="22.76"/>
    <x v="1610"/>
    <n v="136.56"/>
    <n v="138.51600000000002"/>
    <n v="0.50355538105832576"/>
  </r>
  <r>
    <n v="3162"/>
    <d v="2026-08-14T00:00:00"/>
    <n v="2026"/>
    <x v="2"/>
    <n v="8"/>
    <x v="7"/>
    <x v="1"/>
    <x v="1"/>
    <x v="0"/>
    <s v="New"/>
    <x v="1"/>
    <s v="Trail Boots"/>
    <n v="1"/>
    <n v="144.96"/>
    <n v="0.05"/>
    <n v="77.959999999999994"/>
    <x v="1611"/>
    <n v="77.959999999999994"/>
    <n v="59.751999999999995"/>
    <n v="0.43389101893807364"/>
  </r>
  <r>
    <n v="3200"/>
    <d v="2026-08-14T00:00:00"/>
    <n v="2026"/>
    <x v="2"/>
    <n v="8"/>
    <x v="7"/>
    <x v="3"/>
    <x v="8"/>
    <x v="2"/>
    <s v="New"/>
    <x v="1"/>
    <s v="Summit Backpack 45L"/>
    <n v="1"/>
    <n v="152.97"/>
    <n v="0"/>
    <n v="79.66"/>
    <x v="1612"/>
    <n v="79.66"/>
    <n v="73.31"/>
    <n v="0.47924429626724196"/>
  </r>
  <r>
    <n v="3521"/>
    <d v="2026-08-14T00:00:00"/>
    <n v="2026"/>
    <x v="2"/>
    <n v="8"/>
    <x v="7"/>
    <x v="2"/>
    <x v="16"/>
    <x v="0"/>
    <s v="Business"/>
    <x v="2"/>
    <s v="Packing Cube Set"/>
    <n v="2"/>
    <n v="45.79"/>
    <n v="0"/>
    <n v="18.23"/>
    <x v="1613"/>
    <n v="36.46"/>
    <n v="55.12"/>
    <n v="0.60187813933173184"/>
  </r>
  <r>
    <n v="4447"/>
    <d v="2026-08-14T00:00:00"/>
    <n v="2026"/>
    <x v="2"/>
    <n v="8"/>
    <x v="7"/>
    <x v="1"/>
    <x v="6"/>
    <x v="0"/>
    <s v="New"/>
    <x v="2"/>
    <s v="Travel Backpack 35L"/>
    <n v="1"/>
    <n v="161.31"/>
    <n v="0"/>
    <n v="87.81"/>
    <x v="1614"/>
    <n v="87.81"/>
    <n v="73.5"/>
    <n v="0.45564441138181139"/>
  </r>
  <r>
    <n v="421"/>
    <d v="2026-08-15T00:00:00"/>
    <n v="2026"/>
    <x v="2"/>
    <n v="8"/>
    <x v="7"/>
    <x v="3"/>
    <x v="7"/>
    <x v="0"/>
    <s v="New"/>
    <x v="4"/>
    <s v="Recovery Roller"/>
    <n v="2"/>
    <n v="35.97"/>
    <n v="0.05"/>
    <n v="14.28"/>
    <x v="1615"/>
    <n v="28.56"/>
    <n v="39.782999999999987"/>
    <n v="0.58210789693165343"/>
  </r>
  <r>
    <n v="962"/>
    <d v="2026-08-15T00:00:00"/>
    <n v="2026"/>
    <x v="2"/>
    <n v="8"/>
    <x v="7"/>
    <x v="0"/>
    <x v="0"/>
    <x v="2"/>
    <s v="New"/>
    <x v="4"/>
    <s v="Resistance Band Set"/>
    <n v="2"/>
    <n v="39.729999999999997"/>
    <n v="0"/>
    <n v="14.95"/>
    <x v="1616"/>
    <n v="29.9"/>
    <n v="49.559999999999995"/>
    <n v="0.62371004278882458"/>
  </r>
  <r>
    <n v="1386"/>
    <d v="2026-08-15T00:00:00"/>
    <n v="2026"/>
    <x v="2"/>
    <n v="8"/>
    <x v="7"/>
    <x v="1"/>
    <x v="12"/>
    <x v="0"/>
    <s v="Business"/>
    <x v="2"/>
    <s v="Insulated Bottle"/>
    <n v="2"/>
    <n v="36.049999999999997"/>
    <n v="0"/>
    <n v="13.8"/>
    <x v="1617"/>
    <n v="27.6"/>
    <n v="44.499999999999993"/>
    <n v="0.61719833564493753"/>
  </r>
  <r>
    <n v="3083"/>
    <d v="2026-08-15T00:00:00"/>
    <n v="2026"/>
    <x v="2"/>
    <n v="8"/>
    <x v="7"/>
    <x v="3"/>
    <x v="7"/>
    <x v="0"/>
    <s v="New"/>
    <x v="3"/>
    <s v="Trail Tent 2P"/>
    <n v="1"/>
    <n v="194.36"/>
    <n v="0"/>
    <n v="106.01"/>
    <x v="1618"/>
    <n v="106.01"/>
    <n v="88.350000000000009"/>
    <n v="0.45456884132537562"/>
  </r>
  <r>
    <n v="3174"/>
    <d v="2026-08-15T00:00:00"/>
    <n v="2026"/>
    <x v="2"/>
    <n v="8"/>
    <x v="7"/>
    <x v="3"/>
    <x v="4"/>
    <x v="2"/>
    <s v="Returning"/>
    <x v="3"/>
    <s v="Trail Tent 2P"/>
    <n v="1"/>
    <n v="192.67"/>
    <n v="0.05"/>
    <n v="103.37"/>
    <x v="1619"/>
    <n v="103.37"/>
    <n v="79.666499999999985"/>
    <n v="0.43524925356417976"/>
  </r>
  <r>
    <n v="4045"/>
    <d v="2026-08-15T00:00:00"/>
    <n v="2026"/>
    <x v="2"/>
    <n v="8"/>
    <x v="7"/>
    <x v="2"/>
    <x v="16"/>
    <x v="0"/>
    <s v="New"/>
    <x v="1"/>
    <s v="Hiking Daypack 20L"/>
    <n v="3"/>
    <n v="92.12"/>
    <n v="0.1"/>
    <n v="44.1"/>
    <x v="1620"/>
    <n v="132.30000000000001"/>
    <n v="116.42400000000001"/>
    <n v="0.46808510638297873"/>
  </r>
  <r>
    <n v="4850"/>
    <d v="2026-08-15T00:00:00"/>
    <n v="2026"/>
    <x v="2"/>
    <n v="8"/>
    <x v="7"/>
    <x v="1"/>
    <x v="1"/>
    <x v="2"/>
    <s v="Business"/>
    <x v="3"/>
    <s v="Trail Tent 2P"/>
    <n v="1"/>
    <n v="192.82"/>
    <n v="0"/>
    <n v="104.98"/>
    <x v="1621"/>
    <n v="104.98"/>
    <n v="87.839999999999989"/>
    <n v="0.45555440307022088"/>
  </r>
  <r>
    <n v="71"/>
    <d v="2026-08-16T00:00:00"/>
    <n v="2026"/>
    <x v="2"/>
    <n v="8"/>
    <x v="7"/>
    <x v="2"/>
    <x v="16"/>
    <x v="0"/>
    <s v="New"/>
    <x v="0"/>
    <s v="Commuter Helmet"/>
    <n v="3"/>
    <n v="80.099999999999994"/>
    <n v="0"/>
    <n v="42.41"/>
    <x v="963"/>
    <n v="127.22999999999999"/>
    <n v="113.07"/>
    <n v="0.47053682896379528"/>
  </r>
  <r>
    <n v="627"/>
    <d v="2026-08-16T00:00:00"/>
    <n v="2026"/>
    <x v="2"/>
    <n v="8"/>
    <x v="7"/>
    <x v="3"/>
    <x v="7"/>
    <x v="3"/>
    <s v="New"/>
    <x v="0"/>
    <s v="Commuter Helmet"/>
    <n v="6"/>
    <n v="83.26"/>
    <n v="0"/>
    <n v="43.8"/>
    <x v="1622"/>
    <n v="262.79999999999995"/>
    <n v="236.7600000000001"/>
    <n v="0.47393706461686297"/>
  </r>
  <r>
    <n v="959"/>
    <d v="2026-08-16T00:00:00"/>
    <n v="2026"/>
    <x v="2"/>
    <n v="8"/>
    <x v="7"/>
    <x v="1"/>
    <x v="1"/>
    <x v="2"/>
    <s v="Returning"/>
    <x v="4"/>
    <s v="Resistance Band Set"/>
    <n v="4"/>
    <n v="40.46"/>
    <n v="0"/>
    <n v="15.12"/>
    <x v="1623"/>
    <n v="60.48"/>
    <n v="101.36000000000001"/>
    <n v="0.62629757785467133"/>
  </r>
  <r>
    <n v="967"/>
    <d v="2026-08-16T00:00:00"/>
    <n v="2026"/>
    <x v="2"/>
    <n v="8"/>
    <x v="7"/>
    <x v="2"/>
    <x v="16"/>
    <x v="1"/>
    <s v="Returning"/>
    <x v="0"/>
    <s v="Commuter Helmet"/>
    <n v="5"/>
    <n v="81.55"/>
    <n v="0.2"/>
    <n v="42.09"/>
    <x v="1624"/>
    <n v="210.45000000000002"/>
    <n v="115.75000000000003"/>
    <n v="0.3548436541998774"/>
  </r>
  <r>
    <n v="1267"/>
    <d v="2026-08-16T00:00:00"/>
    <n v="2026"/>
    <x v="2"/>
    <n v="8"/>
    <x v="7"/>
    <x v="1"/>
    <x v="12"/>
    <x v="2"/>
    <s v="New"/>
    <x v="3"/>
    <s v="Portable Camp Stove"/>
    <n v="2"/>
    <n v="83.56"/>
    <n v="0"/>
    <n v="39.119999999999997"/>
    <x v="1625"/>
    <n v="78.239999999999995"/>
    <n v="88.88000000000001"/>
    <n v="0.53183341311632359"/>
  </r>
  <r>
    <n v="1394"/>
    <d v="2026-08-16T00:00:00"/>
    <n v="2026"/>
    <x v="2"/>
    <n v="8"/>
    <x v="7"/>
    <x v="2"/>
    <x v="10"/>
    <x v="0"/>
    <s v="Returning"/>
    <x v="3"/>
    <s v="Compact Sleeping Bag"/>
    <n v="3"/>
    <n v="125.75"/>
    <n v="0"/>
    <n v="62.05"/>
    <x v="1626"/>
    <n v="186.14999999999998"/>
    <n v="191.10000000000002"/>
    <n v="0.50656063618290259"/>
  </r>
  <r>
    <n v="1652"/>
    <d v="2026-08-16T00:00:00"/>
    <n v="2026"/>
    <x v="2"/>
    <n v="8"/>
    <x v="7"/>
    <x v="0"/>
    <x v="0"/>
    <x v="0"/>
    <s v="Returning"/>
    <x v="2"/>
    <s v="Insulated Bottle"/>
    <n v="1"/>
    <n v="35.619999999999997"/>
    <n v="0.1"/>
    <n v="13.55"/>
    <x v="1627"/>
    <n v="13.55"/>
    <n v="18.507999999999999"/>
    <n v="0.57732859192713204"/>
  </r>
  <r>
    <n v="2126"/>
    <d v="2026-08-16T00:00:00"/>
    <n v="2026"/>
    <x v="2"/>
    <n v="8"/>
    <x v="7"/>
    <x v="1"/>
    <x v="14"/>
    <x v="0"/>
    <s v="Business"/>
    <x v="0"/>
    <s v="Cycling Pack 12L"/>
    <n v="2"/>
    <n v="104.02"/>
    <n v="0"/>
    <n v="50.26"/>
    <x v="1628"/>
    <n v="100.52"/>
    <n v="107.52"/>
    <n v="0.51682368775235532"/>
  </r>
  <r>
    <n v="2282"/>
    <d v="2026-08-16T00:00:00"/>
    <n v="2026"/>
    <x v="2"/>
    <n v="8"/>
    <x v="7"/>
    <x v="1"/>
    <x v="6"/>
    <x v="1"/>
    <s v="Business"/>
    <x v="1"/>
    <s v="Hiking Daypack 20L"/>
    <n v="8"/>
    <n v="92.71"/>
    <n v="0.1"/>
    <n v="44.83"/>
    <x v="1629"/>
    <n v="358.64"/>
    <n v="308.87199999999996"/>
    <n v="0.46272126943036229"/>
  </r>
  <r>
    <n v="2426"/>
    <d v="2026-08-16T00:00:00"/>
    <n v="2026"/>
    <x v="2"/>
    <n v="8"/>
    <x v="7"/>
    <x v="1"/>
    <x v="12"/>
    <x v="0"/>
    <s v="New"/>
    <x v="1"/>
    <s v="Hiking Daypack 20L"/>
    <n v="1"/>
    <n v="90.58"/>
    <n v="0"/>
    <n v="44.53"/>
    <x v="1630"/>
    <n v="44.53"/>
    <n v="46.05"/>
    <n v="0.50839037315080593"/>
  </r>
  <r>
    <n v="2534"/>
    <d v="2026-08-16T00:00:00"/>
    <n v="2026"/>
    <x v="2"/>
    <n v="8"/>
    <x v="7"/>
    <x v="1"/>
    <x v="14"/>
    <x v="0"/>
    <s v="New"/>
    <x v="3"/>
    <s v="Compact Sleeping Bag"/>
    <n v="1"/>
    <n v="120.22"/>
    <n v="0"/>
    <n v="62.31"/>
    <x v="1631"/>
    <n v="62.31"/>
    <n v="57.91"/>
    <n v="0.48170021627017134"/>
  </r>
  <r>
    <n v="2948"/>
    <d v="2026-08-16T00:00:00"/>
    <n v="2026"/>
    <x v="2"/>
    <n v="8"/>
    <x v="7"/>
    <x v="2"/>
    <x v="2"/>
    <x v="2"/>
    <s v="New"/>
    <x v="2"/>
    <s v="Insulated Bottle"/>
    <n v="3"/>
    <n v="36.35"/>
    <n v="0"/>
    <n v="13.42"/>
    <x v="1632"/>
    <n v="40.26"/>
    <n v="68.79000000000002"/>
    <n v="0.63081155433287495"/>
  </r>
  <r>
    <n v="3141"/>
    <d v="2026-08-16T00:00:00"/>
    <n v="2026"/>
    <x v="2"/>
    <n v="8"/>
    <x v="7"/>
    <x v="1"/>
    <x v="12"/>
    <x v="3"/>
    <s v="Returning"/>
    <x v="3"/>
    <s v="Trail Tent 2P"/>
    <n v="2"/>
    <n v="195.28"/>
    <n v="0"/>
    <n v="102.24"/>
    <x v="1633"/>
    <n v="204.48"/>
    <n v="186.08"/>
    <n v="0.4764440802949611"/>
  </r>
  <r>
    <n v="3935"/>
    <d v="2026-08-16T00:00:00"/>
    <n v="2026"/>
    <x v="2"/>
    <n v="8"/>
    <x v="7"/>
    <x v="2"/>
    <x v="16"/>
    <x v="3"/>
    <s v="Returning"/>
    <x v="2"/>
    <s v="Packing Cube Set"/>
    <n v="4"/>
    <n v="46.05"/>
    <n v="0"/>
    <n v="18.75"/>
    <x v="1634"/>
    <n v="75"/>
    <n v="109.19999999999999"/>
    <n v="0.5928338762214983"/>
  </r>
  <r>
    <n v="4636"/>
    <d v="2026-08-16T00:00:00"/>
    <n v="2026"/>
    <x v="2"/>
    <n v="8"/>
    <x v="7"/>
    <x v="0"/>
    <x v="0"/>
    <x v="2"/>
    <s v="Returning"/>
    <x v="3"/>
    <s v="Portable Camp Stove"/>
    <n v="1"/>
    <n v="81.040000000000006"/>
    <n v="0.1"/>
    <n v="39.29"/>
    <x v="1635"/>
    <n v="39.29"/>
    <n v="33.646000000000008"/>
    <n v="0.46130854447735009"/>
  </r>
  <r>
    <n v="4895"/>
    <d v="2026-08-16T00:00:00"/>
    <n v="2026"/>
    <x v="2"/>
    <n v="8"/>
    <x v="7"/>
    <x v="0"/>
    <x v="15"/>
    <x v="2"/>
    <s v="Business"/>
    <x v="3"/>
    <s v="Trail Tent 2P"/>
    <n v="1"/>
    <n v="191.12"/>
    <n v="0.05"/>
    <n v="106.14"/>
    <x v="1636"/>
    <n v="106.14"/>
    <n v="75.423999999999992"/>
    <n v="0.41541274702033443"/>
  </r>
  <r>
    <n v="5029"/>
    <d v="2026-08-16T00:00:00"/>
    <n v="2026"/>
    <x v="2"/>
    <n v="8"/>
    <x v="7"/>
    <x v="0"/>
    <x v="15"/>
    <x v="0"/>
    <s v="New"/>
    <x v="1"/>
    <s v="Summit Backpack 45L"/>
    <n v="1"/>
    <n v="156.19"/>
    <n v="0"/>
    <n v="79.239999999999995"/>
    <x v="1637"/>
    <n v="79.239999999999995"/>
    <n v="76.95"/>
    <n v="0.49266918496702738"/>
  </r>
  <r>
    <n v="1965"/>
    <d v="2026-08-17T00:00:00"/>
    <n v="2026"/>
    <x v="2"/>
    <n v="8"/>
    <x v="7"/>
    <x v="1"/>
    <x v="11"/>
    <x v="0"/>
    <s v="Returning"/>
    <x v="2"/>
    <s v="Insulated Bottle"/>
    <n v="4"/>
    <n v="36.93"/>
    <n v="0"/>
    <n v="13.36"/>
    <x v="1638"/>
    <n v="53.44"/>
    <n v="94.28"/>
    <n v="0.63823449769834828"/>
  </r>
  <r>
    <n v="3647"/>
    <d v="2026-08-17T00:00:00"/>
    <n v="2026"/>
    <x v="2"/>
    <n v="8"/>
    <x v="7"/>
    <x v="1"/>
    <x v="12"/>
    <x v="2"/>
    <s v="Returning"/>
    <x v="0"/>
    <s v="Cycling Pack 12L"/>
    <n v="3"/>
    <n v="104.96"/>
    <n v="0.05"/>
    <n v="51.66"/>
    <x v="1639"/>
    <n v="154.97999999999999"/>
    <n v="144.15599999999998"/>
    <n v="0.48190789473684209"/>
  </r>
  <r>
    <n v="3918"/>
    <d v="2026-08-17T00:00:00"/>
    <n v="2026"/>
    <x v="2"/>
    <n v="8"/>
    <x v="7"/>
    <x v="1"/>
    <x v="1"/>
    <x v="3"/>
    <s v="New"/>
    <x v="2"/>
    <s v="Travel Backpack 35L"/>
    <n v="3"/>
    <n v="168.51"/>
    <n v="0"/>
    <n v="85.34"/>
    <x v="1640"/>
    <n v="256.02"/>
    <n v="249.51"/>
    <n v="0.49356121298439265"/>
  </r>
  <r>
    <n v="4256"/>
    <d v="2026-08-17T00:00:00"/>
    <n v="2026"/>
    <x v="2"/>
    <n v="8"/>
    <x v="7"/>
    <x v="1"/>
    <x v="12"/>
    <x v="2"/>
    <s v="New"/>
    <x v="2"/>
    <s v="Packing Cube Set"/>
    <n v="1"/>
    <n v="46.44"/>
    <n v="0.05"/>
    <n v="18.59"/>
    <x v="1641"/>
    <n v="18.59"/>
    <n v="25.527999999999995"/>
    <n v="0.57863003762636556"/>
  </r>
  <r>
    <n v="5087"/>
    <d v="2026-08-17T00:00:00"/>
    <n v="2026"/>
    <x v="2"/>
    <n v="8"/>
    <x v="7"/>
    <x v="0"/>
    <x v="0"/>
    <x v="0"/>
    <s v="New"/>
    <x v="1"/>
    <s v="Trekking Poles"/>
    <n v="1"/>
    <n v="69.900000000000006"/>
    <n v="0.1"/>
    <n v="31.43"/>
    <x v="1642"/>
    <n v="31.43"/>
    <n v="31.480000000000004"/>
    <n v="0.50039739310125575"/>
  </r>
  <r>
    <n v="1921"/>
    <d v="2026-08-18T00:00:00"/>
    <n v="2026"/>
    <x v="2"/>
    <n v="8"/>
    <x v="7"/>
    <x v="3"/>
    <x v="13"/>
    <x v="0"/>
    <s v="New"/>
    <x v="0"/>
    <s v="Compact Repair Kit"/>
    <n v="2"/>
    <n v="39.83"/>
    <n v="0"/>
    <n v="17.18"/>
    <x v="1643"/>
    <n v="34.36"/>
    <n v="45.3"/>
    <n v="0.56866683404468987"/>
  </r>
  <r>
    <n v="1966"/>
    <d v="2026-08-18T00:00:00"/>
    <n v="2026"/>
    <x v="2"/>
    <n v="8"/>
    <x v="7"/>
    <x v="0"/>
    <x v="9"/>
    <x v="0"/>
    <s v="New"/>
    <x v="2"/>
    <s v="Insulated Bottle"/>
    <n v="2"/>
    <n v="36.020000000000003"/>
    <n v="0"/>
    <n v="13.87"/>
    <x v="1644"/>
    <n v="27.74"/>
    <n v="44.300000000000011"/>
    <n v="0.61493614658523055"/>
  </r>
  <r>
    <n v="2431"/>
    <d v="2026-08-18T00:00:00"/>
    <n v="2026"/>
    <x v="2"/>
    <n v="8"/>
    <x v="7"/>
    <x v="0"/>
    <x v="15"/>
    <x v="3"/>
    <s v="Business"/>
    <x v="4"/>
    <s v="Weighted Vest"/>
    <n v="3"/>
    <n v="125.31"/>
    <n v="0"/>
    <n v="67.64"/>
    <x v="1645"/>
    <n v="202.92000000000002"/>
    <n v="173.01"/>
    <n v="0.46021865772883247"/>
  </r>
  <r>
    <n v="3676"/>
    <d v="2026-08-18T00:00:00"/>
    <n v="2026"/>
    <x v="2"/>
    <n v="8"/>
    <x v="7"/>
    <x v="1"/>
    <x v="12"/>
    <x v="0"/>
    <s v="Returning"/>
    <x v="1"/>
    <s v="Hiking Daypack 20L"/>
    <n v="3"/>
    <n v="92.5"/>
    <n v="0.1"/>
    <n v="46.38"/>
    <x v="1646"/>
    <n v="139.14000000000001"/>
    <n v="110.60999999999999"/>
    <n v="0.4428828828828828"/>
  </r>
  <r>
    <n v="3972"/>
    <d v="2026-08-18T00:00:00"/>
    <n v="2026"/>
    <x v="2"/>
    <n v="8"/>
    <x v="7"/>
    <x v="1"/>
    <x v="1"/>
    <x v="1"/>
    <s v="Business"/>
    <x v="0"/>
    <s v="Cycling Pack 12L"/>
    <n v="5"/>
    <n v="100.48"/>
    <n v="0.1"/>
    <n v="49.67"/>
    <x v="1647"/>
    <n v="248.35000000000002"/>
    <n v="203.81"/>
    <n v="0.45074752300070769"/>
  </r>
  <r>
    <n v="4056"/>
    <d v="2026-08-18T00:00:00"/>
    <n v="2026"/>
    <x v="2"/>
    <n v="8"/>
    <x v="7"/>
    <x v="0"/>
    <x v="15"/>
    <x v="3"/>
    <s v="New"/>
    <x v="3"/>
    <s v="Portable Camp Stove"/>
    <n v="2"/>
    <n v="79.78"/>
    <n v="0"/>
    <n v="38.770000000000003"/>
    <x v="1648"/>
    <n v="77.540000000000006"/>
    <n v="82.02"/>
    <n v="0.51403860616695907"/>
  </r>
  <r>
    <n v="4471"/>
    <d v="2026-08-18T00:00:00"/>
    <n v="2026"/>
    <x v="2"/>
    <n v="8"/>
    <x v="7"/>
    <x v="2"/>
    <x v="10"/>
    <x v="1"/>
    <s v="Business"/>
    <x v="1"/>
    <s v="Trail Boots"/>
    <n v="4"/>
    <n v="144.44"/>
    <n v="0.1"/>
    <n v="77.66"/>
    <x v="1649"/>
    <n v="310.64"/>
    <n v="209.34400000000005"/>
    <n v="0.4025970029847073"/>
  </r>
  <r>
    <n v="1054"/>
    <d v="2026-08-19T00:00:00"/>
    <n v="2026"/>
    <x v="2"/>
    <n v="8"/>
    <x v="7"/>
    <x v="1"/>
    <x v="1"/>
    <x v="0"/>
    <s v="Returning"/>
    <x v="1"/>
    <s v="Summit Backpack 45L"/>
    <n v="3"/>
    <n v="157.41999999999999"/>
    <n v="0"/>
    <n v="77.989999999999995"/>
    <x v="1650"/>
    <n v="233.96999999999997"/>
    <n v="238.29000000000002"/>
    <n v="0.5045737517469191"/>
  </r>
  <r>
    <n v="1854"/>
    <d v="2026-08-19T00:00:00"/>
    <n v="2026"/>
    <x v="2"/>
    <n v="8"/>
    <x v="7"/>
    <x v="1"/>
    <x v="14"/>
    <x v="3"/>
    <s v="Business"/>
    <x v="1"/>
    <s v="Hiking Daypack 20L"/>
    <n v="1"/>
    <n v="90.37"/>
    <n v="0.05"/>
    <n v="45.89"/>
    <x v="1651"/>
    <n v="45.89"/>
    <n v="39.961500000000001"/>
    <n v="0.46547235633623174"/>
  </r>
  <r>
    <n v="2140"/>
    <d v="2026-08-19T00:00:00"/>
    <n v="2026"/>
    <x v="2"/>
    <n v="8"/>
    <x v="7"/>
    <x v="1"/>
    <x v="6"/>
    <x v="1"/>
    <s v="Business"/>
    <x v="0"/>
    <s v="Cycling Pack 12L"/>
    <n v="15"/>
    <n v="104.79"/>
    <n v="0.15"/>
    <n v="49.67"/>
    <x v="1652"/>
    <n v="745.05000000000007"/>
    <n v="591.02249999999992"/>
    <n v="0.44235810556687599"/>
  </r>
  <r>
    <n v="2328"/>
    <d v="2026-08-19T00:00:00"/>
    <n v="2026"/>
    <x v="2"/>
    <n v="8"/>
    <x v="7"/>
    <x v="2"/>
    <x v="2"/>
    <x v="0"/>
    <s v="Returning"/>
    <x v="2"/>
    <s v="Carry-On Duffel"/>
    <n v="1"/>
    <n v="130.94"/>
    <n v="0"/>
    <n v="66.06"/>
    <x v="1653"/>
    <n v="66.06"/>
    <n v="64.88"/>
    <n v="0.49549411944402011"/>
  </r>
  <r>
    <n v="4215"/>
    <d v="2026-08-19T00:00:00"/>
    <n v="2026"/>
    <x v="2"/>
    <n v="8"/>
    <x v="7"/>
    <x v="1"/>
    <x v="6"/>
    <x v="0"/>
    <s v="Returning"/>
    <x v="0"/>
    <s v="Compact Repair Kit"/>
    <n v="1"/>
    <n v="40.42"/>
    <n v="0.05"/>
    <n v="16.62"/>
    <x v="1536"/>
    <n v="16.62"/>
    <n v="21.779"/>
    <n v="0.5671762285476184"/>
  </r>
  <r>
    <n v="4563"/>
    <d v="2026-08-19T00:00:00"/>
    <n v="2026"/>
    <x v="2"/>
    <n v="8"/>
    <x v="7"/>
    <x v="1"/>
    <x v="11"/>
    <x v="3"/>
    <s v="Returning"/>
    <x v="3"/>
    <s v="Alpine Tent 4P"/>
    <n v="1"/>
    <n v="338.45"/>
    <n v="0.15"/>
    <n v="197.2"/>
    <x v="1654"/>
    <n v="197.2"/>
    <n v="90.482500000000016"/>
    <n v="0.31452208598020392"/>
  </r>
  <r>
    <n v="4775"/>
    <d v="2026-08-19T00:00:00"/>
    <n v="2026"/>
    <x v="2"/>
    <n v="8"/>
    <x v="7"/>
    <x v="2"/>
    <x v="10"/>
    <x v="3"/>
    <s v="Returning"/>
    <x v="0"/>
    <s v="Cycling Pack 12L"/>
    <n v="1"/>
    <n v="103.92"/>
    <n v="0.05"/>
    <n v="50.71"/>
    <x v="1655"/>
    <n v="50.71"/>
    <n v="48.014000000000003"/>
    <n v="0.48634577205137558"/>
  </r>
  <r>
    <n v="247"/>
    <d v="2026-08-20T00:00:00"/>
    <n v="2026"/>
    <x v="2"/>
    <n v="8"/>
    <x v="7"/>
    <x v="0"/>
    <x v="9"/>
    <x v="0"/>
    <s v="New"/>
    <x v="0"/>
    <s v="Trail Bike Light"/>
    <n v="6"/>
    <n v="51.67"/>
    <n v="0.1"/>
    <n v="23.1"/>
    <x v="1656"/>
    <n v="138.60000000000002"/>
    <n v="140.41799999999995"/>
    <n v="0.50325785433197845"/>
  </r>
  <r>
    <n v="827"/>
    <d v="2026-08-20T00:00:00"/>
    <n v="2026"/>
    <x v="2"/>
    <n v="8"/>
    <x v="7"/>
    <x v="1"/>
    <x v="12"/>
    <x v="1"/>
    <s v="Returning"/>
    <x v="2"/>
    <s v="Travel Backpack 35L"/>
    <n v="4"/>
    <n v="166.02"/>
    <n v="0.1"/>
    <n v="87.99"/>
    <x v="1657"/>
    <n v="351.96"/>
    <n v="245.71200000000005"/>
    <n v="0.4111151266915633"/>
  </r>
  <r>
    <n v="1156"/>
    <d v="2026-08-20T00:00:00"/>
    <n v="2026"/>
    <x v="2"/>
    <n v="8"/>
    <x v="7"/>
    <x v="2"/>
    <x v="5"/>
    <x v="2"/>
    <s v="New"/>
    <x v="0"/>
    <s v="Trail Bike Light"/>
    <n v="2"/>
    <n v="50.59"/>
    <n v="0.1"/>
    <n v="22.68"/>
    <x v="1658"/>
    <n v="45.36"/>
    <n v="45.702000000000012"/>
    <n v="0.5018778414706464"/>
  </r>
  <r>
    <n v="1543"/>
    <d v="2026-08-20T00:00:00"/>
    <n v="2026"/>
    <x v="2"/>
    <n v="8"/>
    <x v="7"/>
    <x v="3"/>
    <x v="7"/>
    <x v="2"/>
    <s v="Returning"/>
    <x v="1"/>
    <s v="Summit Backpack 45L"/>
    <n v="1"/>
    <n v="155.83000000000001"/>
    <n v="0"/>
    <n v="77.260000000000005"/>
    <x v="1659"/>
    <n v="77.260000000000005"/>
    <n v="78.570000000000007"/>
    <n v="0.50420329846627732"/>
  </r>
  <r>
    <n v="2613"/>
    <d v="2026-08-20T00:00:00"/>
    <n v="2026"/>
    <x v="2"/>
    <n v="8"/>
    <x v="7"/>
    <x v="3"/>
    <x v="4"/>
    <x v="0"/>
    <s v="New"/>
    <x v="4"/>
    <s v="Recovery Roller"/>
    <n v="1"/>
    <n v="36.380000000000003"/>
    <n v="0.05"/>
    <n v="14.2"/>
    <x v="1660"/>
    <n v="14.2"/>
    <n v="20.361000000000001"/>
    <n v="0.58913225890454557"/>
  </r>
  <r>
    <n v="3002"/>
    <d v="2026-08-20T00:00:00"/>
    <n v="2026"/>
    <x v="2"/>
    <n v="8"/>
    <x v="7"/>
    <x v="1"/>
    <x v="12"/>
    <x v="2"/>
    <s v="New"/>
    <x v="3"/>
    <s v="Compact Sleeping Bag"/>
    <n v="2"/>
    <n v="124.09"/>
    <n v="0"/>
    <n v="60.39"/>
    <x v="1661"/>
    <n v="120.78"/>
    <n v="127.4"/>
    <n v="0.513337094044645"/>
  </r>
  <r>
    <n v="3103"/>
    <d v="2026-08-20T00:00:00"/>
    <n v="2026"/>
    <x v="2"/>
    <n v="8"/>
    <x v="7"/>
    <x v="3"/>
    <x v="8"/>
    <x v="0"/>
    <s v="New"/>
    <x v="1"/>
    <s v="Trail Boots"/>
    <n v="1"/>
    <n v="141.97999999999999"/>
    <n v="0.05"/>
    <n v="79.510000000000005"/>
    <x v="1662"/>
    <n v="79.510000000000005"/>
    <n v="55.370999999999967"/>
    <n v="0.41051741905828082"/>
  </r>
  <r>
    <n v="3234"/>
    <d v="2026-08-20T00:00:00"/>
    <n v="2026"/>
    <x v="2"/>
    <n v="8"/>
    <x v="7"/>
    <x v="3"/>
    <x v="13"/>
    <x v="2"/>
    <s v="New"/>
    <x v="3"/>
    <s v="Compact Sleeping Bag"/>
    <n v="5"/>
    <n v="121.93"/>
    <n v="0.15"/>
    <n v="62.28"/>
    <x v="1663"/>
    <n v="311.39999999999998"/>
    <n v="206.80250000000012"/>
    <n v="0.39907661580173792"/>
  </r>
  <r>
    <n v="3281"/>
    <d v="2026-08-20T00:00:00"/>
    <n v="2026"/>
    <x v="2"/>
    <n v="8"/>
    <x v="7"/>
    <x v="3"/>
    <x v="4"/>
    <x v="0"/>
    <s v="New"/>
    <x v="2"/>
    <s v="Insulated Bottle"/>
    <n v="1"/>
    <n v="35.58"/>
    <n v="0.15"/>
    <n v="13.94"/>
    <x v="1664"/>
    <n v="13.94"/>
    <n v="16.302999999999997"/>
    <n v="0.53906689151208542"/>
  </r>
  <r>
    <n v="3870"/>
    <d v="2026-08-20T00:00:00"/>
    <n v="2026"/>
    <x v="2"/>
    <n v="8"/>
    <x v="7"/>
    <x v="2"/>
    <x v="5"/>
    <x v="3"/>
    <s v="Returning"/>
    <x v="1"/>
    <s v="Summit Backpack 45L"/>
    <n v="1"/>
    <n v="157.84"/>
    <n v="0"/>
    <n v="77.87"/>
    <x v="1665"/>
    <n v="77.87"/>
    <n v="79.97"/>
    <n v="0.50665230613279266"/>
  </r>
  <r>
    <n v="3938"/>
    <d v="2026-08-20T00:00:00"/>
    <n v="2026"/>
    <x v="2"/>
    <n v="8"/>
    <x v="7"/>
    <x v="1"/>
    <x v="12"/>
    <x v="0"/>
    <s v="New"/>
    <x v="3"/>
    <s v="Alpine Tent 4P"/>
    <n v="1"/>
    <n v="336.35"/>
    <n v="0"/>
    <n v="195.07"/>
    <x v="1666"/>
    <n v="195.07"/>
    <n v="141.28000000000003"/>
    <n v="0.42003865021554931"/>
  </r>
  <r>
    <n v="4237"/>
    <d v="2026-08-20T00:00:00"/>
    <n v="2026"/>
    <x v="2"/>
    <n v="8"/>
    <x v="7"/>
    <x v="3"/>
    <x v="13"/>
    <x v="1"/>
    <s v="Returning"/>
    <x v="1"/>
    <s v="Summit Backpack 45L"/>
    <n v="3"/>
    <n v="153.03"/>
    <n v="0.15"/>
    <n v="78.239999999999995"/>
    <x v="1667"/>
    <n v="234.71999999999997"/>
    <n v="155.50650000000007"/>
    <n v="0.39850317700104954"/>
  </r>
  <r>
    <n v="4970"/>
    <d v="2026-08-20T00:00:00"/>
    <n v="2026"/>
    <x v="2"/>
    <n v="8"/>
    <x v="7"/>
    <x v="1"/>
    <x v="14"/>
    <x v="0"/>
    <s v="Returning"/>
    <x v="0"/>
    <s v="Cycling Pack 12L"/>
    <n v="2"/>
    <n v="105.01"/>
    <n v="0.15"/>
    <n v="50.56"/>
    <x v="1668"/>
    <n v="101.12"/>
    <n v="77.396999999999991"/>
    <n v="0.43355534766996978"/>
  </r>
  <r>
    <n v="515"/>
    <d v="2026-08-21T00:00:00"/>
    <n v="2026"/>
    <x v="2"/>
    <n v="8"/>
    <x v="7"/>
    <x v="0"/>
    <x v="0"/>
    <x v="2"/>
    <s v="Returning"/>
    <x v="2"/>
    <s v="Packing Cube Set"/>
    <n v="2"/>
    <n v="45.47"/>
    <n v="0"/>
    <n v="18.27"/>
    <x v="709"/>
    <n v="36.54"/>
    <n v="54.4"/>
    <n v="0.5981966131515285"/>
  </r>
  <r>
    <n v="661"/>
    <d v="2026-08-21T00:00:00"/>
    <n v="2026"/>
    <x v="2"/>
    <n v="8"/>
    <x v="7"/>
    <x v="0"/>
    <x v="15"/>
    <x v="2"/>
    <s v="New"/>
    <x v="2"/>
    <s v="Packing Cube Set"/>
    <n v="2"/>
    <n v="47.58"/>
    <n v="0.1"/>
    <n v="18.47"/>
    <x v="1669"/>
    <n v="36.94"/>
    <n v="48.704000000000008"/>
    <n v="0.56867965064686377"/>
  </r>
  <r>
    <n v="1443"/>
    <d v="2026-08-21T00:00:00"/>
    <n v="2026"/>
    <x v="2"/>
    <n v="8"/>
    <x v="7"/>
    <x v="3"/>
    <x v="4"/>
    <x v="0"/>
    <s v="New"/>
    <x v="1"/>
    <s v="Summit Backpack 45L"/>
    <n v="5"/>
    <n v="155.65"/>
    <n v="0"/>
    <n v="79.13"/>
    <x v="1670"/>
    <n v="395.65"/>
    <n v="382.6"/>
    <n v="0.49161580469000965"/>
  </r>
  <r>
    <n v="1446"/>
    <d v="2026-08-21T00:00:00"/>
    <n v="2026"/>
    <x v="2"/>
    <n v="8"/>
    <x v="7"/>
    <x v="3"/>
    <x v="13"/>
    <x v="2"/>
    <s v="Returning"/>
    <x v="3"/>
    <s v="Trail Tent 2P"/>
    <n v="1"/>
    <n v="195.15"/>
    <n v="0"/>
    <n v="101.99"/>
    <x v="1671"/>
    <n v="101.99"/>
    <n v="93.160000000000011"/>
    <n v="0.47737637714578535"/>
  </r>
  <r>
    <n v="1524"/>
    <d v="2026-08-21T00:00:00"/>
    <n v="2026"/>
    <x v="2"/>
    <n v="8"/>
    <x v="7"/>
    <x v="1"/>
    <x v="6"/>
    <x v="3"/>
    <s v="New"/>
    <x v="0"/>
    <s v="Commuter Helmet"/>
    <n v="1"/>
    <n v="81.569999999999993"/>
    <n v="0"/>
    <n v="43.79"/>
    <x v="1672"/>
    <n v="43.79"/>
    <n v="37.779999999999994"/>
    <n v="0.4631604756650729"/>
  </r>
  <r>
    <n v="1946"/>
    <d v="2026-08-21T00:00:00"/>
    <n v="2026"/>
    <x v="2"/>
    <n v="8"/>
    <x v="7"/>
    <x v="0"/>
    <x v="15"/>
    <x v="2"/>
    <s v="New"/>
    <x v="3"/>
    <s v="Compact Sleeping Bag"/>
    <n v="5"/>
    <n v="125.44"/>
    <n v="0"/>
    <n v="59.58"/>
    <x v="1673"/>
    <n v="297.89999999999998"/>
    <n v="329.30000000000007"/>
    <n v="0.52503188775510212"/>
  </r>
  <r>
    <n v="2285"/>
    <d v="2026-08-21T00:00:00"/>
    <n v="2026"/>
    <x v="2"/>
    <n v="8"/>
    <x v="7"/>
    <x v="1"/>
    <x v="11"/>
    <x v="0"/>
    <s v="Business"/>
    <x v="1"/>
    <s v="Summit Backpack 45L"/>
    <n v="2"/>
    <n v="155.11000000000001"/>
    <n v="0.05"/>
    <n v="80.13"/>
    <x v="1674"/>
    <n v="160.26"/>
    <n v="134.44900000000001"/>
    <n v="0.45620934548995795"/>
  </r>
  <r>
    <n v="2978"/>
    <d v="2026-08-21T00:00:00"/>
    <n v="2026"/>
    <x v="2"/>
    <n v="8"/>
    <x v="7"/>
    <x v="2"/>
    <x v="10"/>
    <x v="2"/>
    <s v="New"/>
    <x v="0"/>
    <s v="Commuter Helmet"/>
    <n v="1"/>
    <n v="80.7"/>
    <n v="0"/>
    <n v="41.98"/>
    <x v="753"/>
    <n v="41.98"/>
    <n v="38.720000000000006"/>
    <n v="0.47980173482032223"/>
  </r>
  <r>
    <n v="3842"/>
    <d v="2026-08-21T00:00:00"/>
    <n v="2026"/>
    <x v="2"/>
    <n v="8"/>
    <x v="7"/>
    <x v="3"/>
    <x v="8"/>
    <x v="1"/>
    <s v="Returning"/>
    <x v="1"/>
    <s v="Summit Backpack 45L"/>
    <n v="10"/>
    <n v="156.72"/>
    <n v="0.15"/>
    <n v="78.12"/>
    <x v="1675"/>
    <n v="781.2"/>
    <n v="550.91999999999985"/>
    <n v="0.41356634537429054"/>
  </r>
  <r>
    <n v="4220"/>
    <d v="2026-08-21T00:00:00"/>
    <n v="2026"/>
    <x v="2"/>
    <n v="8"/>
    <x v="7"/>
    <x v="1"/>
    <x v="14"/>
    <x v="1"/>
    <s v="Business"/>
    <x v="2"/>
    <s v="Travel Backpack 35L"/>
    <n v="5"/>
    <n v="162.76"/>
    <n v="0.15"/>
    <n v="85.32"/>
    <x v="1676"/>
    <n v="426.59999999999997"/>
    <n v="265.12999999999994"/>
    <n v="0.38328538591647027"/>
  </r>
  <r>
    <n v="478"/>
    <d v="2026-08-22T00:00:00"/>
    <n v="2026"/>
    <x v="2"/>
    <n v="8"/>
    <x v="7"/>
    <x v="3"/>
    <x v="8"/>
    <x v="2"/>
    <s v="Business"/>
    <x v="4"/>
    <s v="Resistance Band Set"/>
    <n v="2"/>
    <n v="40.22"/>
    <n v="0"/>
    <n v="14.45"/>
    <x v="1677"/>
    <n v="28.9"/>
    <n v="51.54"/>
    <n v="0.64072600696171056"/>
  </r>
  <r>
    <n v="491"/>
    <d v="2026-08-22T00:00:00"/>
    <n v="2026"/>
    <x v="2"/>
    <n v="8"/>
    <x v="7"/>
    <x v="0"/>
    <x v="9"/>
    <x v="3"/>
    <s v="New"/>
    <x v="2"/>
    <s v="Packing Cube Set"/>
    <n v="1"/>
    <n v="45.42"/>
    <n v="0.15"/>
    <n v="18.079999999999998"/>
    <x v="1678"/>
    <n v="18.079999999999998"/>
    <n v="20.527000000000001"/>
    <n v="0.53169114409304019"/>
  </r>
  <r>
    <n v="862"/>
    <d v="2026-08-22T00:00:00"/>
    <n v="2026"/>
    <x v="2"/>
    <n v="8"/>
    <x v="7"/>
    <x v="0"/>
    <x v="9"/>
    <x v="0"/>
    <s v="Returning"/>
    <x v="1"/>
    <s v="Hiking Daypack 20L"/>
    <n v="1"/>
    <n v="93.55"/>
    <n v="0"/>
    <n v="44.89"/>
    <x v="1679"/>
    <n v="44.89"/>
    <n v="48.66"/>
    <n v="0.5201496525921967"/>
  </r>
  <r>
    <n v="957"/>
    <d v="2026-08-22T00:00:00"/>
    <n v="2026"/>
    <x v="2"/>
    <n v="8"/>
    <x v="7"/>
    <x v="2"/>
    <x v="2"/>
    <x v="0"/>
    <s v="Returning"/>
    <x v="1"/>
    <s v="Trail Boots"/>
    <n v="2"/>
    <n v="146.85"/>
    <n v="0"/>
    <n v="81.010000000000005"/>
    <x v="1680"/>
    <n v="162.02000000000001"/>
    <n v="131.67999999999998"/>
    <n v="0.44834865509022809"/>
  </r>
  <r>
    <n v="1728"/>
    <d v="2026-08-22T00:00:00"/>
    <n v="2026"/>
    <x v="2"/>
    <n v="8"/>
    <x v="7"/>
    <x v="0"/>
    <x v="9"/>
    <x v="1"/>
    <s v="Business"/>
    <x v="0"/>
    <s v="Cycling Pack 12L"/>
    <n v="6"/>
    <n v="101.54"/>
    <n v="0.1"/>
    <n v="50"/>
    <x v="1681"/>
    <n v="300"/>
    <n v="248.31600000000003"/>
    <n v="0.45287024270676035"/>
  </r>
  <r>
    <n v="2743"/>
    <d v="2026-08-22T00:00:00"/>
    <n v="2026"/>
    <x v="2"/>
    <n v="8"/>
    <x v="7"/>
    <x v="3"/>
    <x v="7"/>
    <x v="0"/>
    <s v="Business"/>
    <x v="4"/>
    <s v="Weighted Vest"/>
    <n v="1"/>
    <n v="125.14"/>
    <n v="0"/>
    <n v="69.44"/>
    <x v="1682"/>
    <n v="69.44"/>
    <n v="55.7"/>
    <n v="0.4451014863353045"/>
  </r>
  <r>
    <n v="3098"/>
    <d v="2026-08-22T00:00:00"/>
    <n v="2026"/>
    <x v="2"/>
    <n v="8"/>
    <x v="7"/>
    <x v="1"/>
    <x v="6"/>
    <x v="0"/>
    <s v="New"/>
    <x v="0"/>
    <s v="Commuter Helmet"/>
    <n v="2"/>
    <n v="80.239999999999995"/>
    <n v="0.1"/>
    <n v="42.09"/>
    <x v="1683"/>
    <n v="84.18"/>
    <n v="60.251999999999981"/>
    <n v="0.41716517115320695"/>
  </r>
  <r>
    <n v="3606"/>
    <d v="2026-08-22T00:00:00"/>
    <n v="2026"/>
    <x v="2"/>
    <n v="8"/>
    <x v="7"/>
    <x v="3"/>
    <x v="4"/>
    <x v="0"/>
    <s v="Business"/>
    <x v="1"/>
    <s v="Trail Boots"/>
    <n v="1"/>
    <n v="147.24"/>
    <n v="0"/>
    <n v="79.11"/>
    <x v="1684"/>
    <n v="79.11"/>
    <n v="68.13000000000001"/>
    <n v="0.46271393643031788"/>
  </r>
  <r>
    <n v="3815"/>
    <d v="2026-08-22T00:00:00"/>
    <n v="2026"/>
    <x v="2"/>
    <n v="8"/>
    <x v="7"/>
    <x v="2"/>
    <x v="2"/>
    <x v="0"/>
    <s v="Returning"/>
    <x v="3"/>
    <s v="Trail Tent 2P"/>
    <n v="2"/>
    <n v="199.53"/>
    <n v="0.05"/>
    <n v="105.87"/>
    <x v="1685"/>
    <n v="211.74"/>
    <n v="167.36699999999996"/>
    <n v="0.44147694450379438"/>
  </r>
  <r>
    <n v="3979"/>
    <d v="2026-08-22T00:00:00"/>
    <n v="2026"/>
    <x v="2"/>
    <n v="8"/>
    <x v="7"/>
    <x v="2"/>
    <x v="5"/>
    <x v="0"/>
    <s v="Business"/>
    <x v="4"/>
    <s v="Resistance Band Set"/>
    <n v="1"/>
    <n v="40.19"/>
    <n v="0.05"/>
    <n v="14.73"/>
    <x v="1686"/>
    <n v="14.73"/>
    <n v="23.450499999999995"/>
    <n v="0.61420096646193734"/>
  </r>
  <r>
    <n v="4160"/>
    <d v="2026-08-22T00:00:00"/>
    <n v="2026"/>
    <x v="2"/>
    <n v="8"/>
    <x v="7"/>
    <x v="3"/>
    <x v="7"/>
    <x v="3"/>
    <s v="Business"/>
    <x v="4"/>
    <s v="Weighted Vest"/>
    <n v="4"/>
    <n v="123.31"/>
    <n v="0"/>
    <n v="69.02"/>
    <x v="1687"/>
    <n v="276.08"/>
    <n v="217.16000000000003"/>
    <n v="0.44027248398345636"/>
  </r>
  <r>
    <n v="4172"/>
    <d v="2026-08-22T00:00:00"/>
    <n v="2026"/>
    <x v="2"/>
    <n v="8"/>
    <x v="7"/>
    <x v="3"/>
    <x v="8"/>
    <x v="3"/>
    <s v="New"/>
    <x v="0"/>
    <s v="Compact Repair Kit"/>
    <n v="1"/>
    <n v="40.19"/>
    <n v="0.05"/>
    <n v="16.78"/>
    <x v="1686"/>
    <n v="16.78"/>
    <n v="21.400499999999994"/>
    <n v="0.56050863660769235"/>
  </r>
  <r>
    <n v="4265"/>
    <d v="2026-08-22T00:00:00"/>
    <n v="2026"/>
    <x v="2"/>
    <n v="8"/>
    <x v="7"/>
    <x v="2"/>
    <x v="16"/>
    <x v="0"/>
    <s v="Returning"/>
    <x v="0"/>
    <s v="Compact Repair Kit"/>
    <n v="1"/>
    <n v="40.98"/>
    <n v="0.05"/>
    <n v="16.600000000000001"/>
    <x v="1688"/>
    <n v="16.600000000000001"/>
    <n v="22.330999999999996"/>
    <n v="0.57360458246641488"/>
  </r>
  <r>
    <n v="4321"/>
    <d v="2026-08-22T00:00:00"/>
    <n v="2026"/>
    <x v="2"/>
    <n v="8"/>
    <x v="7"/>
    <x v="3"/>
    <x v="13"/>
    <x v="0"/>
    <s v="New"/>
    <x v="2"/>
    <s v="Insulated Bottle"/>
    <n v="3"/>
    <n v="35.380000000000003"/>
    <n v="0"/>
    <n v="13.91"/>
    <x v="1689"/>
    <n v="41.730000000000004"/>
    <n v="64.410000000000011"/>
    <n v="0.60684002261164505"/>
  </r>
  <r>
    <n v="4975"/>
    <d v="2026-08-22T00:00:00"/>
    <n v="2026"/>
    <x v="2"/>
    <n v="8"/>
    <x v="7"/>
    <x v="2"/>
    <x v="10"/>
    <x v="2"/>
    <s v="New"/>
    <x v="2"/>
    <s v="Carry-On Duffel"/>
    <n v="4"/>
    <n v="134.49"/>
    <n v="0"/>
    <n v="68.17"/>
    <x v="1690"/>
    <n v="272.68"/>
    <n v="265.28000000000003"/>
    <n v="0.49312216521674473"/>
  </r>
  <r>
    <n v="991"/>
    <d v="2026-08-23T00:00:00"/>
    <n v="2026"/>
    <x v="2"/>
    <n v="8"/>
    <x v="7"/>
    <x v="2"/>
    <x v="3"/>
    <x v="1"/>
    <s v="Business"/>
    <x v="1"/>
    <s v="Trail Boots"/>
    <n v="4"/>
    <n v="145.30000000000001"/>
    <n v="0.15"/>
    <n v="77.040000000000006"/>
    <x v="1691"/>
    <n v="308.16000000000003"/>
    <n v="185.86"/>
    <n v="0.37621958625156876"/>
  </r>
  <r>
    <n v="1008"/>
    <d v="2026-08-23T00:00:00"/>
    <n v="2026"/>
    <x v="2"/>
    <n v="8"/>
    <x v="7"/>
    <x v="3"/>
    <x v="4"/>
    <x v="1"/>
    <s v="Business"/>
    <x v="2"/>
    <s v="Travel Backpack 35L"/>
    <n v="10"/>
    <n v="164.55"/>
    <n v="0.1"/>
    <n v="88.23"/>
    <x v="1692"/>
    <n v="882.30000000000007"/>
    <n v="598.65"/>
    <n v="0.40423376886458012"/>
  </r>
  <r>
    <n v="1083"/>
    <d v="2026-08-23T00:00:00"/>
    <n v="2026"/>
    <x v="2"/>
    <n v="8"/>
    <x v="7"/>
    <x v="0"/>
    <x v="15"/>
    <x v="2"/>
    <s v="New"/>
    <x v="0"/>
    <s v="Compact Repair Kit"/>
    <n v="1"/>
    <n v="39.590000000000003"/>
    <n v="0"/>
    <n v="16.899999999999999"/>
    <x v="1693"/>
    <n v="16.899999999999999"/>
    <n v="22.690000000000005"/>
    <n v="0.57312452639555456"/>
  </r>
  <r>
    <n v="1553"/>
    <d v="2026-08-23T00:00:00"/>
    <n v="2026"/>
    <x v="2"/>
    <n v="8"/>
    <x v="7"/>
    <x v="2"/>
    <x v="2"/>
    <x v="1"/>
    <s v="Business"/>
    <x v="4"/>
    <s v="Training Mat"/>
    <n v="5"/>
    <n v="51.62"/>
    <n v="0.15"/>
    <n v="22.6"/>
    <x v="1694"/>
    <n v="113"/>
    <n v="106.38499999999996"/>
    <n v="0.48492376415889865"/>
  </r>
  <r>
    <n v="1579"/>
    <d v="2026-08-23T00:00:00"/>
    <n v="2026"/>
    <x v="2"/>
    <n v="8"/>
    <x v="7"/>
    <x v="3"/>
    <x v="7"/>
    <x v="2"/>
    <s v="Returning"/>
    <x v="1"/>
    <s v="Hiking Daypack 20L"/>
    <n v="3"/>
    <n v="90.71"/>
    <n v="0"/>
    <n v="45.57"/>
    <x v="1695"/>
    <n v="136.71"/>
    <n v="135.41999999999999"/>
    <n v="0.49762980928232825"/>
  </r>
  <r>
    <n v="1732"/>
    <d v="2026-08-23T00:00:00"/>
    <n v="2026"/>
    <x v="2"/>
    <n v="8"/>
    <x v="7"/>
    <x v="1"/>
    <x v="1"/>
    <x v="2"/>
    <s v="New"/>
    <x v="0"/>
    <s v="Compact Repair Kit"/>
    <n v="4"/>
    <n v="41.09"/>
    <n v="0"/>
    <n v="17"/>
    <x v="1696"/>
    <n v="68"/>
    <n v="96.360000000000014"/>
    <n v="0.58627403261134103"/>
  </r>
  <r>
    <n v="2083"/>
    <d v="2026-08-23T00:00:00"/>
    <n v="2026"/>
    <x v="2"/>
    <n v="8"/>
    <x v="7"/>
    <x v="1"/>
    <x v="14"/>
    <x v="0"/>
    <s v="New"/>
    <x v="1"/>
    <s v="Hiking Daypack 20L"/>
    <n v="1"/>
    <n v="91.37"/>
    <n v="0"/>
    <n v="46.73"/>
    <x v="1697"/>
    <n v="46.73"/>
    <n v="44.640000000000008"/>
    <n v="0.48856298566269024"/>
  </r>
  <r>
    <n v="2176"/>
    <d v="2026-08-23T00:00:00"/>
    <n v="2026"/>
    <x v="2"/>
    <n v="8"/>
    <x v="7"/>
    <x v="1"/>
    <x v="11"/>
    <x v="0"/>
    <s v="New"/>
    <x v="2"/>
    <s v="Packing Cube Set"/>
    <n v="1"/>
    <n v="46.92"/>
    <n v="0"/>
    <n v="18.3"/>
    <x v="1698"/>
    <n v="18.3"/>
    <n v="28.62"/>
    <n v="0.60997442455242967"/>
  </r>
  <r>
    <n v="2723"/>
    <d v="2026-08-23T00:00:00"/>
    <n v="2026"/>
    <x v="2"/>
    <n v="8"/>
    <x v="7"/>
    <x v="0"/>
    <x v="0"/>
    <x v="0"/>
    <s v="New"/>
    <x v="0"/>
    <s v="Cycling Pack 12L"/>
    <n v="1"/>
    <n v="100.29"/>
    <n v="0.05"/>
    <n v="49.82"/>
    <x v="1699"/>
    <n v="49.82"/>
    <n v="45.455500000000008"/>
    <n v="0.47709537079312103"/>
  </r>
  <r>
    <n v="3299"/>
    <d v="2026-08-23T00:00:00"/>
    <n v="2026"/>
    <x v="2"/>
    <n v="8"/>
    <x v="7"/>
    <x v="0"/>
    <x v="9"/>
    <x v="0"/>
    <s v="New"/>
    <x v="1"/>
    <s v="Trail Boots"/>
    <n v="1"/>
    <n v="147.11000000000001"/>
    <n v="0.15"/>
    <n v="79.599999999999994"/>
    <x v="1700"/>
    <n v="79.599999999999994"/>
    <n v="45.443500000000014"/>
    <n v="0.36342152930780097"/>
  </r>
  <r>
    <n v="3398"/>
    <d v="2026-08-23T00:00:00"/>
    <n v="2026"/>
    <x v="2"/>
    <n v="8"/>
    <x v="7"/>
    <x v="1"/>
    <x v="12"/>
    <x v="0"/>
    <s v="New"/>
    <x v="1"/>
    <s v="Summit Backpack 45L"/>
    <n v="2"/>
    <n v="156.44999999999999"/>
    <n v="0"/>
    <n v="80.13"/>
    <x v="1701"/>
    <n v="160.26"/>
    <n v="152.63999999999999"/>
    <n v="0.487823585810163"/>
  </r>
  <r>
    <n v="4012"/>
    <d v="2026-08-23T00:00:00"/>
    <n v="2026"/>
    <x v="2"/>
    <n v="8"/>
    <x v="7"/>
    <x v="1"/>
    <x v="14"/>
    <x v="0"/>
    <s v="New"/>
    <x v="1"/>
    <s v="Trekking Poles"/>
    <n v="2"/>
    <n v="72.97"/>
    <n v="0"/>
    <n v="33.25"/>
    <x v="1163"/>
    <n v="66.5"/>
    <n v="79.44"/>
    <n v="0.54433328765245992"/>
  </r>
  <r>
    <n v="4064"/>
    <d v="2026-08-23T00:00:00"/>
    <n v="2026"/>
    <x v="2"/>
    <n v="8"/>
    <x v="7"/>
    <x v="3"/>
    <x v="7"/>
    <x v="3"/>
    <s v="Returning"/>
    <x v="4"/>
    <s v="Training Mat"/>
    <n v="2"/>
    <n v="51.63"/>
    <n v="0"/>
    <n v="21.39"/>
    <x v="29"/>
    <n v="42.78"/>
    <n v="60.480000000000004"/>
    <n v="0.58570598489250436"/>
  </r>
  <r>
    <n v="4671"/>
    <d v="2026-08-23T00:00:00"/>
    <n v="2026"/>
    <x v="2"/>
    <n v="8"/>
    <x v="7"/>
    <x v="1"/>
    <x v="12"/>
    <x v="1"/>
    <s v="Returning"/>
    <x v="0"/>
    <s v="Cycling Pack 12L"/>
    <n v="8"/>
    <n v="100.06"/>
    <n v="0.05"/>
    <n v="49.39"/>
    <x v="1702"/>
    <n v="395.12"/>
    <n v="365.33600000000001"/>
    <n v="0.48041701295012468"/>
  </r>
  <r>
    <n v="1914"/>
    <d v="2026-08-24T00:00:00"/>
    <n v="2026"/>
    <x v="2"/>
    <n v="8"/>
    <x v="7"/>
    <x v="3"/>
    <x v="8"/>
    <x v="2"/>
    <s v="Returning"/>
    <x v="3"/>
    <s v="Portable Camp Stove"/>
    <n v="4"/>
    <n v="83.2"/>
    <n v="0"/>
    <n v="39.99"/>
    <x v="1703"/>
    <n v="159.96"/>
    <n v="172.84"/>
    <n v="0.5193509615384615"/>
  </r>
  <r>
    <n v="1973"/>
    <d v="2026-08-24T00:00:00"/>
    <n v="2026"/>
    <x v="2"/>
    <n v="8"/>
    <x v="7"/>
    <x v="0"/>
    <x v="0"/>
    <x v="0"/>
    <s v="New"/>
    <x v="4"/>
    <s v="Training Mat"/>
    <n v="3"/>
    <n v="51.29"/>
    <n v="0"/>
    <n v="22.08"/>
    <x v="1704"/>
    <n v="66.239999999999995"/>
    <n v="87.63000000000001"/>
    <n v="0.56950672645739919"/>
  </r>
  <r>
    <n v="2564"/>
    <d v="2026-08-24T00:00:00"/>
    <n v="2026"/>
    <x v="2"/>
    <n v="8"/>
    <x v="7"/>
    <x v="2"/>
    <x v="3"/>
    <x v="0"/>
    <s v="Returning"/>
    <x v="3"/>
    <s v="Trail Tent 2P"/>
    <n v="1"/>
    <n v="200.2"/>
    <n v="0"/>
    <n v="103.38"/>
    <x v="1705"/>
    <n v="103.38"/>
    <n v="96.82"/>
    <n v="0.48361638361638359"/>
  </r>
  <r>
    <n v="2791"/>
    <d v="2026-08-24T00:00:00"/>
    <n v="2026"/>
    <x v="2"/>
    <n v="8"/>
    <x v="7"/>
    <x v="0"/>
    <x v="15"/>
    <x v="2"/>
    <s v="Business"/>
    <x v="4"/>
    <s v="Recovery Roller"/>
    <n v="2"/>
    <n v="36.869999999999997"/>
    <n v="0"/>
    <n v="13.71"/>
    <x v="1706"/>
    <n v="27.42"/>
    <n v="46.319999999999993"/>
    <n v="0.62815296989422287"/>
  </r>
  <r>
    <n v="3559"/>
    <d v="2026-08-24T00:00:00"/>
    <n v="2026"/>
    <x v="2"/>
    <n v="8"/>
    <x v="7"/>
    <x v="3"/>
    <x v="8"/>
    <x v="0"/>
    <s v="Returning"/>
    <x v="4"/>
    <s v="Recovery Roller"/>
    <n v="1"/>
    <n v="36.28"/>
    <n v="0.1"/>
    <n v="14.16"/>
    <x v="1111"/>
    <n v="14.16"/>
    <n v="18.492000000000001"/>
    <n v="0.56633590591694227"/>
  </r>
  <r>
    <n v="3839"/>
    <d v="2026-08-24T00:00:00"/>
    <n v="2026"/>
    <x v="2"/>
    <n v="8"/>
    <x v="7"/>
    <x v="0"/>
    <x v="15"/>
    <x v="3"/>
    <s v="Returning"/>
    <x v="1"/>
    <s v="Hiking Daypack 20L"/>
    <n v="2"/>
    <n v="93.88"/>
    <n v="0.05"/>
    <n v="46.57"/>
    <x v="1707"/>
    <n v="93.14"/>
    <n v="85.231999999999985"/>
    <n v="0.47783284371986628"/>
  </r>
  <r>
    <n v="4133"/>
    <d v="2026-08-24T00:00:00"/>
    <n v="2026"/>
    <x v="2"/>
    <n v="8"/>
    <x v="7"/>
    <x v="3"/>
    <x v="4"/>
    <x v="0"/>
    <s v="New"/>
    <x v="3"/>
    <s v="Trail Tent 2P"/>
    <n v="1"/>
    <n v="192.67"/>
    <n v="0.05"/>
    <n v="101.04"/>
    <x v="1619"/>
    <n v="101.04"/>
    <n v="81.996499999999983"/>
    <n v="0.44797895501716867"/>
  </r>
  <r>
    <n v="4765"/>
    <d v="2026-08-24T00:00:00"/>
    <n v="2026"/>
    <x v="2"/>
    <n v="8"/>
    <x v="7"/>
    <x v="0"/>
    <x v="15"/>
    <x v="0"/>
    <s v="New"/>
    <x v="0"/>
    <s v="Commuter Helmet"/>
    <n v="1"/>
    <n v="80.099999999999994"/>
    <n v="0.05"/>
    <n v="43.49"/>
    <x v="1708"/>
    <n v="43.49"/>
    <n v="32.604999999999983"/>
    <n v="0.42847756094355727"/>
  </r>
  <r>
    <n v="1868"/>
    <d v="2026-08-25T00:00:00"/>
    <n v="2026"/>
    <x v="2"/>
    <n v="8"/>
    <x v="7"/>
    <x v="3"/>
    <x v="8"/>
    <x v="3"/>
    <s v="Returning"/>
    <x v="1"/>
    <s v="Trail Boots"/>
    <n v="1"/>
    <n v="145.02000000000001"/>
    <n v="0"/>
    <n v="78.959999999999994"/>
    <x v="1709"/>
    <n v="78.959999999999994"/>
    <n v="66.060000000000016"/>
    <n v="0.4555233760860572"/>
  </r>
  <r>
    <n v="987"/>
    <d v="2026-08-26T00:00:00"/>
    <n v="2026"/>
    <x v="2"/>
    <n v="8"/>
    <x v="7"/>
    <x v="1"/>
    <x v="11"/>
    <x v="3"/>
    <s v="Returning"/>
    <x v="2"/>
    <s v="Insulated Bottle"/>
    <n v="1"/>
    <n v="37"/>
    <n v="0.15"/>
    <n v="13.68"/>
    <x v="1710"/>
    <n v="13.68"/>
    <n v="17.77"/>
    <n v="0.56502384737678857"/>
  </r>
  <r>
    <n v="2503"/>
    <d v="2026-08-26T00:00:00"/>
    <n v="2026"/>
    <x v="2"/>
    <n v="8"/>
    <x v="7"/>
    <x v="1"/>
    <x v="6"/>
    <x v="0"/>
    <s v="Returning"/>
    <x v="0"/>
    <s v="Trail Bike Light"/>
    <n v="2"/>
    <n v="50.02"/>
    <n v="0"/>
    <n v="21.99"/>
    <x v="1711"/>
    <n v="43.98"/>
    <n v="56.060000000000009"/>
    <n v="0.56037584966013598"/>
  </r>
  <r>
    <n v="4928"/>
    <d v="2026-08-26T00:00:00"/>
    <n v="2026"/>
    <x v="2"/>
    <n v="8"/>
    <x v="7"/>
    <x v="1"/>
    <x v="11"/>
    <x v="2"/>
    <s v="Returning"/>
    <x v="4"/>
    <s v="Recovery Roller"/>
    <n v="2"/>
    <n v="35.950000000000003"/>
    <n v="0.05"/>
    <n v="13.93"/>
    <x v="1712"/>
    <n v="27.86"/>
    <n v="40.445000000000007"/>
    <n v="0.59212356342873884"/>
  </r>
  <r>
    <n v="852"/>
    <d v="2026-08-27T00:00:00"/>
    <n v="2026"/>
    <x v="2"/>
    <n v="8"/>
    <x v="7"/>
    <x v="0"/>
    <x v="9"/>
    <x v="0"/>
    <s v="New"/>
    <x v="2"/>
    <s v="Packing Cube Set"/>
    <n v="3"/>
    <n v="45.84"/>
    <n v="0.15"/>
    <n v="17.899999999999999"/>
    <x v="1713"/>
    <n v="53.699999999999996"/>
    <n v="63.192000000000014"/>
    <n v="0.54060158094651478"/>
  </r>
  <r>
    <n v="2188"/>
    <d v="2026-08-27T00:00:00"/>
    <n v="2026"/>
    <x v="2"/>
    <n v="8"/>
    <x v="7"/>
    <x v="1"/>
    <x v="6"/>
    <x v="0"/>
    <s v="New"/>
    <x v="3"/>
    <s v="Portable Camp Stove"/>
    <n v="1"/>
    <n v="83.23"/>
    <n v="0.1"/>
    <n v="40.229999999999997"/>
    <x v="1714"/>
    <n v="40.229999999999997"/>
    <n v="34.677000000000014"/>
    <n v="0.46293403820737727"/>
  </r>
  <r>
    <n v="2574"/>
    <d v="2026-08-27T00:00:00"/>
    <n v="2026"/>
    <x v="2"/>
    <n v="8"/>
    <x v="7"/>
    <x v="0"/>
    <x v="9"/>
    <x v="2"/>
    <s v="New"/>
    <x v="0"/>
    <s v="Cycling Pack 12L"/>
    <n v="1"/>
    <n v="104.33"/>
    <n v="0.1"/>
    <n v="49.86"/>
    <x v="1715"/>
    <n v="49.86"/>
    <n v="44.037000000000006"/>
    <n v="0.46899261957251032"/>
  </r>
  <r>
    <n v="2942"/>
    <d v="2026-08-27T00:00:00"/>
    <n v="2026"/>
    <x v="2"/>
    <n v="8"/>
    <x v="7"/>
    <x v="1"/>
    <x v="6"/>
    <x v="0"/>
    <s v="New"/>
    <x v="1"/>
    <s v="Summit Backpack 45L"/>
    <n v="1"/>
    <n v="156.94999999999999"/>
    <n v="0"/>
    <n v="80.41"/>
    <x v="1716"/>
    <n v="80.41"/>
    <n v="76.539999999999992"/>
    <n v="0.48767123287671232"/>
  </r>
  <r>
    <n v="3211"/>
    <d v="2026-08-27T00:00:00"/>
    <n v="2026"/>
    <x v="2"/>
    <n v="8"/>
    <x v="7"/>
    <x v="1"/>
    <x v="14"/>
    <x v="2"/>
    <s v="Business"/>
    <x v="0"/>
    <s v="Compact Repair Kit"/>
    <n v="3"/>
    <n v="41.33"/>
    <n v="0.05"/>
    <n v="17"/>
    <x v="282"/>
    <n v="51"/>
    <n v="66.790499999999994"/>
    <n v="0.56702790123142355"/>
  </r>
  <r>
    <n v="3306"/>
    <d v="2026-08-27T00:00:00"/>
    <n v="2026"/>
    <x v="2"/>
    <n v="8"/>
    <x v="7"/>
    <x v="0"/>
    <x v="15"/>
    <x v="0"/>
    <s v="Business"/>
    <x v="2"/>
    <s v="Insulated Bottle"/>
    <n v="1"/>
    <n v="35.590000000000003"/>
    <n v="0"/>
    <n v="13.66"/>
    <x v="1717"/>
    <n v="13.66"/>
    <n v="21.930000000000003"/>
    <n v="0.61618432143860635"/>
  </r>
  <r>
    <n v="3837"/>
    <d v="2026-08-27T00:00:00"/>
    <n v="2026"/>
    <x v="2"/>
    <n v="8"/>
    <x v="7"/>
    <x v="3"/>
    <x v="8"/>
    <x v="0"/>
    <s v="Returning"/>
    <x v="3"/>
    <s v="Alpine Tent 4P"/>
    <n v="2"/>
    <n v="335.87"/>
    <n v="0.1"/>
    <n v="196.54"/>
    <x v="1718"/>
    <n v="393.08"/>
    <n v="211.48600000000005"/>
    <n v="0.34981457773014035"/>
  </r>
  <r>
    <n v="4169"/>
    <d v="2026-08-27T00:00:00"/>
    <n v="2026"/>
    <x v="2"/>
    <n v="8"/>
    <x v="7"/>
    <x v="3"/>
    <x v="13"/>
    <x v="0"/>
    <s v="New"/>
    <x v="4"/>
    <s v="Training Mat"/>
    <n v="1"/>
    <n v="50.7"/>
    <n v="0.05"/>
    <n v="21.65"/>
    <x v="491"/>
    <n v="21.65"/>
    <n v="26.515000000000001"/>
    <n v="0.55050347762898377"/>
  </r>
  <r>
    <n v="4452"/>
    <d v="2026-08-27T00:00:00"/>
    <n v="2026"/>
    <x v="2"/>
    <n v="8"/>
    <x v="7"/>
    <x v="2"/>
    <x v="2"/>
    <x v="3"/>
    <s v="New"/>
    <x v="1"/>
    <s v="Summit Backpack 45L"/>
    <n v="3"/>
    <n v="152.76"/>
    <n v="0.1"/>
    <n v="77.36"/>
    <x v="1719"/>
    <n v="232.07999999999998"/>
    <n v="180.37200000000001"/>
    <n v="0.43731634226528182"/>
  </r>
  <r>
    <n v="4740"/>
    <d v="2026-08-27T00:00:00"/>
    <n v="2026"/>
    <x v="2"/>
    <n v="8"/>
    <x v="7"/>
    <x v="0"/>
    <x v="15"/>
    <x v="1"/>
    <s v="Returning"/>
    <x v="1"/>
    <s v="Trekking Poles"/>
    <n v="5"/>
    <n v="72.78"/>
    <n v="0.1"/>
    <n v="33.25"/>
    <x v="1720"/>
    <n v="166.25"/>
    <n v="161.26"/>
    <n v="0.49238191200268694"/>
  </r>
  <r>
    <n v="5000"/>
    <d v="2026-08-27T00:00:00"/>
    <n v="2026"/>
    <x v="2"/>
    <n v="8"/>
    <x v="7"/>
    <x v="1"/>
    <x v="12"/>
    <x v="3"/>
    <s v="New"/>
    <x v="2"/>
    <s v="Insulated Bottle"/>
    <n v="2"/>
    <n v="37"/>
    <n v="0"/>
    <n v="13.83"/>
    <x v="1721"/>
    <n v="27.66"/>
    <n v="46.34"/>
    <n v="0.62621621621621626"/>
  </r>
  <r>
    <n v="5058"/>
    <d v="2026-08-27T00:00:00"/>
    <n v="2026"/>
    <x v="2"/>
    <n v="8"/>
    <x v="7"/>
    <x v="1"/>
    <x v="11"/>
    <x v="1"/>
    <s v="Business"/>
    <x v="0"/>
    <s v="Compact Repair Kit"/>
    <n v="6"/>
    <n v="41.33"/>
    <n v="0.2"/>
    <n v="17.02"/>
    <x v="1722"/>
    <n v="102.12"/>
    <n v="96.26400000000001"/>
    <n v="0.48524074522138883"/>
  </r>
  <r>
    <n v="496"/>
    <d v="2026-08-28T00:00:00"/>
    <n v="2026"/>
    <x v="2"/>
    <n v="8"/>
    <x v="7"/>
    <x v="0"/>
    <x v="15"/>
    <x v="2"/>
    <s v="Returning"/>
    <x v="4"/>
    <s v="Recovery Roller"/>
    <n v="1"/>
    <n v="37.020000000000003"/>
    <n v="0"/>
    <n v="13.64"/>
    <x v="1723"/>
    <n v="13.64"/>
    <n v="23.380000000000003"/>
    <n v="0.63155051323608857"/>
  </r>
  <r>
    <n v="1343"/>
    <d v="2026-08-28T00:00:00"/>
    <n v="2026"/>
    <x v="2"/>
    <n v="8"/>
    <x v="7"/>
    <x v="3"/>
    <x v="8"/>
    <x v="0"/>
    <s v="New"/>
    <x v="3"/>
    <s v="Portable Camp Stove"/>
    <n v="1"/>
    <n v="81.06"/>
    <n v="0"/>
    <n v="38.43"/>
    <x v="1724"/>
    <n v="38.43"/>
    <n v="42.63"/>
    <n v="0.52590673575129532"/>
  </r>
  <r>
    <n v="1455"/>
    <d v="2026-08-28T00:00:00"/>
    <n v="2026"/>
    <x v="2"/>
    <n v="8"/>
    <x v="7"/>
    <x v="2"/>
    <x v="2"/>
    <x v="0"/>
    <s v="New"/>
    <x v="0"/>
    <s v="Trail Bike Light"/>
    <n v="2"/>
    <n v="51.91"/>
    <n v="0"/>
    <n v="21.94"/>
    <x v="1725"/>
    <n v="43.88"/>
    <n v="59.939999999999991"/>
    <n v="0.57734540550953573"/>
  </r>
  <r>
    <n v="1632"/>
    <d v="2026-08-28T00:00:00"/>
    <n v="2026"/>
    <x v="2"/>
    <n v="8"/>
    <x v="7"/>
    <x v="3"/>
    <x v="7"/>
    <x v="3"/>
    <s v="New"/>
    <x v="2"/>
    <s v="Insulated Bottle"/>
    <n v="1"/>
    <n v="35.700000000000003"/>
    <n v="0.05"/>
    <n v="13.45"/>
    <x v="432"/>
    <n v="13.45"/>
    <n v="20.465"/>
    <n v="0.60342031549461894"/>
  </r>
  <r>
    <n v="1817"/>
    <d v="2026-08-28T00:00:00"/>
    <n v="2026"/>
    <x v="2"/>
    <n v="8"/>
    <x v="7"/>
    <x v="0"/>
    <x v="9"/>
    <x v="2"/>
    <s v="New"/>
    <x v="4"/>
    <s v="Recovery Roller"/>
    <n v="1"/>
    <n v="36.590000000000003"/>
    <n v="0.05"/>
    <n v="14.15"/>
    <x v="1726"/>
    <n v="14.15"/>
    <n v="20.610500000000002"/>
    <n v="0.59292875534011313"/>
  </r>
  <r>
    <n v="2993"/>
    <d v="2026-08-28T00:00:00"/>
    <n v="2026"/>
    <x v="2"/>
    <n v="8"/>
    <x v="7"/>
    <x v="1"/>
    <x v="12"/>
    <x v="1"/>
    <s v="Business"/>
    <x v="2"/>
    <s v="Insulated Bottle"/>
    <n v="3"/>
    <n v="35.520000000000003"/>
    <n v="0.1"/>
    <n v="13.78"/>
    <x v="1727"/>
    <n v="41.339999999999996"/>
    <n v="54.564000000000014"/>
    <n v="0.56894394394394399"/>
  </r>
  <r>
    <n v="4676"/>
    <d v="2026-08-28T00:00:00"/>
    <n v="2026"/>
    <x v="2"/>
    <n v="8"/>
    <x v="7"/>
    <x v="3"/>
    <x v="13"/>
    <x v="2"/>
    <s v="New"/>
    <x v="0"/>
    <s v="Commuter Helmet"/>
    <n v="2"/>
    <n v="81.88"/>
    <n v="0.1"/>
    <n v="42.87"/>
    <x v="1728"/>
    <n v="85.74"/>
    <n v="61.643999999999991"/>
    <n v="0.41825435596808336"/>
  </r>
  <r>
    <n v="5105"/>
    <d v="2026-08-28T00:00:00"/>
    <n v="2026"/>
    <x v="2"/>
    <n v="8"/>
    <x v="7"/>
    <x v="3"/>
    <x v="7"/>
    <x v="0"/>
    <s v="Business"/>
    <x v="2"/>
    <s v="Packing Cube Set"/>
    <n v="4"/>
    <n v="46.54"/>
    <n v="0"/>
    <n v="18.86"/>
    <x v="1729"/>
    <n v="75.44"/>
    <n v="110.72"/>
    <n v="0.5947571981091534"/>
  </r>
  <r>
    <n v="223"/>
    <d v="2026-08-29T00:00:00"/>
    <n v="2026"/>
    <x v="2"/>
    <n v="8"/>
    <x v="7"/>
    <x v="2"/>
    <x v="2"/>
    <x v="2"/>
    <s v="Returning"/>
    <x v="4"/>
    <s v="Training Mat"/>
    <n v="1"/>
    <n v="49.79"/>
    <n v="0"/>
    <n v="21.43"/>
    <x v="1730"/>
    <n v="21.43"/>
    <n v="28.36"/>
    <n v="0.56959228760795344"/>
  </r>
  <r>
    <n v="1023"/>
    <d v="2026-08-29T00:00:00"/>
    <n v="2026"/>
    <x v="2"/>
    <n v="8"/>
    <x v="7"/>
    <x v="2"/>
    <x v="3"/>
    <x v="0"/>
    <s v="New"/>
    <x v="1"/>
    <s v="Hiking Daypack 20L"/>
    <n v="6"/>
    <n v="90.19"/>
    <n v="0"/>
    <n v="45.61"/>
    <x v="1731"/>
    <n v="273.65999999999997"/>
    <n v="267.48"/>
    <n v="0.4942898325756736"/>
  </r>
  <r>
    <n v="1694"/>
    <d v="2026-08-29T00:00:00"/>
    <n v="2026"/>
    <x v="2"/>
    <n v="8"/>
    <x v="7"/>
    <x v="1"/>
    <x v="12"/>
    <x v="0"/>
    <s v="New"/>
    <x v="1"/>
    <s v="Trekking Poles"/>
    <n v="1"/>
    <n v="70.38"/>
    <n v="0.15"/>
    <n v="32.64"/>
    <x v="1732"/>
    <n v="32.64"/>
    <n v="27.182999999999993"/>
    <n v="0.45439045183290699"/>
  </r>
  <r>
    <n v="2006"/>
    <d v="2026-08-29T00:00:00"/>
    <n v="2026"/>
    <x v="2"/>
    <n v="8"/>
    <x v="7"/>
    <x v="3"/>
    <x v="13"/>
    <x v="0"/>
    <s v="New"/>
    <x v="2"/>
    <s v="Packing Cube Set"/>
    <n v="1"/>
    <n v="46.43"/>
    <n v="0"/>
    <n v="18.2"/>
    <x v="1733"/>
    <n v="18.2"/>
    <n v="28.23"/>
    <n v="0.60801206116734874"/>
  </r>
  <r>
    <n v="3026"/>
    <d v="2026-08-29T00:00:00"/>
    <n v="2026"/>
    <x v="2"/>
    <n v="8"/>
    <x v="7"/>
    <x v="0"/>
    <x v="0"/>
    <x v="0"/>
    <s v="New"/>
    <x v="3"/>
    <s v="Trail Tent 2P"/>
    <n v="1"/>
    <n v="194.75"/>
    <n v="0.05"/>
    <n v="105.94"/>
    <x v="1734"/>
    <n v="105.94"/>
    <n v="79.072499999999991"/>
    <n v="0.42739004121343149"/>
  </r>
  <r>
    <n v="3057"/>
    <d v="2026-08-29T00:00:00"/>
    <n v="2026"/>
    <x v="2"/>
    <n v="8"/>
    <x v="7"/>
    <x v="1"/>
    <x v="14"/>
    <x v="2"/>
    <s v="Returning"/>
    <x v="1"/>
    <s v="Trail Boots"/>
    <n v="2"/>
    <n v="142.16"/>
    <n v="0"/>
    <n v="79.36"/>
    <x v="1735"/>
    <n v="158.72"/>
    <n v="125.6"/>
    <n v="0.44175576814856499"/>
  </r>
  <r>
    <n v="3112"/>
    <d v="2026-08-29T00:00:00"/>
    <n v="2026"/>
    <x v="2"/>
    <n v="8"/>
    <x v="7"/>
    <x v="3"/>
    <x v="8"/>
    <x v="0"/>
    <s v="Business"/>
    <x v="2"/>
    <s v="Packing Cube Set"/>
    <n v="2"/>
    <n v="47.69"/>
    <n v="0.05"/>
    <n v="18.8"/>
    <x v="1736"/>
    <n v="37.6"/>
    <n v="53.010999999999989"/>
    <n v="0.58503934400900548"/>
  </r>
  <r>
    <n v="3137"/>
    <d v="2026-08-29T00:00:00"/>
    <n v="2026"/>
    <x v="2"/>
    <n v="8"/>
    <x v="7"/>
    <x v="2"/>
    <x v="5"/>
    <x v="2"/>
    <s v="New"/>
    <x v="2"/>
    <s v="Travel Backpack 35L"/>
    <n v="3"/>
    <n v="164.51"/>
    <n v="0"/>
    <n v="86.76"/>
    <x v="1737"/>
    <n v="260.28000000000003"/>
    <n v="233.24999999999994"/>
    <n v="0.47261564646526039"/>
  </r>
  <r>
    <n v="3983"/>
    <d v="2026-08-29T00:00:00"/>
    <n v="2026"/>
    <x v="2"/>
    <n v="8"/>
    <x v="7"/>
    <x v="2"/>
    <x v="2"/>
    <x v="3"/>
    <s v="Business"/>
    <x v="3"/>
    <s v="Trail Tent 2P"/>
    <n v="2"/>
    <n v="194.71"/>
    <n v="0.1"/>
    <n v="105.57"/>
    <x v="1738"/>
    <n v="211.14"/>
    <n v="139.33800000000002"/>
    <n v="0.39756561039494637"/>
  </r>
  <r>
    <n v="4016"/>
    <d v="2026-08-29T00:00:00"/>
    <n v="2026"/>
    <x v="2"/>
    <n v="8"/>
    <x v="7"/>
    <x v="3"/>
    <x v="13"/>
    <x v="1"/>
    <s v="Business"/>
    <x v="1"/>
    <s v="Trail Boots"/>
    <n v="5"/>
    <n v="145.24"/>
    <n v="0.15"/>
    <n v="77.69"/>
    <x v="1739"/>
    <n v="388.45"/>
    <n v="228.82"/>
    <n v="0.37069677774717708"/>
  </r>
  <r>
    <n v="4340"/>
    <d v="2026-08-29T00:00:00"/>
    <n v="2026"/>
    <x v="2"/>
    <n v="8"/>
    <x v="7"/>
    <x v="3"/>
    <x v="8"/>
    <x v="0"/>
    <s v="New"/>
    <x v="2"/>
    <s v="Insulated Bottle"/>
    <n v="2"/>
    <n v="35.6"/>
    <n v="0.15"/>
    <n v="13.67"/>
    <x v="1740"/>
    <n v="27.34"/>
    <n v="33.180000000000007"/>
    <n v="0.54824851288830145"/>
  </r>
  <r>
    <n v="4640"/>
    <d v="2026-08-29T00:00:00"/>
    <n v="2026"/>
    <x v="2"/>
    <n v="8"/>
    <x v="7"/>
    <x v="0"/>
    <x v="15"/>
    <x v="0"/>
    <s v="New"/>
    <x v="4"/>
    <s v="Resistance Band Set"/>
    <n v="2"/>
    <n v="41.05"/>
    <n v="0.05"/>
    <n v="14.47"/>
    <x v="1741"/>
    <n v="28.94"/>
    <n v="49.054999999999993"/>
    <n v="0.62895057375472785"/>
  </r>
  <r>
    <n v="4733"/>
    <d v="2026-08-29T00:00:00"/>
    <n v="2026"/>
    <x v="2"/>
    <n v="8"/>
    <x v="7"/>
    <x v="2"/>
    <x v="2"/>
    <x v="0"/>
    <s v="New"/>
    <x v="1"/>
    <s v="Summit Backpack 45L"/>
    <n v="2"/>
    <n v="153.63999999999999"/>
    <n v="0.05"/>
    <n v="77.709999999999994"/>
    <x v="1742"/>
    <n v="155.41999999999999"/>
    <n v="136.49599999999995"/>
    <n v="0.46758656599843784"/>
  </r>
  <r>
    <n v="4827"/>
    <d v="2026-08-29T00:00:00"/>
    <n v="2026"/>
    <x v="2"/>
    <n v="8"/>
    <x v="7"/>
    <x v="2"/>
    <x v="2"/>
    <x v="0"/>
    <s v="Returning"/>
    <x v="2"/>
    <s v="Insulated Bottle"/>
    <n v="5"/>
    <n v="36.700000000000003"/>
    <n v="0"/>
    <n v="13.45"/>
    <x v="1743"/>
    <n v="67.25"/>
    <n v="116.25"/>
    <n v="0.63351498637602177"/>
  </r>
  <r>
    <n v="5180"/>
    <d v="2026-08-29T00:00:00"/>
    <n v="2026"/>
    <x v="2"/>
    <n v="8"/>
    <x v="7"/>
    <x v="0"/>
    <x v="15"/>
    <x v="1"/>
    <s v="Business"/>
    <x v="3"/>
    <s v="Compact Sleeping Bag"/>
    <n v="8"/>
    <n v="124"/>
    <n v="0.1"/>
    <n v="61.85"/>
    <x v="1744"/>
    <n v="494.8"/>
    <n v="398.00000000000006"/>
    <n v="0.44578853046594985"/>
  </r>
  <r>
    <n v="121"/>
    <d v="2026-08-30T00:00:00"/>
    <n v="2026"/>
    <x v="2"/>
    <n v="8"/>
    <x v="7"/>
    <x v="1"/>
    <x v="1"/>
    <x v="3"/>
    <s v="New"/>
    <x v="0"/>
    <s v="Commuter Helmet"/>
    <n v="1"/>
    <n v="81.23"/>
    <n v="0.1"/>
    <n v="42.65"/>
    <x v="1745"/>
    <n v="42.65"/>
    <n v="30.457000000000001"/>
    <n v="0.41660853269864723"/>
  </r>
  <r>
    <n v="618"/>
    <d v="2026-08-30T00:00:00"/>
    <n v="2026"/>
    <x v="2"/>
    <n v="8"/>
    <x v="7"/>
    <x v="1"/>
    <x v="12"/>
    <x v="0"/>
    <s v="Business"/>
    <x v="0"/>
    <s v="Compact Repair Kit"/>
    <n v="2"/>
    <n v="41.06"/>
    <n v="0.05"/>
    <n v="16.559999999999999"/>
    <x v="1746"/>
    <n v="33.119999999999997"/>
    <n v="44.893999999999998"/>
    <n v="0.5754608147255621"/>
  </r>
  <r>
    <n v="2860"/>
    <d v="2026-08-30T00:00:00"/>
    <n v="2026"/>
    <x v="2"/>
    <n v="8"/>
    <x v="7"/>
    <x v="3"/>
    <x v="7"/>
    <x v="3"/>
    <s v="Returning"/>
    <x v="1"/>
    <s v="Trail Boots"/>
    <n v="1"/>
    <n v="143.49"/>
    <n v="0.1"/>
    <n v="80.72"/>
    <x v="1747"/>
    <n v="80.72"/>
    <n v="48.421000000000021"/>
    <n v="0.3749467636149636"/>
  </r>
  <r>
    <n v="3768"/>
    <d v="2026-08-30T00:00:00"/>
    <n v="2026"/>
    <x v="2"/>
    <n v="8"/>
    <x v="7"/>
    <x v="2"/>
    <x v="3"/>
    <x v="2"/>
    <s v="New"/>
    <x v="1"/>
    <s v="Trail Boots"/>
    <n v="1"/>
    <n v="143.38"/>
    <n v="0"/>
    <n v="78.37"/>
    <x v="1748"/>
    <n v="78.37"/>
    <n v="65.009999999999991"/>
    <n v="0.45341051750592826"/>
  </r>
  <r>
    <n v="3987"/>
    <d v="2026-08-30T00:00:00"/>
    <n v="2026"/>
    <x v="2"/>
    <n v="8"/>
    <x v="7"/>
    <x v="1"/>
    <x v="12"/>
    <x v="3"/>
    <s v="Business"/>
    <x v="1"/>
    <s v="Trail Boots"/>
    <n v="1"/>
    <n v="144.54"/>
    <n v="0"/>
    <n v="78.77"/>
    <x v="1749"/>
    <n v="78.77"/>
    <n v="65.77"/>
    <n v="0.45502974955029751"/>
  </r>
  <r>
    <n v="4990"/>
    <d v="2026-08-30T00:00:00"/>
    <n v="2026"/>
    <x v="2"/>
    <n v="8"/>
    <x v="7"/>
    <x v="3"/>
    <x v="8"/>
    <x v="3"/>
    <s v="Returning"/>
    <x v="4"/>
    <s v="Resistance Band Set"/>
    <n v="1"/>
    <n v="40.92"/>
    <n v="0.1"/>
    <n v="14.94"/>
    <x v="1750"/>
    <n v="14.94"/>
    <n v="21.888000000000005"/>
    <n v="0.59433040078201382"/>
  </r>
  <r>
    <n v="348"/>
    <d v="2026-08-31T00:00:00"/>
    <n v="2026"/>
    <x v="2"/>
    <n v="8"/>
    <x v="7"/>
    <x v="1"/>
    <x v="12"/>
    <x v="1"/>
    <s v="Business"/>
    <x v="1"/>
    <s v="Summit Backpack 45L"/>
    <n v="5"/>
    <n v="151.21"/>
    <n v="0.15"/>
    <n v="77.12"/>
    <x v="1751"/>
    <n v="385.6"/>
    <n v="257.04250000000002"/>
    <n v="0.39997743691087967"/>
  </r>
  <r>
    <n v="1642"/>
    <d v="2026-08-31T00:00:00"/>
    <n v="2026"/>
    <x v="2"/>
    <n v="8"/>
    <x v="7"/>
    <x v="3"/>
    <x v="8"/>
    <x v="3"/>
    <s v="New"/>
    <x v="4"/>
    <s v="Resistance Band Set"/>
    <n v="1"/>
    <n v="40.770000000000003"/>
    <n v="0"/>
    <n v="15.13"/>
    <x v="1752"/>
    <n v="15.13"/>
    <n v="25.64"/>
    <n v="0.62889379445670834"/>
  </r>
  <r>
    <n v="2146"/>
    <d v="2026-08-31T00:00:00"/>
    <n v="2026"/>
    <x v="2"/>
    <n v="8"/>
    <x v="7"/>
    <x v="0"/>
    <x v="0"/>
    <x v="3"/>
    <s v="New"/>
    <x v="4"/>
    <s v="Recovery Roller"/>
    <n v="1"/>
    <n v="35.47"/>
    <n v="0.05"/>
    <n v="14.1"/>
    <x v="1753"/>
    <n v="14.1"/>
    <n v="19.596499999999999"/>
    <n v="0.58155891561438122"/>
  </r>
  <r>
    <n v="2629"/>
    <d v="2026-08-31T00:00:00"/>
    <n v="2026"/>
    <x v="2"/>
    <n v="8"/>
    <x v="7"/>
    <x v="3"/>
    <x v="8"/>
    <x v="0"/>
    <s v="Returning"/>
    <x v="0"/>
    <s v="Commuter Helmet"/>
    <n v="1"/>
    <n v="81.72"/>
    <n v="0"/>
    <n v="42.38"/>
    <x v="1032"/>
    <n v="42.38"/>
    <n v="39.339999999999996"/>
    <n v="0.48139990210474787"/>
  </r>
  <r>
    <n v="2870"/>
    <d v="2026-08-31T00:00:00"/>
    <n v="2026"/>
    <x v="2"/>
    <n v="8"/>
    <x v="7"/>
    <x v="3"/>
    <x v="7"/>
    <x v="0"/>
    <s v="New"/>
    <x v="2"/>
    <s v="Packing Cube Set"/>
    <n v="1"/>
    <n v="45.84"/>
    <n v="0"/>
    <n v="17.84"/>
    <x v="412"/>
    <n v="17.84"/>
    <n v="28.000000000000004"/>
    <n v="0.61082024432809778"/>
  </r>
  <r>
    <n v="2975"/>
    <d v="2026-08-31T00:00:00"/>
    <n v="2026"/>
    <x v="2"/>
    <n v="8"/>
    <x v="7"/>
    <x v="1"/>
    <x v="12"/>
    <x v="0"/>
    <s v="New"/>
    <x v="2"/>
    <s v="Packing Cube Set"/>
    <n v="1"/>
    <n v="46.59"/>
    <n v="0"/>
    <n v="18.47"/>
    <x v="1754"/>
    <n v="18.47"/>
    <n v="28.120000000000005"/>
    <n v="0.60356299635114841"/>
  </r>
  <r>
    <n v="3163"/>
    <d v="2026-08-31T00:00:00"/>
    <n v="2026"/>
    <x v="2"/>
    <n v="8"/>
    <x v="7"/>
    <x v="0"/>
    <x v="15"/>
    <x v="2"/>
    <s v="Business"/>
    <x v="1"/>
    <s v="Trekking Poles"/>
    <n v="1"/>
    <n v="69.959999999999994"/>
    <n v="0"/>
    <n v="32.340000000000003"/>
    <x v="1755"/>
    <n v="32.340000000000003"/>
    <n v="37.61999999999999"/>
    <n v="0.53773584905660365"/>
  </r>
  <r>
    <n v="94"/>
    <d v="2026-09-01T00:00:00"/>
    <n v="2026"/>
    <x v="2"/>
    <n v="9"/>
    <x v="8"/>
    <x v="1"/>
    <x v="6"/>
    <x v="2"/>
    <s v="Returning"/>
    <x v="0"/>
    <s v="Trail Bike Light"/>
    <n v="5"/>
    <n v="50.76"/>
    <n v="0"/>
    <n v="22.89"/>
    <x v="1756"/>
    <n v="114.45"/>
    <n v="139.34999999999997"/>
    <n v="0.54905437352245856"/>
  </r>
  <r>
    <n v="271"/>
    <d v="2026-09-01T00:00:00"/>
    <n v="2026"/>
    <x v="2"/>
    <n v="9"/>
    <x v="8"/>
    <x v="1"/>
    <x v="12"/>
    <x v="3"/>
    <s v="Returning"/>
    <x v="1"/>
    <s v="Hiking Daypack 20L"/>
    <n v="1"/>
    <n v="94.29"/>
    <n v="0.1"/>
    <n v="45.12"/>
    <x v="1757"/>
    <n v="45.12"/>
    <n v="39.741000000000007"/>
    <n v="0.46830699614663984"/>
  </r>
  <r>
    <n v="1481"/>
    <d v="2026-09-01T00:00:00"/>
    <n v="2026"/>
    <x v="2"/>
    <n v="9"/>
    <x v="8"/>
    <x v="1"/>
    <x v="12"/>
    <x v="1"/>
    <s v="Business"/>
    <x v="0"/>
    <s v="Commuter Helmet"/>
    <n v="6"/>
    <n v="81.430000000000007"/>
    <n v="0.05"/>
    <n v="42.24"/>
    <x v="1758"/>
    <n v="253.44"/>
    <n v="210.71100000000001"/>
    <n v="0.45397079829624415"/>
  </r>
  <r>
    <n v="1663"/>
    <d v="2026-09-01T00:00:00"/>
    <n v="2026"/>
    <x v="2"/>
    <n v="9"/>
    <x v="8"/>
    <x v="2"/>
    <x v="5"/>
    <x v="0"/>
    <s v="Returning"/>
    <x v="2"/>
    <s v="Packing Cube Set"/>
    <n v="1"/>
    <n v="45.54"/>
    <n v="0.1"/>
    <n v="18.440000000000001"/>
    <x v="1759"/>
    <n v="18.440000000000001"/>
    <n v="22.545999999999996"/>
    <n v="0.5500902747279558"/>
  </r>
  <r>
    <n v="2866"/>
    <d v="2026-09-01T00:00:00"/>
    <n v="2026"/>
    <x v="2"/>
    <n v="9"/>
    <x v="8"/>
    <x v="0"/>
    <x v="15"/>
    <x v="3"/>
    <s v="Returning"/>
    <x v="1"/>
    <s v="Summit Backpack 45L"/>
    <n v="2"/>
    <n v="156.63999999999999"/>
    <n v="0.1"/>
    <n v="80.09"/>
    <x v="1760"/>
    <n v="160.18"/>
    <n v="121.77199999999999"/>
    <n v="0.43188911587787987"/>
  </r>
  <r>
    <n v="3288"/>
    <d v="2026-09-01T00:00:00"/>
    <n v="2026"/>
    <x v="2"/>
    <n v="9"/>
    <x v="8"/>
    <x v="3"/>
    <x v="7"/>
    <x v="3"/>
    <s v="Business"/>
    <x v="1"/>
    <s v="Trekking Poles"/>
    <n v="1"/>
    <n v="72.81"/>
    <n v="0"/>
    <n v="32.299999999999997"/>
    <x v="1761"/>
    <n v="32.299999999999997"/>
    <n v="40.510000000000005"/>
    <n v="0.55637961818431536"/>
  </r>
  <r>
    <n v="3426"/>
    <d v="2026-09-01T00:00:00"/>
    <n v="2026"/>
    <x v="2"/>
    <n v="9"/>
    <x v="8"/>
    <x v="1"/>
    <x v="11"/>
    <x v="2"/>
    <s v="New"/>
    <x v="3"/>
    <s v="Portable Camp Stove"/>
    <n v="6"/>
    <n v="80.319999999999993"/>
    <n v="0"/>
    <n v="38.42"/>
    <x v="1762"/>
    <n v="230.52"/>
    <n v="251.39999999999995"/>
    <n v="0.52166334661354574"/>
  </r>
  <r>
    <n v="4826"/>
    <d v="2026-09-01T00:00:00"/>
    <n v="2026"/>
    <x v="2"/>
    <n v="9"/>
    <x v="8"/>
    <x v="3"/>
    <x v="13"/>
    <x v="2"/>
    <s v="Returning"/>
    <x v="2"/>
    <s v="Travel Backpack 35L"/>
    <n v="5"/>
    <n v="166.81"/>
    <n v="0.05"/>
    <n v="89.24"/>
    <x v="1763"/>
    <n v="446.2"/>
    <n v="346.14749999999998"/>
    <n v="0.43686324497774021"/>
  </r>
  <r>
    <n v="662"/>
    <d v="2026-09-02T00:00:00"/>
    <n v="2026"/>
    <x v="2"/>
    <n v="9"/>
    <x v="8"/>
    <x v="3"/>
    <x v="13"/>
    <x v="0"/>
    <s v="New"/>
    <x v="4"/>
    <s v="Resistance Band Set"/>
    <n v="1"/>
    <n v="40.56"/>
    <n v="0.15"/>
    <n v="14.28"/>
    <x v="1764"/>
    <n v="14.28"/>
    <n v="20.195999999999998"/>
    <n v="0.58579881656804733"/>
  </r>
  <r>
    <n v="1393"/>
    <d v="2026-09-02T00:00:00"/>
    <n v="2026"/>
    <x v="2"/>
    <n v="9"/>
    <x v="8"/>
    <x v="2"/>
    <x v="16"/>
    <x v="0"/>
    <s v="Returning"/>
    <x v="2"/>
    <s v="Travel Backpack 35L"/>
    <n v="2"/>
    <n v="162.4"/>
    <n v="0.1"/>
    <n v="88.04"/>
    <x v="1765"/>
    <n v="176.08"/>
    <n v="116.23999999999998"/>
    <n v="0.39764641488779412"/>
  </r>
  <r>
    <n v="1568"/>
    <d v="2026-09-02T00:00:00"/>
    <n v="2026"/>
    <x v="2"/>
    <n v="9"/>
    <x v="8"/>
    <x v="0"/>
    <x v="15"/>
    <x v="2"/>
    <s v="Returning"/>
    <x v="4"/>
    <s v="Weighted Vest"/>
    <n v="5"/>
    <n v="123.09"/>
    <n v="0"/>
    <n v="70.3"/>
    <x v="1766"/>
    <n v="351.5"/>
    <n v="263.95000000000005"/>
    <n v="0.42887318222438869"/>
  </r>
  <r>
    <n v="2428"/>
    <d v="2026-09-02T00:00:00"/>
    <n v="2026"/>
    <x v="2"/>
    <n v="9"/>
    <x v="8"/>
    <x v="1"/>
    <x v="6"/>
    <x v="3"/>
    <s v="New"/>
    <x v="2"/>
    <s v="Insulated Bottle"/>
    <n v="1"/>
    <n v="36.69"/>
    <n v="0"/>
    <n v="13.92"/>
    <x v="1767"/>
    <n v="13.92"/>
    <n v="22.769999999999996"/>
    <n v="0.6206050695012264"/>
  </r>
  <r>
    <n v="2890"/>
    <d v="2026-09-02T00:00:00"/>
    <n v="2026"/>
    <x v="2"/>
    <n v="9"/>
    <x v="8"/>
    <x v="2"/>
    <x v="3"/>
    <x v="0"/>
    <s v="Business"/>
    <x v="2"/>
    <s v="Carry-On Duffel"/>
    <n v="4"/>
    <n v="130.43"/>
    <n v="0"/>
    <n v="66.849999999999994"/>
    <x v="1768"/>
    <n v="267.39999999999998"/>
    <n v="254.32000000000005"/>
    <n v="0.48746454036648018"/>
  </r>
  <r>
    <n v="2108"/>
    <d v="2026-09-03T00:00:00"/>
    <n v="2026"/>
    <x v="2"/>
    <n v="9"/>
    <x v="8"/>
    <x v="1"/>
    <x v="11"/>
    <x v="0"/>
    <s v="Returning"/>
    <x v="1"/>
    <s v="Trail Boots"/>
    <n v="1"/>
    <n v="146.13999999999999"/>
    <n v="0"/>
    <n v="81.040000000000006"/>
    <x v="1769"/>
    <n v="81.040000000000006"/>
    <n v="65.09999999999998"/>
    <n v="0.44546325441357593"/>
  </r>
  <r>
    <n v="2340"/>
    <d v="2026-09-03T00:00:00"/>
    <n v="2026"/>
    <x v="2"/>
    <n v="9"/>
    <x v="8"/>
    <x v="1"/>
    <x v="14"/>
    <x v="2"/>
    <s v="New"/>
    <x v="3"/>
    <s v="Alpine Tent 4P"/>
    <n v="4"/>
    <n v="332.93"/>
    <n v="0"/>
    <n v="193.56"/>
    <x v="1770"/>
    <n v="774.24"/>
    <n v="557.48"/>
    <n v="0.41861652599645571"/>
  </r>
  <r>
    <n v="3078"/>
    <d v="2026-09-03T00:00:00"/>
    <n v="2026"/>
    <x v="2"/>
    <n v="9"/>
    <x v="8"/>
    <x v="1"/>
    <x v="14"/>
    <x v="2"/>
    <s v="Business"/>
    <x v="3"/>
    <s v="Compact Sleeping Bag"/>
    <n v="4"/>
    <n v="122.43"/>
    <n v="0"/>
    <n v="61.5"/>
    <x v="1771"/>
    <n v="246"/>
    <n v="243.72000000000003"/>
    <n v="0.49767213918157316"/>
  </r>
  <r>
    <n v="3575"/>
    <d v="2026-09-03T00:00:00"/>
    <n v="2026"/>
    <x v="2"/>
    <n v="9"/>
    <x v="8"/>
    <x v="2"/>
    <x v="2"/>
    <x v="3"/>
    <s v="Returning"/>
    <x v="0"/>
    <s v="Commuter Helmet"/>
    <n v="3"/>
    <n v="81.12"/>
    <n v="0.1"/>
    <n v="41.78"/>
    <x v="1772"/>
    <n v="125.34"/>
    <n v="93.684000000000026"/>
    <n v="0.42773394696471628"/>
  </r>
  <r>
    <n v="3700"/>
    <d v="2026-09-03T00:00:00"/>
    <n v="2026"/>
    <x v="2"/>
    <n v="9"/>
    <x v="8"/>
    <x v="1"/>
    <x v="14"/>
    <x v="0"/>
    <s v="Returning"/>
    <x v="2"/>
    <s v="Travel Backpack 35L"/>
    <n v="1"/>
    <n v="168.54"/>
    <n v="0.05"/>
    <n v="87.82"/>
    <x v="1773"/>
    <n v="87.82"/>
    <n v="72.292999999999978"/>
    <n v="0.45151236938911887"/>
  </r>
  <r>
    <n v="3762"/>
    <d v="2026-09-03T00:00:00"/>
    <n v="2026"/>
    <x v="2"/>
    <n v="9"/>
    <x v="8"/>
    <x v="0"/>
    <x v="0"/>
    <x v="2"/>
    <s v="New"/>
    <x v="0"/>
    <s v="Compact Repair Kit"/>
    <n v="4"/>
    <n v="39.61"/>
    <n v="0.1"/>
    <n v="16.829999999999998"/>
    <x v="1774"/>
    <n v="67.319999999999993"/>
    <n v="75.27600000000001"/>
    <n v="0.52789699570815452"/>
  </r>
  <r>
    <n v="2790"/>
    <d v="2026-09-04T00:00:00"/>
    <n v="2026"/>
    <x v="2"/>
    <n v="9"/>
    <x v="8"/>
    <x v="3"/>
    <x v="8"/>
    <x v="0"/>
    <s v="Returning"/>
    <x v="4"/>
    <s v="Resistance Band Set"/>
    <n v="1"/>
    <n v="39.85"/>
    <n v="0.1"/>
    <n v="14.96"/>
    <x v="1775"/>
    <n v="14.96"/>
    <n v="20.905000000000001"/>
    <n v="0.58288024536456151"/>
  </r>
  <r>
    <n v="4149"/>
    <d v="2026-09-04T00:00:00"/>
    <n v="2026"/>
    <x v="2"/>
    <n v="9"/>
    <x v="8"/>
    <x v="3"/>
    <x v="8"/>
    <x v="0"/>
    <s v="New"/>
    <x v="4"/>
    <s v="Resistance Band Set"/>
    <n v="1"/>
    <n v="40.51"/>
    <n v="0.05"/>
    <n v="14.7"/>
    <x v="1575"/>
    <n v="14.7"/>
    <n v="23.784499999999998"/>
    <n v="0.6180280372617547"/>
  </r>
  <r>
    <n v="1955"/>
    <d v="2026-09-05T00:00:00"/>
    <n v="2026"/>
    <x v="2"/>
    <n v="9"/>
    <x v="8"/>
    <x v="1"/>
    <x v="12"/>
    <x v="0"/>
    <s v="Returning"/>
    <x v="3"/>
    <s v="Compact Sleeping Bag"/>
    <n v="1"/>
    <n v="121.59"/>
    <n v="0"/>
    <n v="62.44"/>
    <x v="1776"/>
    <n v="62.44"/>
    <n v="59.150000000000006"/>
    <n v="0.4864709268854347"/>
  </r>
  <r>
    <n v="2077"/>
    <d v="2026-09-05T00:00:00"/>
    <n v="2026"/>
    <x v="2"/>
    <n v="9"/>
    <x v="8"/>
    <x v="3"/>
    <x v="8"/>
    <x v="1"/>
    <s v="Business"/>
    <x v="1"/>
    <s v="Summit Backpack 45L"/>
    <n v="4"/>
    <n v="152.99"/>
    <n v="0.15"/>
    <n v="77.12"/>
    <x v="1777"/>
    <n v="308.48"/>
    <n v="211.68600000000004"/>
    <n v="0.40695854784818697"/>
  </r>
  <r>
    <n v="2879"/>
    <d v="2026-09-05T00:00:00"/>
    <n v="2026"/>
    <x v="2"/>
    <n v="9"/>
    <x v="8"/>
    <x v="2"/>
    <x v="10"/>
    <x v="0"/>
    <s v="Business"/>
    <x v="2"/>
    <s v="Insulated Bottle"/>
    <n v="3"/>
    <n v="36.19"/>
    <n v="0.1"/>
    <n v="13.97"/>
    <x v="1778"/>
    <n v="41.910000000000004"/>
    <n v="55.80299999999999"/>
    <n v="0.57109084768659235"/>
  </r>
  <r>
    <n v="3353"/>
    <d v="2026-09-05T00:00:00"/>
    <n v="2026"/>
    <x v="2"/>
    <n v="9"/>
    <x v="8"/>
    <x v="2"/>
    <x v="16"/>
    <x v="2"/>
    <s v="New"/>
    <x v="1"/>
    <s v="Trail Boots"/>
    <n v="2"/>
    <n v="142.44"/>
    <n v="0"/>
    <n v="77.33"/>
    <x v="1779"/>
    <n v="154.66"/>
    <n v="130.22"/>
    <n v="0.45710474585790506"/>
  </r>
  <r>
    <n v="3514"/>
    <d v="2026-09-05T00:00:00"/>
    <n v="2026"/>
    <x v="2"/>
    <n v="9"/>
    <x v="8"/>
    <x v="1"/>
    <x v="6"/>
    <x v="0"/>
    <s v="New"/>
    <x v="2"/>
    <s v="Carry-On Duffel"/>
    <n v="2"/>
    <n v="133.81"/>
    <n v="0"/>
    <n v="66.78"/>
    <x v="1780"/>
    <n v="133.56"/>
    <n v="134.06"/>
    <n v="0.5009341603766535"/>
  </r>
  <r>
    <n v="3964"/>
    <d v="2026-09-05T00:00:00"/>
    <n v="2026"/>
    <x v="2"/>
    <n v="9"/>
    <x v="8"/>
    <x v="1"/>
    <x v="12"/>
    <x v="2"/>
    <s v="New"/>
    <x v="4"/>
    <s v="Resistance Band Set"/>
    <n v="2"/>
    <n v="40.49"/>
    <n v="0.15"/>
    <n v="14.32"/>
    <x v="1781"/>
    <n v="28.64"/>
    <n v="40.192999999999998"/>
    <n v="0.58392050324698908"/>
  </r>
  <r>
    <n v="4599"/>
    <d v="2026-09-05T00:00:00"/>
    <n v="2026"/>
    <x v="2"/>
    <n v="9"/>
    <x v="8"/>
    <x v="2"/>
    <x v="2"/>
    <x v="0"/>
    <s v="Business"/>
    <x v="3"/>
    <s v="Trail Tent 2P"/>
    <n v="4"/>
    <n v="198.1"/>
    <n v="0"/>
    <n v="101.61"/>
    <x v="1782"/>
    <n v="406.44"/>
    <n v="385.96"/>
    <n v="0.48707723372034323"/>
  </r>
  <r>
    <n v="5030"/>
    <d v="2026-09-05T00:00:00"/>
    <n v="2026"/>
    <x v="2"/>
    <n v="9"/>
    <x v="8"/>
    <x v="1"/>
    <x v="12"/>
    <x v="2"/>
    <s v="New"/>
    <x v="0"/>
    <s v="Commuter Helmet"/>
    <n v="1"/>
    <n v="83.73"/>
    <n v="0.15"/>
    <n v="43.34"/>
    <x v="1783"/>
    <n v="43.34"/>
    <n v="27.830500000000001"/>
    <n v="0.39103982689457006"/>
  </r>
  <r>
    <n v="1593"/>
    <d v="2026-09-06T00:00:00"/>
    <n v="2026"/>
    <x v="2"/>
    <n v="9"/>
    <x v="8"/>
    <x v="1"/>
    <x v="14"/>
    <x v="2"/>
    <s v="New"/>
    <x v="3"/>
    <s v="Trail Tent 2P"/>
    <n v="2"/>
    <n v="194.92"/>
    <n v="0"/>
    <n v="102.66"/>
    <x v="1784"/>
    <n v="205.32"/>
    <n v="184.51999999999998"/>
    <n v="0.47332238867227577"/>
  </r>
  <r>
    <n v="1818"/>
    <d v="2026-09-06T00:00:00"/>
    <n v="2026"/>
    <x v="2"/>
    <n v="9"/>
    <x v="8"/>
    <x v="1"/>
    <x v="12"/>
    <x v="2"/>
    <s v="New"/>
    <x v="2"/>
    <s v="Travel Backpack 35L"/>
    <n v="1"/>
    <n v="161.03"/>
    <n v="0"/>
    <n v="89.86"/>
    <x v="1785"/>
    <n v="89.86"/>
    <n v="71.17"/>
    <n v="0.44196733527914056"/>
  </r>
  <r>
    <n v="2370"/>
    <d v="2026-09-06T00:00:00"/>
    <n v="2026"/>
    <x v="2"/>
    <n v="9"/>
    <x v="8"/>
    <x v="3"/>
    <x v="4"/>
    <x v="3"/>
    <s v="New"/>
    <x v="4"/>
    <s v="Recovery Roller"/>
    <n v="1"/>
    <n v="35.68"/>
    <n v="0.05"/>
    <n v="13.76"/>
    <x v="1786"/>
    <n v="13.76"/>
    <n v="20.136000000000003"/>
    <n v="0.59405239556289835"/>
  </r>
  <r>
    <n v="2726"/>
    <d v="2026-09-06T00:00:00"/>
    <n v="2026"/>
    <x v="2"/>
    <n v="9"/>
    <x v="8"/>
    <x v="1"/>
    <x v="6"/>
    <x v="0"/>
    <s v="New"/>
    <x v="0"/>
    <s v="Compact Repair Kit"/>
    <n v="1"/>
    <n v="39.68"/>
    <n v="0.05"/>
    <n v="16.63"/>
    <x v="1787"/>
    <n v="16.63"/>
    <n v="21.065999999999999"/>
    <n v="0.55883913412563668"/>
  </r>
  <r>
    <n v="2755"/>
    <d v="2026-09-06T00:00:00"/>
    <n v="2026"/>
    <x v="2"/>
    <n v="9"/>
    <x v="8"/>
    <x v="2"/>
    <x v="10"/>
    <x v="0"/>
    <s v="New"/>
    <x v="1"/>
    <s v="Trail Boots"/>
    <n v="3"/>
    <n v="146.22"/>
    <n v="0"/>
    <n v="80.13"/>
    <x v="1788"/>
    <n v="240.39"/>
    <n v="198.26999999999998"/>
    <n v="0.4519901518260156"/>
  </r>
  <r>
    <n v="3187"/>
    <d v="2026-09-06T00:00:00"/>
    <n v="2026"/>
    <x v="2"/>
    <n v="9"/>
    <x v="8"/>
    <x v="3"/>
    <x v="7"/>
    <x v="2"/>
    <s v="Returning"/>
    <x v="1"/>
    <s v="Trekking Poles"/>
    <n v="1"/>
    <n v="71.680000000000007"/>
    <n v="0"/>
    <n v="31.87"/>
    <x v="1789"/>
    <n v="31.87"/>
    <n v="39.81"/>
    <n v="0.5553850446428571"/>
  </r>
  <r>
    <n v="3471"/>
    <d v="2026-09-06T00:00:00"/>
    <n v="2026"/>
    <x v="2"/>
    <n v="9"/>
    <x v="8"/>
    <x v="2"/>
    <x v="10"/>
    <x v="3"/>
    <s v="New"/>
    <x v="4"/>
    <s v="Training Mat"/>
    <n v="2"/>
    <n v="51.77"/>
    <n v="0"/>
    <n v="21.46"/>
    <x v="1790"/>
    <n v="42.92"/>
    <n v="60.620000000000005"/>
    <n v="0.58547421286459345"/>
  </r>
  <r>
    <n v="3529"/>
    <d v="2026-09-06T00:00:00"/>
    <n v="2026"/>
    <x v="2"/>
    <n v="9"/>
    <x v="8"/>
    <x v="2"/>
    <x v="5"/>
    <x v="1"/>
    <s v="Returning"/>
    <x v="4"/>
    <s v="Resistance Band Set"/>
    <n v="4"/>
    <n v="39.4"/>
    <n v="0.15"/>
    <n v="14.95"/>
    <x v="1791"/>
    <n v="59.8"/>
    <n v="74.159999999999982"/>
    <n v="0.55359808898178553"/>
  </r>
  <r>
    <n v="3549"/>
    <d v="2026-09-06T00:00:00"/>
    <n v="2026"/>
    <x v="2"/>
    <n v="9"/>
    <x v="8"/>
    <x v="3"/>
    <x v="8"/>
    <x v="0"/>
    <s v="New"/>
    <x v="2"/>
    <s v="Packing Cube Set"/>
    <n v="1"/>
    <n v="47.17"/>
    <n v="0"/>
    <n v="18.64"/>
    <x v="1792"/>
    <n v="18.64"/>
    <n v="28.53"/>
    <n v="0.60483358066567738"/>
  </r>
  <r>
    <n v="4003"/>
    <d v="2026-09-06T00:00:00"/>
    <n v="2026"/>
    <x v="2"/>
    <n v="9"/>
    <x v="8"/>
    <x v="3"/>
    <x v="4"/>
    <x v="3"/>
    <s v="Returning"/>
    <x v="4"/>
    <s v="Training Mat"/>
    <n v="2"/>
    <n v="50.41"/>
    <n v="0.1"/>
    <n v="22.05"/>
    <x v="1793"/>
    <n v="44.1"/>
    <n v="46.637999999999998"/>
    <n v="0.51398532037294187"/>
  </r>
  <r>
    <n v="4613"/>
    <d v="2026-09-06T00:00:00"/>
    <n v="2026"/>
    <x v="2"/>
    <n v="9"/>
    <x v="8"/>
    <x v="3"/>
    <x v="13"/>
    <x v="0"/>
    <s v="Business"/>
    <x v="0"/>
    <s v="Commuter Helmet"/>
    <n v="4"/>
    <n v="80.38"/>
    <n v="0.1"/>
    <n v="42.55"/>
    <x v="1794"/>
    <n v="170.2"/>
    <n v="119.16800000000001"/>
    <n v="0.41182162505874875"/>
  </r>
  <r>
    <n v="75"/>
    <d v="2026-09-07T00:00:00"/>
    <n v="2026"/>
    <x v="2"/>
    <n v="9"/>
    <x v="8"/>
    <x v="0"/>
    <x v="0"/>
    <x v="0"/>
    <s v="Business"/>
    <x v="4"/>
    <s v="Resistance Band Set"/>
    <n v="2"/>
    <n v="40.78"/>
    <n v="0"/>
    <n v="15.04"/>
    <x v="1795"/>
    <n v="30.08"/>
    <n v="51.480000000000004"/>
    <n v="0.63119176066699367"/>
  </r>
  <r>
    <n v="601"/>
    <d v="2026-09-07T00:00:00"/>
    <n v="2026"/>
    <x v="2"/>
    <n v="9"/>
    <x v="8"/>
    <x v="1"/>
    <x v="12"/>
    <x v="0"/>
    <s v="Returning"/>
    <x v="1"/>
    <s v="Trail Boots"/>
    <n v="1"/>
    <n v="141.69"/>
    <n v="0"/>
    <n v="80.34"/>
    <x v="1796"/>
    <n v="80.34"/>
    <n v="61.349999999999994"/>
    <n v="0.43298750793986868"/>
  </r>
  <r>
    <n v="1617"/>
    <d v="2026-09-07T00:00:00"/>
    <n v="2026"/>
    <x v="2"/>
    <n v="9"/>
    <x v="8"/>
    <x v="3"/>
    <x v="8"/>
    <x v="0"/>
    <s v="New"/>
    <x v="3"/>
    <s v="Portable Camp Stove"/>
    <n v="1"/>
    <n v="83.28"/>
    <n v="0.1"/>
    <n v="39.75"/>
    <x v="1797"/>
    <n v="39.75"/>
    <n v="35.201999999999998"/>
    <n v="0.46966058277297468"/>
  </r>
  <r>
    <n v="2305"/>
    <d v="2026-09-07T00:00:00"/>
    <n v="2026"/>
    <x v="2"/>
    <n v="9"/>
    <x v="8"/>
    <x v="3"/>
    <x v="7"/>
    <x v="3"/>
    <s v="Returning"/>
    <x v="3"/>
    <s v="Portable Camp Stove"/>
    <n v="2"/>
    <n v="82.43"/>
    <n v="0"/>
    <n v="40.51"/>
    <x v="1798"/>
    <n v="81.02"/>
    <n v="83.840000000000018"/>
    <n v="0.50855271139148372"/>
  </r>
  <r>
    <n v="2344"/>
    <d v="2026-09-07T00:00:00"/>
    <n v="2026"/>
    <x v="2"/>
    <n v="9"/>
    <x v="8"/>
    <x v="0"/>
    <x v="15"/>
    <x v="3"/>
    <s v="New"/>
    <x v="4"/>
    <s v="Recovery Roller"/>
    <n v="4"/>
    <n v="36.380000000000003"/>
    <n v="0"/>
    <n v="14.16"/>
    <x v="1799"/>
    <n v="56.64"/>
    <n v="88.88000000000001"/>
    <n v="0.61077515118196812"/>
  </r>
  <r>
    <n v="2601"/>
    <d v="2026-09-07T00:00:00"/>
    <n v="2026"/>
    <x v="2"/>
    <n v="9"/>
    <x v="8"/>
    <x v="1"/>
    <x v="11"/>
    <x v="0"/>
    <s v="New"/>
    <x v="0"/>
    <s v="Commuter Helmet"/>
    <n v="1"/>
    <n v="82.86"/>
    <n v="0"/>
    <n v="43.33"/>
    <x v="769"/>
    <n v="43.33"/>
    <n v="39.53"/>
    <n v="0.47706975621530295"/>
  </r>
  <r>
    <n v="2831"/>
    <d v="2026-09-07T00:00:00"/>
    <n v="2026"/>
    <x v="2"/>
    <n v="9"/>
    <x v="8"/>
    <x v="0"/>
    <x v="9"/>
    <x v="0"/>
    <s v="New"/>
    <x v="2"/>
    <s v="Packing Cube Set"/>
    <n v="1"/>
    <n v="46.44"/>
    <n v="0.05"/>
    <n v="17.88"/>
    <x v="1641"/>
    <n v="17.88"/>
    <n v="26.237999999999996"/>
    <n v="0.59472324221406225"/>
  </r>
  <r>
    <n v="2845"/>
    <d v="2026-09-07T00:00:00"/>
    <n v="2026"/>
    <x v="2"/>
    <n v="9"/>
    <x v="8"/>
    <x v="0"/>
    <x v="0"/>
    <x v="1"/>
    <s v="Business"/>
    <x v="2"/>
    <s v="Carry-On Duffel"/>
    <n v="4"/>
    <n v="133.26"/>
    <n v="0.1"/>
    <n v="68.77"/>
    <x v="1800"/>
    <n v="275.08"/>
    <n v="204.65600000000001"/>
    <n v="0.42660129738022579"/>
  </r>
  <r>
    <n v="3679"/>
    <d v="2026-09-07T00:00:00"/>
    <n v="2026"/>
    <x v="2"/>
    <n v="9"/>
    <x v="8"/>
    <x v="1"/>
    <x v="12"/>
    <x v="3"/>
    <s v="New"/>
    <x v="1"/>
    <s v="Trail Boots"/>
    <n v="1"/>
    <n v="147.36000000000001"/>
    <n v="0"/>
    <n v="81.599999999999994"/>
    <x v="1801"/>
    <n v="81.599999999999994"/>
    <n v="65.760000000000019"/>
    <n v="0.44625407166123787"/>
  </r>
  <r>
    <n v="3828"/>
    <d v="2026-09-07T00:00:00"/>
    <n v="2026"/>
    <x v="2"/>
    <n v="9"/>
    <x v="8"/>
    <x v="0"/>
    <x v="0"/>
    <x v="0"/>
    <s v="New"/>
    <x v="2"/>
    <s v="Travel Backpack 35L"/>
    <n v="2"/>
    <n v="166.13"/>
    <n v="0.15"/>
    <n v="86.71"/>
    <x v="1802"/>
    <n v="173.42"/>
    <n v="109.001"/>
    <n v="0.38595217777714835"/>
  </r>
  <r>
    <n v="4226"/>
    <d v="2026-09-07T00:00:00"/>
    <n v="2026"/>
    <x v="2"/>
    <n v="9"/>
    <x v="8"/>
    <x v="2"/>
    <x v="3"/>
    <x v="0"/>
    <s v="New"/>
    <x v="4"/>
    <s v="Training Mat"/>
    <n v="1"/>
    <n v="51.74"/>
    <n v="0"/>
    <n v="22.45"/>
    <x v="1803"/>
    <n v="22.45"/>
    <n v="29.290000000000003"/>
    <n v="0.56609972941631237"/>
  </r>
  <r>
    <n v="58"/>
    <d v="2026-09-08T00:00:00"/>
    <n v="2026"/>
    <x v="2"/>
    <n v="9"/>
    <x v="8"/>
    <x v="0"/>
    <x v="0"/>
    <x v="2"/>
    <s v="Returning"/>
    <x v="1"/>
    <s v="Trekking Poles"/>
    <n v="1"/>
    <n v="71.7"/>
    <n v="0"/>
    <n v="32"/>
    <x v="1804"/>
    <n v="32"/>
    <n v="39.700000000000003"/>
    <n v="0.55369595536959559"/>
  </r>
  <r>
    <n v="1224"/>
    <d v="2026-09-08T00:00:00"/>
    <n v="2026"/>
    <x v="2"/>
    <n v="9"/>
    <x v="8"/>
    <x v="2"/>
    <x v="2"/>
    <x v="0"/>
    <s v="Returning"/>
    <x v="0"/>
    <s v="Compact Repair Kit"/>
    <n v="2"/>
    <n v="39.409999999999997"/>
    <n v="0.05"/>
    <n v="17.12"/>
    <x v="1805"/>
    <n v="34.24"/>
    <n v="40.638999999999989"/>
    <n v="0.54272893601677363"/>
  </r>
  <r>
    <n v="4345"/>
    <d v="2026-09-08T00:00:00"/>
    <n v="2026"/>
    <x v="2"/>
    <n v="9"/>
    <x v="8"/>
    <x v="0"/>
    <x v="9"/>
    <x v="0"/>
    <s v="New"/>
    <x v="3"/>
    <s v="Alpine Tent 4P"/>
    <n v="2"/>
    <n v="345.33"/>
    <n v="0"/>
    <n v="198.22"/>
    <x v="1806"/>
    <n v="396.44"/>
    <n v="294.21999999999997"/>
    <n v="0.42599832044710856"/>
  </r>
  <r>
    <n v="1069"/>
    <d v="2026-09-09T00:00:00"/>
    <n v="2026"/>
    <x v="2"/>
    <n v="9"/>
    <x v="8"/>
    <x v="3"/>
    <x v="13"/>
    <x v="0"/>
    <s v="Returning"/>
    <x v="1"/>
    <s v="Trail Boots"/>
    <n v="1"/>
    <n v="145.33000000000001"/>
    <n v="0.1"/>
    <n v="80.97"/>
    <x v="1807"/>
    <n v="80.97"/>
    <n v="49.827000000000027"/>
    <n v="0.3809491043372556"/>
  </r>
  <r>
    <n v="1489"/>
    <d v="2026-09-09T00:00:00"/>
    <n v="2026"/>
    <x v="2"/>
    <n v="9"/>
    <x v="8"/>
    <x v="0"/>
    <x v="0"/>
    <x v="0"/>
    <s v="Returning"/>
    <x v="0"/>
    <s v="Trail Bike Light"/>
    <n v="3"/>
    <n v="50.03"/>
    <n v="0.1"/>
    <n v="22.89"/>
    <x v="1808"/>
    <n v="68.67"/>
    <n v="66.411000000000016"/>
    <n v="0.49163835032313952"/>
  </r>
  <r>
    <n v="2045"/>
    <d v="2026-09-09T00:00:00"/>
    <n v="2026"/>
    <x v="2"/>
    <n v="9"/>
    <x v="8"/>
    <x v="1"/>
    <x v="1"/>
    <x v="3"/>
    <s v="Returning"/>
    <x v="2"/>
    <s v="Insulated Bottle"/>
    <n v="1"/>
    <n v="35.68"/>
    <n v="0.05"/>
    <n v="13.37"/>
    <x v="1786"/>
    <n v="13.37"/>
    <n v="20.526000000000003"/>
    <n v="0.60555817795610112"/>
  </r>
  <r>
    <n v="2610"/>
    <d v="2026-09-09T00:00:00"/>
    <n v="2026"/>
    <x v="2"/>
    <n v="9"/>
    <x v="8"/>
    <x v="3"/>
    <x v="8"/>
    <x v="0"/>
    <s v="Returning"/>
    <x v="3"/>
    <s v="Alpine Tent 4P"/>
    <n v="1"/>
    <n v="341.87"/>
    <n v="0.1"/>
    <n v="190.66"/>
    <x v="1809"/>
    <n v="190.66"/>
    <n v="117.023"/>
    <n v="0.38033625517171893"/>
  </r>
  <r>
    <n v="4210"/>
    <d v="2026-09-09T00:00:00"/>
    <n v="2026"/>
    <x v="2"/>
    <n v="9"/>
    <x v="8"/>
    <x v="1"/>
    <x v="6"/>
    <x v="0"/>
    <s v="Returning"/>
    <x v="2"/>
    <s v="Travel Backpack 35L"/>
    <n v="1"/>
    <n v="164.6"/>
    <n v="0"/>
    <n v="87.21"/>
    <x v="248"/>
    <n v="87.21"/>
    <n v="77.39"/>
    <n v="0.47017010935601461"/>
  </r>
  <r>
    <n v="4584"/>
    <d v="2026-09-09T00:00:00"/>
    <n v="2026"/>
    <x v="2"/>
    <n v="9"/>
    <x v="8"/>
    <x v="3"/>
    <x v="8"/>
    <x v="0"/>
    <s v="Returning"/>
    <x v="4"/>
    <s v="Resistance Band Set"/>
    <n v="2"/>
    <n v="41.24"/>
    <n v="0"/>
    <n v="14.46"/>
    <x v="1810"/>
    <n v="28.92"/>
    <n v="53.56"/>
    <n v="0.64936954413191073"/>
  </r>
  <r>
    <n v="44"/>
    <d v="2026-09-10T00:00:00"/>
    <n v="2026"/>
    <x v="2"/>
    <n v="9"/>
    <x v="8"/>
    <x v="2"/>
    <x v="10"/>
    <x v="2"/>
    <s v="New"/>
    <x v="0"/>
    <s v="Compact Repair Kit"/>
    <n v="1"/>
    <n v="40.1"/>
    <n v="0"/>
    <n v="16.920000000000002"/>
    <x v="1811"/>
    <n v="16.920000000000002"/>
    <n v="23.18"/>
    <n v="0.57805486284289276"/>
  </r>
  <r>
    <n v="97"/>
    <d v="2026-09-10T00:00:00"/>
    <n v="2026"/>
    <x v="2"/>
    <n v="9"/>
    <x v="8"/>
    <x v="1"/>
    <x v="6"/>
    <x v="0"/>
    <s v="New"/>
    <x v="3"/>
    <s v="Portable Camp Stove"/>
    <n v="2"/>
    <n v="80.239999999999995"/>
    <n v="0"/>
    <n v="40.5"/>
    <x v="1812"/>
    <n v="81"/>
    <n v="79.47999999999999"/>
    <n v="0.49526420737786636"/>
  </r>
  <r>
    <n v="1015"/>
    <d v="2026-09-10T00:00:00"/>
    <n v="2026"/>
    <x v="2"/>
    <n v="9"/>
    <x v="8"/>
    <x v="2"/>
    <x v="3"/>
    <x v="0"/>
    <s v="New"/>
    <x v="1"/>
    <s v="Summit Backpack 45L"/>
    <n v="4"/>
    <n v="151.01"/>
    <n v="0"/>
    <n v="80.569999999999993"/>
    <x v="1813"/>
    <n v="322.27999999999997"/>
    <n v="281.76"/>
    <n v="0.46645917488908023"/>
  </r>
  <r>
    <n v="1128"/>
    <d v="2026-09-10T00:00:00"/>
    <n v="2026"/>
    <x v="2"/>
    <n v="9"/>
    <x v="8"/>
    <x v="0"/>
    <x v="15"/>
    <x v="3"/>
    <s v="Returning"/>
    <x v="0"/>
    <s v="Trail Bike Light"/>
    <n v="1"/>
    <n v="51.32"/>
    <n v="0.1"/>
    <n v="22.67"/>
    <x v="1814"/>
    <n v="22.67"/>
    <n v="23.518000000000001"/>
    <n v="0.50917987356023209"/>
  </r>
  <r>
    <n v="3548"/>
    <d v="2026-09-10T00:00:00"/>
    <n v="2026"/>
    <x v="2"/>
    <n v="9"/>
    <x v="8"/>
    <x v="3"/>
    <x v="7"/>
    <x v="2"/>
    <s v="Returning"/>
    <x v="1"/>
    <s v="Trekking Poles"/>
    <n v="2"/>
    <n v="72.61"/>
    <n v="0"/>
    <n v="32.68"/>
    <x v="1815"/>
    <n v="65.36"/>
    <n v="79.86"/>
    <n v="0.54992425285773305"/>
  </r>
  <r>
    <n v="242"/>
    <d v="2026-09-11T00:00:00"/>
    <n v="2026"/>
    <x v="2"/>
    <n v="9"/>
    <x v="8"/>
    <x v="3"/>
    <x v="13"/>
    <x v="3"/>
    <s v="Business"/>
    <x v="4"/>
    <s v="Resistance Band Set"/>
    <n v="5"/>
    <n v="40.94"/>
    <n v="0"/>
    <n v="14.78"/>
    <x v="1816"/>
    <n v="73.899999999999991"/>
    <n v="130.80000000000001"/>
    <n v="0.6389838788470934"/>
  </r>
  <r>
    <n v="784"/>
    <d v="2026-09-11T00:00:00"/>
    <n v="2026"/>
    <x v="2"/>
    <n v="9"/>
    <x v="8"/>
    <x v="2"/>
    <x v="16"/>
    <x v="3"/>
    <s v="New"/>
    <x v="0"/>
    <s v="Commuter Helmet"/>
    <n v="4"/>
    <n v="81.69"/>
    <n v="0"/>
    <n v="42.23"/>
    <x v="1817"/>
    <n v="168.92"/>
    <n v="157.84"/>
    <n v="0.48304566042355246"/>
  </r>
  <r>
    <n v="1535"/>
    <d v="2026-09-11T00:00:00"/>
    <n v="2026"/>
    <x v="2"/>
    <n v="9"/>
    <x v="8"/>
    <x v="0"/>
    <x v="15"/>
    <x v="2"/>
    <s v="New"/>
    <x v="0"/>
    <s v="Trail Bike Light"/>
    <n v="1"/>
    <n v="51.25"/>
    <n v="0.05"/>
    <n v="21.99"/>
    <x v="1818"/>
    <n v="21.99"/>
    <n v="26.697500000000002"/>
    <n v="0.54834403080872918"/>
  </r>
  <r>
    <n v="1687"/>
    <d v="2026-09-11T00:00:00"/>
    <n v="2026"/>
    <x v="2"/>
    <n v="9"/>
    <x v="8"/>
    <x v="2"/>
    <x v="16"/>
    <x v="0"/>
    <s v="Returning"/>
    <x v="4"/>
    <s v="Training Mat"/>
    <n v="1"/>
    <n v="50.78"/>
    <n v="0.05"/>
    <n v="22.52"/>
    <x v="1819"/>
    <n v="22.52"/>
    <n v="25.721"/>
    <n v="0.5331771729441761"/>
  </r>
  <r>
    <n v="2162"/>
    <d v="2026-09-11T00:00:00"/>
    <n v="2026"/>
    <x v="2"/>
    <n v="9"/>
    <x v="8"/>
    <x v="1"/>
    <x v="1"/>
    <x v="0"/>
    <s v="New"/>
    <x v="2"/>
    <s v="Carry-On Duffel"/>
    <n v="1"/>
    <n v="133.31"/>
    <n v="0.05"/>
    <n v="67.790000000000006"/>
    <x v="1820"/>
    <n v="67.790000000000006"/>
    <n v="58.854499999999987"/>
    <n v="0.46472211584395684"/>
  </r>
  <r>
    <n v="2307"/>
    <d v="2026-09-11T00:00:00"/>
    <n v="2026"/>
    <x v="2"/>
    <n v="9"/>
    <x v="8"/>
    <x v="2"/>
    <x v="2"/>
    <x v="0"/>
    <s v="Returning"/>
    <x v="2"/>
    <s v="Travel Backpack 35L"/>
    <n v="1"/>
    <n v="162.06"/>
    <n v="0"/>
    <n v="86.95"/>
    <x v="1821"/>
    <n v="86.95"/>
    <n v="75.11"/>
    <n v="0.4634703196347032"/>
  </r>
  <r>
    <n v="3976"/>
    <d v="2026-09-11T00:00:00"/>
    <n v="2026"/>
    <x v="2"/>
    <n v="9"/>
    <x v="8"/>
    <x v="2"/>
    <x v="5"/>
    <x v="2"/>
    <s v="Returning"/>
    <x v="2"/>
    <s v="Insulated Bottle"/>
    <n v="2"/>
    <n v="37.03"/>
    <n v="0.1"/>
    <n v="13.46"/>
    <x v="1822"/>
    <n v="26.92"/>
    <n v="39.734000000000009"/>
    <n v="0.59612326342004984"/>
  </r>
  <r>
    <n v="5066"/>
    <d v="2026-09-11T00:00:00"/>
    <n v="2026"/>
    <x v="2"/>
    <n v="9"/>
    <x v="8"/>
    <x v="1"/>
    <x v="11"/>
    <x v="0"/>
    <s v="New"/>
    <x v="3"/>
    <s v="Alpine Tent 4P"/>
    <n v="1"/>
    <n v="338.01"/>
    <n v="0"/>
    <n v="190.89"/>
    <x v="1823"/>
    <n v="190.89"/>
    <n v="147.12"/>
    <n v="0.43525339486997427"/>
  </r>
  <r>
    <n v="78"/>
    <d v="2026-09-12T00:00:00"/>
    <n v="2026"/>
    <x v="2"/>
    <n v="9"/>
    <x v="8"/>
    <x v="3"/>
    <x v="13"/>
    <x v="0"/>
    <s v="New"/>
    <x v="4"/>
    <s v="Resistance Band Set"/>
    <n v="5"/>
    <n v="40.78"/>
    <n v="0.05"/>
    <n v="14.94"/>
    <x v="1824"/>
    <n v="74.7"/>
    <n v="119.00499999999998"/>
    <n v="0.61436204537828132"/>
  </r>
  <r>
    <n v="354"/>
    <d v="2026-09-12T00:00:00"/>
    <n v="2026"/>
    <x v="2"/>
    <n v="9"/>
    <x v="8"/>
    <x v="2"/>
    <x v="16"/>
    <x v="0"/>
    <s v="Returning"/>
    <x v="0"/>
    <s v="Trail Bike Light"/>
    <n v="4"/>
    <n v="51.47"/>
    <n v="0"/>
    <n v="21.9"/>
    <x v="1825"/>
    <n v="87.6"/>
    <n v="118.28"/>
    <n v="0.57450942296483387"/>
  </r>
  <r>
    <n v="1738"/>
    <d v="2026-09-12T00:00:00"/>
    <n v="2026"/>
    <x v="2"/>
    <n v="9"/>
    <x v="8"/>
    <x v="0"/>
    <x v="15"/>
    <x v="1"/>
    <s v="Business"/>
    <x v="1"/>
    <s v="Trail Boots"/>
    <n v="10"/>
    <n v="144.4"/>
    <n v="0.1"/>
    <n v="81.069999999999993"/>
    <x v="1826"/>
    <n v="810.69999999999993"/>
    <n v="488.9000000000002"/>
    <n v="0.37619267466912909"/>
  </r>
  <r>
    <n v="1900"/>
    <d v="2026-09-12T00:00:00"/>
    <n v="2026"/>
    <x v="2"/>
    <n v="9"/>
    <x v="8"/>
    <x v="1"/>
    <x v="6"/>
    <x v="2"/>
    <s v="New"/>
    <x v="4"/>
    <s v="Training Mat"/>
    <n v="1"/>
    <n v="51.34"/>
    <n v="0.1"/>
    <n v="22.63"/>
    <x v="1827"/>
    <n v="22.63"/>
    <n v="23.576000000000004"/>
    <n v="0.51023676578799293"/>
  </r>
  <r>
    <n v="3375"/>
    <d v="2026-09-12T00:00:00"/>
    <n v="2026"/>
    <x v="2"/>
    <n v="9"/>
    <x v="8"/>
    <x v="1"/>
    <x v="1"/>
    <x v="1"/>
    <s v="Returning"/>
    <x v="2"/>
    <s v="Packing Cube Set"/>
    <n v="6"/>
    <n v="47.72"/>
    <n v="0.1"/>
    <n v="18.41"/>
    <x v="1828"/>
    <n v="110.46000000000001"/>
    <n v="147.22799999999998"/>
    <n v="0.57134208810654741"/>
  </r>
  <r>
    <n v="3567"/>
    <d v="2026-09-12T00:00:00"/>
    <n v="2026"/>
    <x v="2"/>
    <n v="9"/>
    <x v="8"/>
    <x v="1"/>
    <x v="11"/>
    <x v="0"/>
    <s v="Business"/>
    <x v="3"/>
    <s v="Portable Camp Stove"/>
    <n v="1"/>
    <n v="81.489999999999995"/>
    <n v="0.1"/>
    <n v="38.83"/>
    <x v="1829"/>
    <n v="38.83"/>
    <n v="34.510999999999996"/>
    <n v="0.47055535103148305"/>
  </r>
  <r>
    <n v="4106"/>
    <d v="2026-09-12T00:00:00"/>
    <n v="2026"/>
    <x v="2"/>
    <n v="9"/>
    <x v="8"/>
    <x v="1"/>
    <x v="6"/>
    <x v="2"/>
    <s v="Returning"/>
    <x v="0"/>
    <s v="Compact Repair Kit"/>
    <n v="2"/>
    <n v="39.700000000000003"/>
    <n v="0"/>
    <n v="16.32"/>
    <x v="1830"/>
    <n v="32.64"/>
    <n v="46.760000000000005"/>
    <n v="0.58891687657430736"/>
  </r>
  <r>
    <n v="4293"/>
    <d v="2026-09-12T00:00:00"/>
    <n v="2026"/>
    <x v="2"/>
    <n v="9"/>
    <x v="8"/>
    <x v="1"/>
    <x v="12"/>
    <x v="1"/>
    <s v="New"/>
    <x v="3"/>
    <s v="Alpine Tent 4P"/>
    <n v="4"/>
    <n v="344.67"/>
    <n v="0.1"/>
    <n v="195.35"/>
    <x v="1831"/>
    <n v="781.4"/>
    <n v="459.41200000000015"/>
    <n v="0.37025109363868186"/>
  </r>
  <r>
    <n v="4859"/>
    <d v="2026-09-12T00:00:00"/>
    <n v="2026"/>
    <x v="2"/>
    <n v="9"/>
    <x v="8"/>
    <x v="0"/>
    <x v="0"/>
    <x v="0"/>
    <s v="Returning"/>
    <x v="0"/>
    <s v="Commuter Helmet"/>
    <n v="1"/>
    <n v="80.39"/>
    <n v="0"/>
    <n v="42.85"/>
    <x v="1832"/>
    <n v="42.85"/>
    <n v="37.54"/>
    <n v="0.46697350416718497"/>
  </r>
  <r>
    <n v="770"/>
    <d v="2026-09-13T00:00:00"/>
    <n v="2026"/>
    <x v="2"/>
    <n v="9"/>
    <x v="8"/>
    <x v="2"/>
    <x v="3"/>
    <x v="2"/>
    <s v="Returning"/>
    <x v="1"/>
    <s v="Trail Boots"/>
    <n v="1"/>
    <n v="143.66999999999999"/>
    <n v="0.1"/>
    <n v="79.89"/>
    <x v="1833"/>
    <n v="79.89"/>
    <n v="49.412999999999997"/>
    <n v="0.38214890605786406"/>
  </r>
  <r>
    <n v="1375"/>
    <d v="2026-09-13T00:00:00"/>
    <n v="2026"/>
    <x v="2"/>
    <n v="9"/>
    <x v="8"/>
    <x v="1"/>
    <x v="12"/>
    <x v="2"/>
    <s v="Returning"/>
    <x v="2"/>
    <s v="Insulated Bottle"/>
    <n v="1"/>
    <n v="35.86"/>
    <n v="0"/>
    <n v="13.33"/>
    <x v="1834"/>
    <n v="13.33"/>
    <n v="22.53"/>
    <n v="0.62827663134411604"/>
  </r>
  <r>
    <n v="2063"/>
    <d v="2026-09-13T00:00:00"/>
    <n v="2026"/>
    <x v="2"/>
    <n v="9"/>
    <x v="8"/>
    <x v="1"/>
    <x v="14"/>
    <x v="2"/>
    <s v="Returning"/>
    <x v="2"/>
    <s v="Carry-On Duffel"/>
    <n v="3"/>
    <n v="130.28"/>
    <n v="0.1"/>
    <n v="65.33"/>
    <x v="1835"/>
    <n v="195.99"/>
    <n v="155.76600000000002"/>
    <n v="0.44282400300208102"/>
  </r>
  <r>
    <n v="2563"/>
    <d v="2026-09-13T00:00:00"/>
    <n v="2026"/>
    <x v="2"/>
    <n v="9"/>
    <x v="8"/>
    <x v="1"/>
    <x v="6"/>
    <x v="3"/>
    <s v="Returning"/>
    <x v="1"/>
    <s v="Summit Backpack 45L"/>
    <n v="1"/>
    <n v="157.88999999999999"/>
    <n v="0.1"/>
    <n v="78.209999999999994"/>
    <x v="1836"/>
    <n v="78.209999999999994"/>
    <n v="63.891000000000005"/>
    <n v="0.44961682183798851"/>
  </r>
  <r>
    <n v="2786"/>
    <d v="2026-09-13T00:00:00"/>
    <n v="2026"/>
    <x v="2"/>
    <n v="9"/>
    <x v="8"/>
    <x v="3"/>
    <x v="8"/>
    <x v="0"/>
    <s v="New"/>
    <x v="4"/>
    <s v="Resistance Band Set"/>
    <n v="2"/>
    <n v="40.83"/>
    <n v="0"/>
    <n v="14.56"/>
    <x v="1837"/>
    <n v="29.12"/>
    <n v="52.539999999999992"/>
    <n v="0.64339946118050451"/>
  </r>
  <r>
    <n v="3269"/>
    <d v="2026-09-13T00:00:00"/>
    <n v="2026"/>
    <x v="2"/>
    <n v="9"/>
    <x v="8"/>
    <x v="2"/>
    <x v="16"/>
    <x v="2"/>
    <s v="New"/>
    <x v="4"/>
    <s v="Recovery Roller"/>
    <n v="2"/>
    <n v="37.119999999999997"/>
    <n v="0"/>
    <n v="14.26"/>
    <x v="1838"/>
    <n v="28.52"/>
    <n v="45.72"/>
    <n v="0.61584051724137934"/>
  </r>
  <r>
    <n v="3346"/>
    <d v="2026-09-13T00:00:00"/>
    <n v="2026"/>
    <x v="2"/>
    <n v="9"/>
    <x v="8"/>
    <x v="3"/>
    <x v="8"/>
    <x v="0"/>
    <s v="Returning"/>
    <x v="3"/>
    <s v="Compact Sleeping Bag"/>
    <n v="2"/>
    <n v="124.04"/>
    <n v="0.05"/>
    <n v="59.29"/>
    <x v="1839"/>
    <n v="118.58"/>
    <n v="117.09599999999999"/>
    <n v="0.49685160983723414"/>
  </r>
  <r>
    <n v="4097"/>
    <d v="2026-09-13T00:00:00"/>
    <n v="2026"/>
    <x v="2"/>
    <n v="9"/>
    <x v="8"/>
    <x v="1"/>
    <x v="12"/>
    <x v="0"/>
    <s v="Returning"/>
    <x v="1"/>
    <s v="Trail Boots"/>
    <n v="1"/>
    <n v="142.36000000000001"/>
    <n v="0"/>
    <n v="78.3"/>
    <x v="1840"/>
    <n v="78.3"/>
    <n v="64.060000000000016"/>
    <n v="0.44998595110986239"/>
  </r>
  <r>
    <n v="4208"/>
    <d v="2026-09-13T00:00:00"/>
    <n v="2026"/>
    <x v="2"/>
    <n v="9"/>
    <x v="8"/>
    <x v="1"/>
    <x v="12"/>
    <x v="1"/>
    <s v="Business"/>
    <x v="0"/>
    <s v="Cycling Pack 12L"/>
    <n v="6"/>
    <n v="104.11"/>
    <n v="0.1"/>
    <n v="49"/>
    <x v="1841"/>
    <n v="294"/>
    <n v="268.19399999999996"/>
    <n v="0.47704884790659446"/>
  </r>
  <r>
    <n v="4606"/>
    <d v="2026-09-13T00:00:00"/>
    <n v="2026"/>
    <x v="2"/>
    <n v="9"/>
    <x v="8"/>
    <x v="3"/>
    <x v="8"/>
    <x v="0"/>
    <s v="Business"/>
    <x v="3"/>
    <s v="Alpine Tent 4P"/>
    <n v="1"/>
    <n v="335.02"/>
    <n v="0.05"/>
    <n v="198.44"/>
    <x v="1842"/>
    <n v="198.44"/>
    <n v="119.82899999999995"/>
    <n v="0.3765022669502841"/>
  </r>
  <r>
    <n v="222"/>
    <d v="2026-09-14T00:00:00"/>
    <n v="2026"/>
    <x v="2"/>
    <n v="9"/>
    <x v="8"/>
    <x v="1"/>
    <x v="12"/>
    <x v="0"/>
    <s v="Returning"/>
    <x v="0"/>
    <s v="Trail Bike Light"/>
    <n v="2"/>
    <n v="49.69"/>
    <n v="0.05"/>
    <n v="22.55"/>
    <x v="1843"/>
    <n v="45.1"/>
    <n v="49.310999999999986"/>
    <n v="0.52230142674052804"/>
  </r>
  <r>
    <n v="241"/>
    <d v="2026-09-14T00:00:00"/>
    <n v="2026"/>
    <x v="2"/>
    <n v="9"/>
    <x v="8"/>
    <x v="2"/>
    <x v="5"/>
    <x v="0"/>
    <s v="Returning"/>
    <x v="0"/>
    <s v="Trail Bike Light"/>
    <n v="4"/>
    <n v="50.5"/>
    <n v="0"/>
    <n v="23.02"/>
    <x v="1844"/>
    <n v="92.08"/>
    <n v="109.92"/>
    <n v="0.5441584158415842"/>
  </r>
  <r>
    <n v="753"/>
    <d v="2026-09-14T00:00:00"/>
    <n v="2026"/>
    <x v="2"/>
    <n v="9"/>
    <x v="8"/>
    <x v="3"/>
    <x v="4"/>
    <x v="2"/>
    <s v="Returning"/>
    <x v="2"/>
    <s v="Packing Cube Set"/>
    <n v="1"/>
    <n v="47.55"/>
    <n v="0.05"/>
    <n v="18.350000000000001"/>
    <x v="1845"/>
    <n v="18.350000000000001"/>
    <n v="26.822499999999991"/>
    <n v="0.5937794011843488"/>
  </r>
  <r>
    <n v="2530"/>
    <d v="2026-09-14T00:00:00"/>
    <n v="2026"/>
    <x v="2"/>
    <n v="9"/>
    <x v="8"/>
    <x v="3"/>
    <x v="7"/>
    <x v="0"/>
    <s v="New"/>
    <x v="2"/>
    <s v="Packing Cube Set"/>
    <n v="6"/>
    <n v="46.16"/>
    <n v="0.1"/>
    <n v="18.39"/>
    <x v="1846"/>
    <n v="110.34"/>
    <n v="138.92399999999998"/>
    <n v="0.55733679953783932"/>
  </r>
  <r>
    <n v="572"/>
    <d v="2026-09-15T00:00:00"/>
    <n v="2026"/>
    <x v="2"/>
    <n v="9"/>
    <x v="8"/>
    <x v="0"/>
    <x v="15"/>
    <x v="2"/>
    <s v="Returning"/>
    <x v="2"/>
    <s v="Carry-On Duffel"/>
    <n v="2"/>
    <n v="135.79"/>
    <n v="0.05"/>
    <n v="66.53"/>
    <x v="1847"/>
    <n v="133.06"/>
    <n v="124.94099999999997"/>
    <n v="0.48426556486215167"/>
  </r>
  <r>
    <n v="874"/>
    <d v="2026-09-15T00:00:00"/>
    <n v="2026"/>
    <x v="2"/>
    <n v="9"/>
    <x v="8"/>
    <x v="0"/>
    <x v="15"/>
    <x v="0"/>
    <s v="Returning"/>
    <x v="1"/>
    <s v="Trail Boots"/>
    <n v="2"/>
    <n v="141.91999999999999"/>
    <n v="0"/>
    <n v="79.900000000000006"/>
    <x v="1848"/>
    <n v="159.80000000000001"/>
    <n v="124.03999999999996"/>
    <n v="0.43700676437429531"/>
  </r>
  <r>
    <n v="937"/>
    <d v="2026-09-15T00:00:00"/>
    <n v="2026"/>
    <x v="2"/>
    <n v="9"/>
    <x v="8"/>
    <x v="3"/>
    <x v="4"/>
    <x v="3"/>
    <s v="Business"/>
    <x v="1"/>
    <s v="Trail Boots"/>
    <n v="1"/>
    <n v="146.41"/>
    <n v="0.15"/>
    <n v="80.87"/>
    <x v="1849"/>
    <n v="80.87"/>
    <n v="43.578499999999991"/>
    <n v="0.35017296311325563"/>
  </r>
  <r>
    <n v="1229"/>
    <d v="2026-09-15T00:00:00"/>
    <n v="2026"/>
    <x v="2"/>
    <n v="9"/>
    <x v="8"/>
    <x v="1"/>
    <x v="1"/>
    <x v="3"/>
    <s v="New"/>
    <x v="0"/>
    <s v="Compact Repair Kit"/>
    <n v="5"/>
    <n v="40.17"/>
    <n v="0"/>
    <n v="16.27"/>
    <x v="1850"/>
    <n v="81.349999999999994"/>
    <n v="119.50000000000003"/>
    <n v="0.59497137167040082"/>
  </r>
  <r>
    <n v="2186"/>
    <d v="2026-09-15T00:00:00"/>
    <n v="2026"/>
    <x v="2"/>
    <n v="9"/>
    <x v="8"/>
    <x v="2"/>
    <x v="2"/>
    <x v="0"/>
    <s v="Returning"/>
    <x v="1"/>
    <s v="Hiking Daypack 20L"/>
    <n v="2"/>
    <n v="91.6"/>
    <n v="0"/>
    <n v="46.54"/>
    <x v="1851"/>
    <n v="93.08"/>
    <n v="90.11999999999999"/>
    <n v="0.49192139737991264"/>
  </r>
  <r>
    <n v="2922"/>
    <d v="2026-09-15T00:00:00"/>
    <n v="2026"/>
    <x v="2"/>
    <n v="9"/>
    <x v="8"/>
    <x v="2"/>
    <x v="2"/>
    <x v="0"/>
    <s v="New"/>
    <x v="4"/>
    <s v="Weighted Vest"/>
    <n v="4"/>
    <n v="121.47"/>
    <n v="0.05"/>
    <n v="67.650000000000006"/>
    <x v="1852"/>
    <n v="270.60000000000002"/>
    <n v="190.98599999999993"/>
    <n v="0.41376038268058379"/>
  </r>
  <r>
    <n v="3140"/>
    <d v="2026-09-15T00:00:00"/>
    <n v="2026"/>
    <x v="2"/>
    <n v="9"/>
    <x v="8"/>
    <x v="1"/>
    <x v="12"/>
    <x v="3"/>
    <s v="New"/>
    <x v="3"/>
    <s v="Compact Sleeping Bag"/>
    <n v="2"/>
    <n v="122.69"/>
    <n v="0"/>
    <n v="61.4"/>
    <x v="1853"/>
    <n v="122.8"/>
    <n v="122.58"/>
    <n v="0.49955171570625151"/>
  </r>
  <r>
    <n v="3369"/>
    <d v="2026-09-15T00:00:00"/>
    <n v="2026"/>
    <x v="2"/>
    <n v="9"/>
    <x v="8"/>
    <x v="1"/>
    <x v="12"/>
    <x v="3"/>
    <s v="New"/>
    <x v="2"/>
    <s v="Packing Cube Set"/>
    <n v="1"/>
    <n v="45.59"/>
    <n v="0"/>
    <n v="18.28"/>
    <x v="1038"/>
    <n v="18.28"/>
    <n v="27.310000000000002"/>
    <n v="0.59903487606931349"/>
  </r>
  <r>
    <n v="4865"/>
    <d v="2026-09-15T00:00:00"/>
    <n v="2026"/>
    <x v="2"/>
    <n v="9"/>
    <x v="8"/>
    <x v="3"/>
    <x v="4"/>
    <x v="0"/>
    <s v="Returning"/>
    <x v="0"/>
    <s v="Commuter Helmet"/>
    <n v="1"/>
    <n v="83.8"/>
    <n v="0"/>
    <n v="42.23"/>
    <x v="1854"/>
    <n v="42.23"/>
    <n v="41.57"/>
    <n v="0.49606205250596663"/>
  </r>
  <r>
    <n v="103"/>
    <d v="2026-09-16T00:00:00"/>
    <n v="2026"/>
    <x v="2"/>
    <n v="9"/>
    <x v="8"/>
    <x v="2"/>
    <x v="3"/>
    <x v="0"/>
    <s v="New"/>
    <x v="2"/>
    <s v="Carry-On Duffel"/>
    <n v="1"/>
    <n v="132.58000000000001"/>
    <n v="0.15"/>
    <n v="67.62"/>
    <x v="1855"/>
    <n v="67.62"/>
    <n v="45.073000000000008"/>
    <n v="0.39996273060438536"/>
  </r>
  <r>
    <n v="4500"/>
    <d v="2026-09-16T00:00:00"/>
    <n v="2026"/>
    <x v="2"/>
    <n v="9"/>
    <x v="8"/>
    <x v="3"/>
    <x v="8"/>
    <x v="0"/>
    <s v="New"/>
    <x v="3"/>
    <s v="Compact Sleeping Bag"/>
    <n v="2"/>
    <n v="122.12"/>
    <n v="0.05"/>
    <n v="61.76"/>
    <x v="1856"/>
    <n v="123.52"/>
    <n v="108.508"/>
    <n v="0.46765045597945076"/>
  </r>
  <r>
    <n v="5093"/>
    <d v="2026-09-16T00:00:00"/>
    <n v="2026"/>
    <x v="2"/>
    <n v="9"/>
    <x v="8"/>
    <x v="0"/>
    <x v="0"/>
    <x v="1"/>
    <s v="Business"/>
    <x v="1"/>
    <s v="Trail Boots"/>
    <n v="3"/>
    <n v="140.47"/>
    <n v="0.15"/>
    <n v="81.739999999999995"/>
    <x v="1857"/>
    <n v="245.21999999999997"/>
    <n v="112.9785"/>
    <n v="0.31540751845694498"/>
  </r>
  <r>
    <n v="5147"/>
    <d v="2026-09-16T00:00:00"/>
    <n v="2026"/>
    <x v="2"/>
    <n v="9"/>
    <x v="8"/>
    <x v="3"/>
    <x v="13"/>
    <x v="0"/>
    <s v="New"/>
    <x v="1"/>
    <s v="Trail Boots"/>
    <n v="2"/>
    <n v="145.35"/>
    <n v="0.05"/>
    <n v="78.39"/>
    <x v="1858"/>
    <n v="156.78"/>
    <n v="119.38499999999996"/>
    <n v="0.4322959100537721"/>
  </r>
  <r>
    <n v="365"/>
    <d v="2026-09-17T00:00:00"/>
    <n v="2026"/>
    <x v="2"/>
    <n v="9"/>
    <x v="8"/>
    <x v="3"/>
    <x v="8"/>
    <x v="3"/>
    <s v="Returning"/>
    <x v="3"/>
    <s v="Compact Sleeping Bag"/>
    <n v="2"/>
    <n v="121.25"/>
    <n v="0"/>
    <n v="61.5"/>
    <x v="1859"/>
    <n v="123"/>
    <n v="119.5"/>
    <n v="0.4927835051546392"/>
  </r>
  <r>
    <n v="494"/>
    <d v="2026-09-17T00:00:00"/>
    <n v="2026"/>
    <x v="2"/>
    <n v="9"/>
    <x v="8"/>
    <x v="3"/>
    <x v="4"/>
    <x v="0"/>
    <s v="New"/>
    <x v="2"/>
    <s v="Insulated Bottle"/>
    <n v="1"/>
    <n v="35.94"/>
    <n v="0.1"/>
    <n v="13.19"/>
    <x v="1860"/>
    <n v="13.19"/>
    <n v="19.155999999999999"/>
    <n v="0.59222160390774747"/>
  </r>
  <r>
    <n v="665"/>
    <d v="2026-09-17T00:00:00"/>
    <n v="2026"/>
    <x v="2"/>
    <n v="9"/>
    <x v="8"/>
    <x v="1"/>
    <x v="14"/>
    <x v="0"/>
    <s v="New"/>
    <x v="0"/>
    <s v="Cycling Pack 12L"/>
    <n v="1"/>
    <n v="101.18"/>
    <n v="0.1"/>
    <n v="49.38"/>
    <x v="1658"/>
    <n v="49.38"/>
    <n v="41.682000000000009"/>
    <n v="0.45773209461685449"/>
  </r>
  <r>
    <n v="2067"/>
    <d v="2026-09-17T00:00:00"/>
    <n v="2026"/>
    <x v="2"/>
    <n v="9"/>
    <x v="8"/>
    <x v="3"/>
    <x v="7"/>
    <x v="2"/>
    <s v="New"/>
    <x v="0"/>
    <s v="Commuter Helmet"/>
    <n v="2"/>
    <n v="82.47"/>
    <n v="0"/>
    <n v="42.49"/>
    <x v="1861"/>
    <n v="84.98"/>
    <n v="79.959999999999994"/>
    <n v="0.48478234509518608"/>
  </r>
  <r>
    <n v="2648"/>
    <d v="2026-09-17T00:00:00"/>
    <n v="2026"/>
    <x v="2"/>
    <n v="9"/>
    <x v="8"/>
    <x v="2"/>
    <x v="16"/>
    <x v="3"/>
    <s v="New"/>
    <x v="4"/>
    <s v="Training Mat"/>
    <n v="1"/>
    <n v="50.47"/>
    <n v="0.05"/>
    <n v="22.27"/>
    <x v="1862"/>
    <n v="22.27"/>
    <n v="25.676499999999994"/>
    <n v="0.53552396942425406"/>
  </r>
  <r>
    <n v="3074"/>
    <d v="2026-09-17T00:00:00"/>
    <n v="2026"/>
    <x v="2"/>
    <n v="9"/>
    <x v="8"/>
    <x v="3"/>
    <x v="8"/>
    <x v="1"/>
    <s v="Business"/>
    <x v="3"/>
    <s v="Portable Camp Stove"/>
    <n v="5"/>
    <n v="82.63"/>
    <n v="0.15"/>
    <n v="38.630000000000003"/>
    <x v="1863"/>
    <n v="193.15"/>
    <n v="158.02749999999995"/>
    <n v="0.44999323703824978"/>
  </r>
  <r>
    <n v="259"/>
    <d v="2026-09-18T00:00:00"/>
    <n v="2026"/>
    <x v="2"/>
    <n v="9"/>
    <x v="8"/>
    <x v="3"/>
    <x v="8"/>
    <x v="2"/>
    <s v="Business"/>
    <x v="2"/>
    <s v="Travel Backpack 35L"/>
    <n v="4"/>
    <n v="168.48"/>
    <n v="0.1"/>
    <n v="89.85"/>
    <x v="1864"/>
    <n v="359.4"/>
    <n v="247.12800000000004"/>
    <n v="0.4074469768914214"/>
  </r>
  <r>
    <n v="997"/>
    <d v="2026-09-18T00:00:00"/>
    <n v="2026"/>
    <x v="2"/>
    <n v="9"/>
    <x v="8"/>
    <x v="1"/>
    <x v="11"/>
    <x v="3"/>
    <s v="Returning"/>
    <x v="3"/>
    <s v="Compact Sleeping Bag"/>
    <n v="2"/>
    <n v="121.82"/>
    <n v="0"/>
    <n v="61.92"/>
    <x v="1865"/>
    <n v="123.84"/>
    <n v="119.79999999999998"/>
    <n v="0.49170907896897059"/>
  </r>
  <r>
    <n v="2102"/>
    <d v="2026-09-18T00:00:00"/>
    <n v="2026"/>
    <x v="2"/>
    <n v="9"/>
    <x v="8"/>
    <x v="0"/>
    <x v="15"/>
    <x v="2"/>
    <s v="Returning"/>
    <x v="0"/>
    <s v="Trail Bike Light"/>
    <n v="1"/>
    <n v="50.02"/>
    <n v="0.1"/>
    <n v="22.47"/>
    <x v="1866"/>
    <n v="22.47"/>
    <n v="22.548000000000002"/>
    <n v="0.50086632013861121"/>
  </r>
  <r>
    <n v="2452"/>
    <d v="2026-09-18T00:00:00"/>
    <n v="2026"/>
    <x v="2"/>
    <n v="9"/>
    <x v="8"/>
    <x v="2"/>
    <x v="5"/>
    <x v="0"/>
    <s v="New"/>
    <x v="4"/>
    <s v="Training Mat"/>
    <n v="1"/>
    <n v="50.17"/>
    <n v="0.1"/>
    <n v="21.99"/>
    <x v="1867"/>
    <n v="21.99"/>
    <n v="23.163000000000007"/>
    <n v="0.51298917015480705"/>
  </r>
  <r>
    <n v="2761"/>
    <d v="2026-09-18T00:00:00"/>
    <n v="2026"/>
    <x v="2"/>
    <n v="9"/>
    <x v="8"/>
    <x v="0"/>
    <x v="15"/>
    <x v="1"/>
    <s v="Business"/>
    <x v="3"/>
    <s v="Compact Sleeping Bag"/>
    <n v="5"/>
    <n v="124.51"/>
    <n v="0.1"/>
    <n v="60.29"/>
    <x v="1868"/>
    <n v="301.45"/>
    <n v="258.84500000000008"/>
    <n v="0.46197984990049895"/>
  </r>
  <r>
    <n v="3993"/>
    <d v="2026-09-18T00:00:00"/>
    <n v="2026"/>
    <x v="2"/>
    <n v="9"/>
    <x v="8"/>
    <x v="1"/>
    <x v="12"/>
    <x v="3"/>
    <s v="Returning"/>
    <x v="1"/>
    <s v="Summit Backpack 45L"/>
    <n v="1"/>
    <n v="153.68"/>
    <n v="0.05"/>
    <n v="77.42"/>
    <x v="1869"/>
    <n v="77.42"/>
    <n v="68.576000000000008"/>
    <n v="0.46971149894517661"/>
  </r>
  <r>
    <n v="4343"/>
    <d v="2026-09-18T00:00:00"/>
    <n v="2026"/>
    <x v="2"/>
    <n v="9"/>
    <x v="8"/>
    <x v="1"/>
    <x v="12"/>
    <x v="3"/>
    <s v="New"/>
    <x v="3"/>
    <s v="Compact Sleeping Bag"/>
    <n v="2"/>
    <n v="121.37"/>
    <n v="0.05"/>
    <n v="60.13"/>
    <x v="1870"/>
    <n v="120.26"/>
    <n v="110.343"/>
    <n v="0.47849767782726155"/>
  </r>
  <r>
    <n v="4429"/>
    <d v="2026-09-18T00:00:00"/>
    <n v="2026"/>
    <x v="2"/>
    <n v="9"/>
    <x v="8"/>
    <x v="0"/>
    <x v="15"/>
    <x v="0"/>
    <s v="Business"/>
    <x v="1"/>
    <s v="Trail Boots"/>
    <n v="2"/>
    <n v="145.1"/>
    <n v="0.1"/>
    <n v="77.62"/>
    <x v="1871"/>
    <n v="155.24"/>
    <n v="105.94"/>
    <n v="0.40562064476606169"/>
  </r>
  <r>
    <n v="4824"/>
    <d v="2026-09-18T00:00:00"/>
    <n v="2026"/>
    <x v="2"/>
    <n v="9"/>
    <x v="8"/>
    <x v="3"/>
    <x v="8"/>
    <x v="0"/>
    <s v="Returning"/>
    <x v="4"/>
    <s v="Recovery Roller"/>
    <n v="1"/>
    <n v="36.729999999999997"/>
    <n v="0.05"/>
    <n v="14.11"/>
    <x v="1872"/>
    <n v="14.11"/>
    <n v="20.783499999999997"/>
    <n v="0.59562669265049362"/>
  </r>
  <r>
    <n v="4881"/>
    <d v="2026-09-18T00:00:00"/>
    <n v="2026"/>
    <x v="2"/>
    <n v="9"/>
    <x v="8"/>
    <x v="2"/>
    <x v="2"/>
    <x v="0"/>
    <s v="Business"/>
    <x v="2"/>
    <s v="Carry-On Duffel"/>
    <n v="4"/>
    <n v="134.15"/>
    <n v="0.05"/>
    <n v="65.58"/>
    <x v="1873"/>
    <n v="262.32"/>
    <n v="247.45"/>
    <n v="0.48541499107440611"/>
  </r>
  <r>
    <n v="5138"/>
    <d v="2026-09-18T00:00:00"/>
    <n v="2026"/>
    <x v="2"/>
    <n v="9"/>
    <x v="8"/>
    <x v="0"/>
    <x v="0"/>
    <x v="1"/>
    <s v="Business"/>
    <x v="1"/>
    <s v="Hiking Daypack 20L"/>
    <n v="8"/>
    <n v="94.21"/>
    <n v="0.1"/>
    <n v="45.05"/>
    <x v="1874"/>
    <n v="360.4"/>
    <n v="317.91200000000003"/>
    <n v="0.46868107891353833"/>
  </r>
  <r>
    <n v="1214"/>
    <d v="2026-09-19T00:00:00"/>
    <n v="2026"/>
    <x v="2"/>
    <n v="9"/>
    <x v="8"/>
    <x v="0"/>
    <x v="15"/>
    <x v="2"/>
    <s v="Returning"/>
    <x v="3"/>
    <s v="Trail Tent 2P"/>
    <n v="1"/>
    <n v="198.29"/>
    <n v="0.05"/>
    <n v="106.24"/>
    <x v="1875"/>
    <n v="106.24"/>
    <n v="82.135499999999993"/>
    <n v="0.436020076920831"/>
  </r>
  <r>
    <n v="1346"/>
    <d v="2026-09-19T00:00:00"/>
    <n v="2026"/>
    <x v="2"/>
    <n v="9"/>
    <x v="8"/>
    <x v="1"/>
    <x v="14"/>
    <x v="3"/>
    <s v="Returning"/>
    <x v="2"/>
    <s v="Travel Backpack 35L"/>
    <n v="3"/>
    <n v="166.21"/>
    <n v="0.05"/>
    <n v="85.03"/>
    <x v="1876"/>
    <n v="255.09"/>
    <n v="218.60849999999996"/>
    <n v="0.4614929116304991"/>
  </r>
  <r>
    <n v="1361"/>
    <d v="2026-09-19T00:00:00"/>
    <n v="2026"/>
    <x v="2"/>
    <n v="9"/>
    <x v="8"/>
    <x v="1"/>
    <x v="6"/>
    <x v="3"/>
    <s v="New"/>
    <x v="0"/>
    <s v="Compact Repair Kit"/>
    <n v="1"/>
    <n v="40.700000000000003"/>
    <n v="0.05"/>
    <n v="16.43"/>
    <x v="1877"/>
    <n v="16.43"/>
    <n v="22.234999999999999"/>
    <n v="0.57506789085736454"/>
  </r>
  <r>
    <n v="2728"/>
    <d v="2026-09-19T00:00:00"/>
    <n v="2026"/>
    <x v="2"/>
    <n v="9"/>
    <x v="8"/>
    <x v="0"/>
    <x v="15"/>
    <x v="0"/>
    <s v="New"/>
    <x v="1"/>
    <s v="Summit Backpack 45L"/>
    <n v="3"/>
    <n v="153.5"/>
    <n v="0"/>
    <n v="80.819999999999993"/>
    <x v="1878"/>
    <n v="242.45999999999998"/>
    <n v="218.04000000000002"/>
    <n v="0.47348534201954401"/>
  </r>
  <r>
    <n v="2788"/>
    <d v="2026-09-19T00:00:00"/>
    <n v="2026"/>
    <x v="2"/>
    <n v="9"/>
    <x v="8"/>
    <x v="1"/>
    <x v="12"/>
    <x v="3"/>
    <s v="New"/>
    <x v="1"/>
    <s v="Trekking Poles"/>
    <n v="1"/>
    <n v="70.430000000000007"/>
    <n v="0"/>
    <n v="31.51"/>
    <x v="1879"/>
    <n v="31.51"/>
    <n v="38.92"/>
    <n v="0.55260542382507449"/>
  </r>
  <r>
    <n v="2932"/>
    <d v="2026-09-19T00:00:00"/>
    <n v="2026"/>
    <x v="2"/>
    <n v="9"/>
    <x v="8"/>
    <x v="0"/>
    <x v="15"/>
    <x v="2"/>
    <s v="Business"/>
    <x v="0"/>
    <s v="Trail Bike Light"/>
    <n v="4"/>
    <n v="49.93"/>
    <n v="0"/>
    <n v="22.99"/>
    <x v="1880"/>
    <n v="91.96"/>
    <n v="107.76"/>
    <n v="0.53955537752853999"/>
  </r>
  <r>
    <n v="3399"/>
    <d v="2026-09-19T00:00:00"/>
    <n v="2026"/>
    <x v="2"/>
    <n v="9"/>
    <x v="8"/>
    <x v="1"/>
    <x v="12"/>
    <x v="2"/>
    <s v="Returning"/>
    <x v="0"/>
    <s v="Trail Bike Light"/>
    <n v="1"/>
    <n v="50.18"/>
    <n v="0"/>
    <n v="22.92"/>
    <x v="677"/>
    <n v="22.92"/>
    <n v="27.259999999999998"/>
    <n v="0.54324432044639293"/>
  </r>
  <r>
    <n v="3588"/>
    <d v="2026-09-19T00:00:00"/>
    <n v="2026"/>
    <x v="2"/>
    <n v="9"/>
    <x v="8"/>
    <x v="3"/>
    <x v="13"/>
    <x v="2"/>
    <s v="New"/>
    <x v="2"/>
    <s v="Travel Backpack 35L"/>
    <n v="2"/>
    <n v="164.01"/>
    <n v="0.15"/>
    <n v="87.14"/>
    <x v="1881"/>
    <n v="174.28"/>
    <n v="104.53699999999995"/>
    <n v="0.37493050997607741"/>
  </r>
  <r>
    <n v="3603"/>
    <d v="2026-09-19T00:00:00"/>
    <n v="2026"/>
    <x v="2"/>
    <n v="9"/>
    <x v="8"/>
    <x v="1"/>
    <x v="14"/>
    <x v="3"/>
    <s v="Returning"/>
    <x v="0"/>
    <s v="Commuter Helmet"/>
    <n v="2"/>
    <n v="83.77"/>
    <n v="0"/>
    <n v="43.32"/>
    <x v="1882"/>
    <n v="86.64"/>
    <n v="80.899999999999991"/>
    <n v="0.4828697624447893"/>
  </r>
  <r>
    <n v="3845"/>
    <d v="2026-09-19T00:00:00"/>
    <n v="2026"/>
    <x v="2"/>
    <n v="9"/>
    <x v="8"/>
    <x v="3"/>
    <x v="8"/>
    <x v="0"/>
    <s v="New"/>
    <x v="3"/>
    <s v="Portable Camp Stove"/>
    <n v="1"/>
    <n v="81.84"/>
    <n v="0"/>
    <n v="38.5"/>
    <x v="1883"/>
    <n v="38.5"/>
    <n v="43.34"/>
    <n v="0.52956989247311825"/>
  </r>
  <r>
    <n v="4191"/>
    <d v="2026-09-19T00:00:00"/>
    <n v="2026"/>
    <x v="2"/>
    <n v="9"/>
    <x v="8"/>
    <x v="2"/>
    <x v="5"/>
    <x v="3"/>
    <s v="Returning"/>
    <x v="4"/>
    <s v="Resistance Band Set"/>
    <n v="1"/>
    <n v="40.32"/>
    <n v="0.15"/>
    <n v="14.39"/>
    <x v="1884"/>
    <n v="14.39"/>
    <n v="19.881999999999998"/>
    <n v="0.58012371615312786"/>
  </r>
  <r>
    <n v="4269"/>
    <d v="2026-09-19T00:00:00"/>
    <n v="2026"/>
    <x v="2"/>
    <n v="9"/>
    <x v="8"/>
    <x v="2"/>
    <x v="16"/>
    <x v="1"/>
    <s v="Business"/>
    <x v="1"/>
    <s v="Summit Backpack 45L"/>
    <n v="4"/>
    <n v="155.84"/>
    <n v="0.05"/>
    <n v="80.790000000000006"/>
    <x v="1885"/>
    <n v="323.16000000000003"/>
    <n v="269.03199999999998"/>
    <n v="0.45429860585755966"/>
  </r>
  <r>
    <n v="5"/>
    <d v="2026-09-20T00:00:00"/>
    <n v="2026"/>
    <x v="2"/>
    <n v="9"/>
    <x v="8"/>
    <x v="1"/>
    <x v="6"/>
    <x v="0"/>
    <s v="Business"/>
    <x v="4"/>
    <s v="Training Mat"/>
    <n v="1"/>
    <n v="51.83"/>
    <n v="0"/>
    <n v="21.9"/>
    <x v="1886"/>
    <n v="21.9"/>
    <n v="29.93"/>
    <n v="0.57746478873239437"/>
  </r>
  <r>
    <n v="210"/>
    <d v="2026-09-20T00:00:00"/>
    <n v="2026"/>
    <x v="2"/>
    <n v="9"/>
    <x v="8"/>
    <x v="2"/>
    <x v="3"/>
    <x v="2"/>
    <s v="Returning"/>
    <x v="3"/>
    <s v="Trail Tent 2P"/>
    <n v="1"/>
    <n v="190.77"/>
    <n v="0.05"/>
    <n v="104.69"/>
    <x v="1887"/>
    <n v="104.69"/>
    <n v="76.541500000000013"/>
    <n v="0.42234103894742364"/>
  </r>
  <r>
    <n v="462"/>
    <d v="2026-09-20T00:00:00"/>
    <n v="2026"/>
    <x v="2"/>
    <n v="9"/>
    <x v="8"/>
    <x v="1"/>
    <x v="12"/>
    <x v="2"/>
    <s v="New"/>
    <x v="0"/>
    <s v="Compact Repair Kit"/>
    <n v="2"/>
    <n v="40.049999999999997"/>
    <n v="0.05"/>
    <n v="16.97"/>
    <x v="1708"/>
    <n v="33.94"/>
    <n v="42.154999999999987"/>
    <n v="0.55397857940731976"/>
  </r>
  <r>
    <n v="725"/>
    <d v="2026-09-20T00:00:00"/>
    <n v="2026"/>
    <x v="2"/>
    <n v="9"/>
    <x v="8"/>
    <x v="1"/>
    <x v="12"/>
    <x v="0"/>
    <s v="New"/>
    <x v="0"/>
    <s v="Commuter Helmet"/>
    <n v="1"/>
    <n v="82.08"/>
    <n v="0.05"/>
    <n v="43.18"/>
    <x v="1888"/>
    <n v="43.18"/>
    <n v="34.795999999999999"/>
    <n v="0.44623986867754178"/>
  </r>
  <r>
    <n v="918"/>
    <d v="2026-09-20T00:00:00"/>
    <n v="2026"/>
    <x v="2"/>
    <n v="9"/>
    <x v="8"/>
    <x v="0"/>
    <x v="15"/>
    <x v="0"/>
    <s v="Returning"/>
    <x v="0"/>
    <s v="Trail Bike Light"/>
    <n v="1"/>
    <n v="50.3"/>
    <n v="0.05"/>
    <n v="22.14"/>
    <x v="1889"/>
    <n v="22.14"/>
    <n v="25.644999999999996"/>
    <n v="0.53667468870984614"/>
  </r>
  <r>
    <n v="1442"/>
    <d v="2026-09-20T00:00:00"/>
    <n v="2026"/>
    <x v="2"/>
    <n v="9"/>
    <x v="8"/>
    <x v="2"/>
    <x v="16"/>
    <x v="0"/>
    <s v="New"/>
    <x v="2"/>
    <s v="Packing Cube Set"/>
    <n v="1"/>
    <n v="47.68"/>
    <n v="0.1"/>
    <n v="18.03"/>
    <x v="1890"/>
    <n v="18.03"/>
    <n v="24.881999999999998"/>
    <n v="0.57983780760626391"/>
  </r>
  <r>
    <n v="4290"/>
    <d v="2026-09-20T00:00:00"/>
    <n v="2026"/>
    <x v="2"/>
    <n v="9"/>
    <x v="8"/>
    <x v="2"/>
    <x v="2"/>
    <x v="2"/>
    <s v="Returning"/>
    <x v="0"/>
    <s v="Trail Bike Light"/>
    <n v="2"/>
    <n v="51.48"/>
    <n v="0.05"/>
    <n v="22.38"/>
    <x v="1891"/>
    <n v="44.76"/>
    <n v="53.051999999999985"/>
    <n v="0.54238743712427917"/>
  </r>
  <r>
    <n v="4666"/>
    <d v="2026-09-20T00:00:00"/>
    <n v="2026"/>
    <x v="2"/>
    <n v="9"/>
    <x v="8"/>
    <x v="2"/>
    <x v="3"/>
    <x v="0"/>
    <s v="Business"/>
    <x v="4"/>
    <s v="Weighted Vest"/>
    <n v="2"/>
    <n v="123.73"/>
    <n v="0"/>
    <n v="68.459999999999994"/>
    <x v="1892"/>
    <n v="136.91999999999999"/>
    <n v="110.54000000000002"/>
    <n v="0.44669845631617239"/>
  </r>
  <r>
    <n v="234"/>
    <d v="2026-09-21T00:00:00"/>
    <n v="2026"/>
    <x v="2"/>
    <n v="9"/>
    <x v="8"/>
    <x v="2"/>
    <x v="5"/>
    <x v="0"/>
    <s v="Business"/>
    <x v="1"/>
    <s v="Trail Boots"/>
    <n v="2"/>
    <n v="146.81"/>
    <n v="0"/>
    <n v="79.72"/>
    <x v="1893"/>
    <n v="159.44"/>
    <n v="134.18"/>
    <n v="0.45698521899053202"/>
  </r>
  <r>
    <n v="802"/>
    <d v="2026-09-21T00:00:00"/>
    <n v="2026"/>
    <x v="2"/>
    <n v="9"/>
    <x v="8"/>
    <x v="1"/>
    <x v="12"/>
    <x v="2"/>
    <s v="Returning"/>
    <x v="2"/>
    <s v="Travel Backpack 35L"/>
    <n v="2"/>
    <n v="167.16"/>
    <n v="0"/>
    <n v="88.51"/>
    <x v="1894"/>
    <n v="177.02"/>
    <n v="157.29999999999998"/>
    <n v="0.4705072983967456"/>
  </r>
  <r>
    <n v="1942"/>
    <d v="2026-09-21T00:00:00"/>
    <n v="2026"/>
    <x v="2"/>
    <n v="9"/>
    <x v="8"/>
    <x v="2"/>
    <x v="2"/>
    <x v="0"/>
    <s v="New"/>
    <x v="0"/>
    <s v="Commuter Helmet"/>
    <n v="1"/>
    <n v="83.69"/>
    <n v="0"/>
    <n v="42.76"/>
    <x v="1895"/>
    <n v="42.76"/>
    <n v="40.93"/>
    <n v="0.48906679412116144"/>
  </r>
  <r>
    <n v="2200"/>
    <d v="2026-09-21T00:00:00"/>
    <n v="2026"/>
    <x v="2"/>
    <n v="9"/>
    <x v="8"/>
    <x v="0"/>
    <x v="0"/>
    <x v="0"/>
    <s v="New"/>
    <x v="0"/>
    <s v="Compact Repair Kit"/>
    <n v="1"/>
    <n v="40.4"/>
    <n v="0.15"/>
    <n v="16.47"/>
    <x v="1896"/>
    <n v="16.47"/>
    <n v="17.869999999999997"/>
    <n v="0.52038439138031445"/>
  </r>
  <r>
    <n v="2236"/>
    <d v="2026-09-21T00:00:00"/>
    <n v="2026"/>
    <x v="2"/>
    <n v="9"/>
    <x v="8"/>
    <x v="1"/>
    <x v="11"/>
    <x v="0"/>
    <s v="Returning"/>
    <x v="1"/>
    <s v="Trail Boots"/>
    <n v="3"/>
    <n v="143.31"/>
    <n v="0"/>
    <n v="81.36"/>
    <x v="1897"/>
    <n v="244.07999999999998"/>
    <n v="185.85000000000002"/>
    <n v="0.43227967343521045"/>
  </r>
  <r>
    <n v="4041"/>
    <d v="2026-09-21T00:00:00"/>
    <n v="2026"/>
    <x v="2"/>
    <n v="9"/>
    <x v="8"/>
    <x v="1"/>
    <x v="11"/>
    <x v="1"/>
    <s v="Returning"/>
    <x v="4"/>
    <s v="Training Mat"/>
    <n v="15"/>
    <n v="51.1"/>
    <n v="0.1"/>
    <n v="21.9"/>
    <x v="1898"/>
    <n v="328.5"/>
    <n v="361.35"/>
    <n v="0.52380952380952384"/>
  </r>
  <r>
    <n v="4435"/>
    <d v="2026-09-21T00:00:00"/>
    <n v="2026"/>
    <x v="2"/>
    <n v="9"/>
    <x v="8"/>
    <x v="3"/>
    <x v="13"/>
    <x v="3"/>
    <s v="New"/>
    <x v="1"/>
    <s v="Trail Boots"/>
    <n v="1"/>
    <n v="146.33000000000001"/>
    <n v="0"/>
    <n v="80.05"/>
    <x v="1899"/>
    <n v="80.05"/>
    <n v="66.280000000000015"/>
    <n v="0.45294881432378875"/>
  </r>
  <r>
    <n v="305"/>
    <d v="2026-09-22T00:00:00"/>
    <n v="2026"/>
    <x v="2"/>
    <n v="9"/>
    <x v="8"/>
    <x v="3"/>
    <x v="8"/>
    <x v="0"/>
    <s v="Returning"/>
    <x v="2"/>
    <s v="Carry-On Duffel"/>
    <n v="1"/>
    <n v="130.69999999999999"/>
    <n v="0.05"/>
    <n v="68.23"/>
    <x v="1900"/>
    <n v="68.23"/>
    <n v="55.934999999999974"/>
    <n v="0.45048926831232622"/>
  </r>
  <r>
    <n v="808"/>
    <d v="2026-09-22T00:00:00"/>
    <n v="2026"/>
    <x v="2"/>
    <n v="9"/>
    <x v="8"/>
    <x v="1"/>
    <x v="12"/>
    <x v="1"/>
    <s v="Business"/>
    <x v="4"/>
    <s v="Resistance Band Set"/>
    <n v="8"/>
    <n v="39.630000000000003"/>
    <n v="0.15"/>
    <n v="14.61"/>
    <x v="1901"/>
    <n v="116.88"/>
    <n v="152.60400000000004"/>
    <n v="0.56628222825844954"/>
  </r>
  <r>
    <n v="1029"/>
    <d v="2026-09-22T00:00:00"/>
    <n v="2026"/>
    <x v="2"/>
    <n v="9"/>
    <x v="8"/>
    <x v="1"/>
    <x v="6"/>
    <x v="0"/>
    <s v="Returning"/>
    <x v="2"/>
    <s v="Carry-On Duffel"/>
    <n v="1"/>
    <n v="132.36000000000001"/>
    <n v="0.05"/>
    <n v="66.63"/>
    <x v="1902"/>
    <n v="66.63"/>
    <n v="59.112000000000009"/>
    <n v="0.47010545402490822"/>
  </r>
  <r>
    <n v="1721"/>
    <d v="2026-09-22T00:00:00"/>
    <n v="2026"/>
    <x v="2"/>
    <n v="9"/>
    <x v="8"/>
    <x v="3"/>
    <x v="7"/>
    <x v="0"/>
    <s v="Business"/>
    <x v="1"/>
    <s v="Summit Backpack 45L"/>
    <n v="1"/>
    <n v="156.81"/>
    <n v="0"/>
    <n v="78.2"/>
    <x v="1903"/>
    <n v="78.2"/>
    <n v="78.61"/>
    <n v="0.50130731458452904"/>
  </r>
  <r>
    <n v="2425"/>
    <d v="2026-09-22T00:00:00"/>
    <n v="2026"/>
    <x v="2"/>
    <n v="9"/>
    <x v="8"/>
    <x v="3"/>
    <x v="8"/>
    <x v="3"/>
    <s v="New"/>
    <x v="2"/>
    <s v="Carry-On Duffel"/>
    <n v="3"/>
    <n v="134.52000000000001"/>
    <n v="0.05"/>
    <n v="65.19"/>
    <x v="1904"/>
    <n v="195.57"/>
    <n v="187.81200000000007"/>
    <n v="0.48988215409174152"/>
  </r>
  <r>
    <n v="3322"/>
    <d v="2026-09-22T00:00:00"/>
    <n v="2026"/>
    <x v="2"/>
    <n v="9"/>
    <x v="8"/>
    <x v="3"/>
    <x v="8"/>
    <x v="0"/>
    <s v="Returning"/>
    <x v="3"/>
    <s v="Compact Sleeping Bag"/>
    <n v="1"/>
    <n v="124.51"/>
    <n v="0"/>
    <n v="59.97"/>
    <x v="1905"/>
    <n v="59.97"/>
    <n v="64.540000000000006"/>
    <n v="0.51835193960324477"/>
  </r>
  <r>
    <n v="3821"/>
    <d v="2026-09-22T00:00:00"/>
    <n v="2026"/>
    <x v="2"/>
    <n v="9"/>
    <x v="8"/>
    <x v="2"/>
    <x v="3"/>
    <x v="0"/>
    <s v="Returning"/>
    <x v="1"/>
    <s v="Trail Boots"/>
    <n v="1"/>
    <n v="141"/>
    <n v="0"/>
    <n v="79.010000000000005"/>
    <x v="1236"/>
    <n v="79.010000000000005"/>
    <n v="61.989999999999995"/>
    <n v="0.43964539007092196"/>
  </r>
  <r>
    <n v="3899"/>
    <d v="2026-09-22T00:00:00"/>
    <n v="2026"/>
    <x v="2"/>
    <n v="9"/>
    <x v="8"/>
    <x v="3"/>
    <x v="4"/>
    <x v="1"/>
    <s v="Returning"/>
    <x v="3"/>
    <s v="Compact Sleeping Bag"/>
    <n v="6"/>
    <n v="121.7"/>
    <n v="0.15"/>
    <n v="61.26"/>
    <x v="1906"/>
    <n v="367.56"/>
    <n v="253.11000000000007"/>
    <n v="0.40780124703948967"/>
  </r>
  <r>
    <n v="4807"/>
    <d v="2026-09-22T00:00:00"/>
    <n v="2026"/>
    <x v="2"/>
    <n v="9"/>
    <x v="8"/>
    <x v="3"/>
    <x v="7"/>
    <x v="1"/>
    <s v="Business"/>
    <x v="0"/>
    <s v="Cycling Pack 12L"/>
    <n v="4"/>
    <n v="103.86"/>
    <n v="0.1"/>
    <n v="50.12"/>
    <x v="1907"/>
    <n v="200.48"/>
    <n v="173.41600000000003"/>
    <n v="0.46380811776536796"/>
  </r>
  <r>
    <n v="30"/>
    <d v="2026-09-23T00:00:00"/>
    <n v="2026"/>
    <x v="2"/>
    <n v="9"/>
    <x v="8"/>
    <x v="2"/>
    <x v="5"/>
    <x v="3"/>
    <s v="Returning"/>
    <x v="1"/>
    <s v="Hiking Daypack 20L"/>
    <n v="2"/>
    <n v="93.82"/>
    <n v="0.05"/>
    <n v="45.57"/>
    <x v="1908"/>
    <n v="91.14"/>
    <n v="87.117999999999981"/>
    <n v="0.48871859888476249"/>
  </r>
  <r>
    <n v="3027"/>
    <d v="2026-09-23T00:00:00"/>
    <n v="2026"/>
    <x v="2"/>
    <n v="9"/>
    <x v="8"/>
    <x v="3"/>
    <x v="8"/>
    <x v="1"/>
    <s v="Business"/>
    <x v="1"/>
    <s v="Summit Backpack 45L"/>
    <n v="8"/>
    <n v="155.13999999999999"/>
    <n v="0.1"/>
    <n v="76.87"/>
    <x v="1909"/>
    <n v="614.96"/>
    <n v="502.048"/>
    <n v="0.44945783736553363"/>
  </r>
  <r>
    <n v="3690"/>
    <d v="2026-09-23T00:00:00"/>
    <n v="2026"/>
    <x v="2"/>
    <n v="9"/>
    <x v="8"/>
    <x v="3"/>
    <x v="8"/>
    <x v="0"/>
    <s v="Returning"/>
    <x v="1"/>
    <s v="Hiking Daypack 20L"/>
    <n v="3"/>
    <n v="92.14"/>
    <n v="0.05"/>
    <n v="45.25"/>
    <x v="1910"/>
    <n v="135.75"/>
    <n v="126.84899999999999"/>
    <n v="0.48305210606285626"/>
  </r>
  <r>
    <n v="600"/>
    <d v="2026-09-24T00:00:00"/>
    <n v="2026"/>
    <x v="2"/>
    <n v="9"/>
    <x v="8"/>
    <x v="1"/>
    <x v="12"/>
    <x v="2"/>
    <s v="Returning"/>
    <x v="0"/>
    <s v="Compact Repair Kit"/>
    <n v="6"/>
    <n v="39.880000000000003"/>
    <n v="0.05"/>
    <n v="16.79"/>
    <x v="1911"/>
    <n v="100.74"/>
    <n v="126.57600000000004"/>
    <n v="0.5568283798764716"/>
  </r>
  <r>
    <n v="1931"/>
    <d v="2026-09-24T00:00:00"/>
    <n v="2026"/>
    <x v="2"/>
    <n v="9"/>
    <x v="8"/>
    <x v="2"/>
    <x v="16"/>
    <x v="0"/>
    <s v="Returning"/>
    <x v="2"/>
    <s v="Insulated Bottle"/>
    <n v="4"/>
    <n v="35.700000000000003"/>
    <n v="0"/>
    <n v="13.91"/>
    <x v="1912"/>
    <n v="55.64"/>
    <n v="87.160000000000011"/>
    <n v="0.61036414565826336"/>
  </r>
  <r>
    <n v="2124"/>
    <d v="2026-09-24T00:00:00"/>
    <n v="2026"/>
    <x v="2"/>
    <n v="9"/>
    <x v="8"/>
    <x v="3"/>
    <x v="8"/>
    <x v="2"/>
    <s v="New"/>
    <x v="0"/>
    <s v="Cycling Pack 12L"/>
    <n v="6"/>
    <n v="104.16"/>
    <n v="0"/>
    <n v="51.76"/>
    <x v="1913"/>
    <n v="310.56"/>
    <n v="314.40000000000003"/>
    <n v="0.50307219662058378"/>
  </r>
  <r>
    <n v="2789"/>
    <d v="2026-09-24T00:00:00"/>
    <n v="2026"/>
    <x v="2"/>
    <n v="9"/>
    <x v="8"/>
    <x v="2"/>
    <x v="16"/>
    <x v="0"/>
    <s v="New"/>
    <x v="1"/>
    <s v="Trail Boots"/>
    <n v="5"/>
    <n v="147.21"/>
    <n v="0.05"/>
    <n v="79.14"/>
    <x v="1914"/>
    <n v="395.7"/>
    <n v="303.54750000000007"/>
    <n v="0.43410594961011667"/>
  </r>
  <r>
    <n v="2921"/>
    <d v="2026-09-24T00:00:00"/>
    <n v="2026"/>
    <x v="2"/>
    <n v="9"/>
    <x v="8"/>
    <x v="0"/>
    <x v="0"/>
    <x v="0"/>
    <s v="New"/>
    <x v="3"/>
    <s v="Trail Tent 2P"/>
    <n v="3"/>
    <n v="195.68"/>
    <n v="0.05"/>
    <n v="102.16"/>
    <x v="1915"/>
    <n v="306.48"/>
    <n v="251.20799999999997"/>
    <n v="0.45044541033696256"/>
  </r>
  <r>
    <n v="3108"/>
    <d v="2026-09-24T00:00:00"/>
    <n v="2026"/>
    <x v="2"/>
    <n v="9"/>
    <x v="8"/>
    <x v="1"/>
    <x v="11"/>
    <x v="1"/>
    <s v="Business"/>
    <x v="1"/>
    <s v="Hiking Daypack 20L"/>
    <n v="5"/>
    <n v="90.05"/>
    <n v="0.15"/>
    <n v="44.12"/>
    <x v="1916"/>
    <n v="220.6"/>
    <n v="162.11249999999998"/>
    <n v="0.42358820263252439"/>
  </r>
  <r>
    <n v="3226"/>
    <d v="2026-09-24T00:00:00"/>
    <n v="2026"/>
    <x v="2"/>
    <n v="9"/>
    <x v="8"/>
    <x v="3"/>
    <x v="13"/>
    <x v="3"/>
    <s v="Returning"/>
    <x v="3"/>
    <s v="Alpine Tent 4P"/>
    <n v="1"/>
    <n v="345.48"/>
    <n v="0"/>
    <n v="196.31"/>
    <x v="1917"/>
    <n v="196.31"/>
    <n v="149.17000000000002"/>
    <n v="0.43177607965728843"/>
  </r>
  <r>
    <n v="3286"/>
    <d v="2026-09-24T00:00:00"/>
    <n v="2026"/>
    <x v="2"/>
    <n v="9"/>
    <x v="8"/>
    <x v="3"/>
    <x v="4"/>
    <x v="0"/>
    <s v="New"/>
    <x v="2"/>
    <s v="Packing Cube Set"/>
    <n v="1"/>
    <n v="46.23"/>
    <n v="0.1"/>
    <n v="18.34"/>
    <x v="1918"/>
    <n v="18.34"/>
    <n v="23.266999999999999"/>
    <n v="0.55920878698295962"/>
  </r>
  <r>
    <n v="4510"/>
    <d v="2026-09-24T00:00:00"/>
    <n v="2026"/>
    <x v="2"/>
    <n v="9"/>
    <x v="8"/>
    <x v="0"/>
    <x v="0"/>
    <x v="3"/>
    <s v="Returning"/>
    <x v="3"/>
    <s v="Portable Camp Stove"/>
    <n v="3"/>
    <n v="82.38"/>
    <n v="0.15"/>
    <n v="39.020000000000003"/>
    <x v="1919"/>
    <n v="117.06"/>
    <n v="93.008999999999986"/>
    <n v="0.44275452351370259"/>
  </r>
  <r>
    <n v="2069"/>
    <d v="2026-09-25T00:00:00"/>
    <n v="2026"/>
    <x v="2"/>
    <n v="9"/>
    <x v="8"/>
    <x v="3"/>
    <x v="7"/>
    <x v="0"/>
    <s v="New"/>
    <x v="3"/>
    <s v="Alpine Tent 4P"/>
    <n v="1"/>
    <n v="344.79"/>
    <n v="0"/>
    <n v="189.63"/>
    <x v="1920"/>
    <n v="189.63"/>
    <n v="155.16000000000003"/>
    <n v="0.45001305142260511"/>
  </r>
  <r>
    <n v="95"/>
    <d v="2026-09-26T00:00:00"/>
    <n v="2026"/>
    <x v="2"/>
    <n v="9"/>
    <x v="8"/>
    <x v="0"/>
    <x v="0"/>
    <x v="3"/>
    <s v="Returning"/>
    <x v="1"/>
    <s v="Trekking Poles"/>
    <n v="1"/>
    <n v="73.06"/>
    <n v="0.05"/>
    <n v="31.42"/>
    <x v="1921"/>
    <n v="31.42"/>
    <n v="37.986999999999995"/>
    <n v="0.54730790842422228"/>
  </r>
  <r>
    <n v="160"/>
    <d v="2026-09-26T00:00:00"/>
    <n v="2026"/>
    <x v="2"/>
    <n v="9"/>
    <x v="8"/>
    <x v="3"/>
    <x v="8"/>
    <x v="0"/>
    <s v="Returning"/>
    <x v="3"/>
    <s v="Portable Camp Stove"/>
    <n v="1"/>
    <n v="81.58"/>
    <n v="0.1"/>
    <n v="38.89"/>
    <x v="1922"/>
    <n v="38.89"/>
    <n v="34.531999999999996"/>
    <n v="0.47032224673803491"/>
  </r>
  <r>
    <n v="407"/>
    <d v="2026-09-26T00:00:00"/>
    <n v="2026"/>
    <x v="2"/>
    <n v="9"/>
    <x v="8"/>
    <x v="1"/>
    <x v="12"/>
    <x v="1"/>
    <s v="Returning"/>
    <x v="4"/>
    <s v="Training Mat"/>
    <n v="6"/>
    <n v="49.87"/>
    <n v="0.1"/>
    <n v="21.75"/>
    <x v="1923"/>
    <n v="130.5"/>
    <n v="138.798"/>
    <n v="0.51540672414945521"/>
  </r>
  <r>
    <n v="1395"/>
    <d v="2026-09-26T00:00:00"/>
    <n v="2026"/>
    <x v="2"/>
    <n v="9"/>
    <x v="8"/>
    <x v="2"/>
    <x v="3"/>
    <x v="0"/>
    <s v="New"/>
    <x v="0"/>
    <s v="Compact Repair Kit"/>
    <n v="2"/>
    <n v="39.81"/>
    <n v="0.05"/>
    <n v="16.87"/>
    <x v="1924"/>
    <n v="33.74"/>
    <n v="41.898999999999994"/>
    <n v="0.55393381721069812"/>
  </r>
  <r>
    <n v="2085"/>
    <d v="2026-09-26T00:00:00"/>
    <n v="2026"/>
    <x v="2"/>
    <n v="9"/>
    <x v="8"/>
    <x v="2"/>
    <x v="2"/>
    <x v="0"/>
    <s v="Returning"/>
    <x v="3"/>
    <s v="Trail Tent 2P"/>
    <n v="3"/>
    <n v="191.46"/>
    <n v="0"/>
    <n v="104.06"/>
    <x v="1925"/>
    <n v="312.18"/>
    <n v="262.2"/>
    <n v="0.45649221769560222"/>
  </r>
  <r>
    <n v="3124"/>
    <d v="2026-09-26T00:00:00"/>
    <n v="2026"/>
    <x v="2"/>
    <n v="9"/>
    <x v="8"/>
    <x v="2"/>
    <x v="5"/>
    <x v="0"/>
    <s v="Returning"/>
    <x v="2"/>
    <s v="Packing Cube Set"/>
    <n v="3"/>
    <n v="46.48"/>
    <n v="0.05"/>
    <n v="18.82"/>
    <x v="1926"/>
    <n v="56.46"/>
    <n v="76.007999999999981"/>
    <n v="0.57378385723344494"/>
  </r>
  <r>
    <n v="3216"/>
    <d v="2026-09-26T00:00:00"/>
    <n v="2026"/>
    <x v="2"/>
    <n v="9"/>
    <x v="8"/>
    <x v="1"/>
    <x v="12"/>
    <x v="2"/>
    <s v="Returning"/>
    <x v="2"/>
    <s v="Insulated Bottle"/>
    <n v="2"/>
    <n v="35.44"/>
    <n v="0.1"/>
    <n v="13.2"/>
    <x v="1927"/>
    <n v="26.4"/>
    <n v="37.391999999999996"/>
    <n v="0.58615500376222718"/>
  </r>
  <r>
    <n v="3743"/>
    <d v="2026-09-26T00:00:00"/>
    <n v="2026"/>
    <x v="2"/>
    <n v="9"/>
    <x v="8"/>
    <x v="2"/>
    <x v="2"/>
    <x v="0"/>
    <s v="New"/>
    <x v="4"/>
    <s v="Recovery Roller"/>
    <n v="4"/>
    <n v="36.159999999999997"/>
    <n v="0.05"/>
    <n v="13.68"/>
    <x v="1928"/>
    <n v="54.72"/>
    <n v="82.687999999999988"/>
    <n v="0.60176991150442471"/>
  </r>
  <r>
    <n v="3788"/>
    <d v="2026-09-26T00:00:00"/>
    <n v="2026"/>
    <x v="2"/>
    <n v="9"/>
    <x v="8"/>
    <x v="3"/>
    <x v="8"/>
    <x v="0"/>
    <s v="Returning"/>
    <x v="4"/>
    <s v="Recovery Roller"/>
    <n v="2"/>
    <n v="35.93"/>
    <n v="0"/>
    <n v="13.91"/>
    <x v="1929"/>
    <n v="27.82"/>
    <n v="44.04"/>
    <n v="0.6128583356526579"/>
  </r>
  <r>
    <n v="4883"/>
    <d v="2026-09-26T00:00:00"/>
    <n v="2026"/>
    <x v="2"/>
    <n v="9"/>
    <x v="8"/>
    <x v="3"/>
    <x v="8"/>
    <x v="0"/>
    <s v="Business"/>
    <x v="3"/>
    <s v="Trail Tent 2P"/>
    <n v="1"/>
    <n v="199.7"/>
    <n v="0"/>
    <n v="103.77"/>
    <x v="1930"/>
    <n v="103.77"/>
    <n v="95.929999999999993"/>
    <n v="0.4803705558337506"/>
  </r>
  <r>
    <n v="1577"/>
    <d v="2026-09-27T00:00:00"/>
    <n v="2026"/>
    <x v="2"/>
    <n v="9"/>
    <x v="8"/>
    <x v="3"/>
    <x v="4"/>
    <x v="0"/>
    <s v="New"/>
    <x v="1"/>
    <s v="Summit Backpack 45L"/>
    <n v="4"/>
    <n v="154.28"/>
    <n v="0.05"/>
    <n v="78.180000000000007"/>
    <x v="1931"/>
    <n v="312.72000000000003"/>
    <n v="273.54399999999998"/>
    <n v="0.46658843115047144"/>
  </r>
  <r>
    <n v="2310"/>
    <d v="2026-09-27T00:00:00"/>
    <n v="2026"/>
    <x v="2"/>
    <n v="9"/>
    <x v="8"/>
    <x v="0"/>
    <x v="15"/>
    <x v="0"/>
    <s v="Returning"/>
    <x v="2"/>
    <s v="Travel Backpack 35L"/>
    <n v="1"/>
    <n v="165.44"/>
    <n v="0"/>
    <n v="88.25"/>
    <x v="1932"/>
    <n v="88.25"/>
    <n v="77.19"/>
    <n v="0.46657398452611215"/>
  </r>
  <r>
    <n v="2383"/>
    <d v="2026-09-27T00:00:00"/>
    <n v="2026"/>
    <x v="2"/>
    <n v="9"/>
    <x v="8"/>
    <x v="3"/>
    <x v="7"/>
    <x v="0"/>
    <s v="Returning"/>
    <x v="2"/>
    <s v="Carry-On Duffel"/>
    <n v="2"/>
    <n v="130.29"/>
    <n v="0.1"/>
    <n v="67.97"/>
    <x v="1933"/>
    <n v="135.94"/>
    <n v="98.581999999999994"/>
    <n v="0.42035288800197845"/>
  </r>
  <r>
    <n v="2803"/>
    <d v="2026-09-27T00:00:00"/>
    <n v="2026"/>
    <x v="2"/>
    <n v="9"/>
    <x v="8"/>
    <x v="1"/>
    <x v="12"/>
    <x v="0"/>
    <s v="Returning"/>
    <x v="4"/>
    <s v="Recovery Roller"/>
    <n v="3"/>
    <n v="36.909999999999997"/>
    <n v="0.05"/>
    <n v="13.7"/>
    <x v="1934"/>
    <n v="41.099999999999994"/>
    <n v="64.093499999999992"/>
    <n v="0.60929144861612172"/>
  </r>
  <r>
    <n v="4199"/>
    <d v="2026-09-27T00:00:00"/>
    <n v="2026"/>
    <x v="2"/>
    <n v="9"/>
    <x v="8"/>
    <x v="2"/>
    <x v="5"/>
    <x v="3"/>
    <s v="Business"/>
    <x v="0"/>
    <s v="Trail Bike Light"/>
    <n v="1"/>
    <n v="50.02"/>
    <n v="0"/>
    <n v="22.65"/>
    <x v="1935"/>
    <n v="22.65"/>
    <n v="27.370000000000005"/>
    <n v="0.54718112754898052"/>
  </r>
  <r>
    <n v="4517"/>
    <d v="2026-09-27T00:00:00"/>
    <n v="2026"/>
    <x v="2"/>
    <n v="9"/>
    <x v="8"/>
    <x v="1"/>
    <x v="12"/>
    <x v="0"/>
    <s v="Returning"/>
    <x v="3"/>
    <s v="Portable Camp Stove"/>
    <n v="1"/>
    <n v="83.32"/>
    <n v="0.05"/>
    <n v="38.93"/>
    <x v="1936"/>
    <n v="38.93"/>
    <n v="40.223999999999997"/>
    <n v="0.50817393940925282"/>
  </r>
  <r>
    <n v="80"/>
    <d v="2026-09-28T00:00:00"/>
    <n v="2026"/>
    <x v="2"/>
    <n v="9"/>
    <x v="8"/>
    <x v="0"/>
    <x v="15"/>
    <x v="1"/>
    <s v="Business"/>
    <x v="1"/>
    <s v="Trekking Poles"/>
    <n v="10"/>
    <n v="71.040000000000006"/>
    <n v="0.2"/>
    <n v="31.7"/>
    <x v="1937"/>
    <n v="317"/>
    <n v="251.32000000000005"/>
    <n v="0.4422156531531532"/>
  </r>
  <r>
    <n v="370"/>
    <d v="2026-09-28T00:00:00"/>
    <n v="2026"/>
    <x v="2"/>
    <n v="9"/>
    <x v="8"/>
    <x v="3"/>
    <x v="7"/>
    <x v="2"/>
    <s v="Returning"/>
    <x v="0"/>
    <s v="Compact Repair Kit"/>
    <n v="2"/>
    <n v="40.83"/>
    <n v="0"/>
    <n v="16.850000000000001"/>
    <x v="1837"/>
    <n v="33.700000000000003"/>
    <n v="47.959999999999994"/>
    <n v="0.58731325006122947"/>
  </r>
  <r>
    <n v="417"/>
    <d v="2026-09-28T00:00:00"/>
    <n v="2026"/>
    <x v="2"/>
    <n v="9"/>
    <x v="8"/>
    <x v="1"/>
    <x v="14"/>
    <x v="3"/>
    <s v="Returning"/>
    <x v="3"/>
    <s v="Compact Sleeping Bag"/>
    <n v="1"/>
    <n v="121.64"/>
    <n v="0.15"/>
    <n v="61.56"/>
    <x v="1938"/>
    <n v="61.56"/>
    <n v="41.833999999999989"/>
    <n v="0.40460761746329565"/>
  </r>
  <r>
    <n v="437"/>
    <d v="2026-09-28T00:00:00"/>
    <n v="2026"/>
    <x v="2"/>
    <n v="9"/>
    <x v="8"/>
    <x v="1"/>
    <x v="1"/>
    <x v="2"/>
    <s v="New"/>
    <x v="2"/>
    <s v="Travel Backpack 35L"/>
    <n v="1"/>
    <n v="164.7"/>
    <n v="0"/>
    <n v="86.02"/>
    <x v="1939"/>
    <n v="86.02"/>
    <n v="78.679999999999993"/>
    <n v="0.47771706132361869"/>
  </r>
  <r>
    <n v="790"/>
    <d v="2026-09-28T00:00:00"/>
    <n v="2026"/>
    <x v="2"/>
    <n v="9"/>
    <x v="8"/>
    <x v="3"/>
    <x v="7"/>
    <x v="3"/>
    <s v="New"/>
    <x v="3"/>
    <s v="Trail Tent 2P"/>
    <n v="1"/>
    <n v="199.09"/>
    <n v="0.05"/>
    <n v="106.57"/>
    <x v="1940"/>
    <n v="106.57"/>
    <n v="82.565500000000014"/>
    <n v="0.43654152710622812"/>
  </r>
  <r>
    <n v="1151"/>
    <d v="2026-09-28T00:00:00"/>
    <n v="2026"/>
    <x v="2"/>
    <n v="9"/>
    <x v="8"/>
    <x v="0"/>
    <x v="0"/>
    <x v="3"/>
    <s v="Returning"/>
    <x v="0"/>
    <s v="Commuter Helmet"/>
    <n v="1"/>
    <n v="81.48"/>
    <n v="0"/>
    <n v="41.47"/>
    <x v="1941"/>
    <n v="41.47"/>
    <n v="40.010000000000005"/>
    <n v="0.4910407461953854"/>
  </r>
  <r>
    <n v="1331"/>
    <d v="2026-09-28T00:00:00"/>
    <n v="2026"/>
    <x v="2"/>
    <n v="9"/>
    <x v="8"/>
    <x v="0"/>
    <x v="0"/>
    <x v="0"/>
    <s v="New"/>
    <x v="4"/>
    <s v="Resistance Band Set"/>
    <n v="3"/>
    <n v="39.450000000000003"/>
    <n v="0.05"/>
    <n v="15.1"/>
    <x v="1942"/>
    <n v="45.3"/>
    <n v="67.132500000000007"/>
    <n v="0.59709158828630515"/>
  </r>
  <r>
    <n v="2388"/>
    <d v="2026-09-28T00:00:00"/>
    <n v="2026"/>
    <x v="2"/>
    <n v="9"/>
    <x v="8"/>
    <x v="3"/>
    <x v="8"/>
    <x v="0"/>
    <s v="Returning"/>
    <x v="1"/>
    <s v="Hiking Daypack 20L"/>
    <n v="3"/>
    <n v="93.22"/>
    <n v="0"/>
    <n v="46.75"/>
    <x v="1943"/>
    <n v="140.25"/>
    <n v="139.40999999999997"/>
    <n v="0.49849817635700489"/>
  </r>
  <r>
    <n v="2795"/>
    <d v="2026-09-28T00:00:00"/>
    <n v="2026"/>
    <x v="2"/>
    <n v="9"/>
    <x v="8"/>
    <x v="1"/>
    <x v="12"/>
    <x v="0"/>
    <s v="New"/>
    <x v="1"/>
    <s v="Trail Boots"/>
    <n v="3"/>
    <n v="142.19"/>
    <n v="0.05"/>
    <n v="78.37"/>
    <x v="1944"/>
    <n v="235.11"/>
    <n v="170.13149999999996"/>
    <n v="0.41982743623246871"/>
  </r>
  <r>
    <n v="2840"/>
    <d v="2026-09-28T00:00:00"/>
    <n v="2026"/>
    <x v="2"/>
    <n v="9"/>
    <x v="8"/>
    <x v="0"/>
    <x v="0"/>
    <x v="0"/>
    <s v="Returning"/>
    <x v="1"/>
    <s v="Summit Backpack 45L"/>
    <n v="2"/>
    <n v="151.69999999999999"/>
    <n v="0"/>
    <n v="77.19"/>
    <x v="300"/>
    <n v="154.38"/>
    <n v="149.01999999999998"/>
    <n v="0.49116677653263019"/>
  </r>
  <r>
    <n v="2863"/>
    <d v="2026-09-28T00:00:00"/>
    <n v="2026"/>
    <x v="2"/>
    <n v="9"/>
    <x v="8"/>
    <x v="2"/>
    <x v="2"/>
    <x v="2"/>
    <s v="New"/>
    <x v="2"/>
    <s v="Carry-On Duffel"/>
    <n v="1"/>
    <n v="133.85"/>
    <n v="0.05"/>
    <n v="66.41"/>
    <x v="1945"/>
    <n v="66.41"/>
    <n v="60.747499999999988"/>
    <n v="0.47773430588050247"/>
  </r>
  <r>
    <n v="4522"/>
    <d v="2026-09-28T00:00:00"/>
    <n v="2026"/>
    <x v="2"/>
    <n v="9"/>
    <x v="8"/>
    <x v="3"/>
    <x v="13"/>
    <x v="3"/>
    <s v="Business"/>
    <x v="3"/>
    <s v="Compact Sleeping Bag"/>
    <n v="6"/>
    <n v="125.62"/>
    <n v="0"/>
    <n v="61.34"/>
    <x v="1946"/>
    <n v="368.04"/>
    <n v="385.68"/>
    <n v="0.51170195828689702"/>
  </r>
  <r>
    <n v="5200"/>
    <d v="2026-09-28T00:00:00"/>
    <n v="2026"/>
    <x v="2"/>
    <n v="9"/>
    <x v="8"/>
    <x v="1"/>
    <x v="12"/>
    <x v="0"/>
    <s v="New"/>
    <x v="3"/>
    <s v="Trail Tent 2P"/>
    <n v="3"/>
    <n v="196.87"/>
    <n v="0.1"/>
    <n v="105.93"/>
    <x v="1947"/>
    <n v="317.79000000000002"/>
    <n v="213.75899999999996"/>
    <n v="0.40214354650276823"/>
  </r>
  <r>
    <n v="452"/>
    <d v="2026-09-29T00:00:00"/>
    <n v="2026"/>
    <x v="2"/>
    <n v="9"/>
    <x v="8"/>
    <x v="1"/>
    <x v="1"/>
    <x v="0"/>
    <s v="Returning"/>
    <x v="2"/>
    <s v="Insulated Bottle"/>
    <n v="4"/>
    <n v="36.869999999999997"/>
    <n v="0"/>
    <n v="13.43"/>
    <x v="1948"/>
    <n v="53.72"/>
    <n v="93.759999999999991"/>
    <n v="0.63574721996202876"/>
  </r>
  <r>
    <n v="871"/>
    <d v="2026-09-29T00:00:00"/>
    <n v="2026"/>
    <x v="2"/>
    <n v="9"/>
    <x v="8"/>
    <x v="1"/>
    <x v="12"/>
    <x v="0"/>
    <s v="New"/>
    <x v="2"/>
    <s v="Packing Cube Set"/>
    <n v="1"/>
    <n v="47.37"/>
    <n v="0"/>
    <n v="18.2"/>
    <x v="1949"/>
    <n v="18.2"/>
    <n v="29.169999999999998"/>
    <n v="0.61579058475828585"/>
  </r>
  <r>
    <n v="922"/>
    <d v="2026-09-29T00:00:00"/>
    <n v="2026"/>
    <x v="2"/>
    <n v="9"/>
    <x v="8"/>
    <x v="3"/>
    <x v="8"/>
    <x v="3"/>
    <s v="Business"/>
    <x v="1"/>
    <s v="Trail Boots"/>
    <n v="1"/>
    <n v="145.62"/>
    <n v="0.05"/>
    <n v="80.25"/>
    <x v="1950"/>
    <n v="80.25"/>
    <n v="58.088999999999999"/>
    <n v="0.41990328107041397"/>
  </r>
  <r>
    <n v="1491"/>
    <d v="2026-09-29T00:00:00"/>
    <n v="2026"/>
    <x v="2"/>
    <n v="9"/>
    <x v="8"/>
    <x v="3"/>
    <x v="8"/>
    <x v="2"/>
    <s v="New"/>
    <x v="4"/>
    <s v="Recovery Roller"/>
    <n v="2"/>
    <n v="36.1"/>
    <n v="0.05"/>
    <n v="13.71"/>
    <x v="1951"/>
    <n v="27.42"/>
    <n v="41.17"/>
    <n v="0.60023327015599937"/>
  </r>
  <r>
    <n v="1548"/>
    <d v="2026-09-29T00:00:00"/>
    <n v="2026"/>
    <x v="2"/>
    <n v="9"/>
    <x v="8"/>
    <x v="0"/>
    <x v="9"/>
    <x v="2"/>
    <s v="Returning"/>
    <x v="1"/>
    <s v="Trekking Poles"/>
    <n v="2"/>
    <n v="73"/>
    <n v="0.05"/>
    <n v="31.41"/>
    <x v="1952"/>
    <n v="62.82"/>
    <n v="75.88"/>
    <n v="0.54708002883922136"/>
  </r>
  <r>
    <n v="2299"/>
    <d v="2026-09-29T00:00:00"/>
    <n v="2026"/>
    <x v="2"/>
    <n v="9"/>
    <x v="8"/>
    <x v="1"/>
    <x v="11"/>
    <x v="0"/>
    <s v="New"/>
    <x v="2"/>
    <s v="Insulated Bottle"/>
    <n v="2"/>
    <n v="36.93"/>
    <n v="0.1"/>
    <n v="13.4"/>
    <x v="1953"/>
    <n v="26.8"/>
    <n v="39.674000000000007"/>
    <n v="0.59683485272437353"/>
  </r>
  <r>
    <n v="3051"/>
    <d v="2026-09-29T00:00:00"/>
    <n v="2026"/>
    <x v="2"/>
    <n v="9"/>
    <x v="8"/>
    <x v="1"/>
    <x v="14"/>
    <x v="0"/>
    <s v="New"/>
    <x v="4"/>
    <s v="Training Mat"/>
    <n v="2"/>
    <n v="51.52"/>
    <n v="0"/>
    <n v="21.47"/>
    <x v="1954"/>
    <n v="42.94"/>
    <n v="60.100000000000009"/>
    <n v="0.58326863354037273"/>
  </r>
  <r>
    <n v="4018"/>
    <d v="2026-09-29T00:00:00"/>
    <n v="2026"/>
    <x v="2"/>
    <n v="9"/>
    <x v="8"/>
    <x v="1"/>
    <x v="6"/>
    <x v="0"/>
    <s v="New"/>
    <x v="4"/>
    <s v="Training Mat"/>
    <n v="1"/>
    <n v="50.42"/>
    <n v="0"/>
    <n v="21.68"/>
    <x v="1955"/>
    <n v="21.68"/>
    <n v="28.740000000000002"/>
    <n v="0.57001190003966684"/>
  </r>
  <r>
    <n v="4118"/>
    <d v="2026-09-29T00:00:00"/>
    <n v="2026"/>
    <x v="2"/>
    <n v="9"/>
    <x v="8"/>
    <x v="1"/>
    <x v="14"/>
    <x v="1"/>
    <s v="Returning"/>
    <x v="1"/>
    <s v="Summit Backpack 45L"/>
    <n v="10"/>
    <n v="157.79"/>
    <n v="0.1"/>
    <n v="77.900000000000006"/>
    <x v="1956"/>
    <n v="779"/>
    <n v="641.1099999999999"/>
    <n v="0.4514509439409623"/>
  </r>
  <r>
    <n v="4251"/>
    <d v="2026-09-29T00:00:00"/>
    <n v="2026"/>
    <x v="2"/>
    <n v="9"/>
    <x v="8"/>
    <x v="1"/>
    <x v="11"/>
    <x v="0"/>
    <s v="Returning"/>
    <x v="0"/>
    <s v="Compact Repair Kit"/>
    <n v="1"/>
    <n v="40.409999999999997"/>
    <n v="0.15"/>
    <n v="16.3"/>
    <x v="1957"/>
    <n v="16.3"/>
    <n v="18.048499999999994"/>
    <n v="0.52545234871974023"/>
  </r>
  <r>
    <n v="4557"/>
    <d v="2026-09-29T00:00:00"/>
    <n v="2026"/>
    <x v="2"/>
    <n v="9"/>
    <x v="8"/>
    <x v="3"/>
    <x v="8"/>
    <x v="0"/>
    <s v="New"/>
    <x v="0"/>
    <s v="Trail Bike Light"/>
    <n v="2"/>
    <n v="50.17"/>
    <n v="0.05"/>
    <n v="22.83"/>
    <x v="1958"/>
    <n v="45.66"/>
    <n v="49.662999999999997"/>
    <n v="0.52099703114673268"/>
  </r>
  <r>
    <n v="4811"/>
    <d v="2026-09-29T00:00:00"/>
    <n v="2026"/>
    <x v="2"/>
    <n v="9"/>
    <x v="8"/>
    <x v="1"/>
    <x v="14"/>
    <x v="0"/>
    <s v="New"/>
    <x v="1"/>
    <s v="Summit Backpack 45L"/>
    <n v="1"/>
    <n v="155.55000000000001"/>
    <n v="0.1"/>
    <n v="79.2"/>
    <x v="1959"/>
    <n v="79.2"/>
    <n v="60.795000000000002"/>
    <n v="0.43426550948248149"/>
  </r>
  <r>
    <n v="306"/>
    <d v="2026-09-30T00:00:00"/>
    <n v="2026"/>
    <x v="2"/>
    <n v="9"/>
    <x v="8"/>
    <x v="2"/>
    <x v="10"/>
    <x v="2"/>
    <s v="Business"/>
    <x v="0"/>
    <s v="Trail Bike Light"/>
    <n v="1"/>
    <n v="51.81"/>
    <n v="0.1"/>
    <n v="22.65"/>
    <x v="1960"/>
    <n v="22.65"/>
    <n v="23.979000000000006"/>
    <n v="0.51425078813613856"/>
  </r>
  <r>
    <n v="1158"/>
    <d v="2026-09-30T00:00:00"/>
    <n v="2026"/>
    <x v="2"/>
    <n v="9"/>
    <x v="8"/>
    <x v="0"/>
    <x v="9"/>
    <x v="2"/>
    <s v="Returning"/>
    <x v="4"/>
    <s v="Resistance Band Set"/>
    <n v="1"/>
    <n v="40.61"/>
    <n v="0.1"/>
    <n v="14.28"/>
    <x v="1961"/>
    <n v="14.28"/>
    <n v="22.268999999999998"/>
    <n v="0.60929163588607071"/>
  </r>
  <r>
    <n v="1639"/>
    <d v="2026-09-30T00:00:00"/>
    <n v="2026"/>
    <x v="2"/>
    <n v="9"/>
    <x v="8"/>
    <x v="2"/>
    <x v="2"/>
    <x v="2"/>
    <s v="Business"/>
    <x v="1"/>
    <s v="Trail Boots"/>
    <n v="1"/>
    <n v="140.78"/>
    <n v="0.05"/>
    <n v="80.8"/>
    <x v="1962"/>
    <n v="80.8"/>
    <n v="52.940999999999988"/>
    <n v="0.39584719719457756"/>
  </r>
  <r>
    <n v="2247"/>
    <d v="2026-09-30T00:00:00"/>
    <n v="2026"/>
    <x v="2"/>
    <n v="9"/>
    <x v="8"/>
    <x v="1"/>
    <x v="6"/>
    <x v="2"/>
    <s v="Business"/>
    <x v="2"/>
    <s v="Travel Backpack 35L"/>
    <n v="1"/>
    <n v="163.13999999999999"/>
    <n v="0"/>
    <n v="87.53"/>
    <x v="1592"/>
    <n v="87.53"/>
    <n v="75.609999999999985"/>
    <n v="0.4634669608924849"/>
  </r>
  <r>
    <n v="3119"/>
    <d v="2026-09-30T00:00:00"/>
    <n v="2026"/>
    <x v="2"/>
    <n v="9"/>
    <x v="8"/>
    <x v="3"/>
    <x v="4"/>
    <x v="2"/>
    <s v="Returning"/>
    <x v="1"/>
    <s v="Trekking Poles"/>
    <n v="1"/>
    <n v="70.91"/>
    <n v="0"/>
    <n v="31.73"/>
    <x v="1609"/>
    <n v="31.73"/>
    <n v="39.179999999999993"/>
    <n v="0.55253137780284856"/>
  </r>
  <r>
    <n v="3267"/>
    <d v="2026-09-30T00:00:00"/>
    <n v="2026"/>
    <x v="2"/>
    <n v="9"/>
    <x v="8"/>
    <x v="3"/>
    <x v="13"/>
    <x v="3"/>
    <s v="Returning"/>
    <x v="0"/>
    <s v="Commuter Helmet"/>
    <n v="2"/>
    <n v="81.99"/>
    <n v="0"/>
    <n v="43.95"/>
    <x v="1963"/>
    <n v="87.9"/>
    <n v="76.079999999999984"/>
    <n v="0.46395901939260881"/>
  </r>
  <r>
    <n v="3382"/>
    <d v="2026-09-30T00:00:00"/>
    <n v="2026"/>
    <x v="2"/>
    <n v="9"/>
    <x v="8"/>
    <x v="3"/>
    <x v="4"/>
    <x v="3"/>
    <s v="New"/>
    <x v="0"/>
    <s v="Commuter Helmet"/>
    <n v="2"/>
    <n v="81.13"/>
    <n v="0"/>
    <n v="43.7"/>
    <x v="1964"/>
    <n v="87.4"/>
    <n v="74.859999999999985"/>
    <n v="0.46135831381733017"/>
  </r>
  <r>
    <n v="3814"/>
    <d v="2026-09-30T00:00:00"/>
    <n v="2026"/>
    <x v="2"/>
    <n v="9"/>
    <x v="8"/>
    <x v="1"/>
    <x v="12"/>
    <x v="1"/>
    <s v="Returning"/>
    <x v="1"/>
    <s v="Trail Boots"/>
    <n v="5"/>
    <n v="141.08000000000001"/>
    <n v="0.05"/>
    <n v="78.23"/>
    <x v="1965"/>
    <n v="391.15000000000003"/>
    <n v="278.98000000000008"/>
    <n v="0.4163072836613792"/>
  </r>
  <r>
    <n v="3818"/>
    <d v="2026-09-30T00:00:00"/>
    <n v="2026"/>
    <x v="2"/>
    <n v="9"/>
    <x v="8"/>
    <x v="0"/>
    <x v="15"/>
    <x v="0"/>
    <s v="Returning"/>
    <x v="2"/>
    <s v="Insulated Bottle"/>
    <n v="5"/>
    <n v="36.18"/>
    <n v="0"/>
    <n v="13.66"/>
    <x v="1966"/>
    <n v="68.3"/>
    <n v="112.60000000000001"/>
    <n v="0.62244333886124936"/>
  </r>
  <r>
    <n v="4347"/>
    <d v="2026-09-30T00:00:00"/>
    <n v="2026"/>
    <x v="2"/>
    <n v="9"/>
    <x v="8"/>
    <x v="3"/>
    <x v="13"/>
    <x v="3"/>
    <s v="New"/>
    <x v="0"/>
    <s v="Commuter Helmet"/>
    <n v="1"/>
    <n v="81.06"/>
    <n v="0.05"/>
    <n v="43.54"/>
    <x v="1544"/>
    <n v="43.54"/>
    <n v="33.467000000000006"/>
    <n v="0.434596854831379"/>
  </r>
  <r>
    <n v="4646"/>
    <d v="2026-09-30T00:00:00"/>
    <n v="2026"/>
    <x v="2"/>
    <n v="9"/>
    <x v="8"/>
    <x v="2"/>
    <x v="3"/>
    <x v="0"/>
    <s v="Business"/>
    <x v="4"/>
    <s v="Training Mat"/>
    <n v="1"/>
    <n v="49.51"/>
    <n v="0.15"/>
    <n v="21.4"/>
    <x v="1967"/>
    <n v="21.4"/>
    <n v="20.683499999999995"/>
    <n v="0.49148716242707946"/>
  </r>
  <r>
    <n v="5102"/>
    <d v="2026-09-30T00:00:00"/>
    <n v="2026"/>
    <x v="2"/>
    <n v="9"/>
    <x v="8"/>
    <x v="1"/>
    <x v="14"/>
    <x v="0"/>
    <s v="New"/>
    <x v="3"/>
    <s v="Trail Tent 2P"/>
    <n v="1"/>
    <n v="196.74"/>
    <n v="0.15"/>
    <n v="102.01"/>
    <x v="1968"/>
    <n v="102.01"/>
    <n v="65.219000000000008"/>
    <n v="0.38999814625453721"/>
  </r>
  <r>
    <n v="5152"/>
    <d v="2026-09-30T00:00:00"/>
    <n v="2026"/>
    <x v="2"/>
    <n v="9"/>
    <x v="8"/>
    <x v="3"/>
    <x v="13"/>
    <x v="0"/>
    <s v="New"/>
    <x v="1"/>
    <s v="Hiking Daypack 20L"/>
    <n v="2"/>
    <n v="91.78"/>
    <n v="0.1"/>
    <n v="45.51"/>
    <x v="1969"/>
    <n v="91.02"/>
    <n v="74.184000000000012"/>
    <n v="0.44904481731677204"/>
  </r>
  <r>
    <n v="151"/>
    <d v="2026-10-01T00:00:00"/>
    <n v="2026"/>
    <x v="3"/>
    <n v="10"/>
    <x v="9"/>
    <x v="2"/>
    <x v="10"/>
    <x v="0"/>
    <s v="New"/>
    <x v="1"/>
    <s v="Trail Boots"/>
    <n v="5"/>
    <n v="146.69"/>
    <n v="0"/>
    <n v="79"/>
    <x v="1970"/>
    <n v="395"/>
    <n v="338.45000000000005"/>
    <n v="0.46144931488172342"/>
  </r>
  <r>
    <n v="1292"/>
    <d v="2026-10-01T00:00:00"/>
    <n v="2026"/>
    <x v="3"/>
    <n v="10"/>
    <x v="9"/>
    <x v="0"/>
    <x v="9"/>
    <x v="2"/>
    <s v="New"/>
    <x v="3"/>
    <s v="Portable Camp Stove"/>
    <n v="1"/>
    <n v="79.81"/>
    <n v="0"/>
    <n v="39.08"/>
    <x v="1971"/>
    <n v="39.08"/>
    <n v="40.730000000000004"/>
    <n v="0.5103370504949255"/>
  </r>
  <r>
    <n v="1862"/>
    <d v="2026-10-01T00:00:00"/>
    <n v="2026"/>
    <x v="3"/>
    <n v="10"/>
    <x v="9"/>
    <x v="3"/>
    <x v="8"/>
    <x v="0"/>
    <s v="New"/>
    <x v="3"/>
    <s v="Compact Sleeping Bag"/>
    <n v="5"/>
    <n v="121.63"/>
    <n v="0.05"/>
    <n v="61.7"/>
    <x v="1972"/>
    <n v="308.5"/>
    <n v="269.24249999999995"/>
    <n v="0.46602508903187834"/>
  </r>
  <r>
    <n v="2569"/>
    <d v="2026-10-01T00:00:00"/>
    <n v="2026"/>
    <x v="3"/>
    <n v="10"/>
    <x v="9"/>
    <x v="3"/>
    <x v="13"/>
    <x v="1"/>
    <s v="Business"/>
    <x v="0"/>
    <s v="Trail Bike Light"/>
    <n v="10"/>
    <n v="50.42"/>
    <n v="0.05"/>
    <n v="22.5"/>
    <x v="1973"/>
    <n v="225"/>
    <n v="253.99"/>
    <n v="0.53026159210004387"/>
  </r>
  <r>
    <n v="3333"/>
    <d v="2026-10-01T00:00:00"/>
    <n v="2026"/>
    <x v="3"/>
    <n v="10"/>
    <x v="9"/>
    <x v="2"/>
    <x v="5"/>
    <x v="0"/>
    <s v="New"/>
    <x v="3"/>
    <s v="Portable Camp Stove"/>
    <n v="3"/>
    <n v="80.67"/>
    <n v="0"/>
    <n v="39.94"/>
    <x v="1974"/>
    <n v="119.82"/>
    <n v="122.19"/>
    <n v="0.50489649188050079"/>
  </r>
  <r>
    <n v="3830"/>
    <d v="2026-10-01T00:00:00"/>
    <n v="2026"/>
    <x v="3"/>
    <n v="10"/>
    <x v="9"/>
    <x v="3"/>
    <x v="13"/>
    <x v="0"/>
    <s v="Business"/>
    <x v="1"/>
    <s v="Summit Backpack 45L"/>
    <n v="2"/>
    <n v="152.12"/>
    <n v="0"/>
    <n v="79.53"/>
    <x v="1975"/>
    <n v="159.06"/>
    <n v="145.18"/>
    <n v="0.47718906126742044"/>
  </r>
  <r>
    <n v="4868"/>
    <d v="2026-10-01T00:00:00"/>
    <n v="2026"/>
    <x v="3"/>
    <n v="10"/>
    <x v="9"/>
    <x v="2"/>
    <x v="5"/>
    <x v="1"/>
    <s v="New"/>
    <x v="3"/>
    <s v="Portable Camp Stove"/>
    <n v="4"/>
    <n v="82.54"/>
    <n v="0.15"/>
    <n v="39.74"/>
    <x v="1976"/>
    <n v="158.96"/>
    <n v="121.67600000000002"/>
    <n v="0.43357231431462823"/>
  </r>
  <r>
    <n v="2250"/>
    <d v="2026-10-02T00:00:00"/>
    <n v="2026"/>
    <x v="3"/>
    <n v="10"/>
    <x v="9"/>
    <x v="3"/>
    <x v="13"/>
    <x v="2"/>
    <s v="Returning"/>
    <x v="0"/>
    <s v="Trail Bike Light"/>
    <n v="2"/>
    <n v="50.43"/>
    <n v="0"/>
    <n v="23.04"/>
    <x v="1977"/>
    <n v="46.08"/>
    <n v="54.78"/>
    <n v="0.54312908982748365"/>
  </r>
  <r>
    <n v="2516"/>
    <d v="2026-10-02T00:00:00"/>
    <n v="2026"/>
    <x v="3"/>
    <n v="10"/>
    <x v="9"/>
    <x v="2"/>
    <x v="10"/>
    <x v="0"/>
    <s v="New"/>
    <x v="3"/>
    <s v="Trail Tent 2P"/>
    <n v="2"/>
    <n v="198.57"/>
    <n v="0.15"/>
    <n v="101.08"/>
    <x v="1978"/>
    <n v="202.16"/>
    <n v="135.40899999999996"/>
    <n v="0.4011298430839324"/>
  </r>
  <r>
    <n v="809"/>
    <d v="2026-10-03T00:00:00"/>
    <n v="2026"/>
    <x v="3"/>
    <n v="10"/>
    <x v="9"/>
    <x v="3"/>
    <x v="8"/>
    <x v="0"/>
    <s v="New"/>
    <x v="4"/>
    <s v="Resistance Band Set"/>
    <n v="2"/>
    <n v="41.06"/>
    <n v="0.05"/>
    <n v="14.54"/>
    <x v="1746"/>
    <n v="29.08"/>
    <n v="48.933999999999997"/>
    <n v="0.62724639167328944"/>
  </r>
  <r>
    <n v="1852"/>
    <d v="2026-10-03T00:00:00"/>
    <n v="2026"/>
    <x v="3"/>
    <n v="10"/>
    <x v="9"/>
    <x v="1"/>
    <x v="12"/>
    <x v="1"/>
    <s v="Business"/>
    <x v="2"/>
    <s v="Travel Backpack 35L"/>
    <n v="4"/>
    <n v="162.19"/>
    <n v="0.15"/>
    <n v="89.81"/>
    <x v="1979"/>
    <n v="359.24"/>
    <n v="192.20600000000002"/>
    <n v="0.34854908730863948"/>
  </r>
  <r>
    <n v="3627"/>
    <d v="2026-10-03T00:00:00"/>
    <n v="2026"/>
    <x v="3"/>
    <n v="10"/>
    <x v="9"/>
    <x v="3"/>
    <x v="4"/>
    <x v="2"/>
    <s v="New"/>
    <x v="3"/>
    <s v="Trail Tent 2P"/>
    <n v="2"/>
    <n v="192.99"/>
    <n v="0"/>
    <n v="101.73"/>
    <x v="1980"/>
    <n v="203.46"/>
    <n v="182.52"/>
    <n v="0.47287424218871443"/>
  </r>
  <r>
    <n v="4135"/>
    <d v="2026-10-03T00:00:00"/>
    <n v="2026"/>
    <x v="3"/>
    <n v="10"/>
    <x v="9"/>
    <x v="0"/>
    <x v="15"/>
    <x v="0"/>
    <s v="New"/>
    <x v="1"/>
    <s v="Trail Boots"/>
    <n v="3"/>
    <n v="142.33000000000001"/>
    <n v="0.1"/>
    <n v="79.19"/>
    <x v="1981"/>
    <n v="237.57"/>
    <n v="146.721"/>
    <n v="0.3817966072585619"/>
  </r>
  <r>
    <n v="4138"/>
    <d v="2026-10-03T00:00:00"/>
    <n v="2026"/>
    <x v="3"/>
    <n v="10"/>
    <x v="9"/>
    <x v="1"/>
    <x v="11"/>
    <x v="2"/>
    <s v="Business"/>
    <x v="1"/>
    <s v="Trail Boots"/>
    <n v="4"/>
    <n v="143.63"/>
    <n v="0"/>
    <n v="80.510000000000005"/>
    <x v="1982"/>
    <n v="322.04000000000002"/>
    <n v="252.47999999999996"/>
    <n v="0.43946250783262542"/>
  </r>
  <r>
    <n v="4286"/>
    <d v="2026-10-03T00:00:00"/>
    <n v="2026"/>
    <x v="3"/>
    <n v="10"/>
    <x v="9"/>
    <x v="1"/>
    <x v="6"/>
    <x v="2"/>
    <s v="Returning"/>
    <x v="3"/>
    <s v="Alpine Tent 4P"/>
    <n v="4"/>
    <n v="341.95"/>
    <n v="0.05"/>
    <n v="199.9"/>
    <x v="1983"/>
    <n v="799.6"/>
    <n v="499.80999999999983"/>
    <n v="0.38464379987840625"/>
  </r>
  <r>
    <n v="4371"/>
    <d v="2026-10-03T00:00:00"/>
    <n v="2026"/>
    <x v="3"/>
    <n v="10"/>
    <x v="9"/>
    <x v="1"/>
    <x v="6"/>
    <x v="0"/>
    <s v="Returning"/>
    <x v="4"/>
    <s v="Weighted Vest"/>
    <n v="1"/>
    <n v="123.81"/>
    <n v="0"/>
    <n v="68.72"/>
    <x v="1984"/>
    <n v="68.72"/>
    <n v="55.09"/>
    <n v="0.44495598093853489"/>
  </r>
  <r>
    <n v="905"/>
    <d v="2026-10-04T00:00:00"/>
    <n v="2026"/>
    <x v="3"/>
    <n v="10"/>
    <x v="9"/>
    <x v="2"/>
    <x v="3"/>
    <x v="0"/>
    <s v="New"/>
    <x v="1"/>
    <s v="Trail Boots"/>
    <n v="1"/>
    <n v="146.1"/>
    <n v="0"/>
    <n v="79.739999999999995"/>
    <x v="1985"/>
    <n v="79.739999999999995"/>
    <n v="66.36"/>
    <n v="0.45420944558521564"/>
  </r>
  <r>
    <n v="1415"/>
    <d v="2026-10-04T00:00:00"/>
    <n v="2026"/>
    <x v="3"/>
    <n v="10"/>
    <x v="9"/>
    <x v="1"/>
    <x v="11"/>
    <x v="3"/>
    <s v="Returning"/>
    <x v="2"/>
    <s v="Travel Backpack 35L"/>
    <n v="1"/>
    <n v="161.07"/>
    <n v="0.05"/>
    <n v="89.81"/>
    <x v="1986"/>
    <n v="89.81"/>
    <n v="63.206499999999977"/>
    <n v="0.41306983233834249"/>
  </r>
  <r>
    <n v="2205"/>
    <d v="2026-10-04T00:00:00"/>
    <n v="2026"/>
    <x v="3"/>
    <n v="10"/>
    <x v="9"/>
    <x v="3"/>
    <x v="13"/>
    <x v="0"/>
    <s v="New"/>
    <x v="1"/>
    <s v="Hiking Daypack 20L"/>
    <n v="5"/>
    <n v="90.12"/>
    <n v="0"/>
    <n v="46.67"/>
    <x v="1987"/>
    <n v="233.35000000000002"/>
    <n v="217.25"/>
    <n v="0.48213493120284062"/>
  </r>
  <r>
    <n v="2374"/>
    <d v="2026-10-04T00:00:00"/>
    <n v="2026"/>
    <x v="3"/>
    <n v="10"/>
    <x v="9"/>
    <x v="3"/>
    <x v="13"/>
    <x v="3"/>
    <s v="Returning"/>
    <x v="1"/>
    <s v="Trekking Poles"/>
    <n v="1"/>
    <n v="70.400000000000006"/>
    <n v="0"/>
    <n v="32.43"/>
    <x v="1988"/>
    <n v="32.43"/>
    <n v="37.970000000000006"/>
    <n v="0.53934659090909098"/>
  </r>
  <r>
    <n v="4840"/>
    <d v="2026-10-04T00:00:00"/>
    <n v="2026"/>
    <x v="3"/>
    <n v="10"/>
    <x v="9"/>
    <x v="1"/>
    <x v="12"/>
    <x v="1"/>
    <s v="Business"/>
    <x v="3"/>
    <s v="Trail Tent 2P"/>
    <n v="6"/>
    <n v="191.08"/>
    <n v="0.1"/>
    <n v="102.93"/>
    <x v="1989"/>
    <n v="617.58000000000004"/>
    <n v="414.25200000000007"/>
    <n v="0.40147233270532412"/>
  </r>
  <r>
    <n v="4984"/>
    <d v="2026-10-04T00:00:00"/>
    <n v="2026"/>
    <x v="3"/>
    <n v="10"/>
    <x v="9"/>
    <x v="2"/>
    <x v="16"/>
    <x v="0"/>
    <s v="Returning"/>
    <x v="4"/>
    <s v="Recovery Roller"/>
    <n v="1"/>
    <n v="36.590000000000003"/>
    <n v="0"/>
    <n v="13.62"/>
    <x v="1990"/>
    <n v="13.62"/>
    <n v="22.970000000000006"/>
    <n v="0.62776714949439749"/>
  </r>
  <r>
    <n v="641"/>
    <d v="2026-10-05T00:00:00"/>
    <n v="2026"/>
    <x v="3"/>
    <n v="10"/>
    <x v="9"/>
    <x v="1"/>
    <x v="11"/>
    <x v="2"/>
    <s v="Returning"/>
    <x v="3"/>
    <s v="Compact Sleeping Bag"/>
    <n v="2"/>
    <n v="125.38"/>
    <n v="0.05"/>
    <n v="59.12"/>
    <x v="1991"/>
    <n v="118.24"/>
    <n v="119.98199999999999"/>
    <n v="0.5036562534106841"/>
  </r>
  <r>
    <n v="1358"/>
    <d v="2026-10-05T00:00:00"/>
    <n v="2026"/>
    <x v="3"/>
    <n v="10"/>
    <x v="9"/>
    <x v="0"/>
    <x v="0"/>
    <x v="0"/>
    <s v="New"/>
    <x v="2"/>
    <s v="Insulated Bottle"/>
    <n v="1"/>
    <n v="35.71"/>
    <n v="0"/>
    <n v="13.3"/>
    <x v="1992"/>
    <n v="13.3"/>
    <n v="22.41"/>
    <n v="0.62755530663679637"/>
  </r>
  <r>
    <n v="3904"/>
    <d v="2026-10-05T00:00:00"/>
    <n v="2026"/>
    <x v="3"/>
    <n v="10"/>
    <x v="9"/>
    <x v="1"/>
    <x v="6"/>
    <x v="0"/>
    <s v="Returning"/>
    <x v="2"/>
    <s v="Packing Cube Set"/>
    <n v="2"/>
    <n v="46.72"/>
    <n v="0"/>
    <n v="18.39"/>
    <x v="1993"/>
    <n v="36.78"/>
    <n v="56.66"/>
    <n v="0.60637842465753422"/>
  </r>
  <r>
    <n v="4336"/>
    <d v="2026-10-05T00:00:00"/>
    <n v="2026"/>
    <x v="3"/>
    <n v="10"/>
    <x v="9"/>
    <x v="0"/>
    <x v="15"/>
    <x v="3"/>
    <s v="Returning"/>
    <x v="1"/>
    <s v="Trail Boots"/>
    <n v="1"/>
    <n v="143.16999999999999"/>
    <n v="0.05"/>
    <n v="81.290000000000006"/>
    <x v="1994"/>
    <n v="81.290000000000006"/>
    <n v="54.721499999999978"/>
    <n v="0.40232995004098904"/>
  </r>
  <r>
    <n v="4705"/>
    <d v="2026-10-05T00:00:00"/>
    <n v="2026"/>
    <x v="3"/>
    <n v="10"/>
    <x v="9"/>
    <x v="0"/>
    <x v="0"/>
    <x v="2"/>
    <s v="Returning"/>
    <x v="3"/>
    <s v="Compact Sleeping Bag"/>
    <n v="1"/>
    <n v="125.88"/>
    <n v="0"/>
    <n v="62.46"/>
    <x v="1995"/>
    <n v="62.46"/>
    <n v="63.419999999999995"/>
    <n v="0.50381315538608196"/>
  </r>
  <r>
    <n v="1094"/>
    <d v="2026-10-06T00:00:00"/>
    <n v="2026"/>
    <x v="3"/>
    <n v="10"/>
    <x v="9"/>
    <x v="3"/>
    <x v="4"/>
    <x v="0"/>
    <s v="New"/>
    <x v="4"/>
    <s v="Weighted Vest"/>
    <n v="2"/>
    <n v="121.81"/>
    <n v="0.05"/>
    <n v="67.72"/>
    <x v="1996"/>
    <n v="135.44"/>
    <n v="95.998999999999995"/>
    <n v="0.41479180259161158"/>
  </r>
  <r>
    <n v="3926"/>
    <d v="2026-10-06T00:00:00"/>
    <n v="2026"/>
    <x v="3"/>
    <n v="10"/>
    <x v="9"/>
    <x v="2"/>
    <x v="5"/>
    <x v="0"/>
    <s v="Business"/>
    <x v="1"/>
    <s v="Summit Backpack 45L"/>
    <n v="6"/>
    <n v="154.93"/>
    <n v="0.05"/>
    <n v="79.430000000000007"/>
    <x v="1997"/>
    <n v="476.58000000000004"/>
    <n v="406.52099999999996"/>
    <n v="0.46033352923391546"/>
  </r>
  <r>
    <n v="524"/>
    <d v="2026-10-07T00:00:00"/>
    <n v="2026"/>
    <x v="3"/>
    <n v="10"/>
    <x v="9"/>
    <x v="3"/>
    <x v="8"/>
    <x v="2"/>
    <s v="New"/>
    <x v="0"/>
    <s v="Cycling Pack 12L"/>
    <n v="2"/>
    <n v="101.1"/>
    <n v="0.15"/>
    <n v="51.61"/>
    <x v="1998"/>
    <n v="103.22"/>
    <n v="68.649999999999977"/>
    <n v="0.39942980159422814"/>
  </r>
  <r>
    <n v="2277"/>
    <d v="2026-10-07T00:00:00"/>
    <n v="2026"/>
    <x v="3"/>
    <n v="10"/>
    <x v="9"/>
    <x v="0"/>
    <x v="0"/>
    <x v="0"/>
    <s v="New"/>
    <x v="0"/>
    <s v="Cycling Pack 12L"/>
    <n v="2"/>
    <n v="105"/>
    <n v="0"/>
    <n v="50.3"/>
    <x v="1999"/>
    <n v="100.6"/>
    <n v="109.4"/>
    <n v="0.52095238095238094"/>
  </r>
  <r>
    <n v="2442"/>
    <d v="2026-10-07T00:00:00"/>
    <n v="2026"/>
    <x v="3"/>
    <n v="10"/>
    <x v="9"/>
    <x v="2"/>
    <x v="2"/>
    <x v="1"/>
    <s v="Business"/>
    <x v="1"/>
    <s v="Summit Backpack 45L"/>
    <n v="4"/>
    <n v="157.12"/>
    <n v="0.15"/>
    <n v="77.98"/>
    <x v="2000"/>
    <n v="311.92"/>
    <n v="222.28799999999995"/>
    <n v="0.41610758356295668"/>
  </r>
  <r>
    <n v="2809"/>
    <d v="2026-10-07T00:00:00"/>
    <n v="2026"/>
    <x v="3"/>
    <n v="10"/>
    <x v="9"/>
    <x v="3"/>
    <x v="8"/>
    <x v="0"/>
    <s v="Returning"/>
    <x v="1"/>
    <s v="Trekking Poles"/>
    <n v="3"/>
    <n v="70.239999999999995"/>
    <n v="0.05"/>
    <n v="31.96"/>
    <x v="2001"/>
    <n v="95.88"/>
    <n v="104.30399999999997"/>
    <n v="0.5210406426087999"/>
  </r>
  <r>
    <n v="2946"/>
    <d v="2026-10-07T00:00:00"/>
    <n v="2026"/>
    <x v="3"/>
    <n v="10"/>
    <x v="9"/>
    <x v="2"/>
    <x v="16"/>
    <x v="0"/>
    <s v="Returning"/>
    <x v="0"/>
    <s v="Cycling Pack 12L"/>
    <n v="1"/>
    <n v="103.48"/>
    <n v="0.1"/>
    <n v="51.33"/>
    <x v="2002"/>
    <n v="51.33"/>
    <n v="41.802000000000007"/>
    <n v="0.4488467980930293"/>
  </r>
  <r>
    <n v="4147"/>
    <d v="2026-10-07T00:00:00"/>
    <n v="2026"/>
    <x v="3"/>
    <n v="10"/>
    <x v="9"/>
    <x v="1"/>
    <x v="12"/>
    <x v="2"/>
    <s v="Returning"/>
    <x v="0"/>
    <s v="Compact Repair Kit"/>
    <n v="3"/>
    <n v="40.770000000000003"/>
    <n v="0.05"/>
    <n v="16.68"/>
    <x v="2003"/>
    <n v="50.04"/>
    <n v="66.154499999999985"/>
    <n v="0.56934278300608021"/>
  </r>
  <r>
    <n v="4164"/>
    <d v="2026-10-07T00:00:00"/>
    <n v="2026"/>
    <x v="3"/>
    <n v="10"/>
    <x v="9"/>
    <x v="0"/>
    <x v="9"/>
    <x v="2"/>
    <s v="New"/>
    <x v="1"/>
    <s v="Trail Boots"/>
    <n v="2"/>
    <n v="143.41999999999999"/>
    <n v="0"/>
    <n v="81.44"/>
    <x v="2004"/>
    <n v="162.88"/>
    <n v="123.95999999999998"/>
    <n v="0.43215730023706594"/>
  </r>
  <r>
    <n v="4275"/>
    <d v="2026-10-07T00:00:00"/>
    <n v="2026"/>
    <x v="3"/>
    <n v="10"/>
    <x v="9"/>
    <x v="3"/>
    <x v="7"/>
    <x v="3"/>
    <s v="Returning"/>
    <x v="0"/>
    <s v="Trail Bike Light"/>
    <n v="1"/>
    <n v="49.56"/>
    <n v="0.05"/>
    <n v="22.88"/>
    <x v="2005"/>
    <n v="22.88"/>
    <n v="24.202000000000002"/>
    <n v="0.51403933562720361"/>
  </r>
  <r>
    <n v="5062"/>
    <d v="2026-10-07T00:00:00"/>
    <n v="2026"/>
    <x v="3"/>
    <n v="10"/>
    <x v="9"/>
    <x v="1"/>
    <x v="12"/>
    <x v="0"/>
    <s v="Returning"/>
    <x v="2"/>
    <s v="Carry-On Duffel"/>
    <n v="4"/>
    <n v="131.05000000000001"/>
    <n v="0"/>
    <n v="67.37"/>
    <x v="2006"/>
    <n v="269.48"/>
    <n v="254.72000000000003"/>
    <n v="0.48592140404425793"/>
  </r>
  <r>
    <n v="1126"/>
    <d v="2026-10-08T00:00:00"/>
    <n v="2026"/>
    <x v="3"/>
    <n v="10"/>
    <x v="9"/>
    <x v="0"/>
    <x v="9"/>
    <x v="0"/>
    <s v="Business"/>
    <x v="0"/>
    <s v="Trail Bike Light"/>
    <n v="1"/>
    <n v="51.35"/>
    <n v="0"/>
    <n v="22.98"/>
    <x v="2007"/>
    <n v="22.98"/>
    <n v="28.37"/>
    <n v="0.55248296007789677"/>
  </r>
  <r>
    <n v="1865"/>
    <d v="2026-10-08T00:00:00"/>
    <n v="2026"/>
    <x v="3"/>
    <n v="10"/>
    <x v="9"/>
    <x v="3"/>
    <x v="8"/>
    <x v="0"/>
    <s v="Returning"/>
    <x v="4"/>
    <s v="Resistance Band Set"/>
    <n v="1"/>
    <n v="39.659999999999997"/>
    <n v="0"/>
    <n v="14.39"/>
    <x v="2008"/>
    <n v="14.39"/>
    <n v="25.269999999999996"/>
    <n v="0.63716591023701463"/>
  </r>
  <r>
    <n v="2471"/>
    <d v="2026-10-08T00:00:00"/>
    <n v="2026"/>
    <x v="3"/>
    <n v="10"/>
    <x v="9"/>
    <x v="3"/>
    <x v="13"/>
    <x v="2"/>
    <s v="New"/>
    <x v="4"/>
    <s v="Resistance Band Set"/>
    <n v="1"/>
    <n v="39.79"/>
    <n v="0"/>
    <n v="14.76"/>
    <x v="2009"/>
    <n v="14.76"/>
    <n v="25.03"/>
    <n v="0.62905252576024129"/>
  </r>
  <r>
    <n v="3208"/>
    <d v="2026-10-08T00:00:00"/>
    <n v="2026"/>
    <x v="3"/>
    <n v="10"/>
    <x v="9"/>
    <x v="2"/>
    <x v="10"/>
    <x v="1"/>
    <s v="New"/>
    <x v="0"/>
    <s v="Compact Repair Kit"/>
    <n v="6"/>
    <n v="41.27"/>
    <n v="0.1"/>
    <n v="16.61"/>
    <x v="2010"/>
    <n v="99.66"/>
    <n v="123.19800000000001"/>
    <n v="0.55280941227149127"/>
  </r>
  <r>
    <n v="4285"/>
    <d v="2026-10-08T00:00:00"/>
    <n v="2026"/>
    <x v="3"/>
    <n v="10"/>
    <x v="9"/>
    <x v="3"/>
    <x v="4"/>
    <x v="0"/>
    <s v="Returning"/>
    <x v="1"/>
    <s v="Hiking Daypack 20L"/>
    <n v="1"/>
    <n v="93.39"/>
    <n v="0"/>
    <n v="45.98"/>
    <x v="2011"/>
    <n v="45.98"/>
    <n v="47.410000000000004"/>
    <n v="0.50765606595995294"/>
  </r>
  <r>
    <n v="261"/>
    <d v="2026-10-09T00:00:00"/>
    <n v="2026"/>
    <x v="3"/>
    <n v="10"/>
    <x v="9"/>
    <x v="2"/>
    <x v="3"/>
    <x v="0"/>
    <s v="Business"/>
    <x v="3"/>
    <s v="Alpine Tent 4P"/>
    <n v="1"/>
    <n v="336.56"/>
    <n v="0"/>
    <n v="189.74"/>
    <x v="2012"/>
    <n v="189.74"/>
    <n v="146.82"/>
    <n v="0.43623722367482765"/>
  </r>
  <r>
    <n v="291"/>
    <d v="2026-10-09T00:00:00"/>
    <n v="2026"/>
    <x v="3"/>
    <n v="10"/>
    <x v="9"/>
    <x v="2"/>
    <x v="2"/>
    <x v="0"/>
    <s v="New"/>
    <x v="2"/>
    <s v="Carry-On Duffel"/>
    <n v="2"/>
    <n v="132.47999999999999"/>
    <n v="0.1"/>
    <n v="67.48"/>
    <x v="2013"/>
    <n v="134.96"/>
    <n v="103.50399999999999"/>
    <n v="0.43404455179817497"/>
  </r>
  <r>
    <n v="670"/>
    <d v="2026-10-09T00:00:00"/>
    <n v="2026"/>
    <x v="3"/>
    <n v="10"/>
    <x v="9"/>
    <x v="1"/>
    <x v="14"/>
    <x v="2"/>
    <s v="Returning"/>
    <x v="1"/>
    <s v="Hiking Daypack 20L"/>
    <n v="1"/>
    <n v="92.59"/>
    <n v="0"/>
    <n v="44.46"/>
    <x v="2014"/>
    <n v="44.46"/>
    <n v="48.13"/>
    <n v="0.51981855491953777"/>
  </r>
  <r>
    <n v="1306"/>
    <d v="2026-10-09T00:00:00"/>
    <n v="2026"/>
    <x v="3"/>
    <n v="10"/>
    <x v="9"/>
    <x v="3"/>
    <x v="8"/>
    <x v="2"/>
    <s v="Business"/>
    <x v="4"/>
    <s v="Recovery Roller"/>
    <n v="1"/>
    <n v="35.450000000000003"/>
    <n v="0.05"/>
    <n v="14.23"/>
    <x v="2015"/>
    <n v="14.23"/>
    <n v="19.447500000000002"/>
    <n v="0.57746269764679681"/>
  </r>
  <r>
    <n v="2400"/>
    <d v="2026-10-09T00:00:00"/>
    <n v="2026"/>
    <x v="3"/>
    <n v="10"/>
    <x v="9"/>
    <x v="2"/>
    <x v="2"/>
    <x v="0"/>
    <s v="New"/>
    <x v="1"/>
    <s v="Hiking Daypack 20L"/>
    <n v="2"/>
    <n v="93.83"/>
    <n v="0.1"/>
    <n v="44.27"/>
    <x v="2016"/>
    <n v="88.54"/>
    <n v="80.353999999999999"/>
    <n v="0.47576586498040191"/>
  </r>
  <r>
    <n v="3816"/>
    <d v="2026-10-09T00:00:00"/>
    <n v="2026"/>
    <x v="3"/>
    <n v="10"/>
    <x v="9"/>
    <x v="1"/>
    <x v="12"/>
    <x v="0"/>
    <s v="New"/>
    <x v="4"/>
    <s v="Recovery Roller"/>
    <n v="1"/>
    <n v="36.32"/>
    <n v="0"/>
    <n v="13.6"/>
    <x v="2017"/>
    <n v="13.6"/>
    <n v="22.72"/>
    <n v="0.62555066079295152"/>
  </r>
  <r>
    <n v="4038"/>
    <d v="2026-10-09T00:00:00"/>
    <n v="2026"/>
    <x v="3"/>
    <n v="10"/>
    <x v="9"/>
    <x v="0"/>
    <x v="15"/>
    <x v="0"/>
    <s v="Returning"/>
    <x v="4"/>
    <s v="Weighted Vest"/>
    <n v="2"/>
    <n v="125.56"/>
    <n v="0.1"/>
    <n v="67.260000000000005"/>
    <x v="2018"/>
    <n v="134.52000000000001"/>
    <n v="91.488"/>
    <n v="0.40479983009450993"/>
  </r>
  <r>
    <n v="4686"/>
    <d v="2026-10-09T00:00:00"/>
    <n v="2026"/>
    <x v="3"/>
    <n v="10"/>
    <x v="9"/>
    <x v="0"/>
    <x v="15"/>
    <x v="3"/>
    <s v="New"/>
    <x v="3"/>
    <s v="Compact Sleeping Bag"/>
    <n v="2"/>
    <n v="124.91"/>
    <n v="0"/>
    <n v="60.33"/>
    <x v="2019"/>
    <n v="120.66"/>
    <n v="129.16"/>
    <n v="0.51701224881914976"/>
  </r>
  <r>
    <n v="5076"/>
    <d v="2026-10-09T00:00:00"/>
    <n v="2026"/>
    <x v="3"/>
    <n v="10"/>
    <x v="9"/>
    <x v="1"/>
    <x v="12"/>
    <x v="0"/>
    <s v="New"/>
    <x v="3"/>
    <s v="Trail Tent 2P"/>
    <n v="1"/>
    <n v="199.32"/>
    <n v="0"/>
    <n v="103.83"/>
    <x v="2020"/>
    <n v="103.83"/>
    <n v="95.49"/>
    <n v="0.4790788681517158"/>
  </r>
  <r>
    <n v="1339"/>
    <d v="2026-10-10T00:00:00"/>
    <n v="2026"/>
    <x v="3"/>
    <n v="10"/>
    <x v="9"/>
    <x v="1"/>
    <x v="11"/>
    <x v="0"/>
    <s v="Returning"/>
    <x v="3"/>
    <s v="Alpine Tent 4P"/>
    <n v="4"/>
    <n v="337.38"/>
    <n v="0.05"/>
    <n v="194.94"/>
    <x v="2021"/>
    <n v="779.76"/>
    <n v="502.28399999999988"/>
    <n v="0.39178374533167343"/>
  </r>
  <r>
    <n v="1884"/>
    <d v="2026-10-10T00:00:00"/>
    <n v="2026"/>
    <x v="3"/>
    <n v="10"/>
    <x v="9"/>
    <x v="2"/>
    <x v="2"/>
    <x v="0"/>
    <s v="Business"/>
    <x v="3"/>
    <s v="Portable Camp Stove"/>
    <n v="3"/>
    <n v="82.18"/>
    <n v="0.1"/>
    <n v="39.82"/>
    <x v="2022"/>
    <n v="119.46000000000001"/>
    <n v="102.42600000000002"/>
    <n v="0.46161542413671885"/>
  </r>
  <r>
    <n v="3568"/>
    <d v="2026-10-10T00:00:00"/>
    <n v="2026"/>
    <x v="3"/>
    <n v="10"/>
    <x v="9"/>
    <x v="0"/>
    <x v="15"/>
    <x v="1"/>
    <s v="New"/>
    <x v="1"/>
    <s v="Trekking Poles"/>
    <n v="15"/>
    <n v="70.25"/>
    <n v="0.1"/>
    <n v="32.19"/>
    <x v="2023"/>
    <n v="482.84999999999997"/>
    <n v="465.52500000000003"/>
    <n v="0.49086595492289448"/>
  </r>
  <r>
    <n v="4171"/>
    <d v="2026-10-10T00:00:00"/>
    <n v="2026"/>
    <x v="3"/>
    <n v="10"/>
    <x v="9"/>
    <x v="3"/>
    <x v="7"/>
    <x v="2"/>
    <s v="New"/>
    <x v="2"/>
    <s v="Insulated Bottle"/>
    <n v="2"/>
    <n v="35.36"/>
    <n v="0"/>
    <n v="13.49"/>
    <x v="2024"/>
    <n v="26.98"/>
    <n v="43.739999999999995"/>
    <n v="0.61849547511312208"/>
  </r>
  <r>
    <n v="4477"/>
    <d v="2026-10-10T00:00:00"/>
    <n v="2026"/>
    <x v="3"/>
    <n v="10"/>
    <x v="9"/>
    <x v="2"/>
    <x v="5"/>
    <x v="2"/>
    <s v="New"/>
    <x v="2"/>
    <s v="Packing Cube Set"/>
    <n v="1"/>
    <n v="46.01"/>
    <n v="0"/>
    <n v="18.239999999999998"/>
    <x v="2025"/>
    <n v="18.239999999999998"/>
    <n v="27.77"/>
    <n v="0.6035644425124973"/>
  </r>
  <r>
    <n v="3368"/>
    <d v="2026-10-11T00:00:00"/>
    <n v="2026"/>
    <x v="3"/>
    <n v="10"/>
    <x v="9"/>
    <x v="0"/>
    <x v="9"/>
    <x v="0"/>
    <s v="Returning"/>
    <x v="1"/>
    <s v="Hiking Daypack 20L"/>
    <n v="1"/>
    <n v="89.88"/>
    <n v="0"/>
    <n v="46.15"/>
    <x v="2026"/>
    <n v="46.15"/>
    <n v="43.73"/>
    <n v="0.48653760569648419"/>
  </r>
  <r>
    <n v="3566"/>
    <d v="2026-10-11T00:00:00"/>
    <n v="2026"/>
    <x v="3"/>
    <n v="10"/>
    <x v="9"/>
    <x v="1"/>
    <x v="12"/>
    <x v="0"/>
    <s v="New"/>
    <x v="4"/>
    <s v="Resistance Band Set"/>
    <n v="1"/>
    <n v="41.33"/>
    <n v="0"/>
    <n v="14.47"/>
    <x v="1311"/>
    <n v="14.47"/>
    <n v="26.86"/>
    <n v="0.6498911202516332"/>
  </r>
  <r>
    <n v="4420"/>
    <d v="2026-10-11T00:00:00"/>
    <n v="2026"/>
    <x v="3"/>
    <n v="10"/>
    <x v="9"/>
    <x v="2"/>
    <x v="5"/>
    <x v="1"/>
    <s v="Business"/>
    <x v="0"/>
    <s v="Compact Repair Kit"/>
    <n v="15"/>
    <n v="40.78"/>
    <n v="0.15"/>
    <n v="17.07"/>
    <x v="2027"/>
    <n v="256.05"/>
    <n v="263.89500000000004"/>
    <n v="0.5075440671609498"/>
  </r>
  <r>
    <n v="513"/>
    <d v="2026-10-12T00:00:00"/>
    <n v="2026"/>
    <x v="3"/>
    <n v="10"/>
    <x v="9"/>
    <x v="3"/>
    <x v="7"/>
    <x v="0"/>
    <s v="Business"/>
    <x v="2"/>
    <s v="Travel Backpack 35L"/>
    <n v="1"/>
    <n v="163.87"/>
    <n v="0"/>
    <n v="85.76"/>
    <x v="2028"/>
    <n v="85.76"/>
    <n v="78.11"/>
    <n v="0.47665832672240188"/>
  </r>
  <r>
    <n v="786"/>
    <d v="2026-10-12T00:00:00"/>
    <n v="2026"/>
    <x v="3"/>
    <n v="10"/>
    <x v="9"/>
    <x v="2"/>
    <x v="3"/>
    <x v="0"/>
    <s v="New"/>
    <x v="4"/>
    <s v="Recovery Roller"/>
    <n v="1"/>
    <n v="35.39"/>
    <n v="0.05"/>
    <n v="13.68"/>
    <x v="2029"/>
    <n v="13.68"/>
    <n v="19.9405"/>
    <n v="0.59310539700480358"/>
  </r>
  <r>
    <n v="3771"/>
    <d v="2026-10-12T00:00:00"/>
    <n v="2026"/>
    <x v="3"/>
    <n v="10"/>
    <x v="9"/>
    <x v="2"/>
    <x v="3"/>
    <x v="0"/>
    <s v="Business"/>
    <x v="3"/>
    <s v="Portable Camp Stove"/>
    <n v="2"/>
    <n v="80.2"/>
    <n v="0"/>
    <n v="39.590000000000003"/>
    <x v="2030"/>
    <n v="79.180000000000007"/>
    <n v="81.22"/>
    <n v="0.50635910224438896"/>
  </r>
  <r>
    <n v="3910"/>
    <d v="2026-10-12T00:00:00"/>
    <n v="2026"/>
    <x v="3"/>
    <n v="10"/>
    <x v="9"/>
    <x v="2"/>
    <x v="2"/>
    <x v="0"/>
    <s v="Business"/>
    <x v="0"/>
    <s v="Compact Repair Kit"/>
    <n v="3"/>
    <n v="41.09"/>
    <n v="0"/>
    <n v="17.18"/>
    <x v="2031"/>
    <n v="51.54"/>
    <n v="71.730000000000018"/>
    <n v="0.58189340472134354"/>
  </r>
  <r>
    <n v="330"/>
    <d v="2026-10-13T00:00:00"/>
    <n v="2026"/>
    <x v="3"/>
    <n v="10"/>
    <x v="9"/>
    <x v="1"/>
    <x v="12"/>
    <x v="1"/>
    <s v="Business"/>
    <x v="2"/>
    <s v="Insulated Bottle"/>
    <n v="5"/>
    <n v="36.97"/>
    <n v="0.15"/>
    <n v="13.93"/>
    <x v="2032"/>
    <n v="69.650000000000006"/>
    <n v="87.472499999999997"/>
    <n v="0.55671530175500006"/>
  </r>
  <r>
    <n v="707"/>
    <d v="2026-10-13T00:00:00"/>
    <n v="2026"/>
    <x v="3"/>
    <n v="10"/>
    <x v="9"/>
    <x v="2"/>
    <x v="5"/>
    <x v="2"/>
    <s v="New"/>
    <x v="2"/>
    <s v="Insulated Bottle"/>
    <n v="4"/>
    <n v="35.880000000000003"/>
    <n v="0.05"/>
    <n v="13.45"/>
    <x v="2033"/>
    <n v="53.8"/>
    <n v="82.543999999999997"/>
    <n v="0.60540984568444522"/>
  </r>
  <r>
    <n v="989"/>
    <d v="2026-10-13T00:00:00"/>
    <n v="2026"/>
    <x v="3"/>
    <n v="10"/>
    <x v="9"/>
    <x v="1"/>
    <x v="11"/>
    <x v="0"/>
    <s v="Returning"/>
    <x v="0"/>
    <s v="Compact Repair Kit"/>
    <n v="3"/>
    <n v="40.42"/>
    <n v="0"/>
    <n v="16.79"/>
    <x v="2034"/>
    <n v="50.37"/>
    <n v="70.890000000000015"/>
    <n v="0.58461157842652167"/>
  </r>
  <r>
    <n v="1904"/>
    <d v="2026-10-13T00:00:00"/>
    <n v="2026"/>
    <x v="3"/>
    <n v="10"/>
    <x v="9"/>
    <x v="3"/>
    <x v="8"/>
    <x v="2"/>
    <s v="Returning"/>
    <x v="0"/>
    <s v="Trail Bike Light"/>
    <n v="1"/>
    <n v="50.34"/>
    <n v="0.15"/>
    <n v="22.56"/>
    <x v="2035"/>
    <n v="22.56"/>
    <n v="20.229000000000003"/>
    <n v="0.47276169108883132"/>
  </r>
  <r>
    <n v="2854"/>
    <d v="2026-10-13T00:00:00"/>
    <n v="2026"/>
    <x v="3"/>
    <n v="10"/>
    <x v="9"/>
    <x v="0"/>
    <x v="15"/>
    <x v="2"/>
    <s v="New"/>
    <x v="2"/>
    <s v="Insulated Bottle"/>
    <n v="3"/>
    <n v="36.049999999999997"/>
    <n v="0.1"/>
    <n v="13.87"/>
    <x v="2036"/>
    <n v="41.61"/>
    <n v="55.724999999999994"/>
    <n v="0.57250732008013561"/>
  </r>
  <r>
    <n v="3212"/>
    <d v="2026-10-13T00:00:00"/>
    <n v="2026"/>
    <x v="3"/>
    <n v="10"/>
    <x v="9"/>
    <x v="2"/>
    <x v="2"/>
    <x v="1"/>
    <s v="Returning"/>
    <x v="0"/>
    <s v="Compact Repair Kit"/>
    <n v="15"/>
    <n v="40"/>
    <n v="0.1"/>
    <n v="16.420000000000002"/>
    <x v="2037"/>
    <n v="246.3"/>
    <n v="293.7"/>
    <n v="0.54388888888888887"/>
  </r>
  <r>
    <n v="4479"/>
    <d v="2026-10-13T00:00:00"/>
    <n v="2026"/>
    <x v="3"/>
    <n v="10"/>
    <x v="9"/>
    <x v="3"/>
    <x v="7"/>
    <x v="2"/>
    <s v="Returning"/>
    <x v="1"/>
    <s v="Summit Backpack 45L"/>
    <n v="1"/>
    <n v="151.68"/>
    <n v="0.05"/>
    <n v="78.98"/>
    <x v="2038"/>
    <n v="78.98"/>
    <n v="65.116"/>
    <n v="0.45189318232289583"/>
  </r>
  <r>
    <n v="4574"/>
    <d v="2026-10-13T00:00:00"/>
    <n v="2026"/>
    <x v="3"/>
    <n v="10"/>
    <x v="9"/>
    <x v="1"/>
    <x v="14"/>
    <x v="0"/>
    <s v="Business"/>
    <x v="4"/>
    <s v="Recovery Roller"/>
    <n v="1"/>
    <n v="36.53"/>
    <n v="0"/>
    <n v="14.01"/>
    <x v="2039"/>
    <n v="14.01"/>
    <n v="22.520000000000003"/>
    <n v="0.61647960580344929"/>
  </r>
  <r>
    <n v="4815"/>
    <d v="2026-10-13T00:00:00"/>
    <n v="2026"/>
    <x v="3"/>
    <n v="10"/>
    <x v="9"/>
    <x v="0"/>
    <x v="0"/>
    <x v="2"/>
    <s v="Business"/>
    <x v="0"/>
    <s v="Compact Repair Kit"/>
    <n v="1"/>
    <n v="39.89"/>
    <n v="0.05"/>
    <n v="16.91"/>
    <x v="640"/>
    <n v="16.91"/>
    <n v="20.985499999999998"/>
    <n v="0.55377287540737019"/>
  </r>
  <r>
    <n v="5027"/>
    <d v="2026-10-13T00:00:00"/>
    <n v="2026"/>
    <x v="3"/>
    <n v="10"/>
    <x v="9"/>
    <x v="2"/>
    <x v="10"/>
    <x v="0"/>
    <s v="New"/>
    <x v="1"/>
    <s v="Summit Backpack 45L"/>
    <n v="1"/>
    <n v="154.53"/>
    <n v="0"/>
    <n v="77.930000000000007"/>
    <x v="2040"/>
    <n v="77.930000000000007"/>
    <n v="76.599999999999994"/>
    <n v="0.49569662848637802"/>
  </r>
  <r>
    <n v="1794"/>
    <d v="2026-10-14T00:00:00"/>
    <n v="2026"/>
    <x v="3"/>
    <n v="10"/>
    <x v="9"/>
    <x v="3"/>
    <x v="8"/>
    <x v="3"/>
    <s v="Business"/>
    <x v="0"/>
    <s v="Trail Bike Light"/>
    <n v="2"/>
    <n v="50.64"/>
    <n v="0.05"/>
    <n v="22.28"/>
    <x v="2041"/>
    <n v="44.56"/>
    <n v="51.655999999999992"/>
    <n v="0.53687536376486233"/>
  </r>
  <r>
    <n v="1867"/>
    <d v="2026-10-14T00:00:00"/>
    <n v="2026"/>
    <x v="3"/>
    <n v="10"/>
    <x v="9"/>
    <x v="0"/>
    <x v="0"/>
    <x v="0"/>
    <s v="New"/>
    <x v="4"/>
    <s v="Resistance Band Set"/>
    <n v="3"/>
    <n v="40.880000000000003"/>
    <n v="0.05"/>
    <n v="14.59"/>
    <x v="2042"/>
    <n v="43.769999999999996"/>
    <n v="72.738000000000014"/>
    <n v="0.62431764342362761"/>
  </r>
  <r>
    <n v="2088"/>
    <d v="2026-10-14T00:00:00"/>
    <n v="2026"/>
    <x v="3"/>
    <n v="10"/>
    <x v="9"/>
    <x v="3"/>
    <x v="4"/>
    <x v="2"/>
    <s v="Returning"/>
    <x v="1"/>
    <s v="Trail Boots"/>
    <n v="1"/>
    <n v="141.77000000000001"/>
    <n v="0"/>
    <n v="78.48"/>
    <x v="2043"/>
    <n v="78.48"/>
    <n v="63.290000000000006"/>
    <n v="0.44642731184312623"/>
  </r>
  <r>
    <n v="2270"/>
    <d v="2026-10-14T00:00:00"/>
    <n v="2026"/>
    <x v="3"/>
    <n v="10"/>
    <x v="9"/>
    <x v="3"/>
    <x v="7"/>
    <x v="0"/>
    <s v="New"/>
    <x v="3"/>
    <s v="Trail Tent 2P"/>
    <n v="3"/>
    <n v="199.99"/>
    <n v="0.15"/>
    <n v="101.86"/>
    <x v="2044"/>
    <n v="305.58"/>
    <n v="204.39450000000005"/>
    <n v="0.40079356909021929"/>
  </r>
  <r>
    <n v="3789"/>
    <d v="2026-10-14T00:00:00"/>
    <n v="2026"/>
    <x v="3"/>
    <n v="10"/>
    <x v="9"/>
    <x v="3"/>
    <x v="4"/>
    <x v="3"/>
    <s v="New"/>
    <x v="0"/>
    <s v="Trail Bike Light"/>
    <n v="2"/>
    <n v="50.56"/>
    <n v="0"/>
    <n v="23.04"/>
    <x v="2045"/>
    <n v="46.08"/>
    <n v="55.040000000000006"/>
    <n v="0.54430379746835444"/>
  </r>
  <r>
    <n v="4323"/>
    <d v="2026-10-14T00:00:00"/>
    <n v="2026"/>
    <x v="3"/>
    <n v="10"/>
    <x v="9"/>
    <x v="3"/>
    <x v="7"/>
    <x v="0"/>
    <s v="New"/>
    <x v="2"/>
    <s v="Packing Cube Set"/>
    <n v="1"/>
    <n v="47.38"/>
    <n v="0"/>
    <n v="17.86"/>
    <x v="2046"/>
    <n v="17.86"/>
    <n v="29.520000000000003"/>
    <n v="0.62304769945124527"/>
  </r>
  <r>
    <n v="276"/>
    <d v="2026-10-15T00:00:00"/>
    <n v="2026"/>
    <x v="3"/>
    <n v="10"/>
    <x v="9"/>
    <x v="2"/>
    <x v="2"/>
    <x v="0"/>
    <s v="Business"/>
    <x v="1"/>
    <s v="Hiking Daypack 20L"/>
    <n v="1"/>
    <n v="92.74"/>
    <n v="0.15"/>
    <n v="44.52"/>
    <x v="2047"/>
    <n v="44.52"/>
    <n v="34.30899999999999"/>
    <n v="0.43523322635070844"/>
  </r>
  <r>
    <n v="791"/>
    <d v="2026-10-15T00:00:00"/>
    <n v="2026"/>
    <x v="3"/>
    <n v="10"/>
    <x v="9"/>
    <x v="3"/>
    <x v="13"/>
    <x v="2"/>
    <s v="Returning"/>
    <x v="0"/>
    <s v="Trail Bike Light"/>
    <n v="3"/>
    <n v="51.57"/>
    <n v="0.1"/>
    <n v="21.82"/>
    <x v="2048"/>
    <n v="65.460000000000008"/>
    <n v="73.778999999999996"/>
    <n v="0.52987309589985565"/>
  </r>
  <r>
    <n v="1033"/>
    <d v="2026-10-15T00:00:00"/>
    <n v="2026"/>
    <x v="3"/>
    <n v="10"/>
    <x v="9"/>
    <x v="1"/>
    <x v="12"/>
    <x v="0"/>
    <s v="New"/>
    <x v="1"/>
    <s v="Trekking Poles"/>
    <n v="1"/>
    <n v="70.47"/>
    <n v="0.1"/>
    <n v="31.52"/>
    <x v="2049"/>
    <n v="31.52"/>
    <n v="31.903000000000002"/>
    <n v="0.50301940936253409"/>
  </r>
  <r>
    <n v="1247"/>
    <d v="2026-10-15T00:00:00"/>
    <n v="2026"/>
    <x v="3"/>
    <n v="10"/>
    <x v="9"/>
    <x v="0"/>
    <x v="0"/>
    <x v="0"/>
    <s v="New"/>
    <x v="1"/>
    <s v="Trekking Poles"/>
    <n v="1"/>
    <n v="71.05"/>
    <n v="0"/>
    <n v="33.32"/>
    <x v="2050"/>
    <n v="33.32"/>
    <n v="37.729999999999997"/>
    <n v="0.53103448275862064"/>
  </r>
  <r>
    <n v="1321"/>
    <d v="2026-10-15T00:00:00"/>
    <n v="2026"/>
    <x v="3"/>
    <n v="10"/>
    <x v="9"/>
    <x v="3"/>
    <x v="13"/>
    <x v="2"/>
    <s v="Returning"/>
    <x v="0"/>
    <s v="Compact Repair Kit"/>
    <n v="3"/>
    <n v="39.83"/>
    <n v="0.1"/>
    <n v="16.93"/>
    <x v="2051"/>
    <n v="50.79"/>
    <n v="56.750999999999998"/>
    <n v="0.52771501101905316"/>
  </r>
  <r>
    <n v="2048"/>
    <d v="2026-10-15T00:00:00"/>
    <n v="2026"/>
    <x v="3"/>
    <n v="10"/>
    <x v="9"/>
    <x v="3"/>
    <x v="7"/>
    <x v="0"/>
    <s v="New"/>
    <x v="4"/>
    <s v="Training Mat"/>
    <n v="3"/>
    <n v="49.5"/>
    <n v="0.05"/>
    <n v="22"/>
    <x v="2052"/>
    <n v="66"/>
    <n v="75.074999999999989"/>
    <n v="0.53216374269005839"/>
  </r>
  <r>
    <n v="2082"/>
    <d v="2026-10-15T00:00:00"/>
    <n v="2026"/>
    <x v="3"/>
    <n v="10"/>
    <x v="9"/>
    <x v="1"/>
    <x v="6"/>
    <x v="3"/>
    <s v="New"/>
    <x v="1"/>
    <s v="Hiking Daypack 20L"/>
    <n v="1"/>
    <n v="91.99"/>
    <n v="0"/>
    <n v="44.86"/>
    <x v="2053"/>
    <n v="44.86"/>
    <n v="47.129999999999995"/>
    <n v="0.51233829764104788"/>
  </r>
  <r>
    <n v="2177"/>
    <d v="2026-10-15T00:00:00"/>
    <n v="2026"/>
    <x v="3"/>
    <n v="10"/>
    <x v="9"/>
    <x v="0"/>
    <x v="15"/>
    <x v="3"/>
    <s v="Returning"/>
    <x v="0"/>
    <s v="Commuter Helmet"/>
    <n v="1"/>
    <n v="79.78"/>
    <n v="0.05"/>
    <n v="41.59"/>
    <x v="2054"/>
    <n v="41.59"/>
    <n v="34.200999999999993"/>
    <n v="0.45125410668812915"/>
  </r>
  <r>
    <n v="3776"/>
    <d v="2026-10-15T00:00:00"/>
    <n v="2026"/>
    <x v="3"/>
    <n v="10"/>
    <x v="9"/>
    <x v="3"/>
    <x v="8"/>
    <x v="0"/>
    <s v="Returning"/>
    <x v="0"/>
    <s v="Commuter Helmet"/>
    <n v="1"/>
    <n v="82.97"/>
    <n v="0"/>
    <n v="43.09"/>
    <x v="2055"/>
    <n v="43.09"/>
    <n v="39.879999999999995"/>
    <n v="0.48065565867180904"/>
  </r>
  <r>
    <n v="4542"/>
    <d v="2026-10-15T00:00:00"/>
    <n v="2026"/>
    <x v="3"/>
    <n v="10"/>
    <x v="9"/>
    <x v="0"/>
    <x v="9"/>
    <x v="0"/>
    <s v="Business"/>
    <x v="0"/>
    <s v="Cycling Pack 12L"/>
    <n v="1"/>
    <n v="103.33"/>
    <n v="0"/>
    <n v="50.85"/>
    <x v="2056"/>
    <n v="50.85"/>
    <n v="52.48"/>
    <n v="0.5078873512048776"/>
  </r>
  <r>
    <n v="36"/>
    <d v="2026-10-16T00:00:00"/>
    <n v="2026"/>
    <x v="3"/>
    <n v="10"/>
    <x v="9"/>
    <x v="0"/>
    <x v="9"/>
    <x v="0"/>
    <s v="New"/>
    <x v="1"/>
    <s v="Trail Boots"/>
    <n v="3"/>
    <n v="142.54"/>
    <n v="0.05"/>
    <n v="81.599999999999994"/>
    <x v="2057"/>
    <n v="244.79999999999998"/>
    <n v="161.43899999999999"/>
    <n v="0.39739906803630376"/>
  </r>
  <r>
    <n v="64"/>
    <d v="2026-10-16T00:00:00"/>
    <n v="2026"/>
    <x v="3"/>
    <n v="10"/>
    <x v="9"/>
    <x v="2"/>
    <x v="16"/>
    <x v="0"/>
    <s v="New"/>
    <x v="1"/>
    <s v="Hiking Daypack 20L"/>
    <n v="3"/>
    <n v="92.14"/>
    <n v="0.1"/>
    <n v="46.43"/>
    <x v="2058"/>
    <n v="139.29"/>
    <n v="109.48800000000003"/>
    <n v="0.44010322456165746"/>
  </r>
  <r>
    <n v="529"/>
    <d v="2026-10-16T00:00:00"/>
    <n v="2026"/>
    <x v="3"/>
    <n v="10"/>
    <x v="9"/>
    <x v="3"/>
    <x v="7"/>
    <x v="2"/>
    <s v="Business"/>
    <x v="2"/>
    <s v="Travel Backpack 35L"/>
    <n v="2"/>
    <n v="165.23"/>
    <n v="0"/>
    <n v="88.87"/>
    <x v="2059"/>
    <n v="177.74"/>
    <n v="152.71999999999997"/>
    <n v="0.46214367850874533"/>
  </r>
  <r>
    <n v="1815"/>
    <d v="2026-10-16T00:00:00"/>
    <n v="2026"/>
    <x v="3"/>
    <n v="10"/>
    <x v="9"/>
    <x v="3"/>
    <x v="4"/>
    <x v="0"/>
    <s v="Business"/>
    <x v="4"/>
    <s v="Weighted Vest"/>
    <n v="1"/>
    <n v="121.92"/>
    <n v="0"/>
    <n v="71.02"/>
    <x v="2060"/>
    <n v="71.02"/>
    <n v="50.900000000000006"/>
    <n v="0.41748687664042"/>
  </r>
  <r>
    <n v="1820"/>
    <d v="2026-10-16T00:00:00"/>
    <n v="2026"/>
    <x v="3"/>
    <n v="10"/>
    <x v="9"/>
    <x v="1"/>
    <x v="1"/>
    <x v="0"/>
    <s v="Returning"/>
    <x v="2"/>
    <s v="Insulated Bottle"/>
    <n v="3"/>
    <n v="36.46"/>
    <n v="0.05"/>
    <n v="13.9"/>
    <x v="2061"/>
    <n v="41.7"/>
    <n v="62.210999999999984"/>
    <n v="0.5986950370990558"/>
  </r>
  <r>
    <n v="2028"/>
    <d v="2026-10-16T00:00:00"/>
    <n v="2026"/>
    <x v="3"/>
    <n v="10"/>
    <x v="9"/>
    <x v="3"/>
    <x v="4"/>
    <x v="2"/>
    <s v="Business"/>
    <x v="4"/>
    <s v="Training Mat"/>
    <n v="3"/>
    <n v="51.89"/>
    <n v="0.1"/>
    <n v="21.56"/>
    <x v="2062"/>
    <n v="64.679999999999993"/>
    <n v="75.423000000000016"/>
    <n v="0.53833965011455864"/>
  </r>
  <r>
    <n v="2741"/>
    <d v="2026-10-16T00:00:00"/>
    <n v="2026"/>
    <x v="3"/>
    <n v="10"/>
    <x v="9"/>
    <x v="3"/>
    <x v="4"/>
    <x v="0"/>
    <s v="Returning"/>
    <x v="4"/>
    <s v="Resistance Band Set"/>
    <n v="1"/>
    <n v="40.75"/>
    <n v="0"/>
    <n v="14.7"/>
    <x v="2063"/>
    <n v="14.7"/>
    <n v="26.05"/>
    <n v="0.63926380368098157"/>
  </r>
  <r>
    <n v="3602"/>
    <d v="2026-10-16T00:00:00"/>
    <n v="2026"/>
    <x v="3"/>
    <n v="10"/>
    <x v="9"/>
    <x v="2"/>
    <x v="5"/>
    <x v="1"/>
    <s v="Business"/>
    <x v="3"/>
    <s v="Alpine Tent 4P"/>
    <n v="4"/>
    <n v="345.13"/>
    <n v="0.05"/>
    <n v="200.02"/>
    <x v="2064"/>
    <n v="800.08"/>
    <n v="511.41399999999987"/>
    <n v="0.38994764749209671"/>
  </r>
  <r>
    <n v="4116"/>
    <d v="2026-10-16T00:00:00"/>
    <n v="2026"/>
    <x v="3"/>
    <n v="10"/>
    <x v="9"/>
    <x v="1"/>
    <x v="6"/>
    <x v="2"/>
    <s v="New"/>
    <x v="2"/>
    <s v="Insulated Bottle"/>
    <n v="2"/>
    <n v="37.1"/>
    <n v="0"/>
    <n v="13.31"/>
    <x v="2065"/>
    <n v="26.62"/>
    <n v="47.58"/>
    <n v="0.64123989218328836"/>
  </r>
  <r>
    <n v="4197"/>
    <d v="2026-10-16T00:00:00"/>
    <n v="2026"/>
    <x v="3"/>
    <n v="10"/>
    <x v="9"/>
    <x v="3"/>
    <x v="7"/>
    <x v="3"/>
    <s v="New"/>
    <x v="1"/>
    <s v="Hiking Daypack 20L"/>
    <n v="3"/>
    <n v="94.19"/>
    <n v="0"/>
    <n v="44.89"/>
    <x v="1279"/>
    <n v="134.67000000000002"/>
    <n v="147.89999999999998"/>
    <n v="0.52341012846374346"/>
  </r>
  <r>
    <n v="360"/>
    <d v="2026-10-17T00:00:00"/>
    <n v="2026"/>
    <x v="3"/>
    <n v="10"/>
    <x v="9"/>
    <x v="3"/>
    <x v="8"/>
    <x v="0"/>
    <s v="Returning"/>
    <x v="3"/>
    <s v="Portable Camp Stove"/>
    <n v="2"/>
    <n v="82.52"/>
    <n v="0.05"/>
    <n v="38.61"/>
    <x v="2066"/>
    <n v="77.22"/>
    <n v="79.567999999999984"/>
    <n v="0.50748781794525089"/>
  </r>
  <r>
    <n v="427"/>
    <d v="2026-10-17T00:00:00"/>
    <n v="2026"/>
    <x v="3"/>
    <n v="10"/>
    <x v="9"/>
    <x v="3"/>
    <x v="13"/>
    <x v="0"/>
    <s v="Business"/>
    <x v="1"/>
    <s v="Summit Backpack 45L"/>
    <n v="1"/>
    <n v="155.16"/>
    <n v="0"/>
    <n v="78.84"/>
    <x v="2067"/>
    <n v="78.84"/>
    <n v="76.319999999999993"/>
    <n v="0.49187935034802782"/>
  </r>
  <r>
    <n v="1018"/>
    <d v="2026-10-17T00:00:00"/>
    <n v="2026"/>
    <x v="3"/>
    <n v="10"/>
    <x v="9"/>
    <x v="3"/>
    <x v="13"/>
    <x v="3"/>
    <s v="Returning"/>
    <x v="2"/>
    <s v="Packing Cube Set"/>
    <n v="1"/>
    <n v="46.36"/>
    <n v="0.05"/>
    <n v="18.399999999999999"/>
    <x v="2068"/>
    <n v="18.399999999999999"/>
    <n v="25.641999999999996"/>
    <n v="0.58221697470596245"/>
  </r>
  <r>
    <n v="1179"/>
    <d v="2026-10-17T00:00:00"/>
    <n v="2026"/>
    <x v="3"/>
    <n v="10"/>
    <x v="9"/>
    <x v="2"/>
    <x v="16"/>
    <x v="0"/>
    <s v="Business"/>
    <x v="0"/>
    <s v="Commuter Helmet"/>
    <n v="1"/>
    <n v="81.47"/>
    <n v="0"/>
    <n v="43.67"/>
    <x v="178"/>
    <n v="43.67"/>
    <n v="37.799999999999997"/>
    <n v="0.463974469129741"/>
  </r>
  <r>
    <n v="2267"/>
    <d v="2026-10-17T00:00:00"/>
    <n v="2026"/>
    <x v="3"/>
    <n v="10"/>
    <x v="9"/>
    <x v="0"/>
    <x v="15"/>
    <x v="0"/>
    <s v="Returning"/>
    <x v="2"/>
    <s v="Carry-On Duffel"/>
    <n v="1"/>
    <n v="134.31"/>
    <n v="0.05"/>
    <n v="67.239999999999995"/>
    <x v="2069"/>
    <n v="67.239999999999995"/>
    <n v="60.354500000000002"/>
    <n v="0.47301803761133909"/>
  </r>
  <r>
    <n v="2656"/>
    <d v="2026-10-17T00:00:00"/>
    <n v="2026"/>
    <x v="3"/>
    <n v="10"/>
    <x v="9"/>
    <x v="2"/>
    <x v="16"/>
    <x v="0"/>
    <s v="New"/>
    <x v="3"/>
    <s v="Compact Sleeping Bag"/>
    <n v="1"/>
    <n v="123.11"/>
    <n v="0"/>
    <n v="58.99"/>
    <x v="2070"/>
    <n v="58.99"/>
    <n v="64.12"/>
    <n v="0.52083502558687356"/>
  </r>
  <r>
    <n v="2867"/>
    <d v="2026-10-17T00:00:00"/>
    <n v="2026"/>
    <x v="3"/>
    <n v="10"/>
    <x v="9"/>
    <x v="1"/>
    <x v="6"/>
    <x v="0"/>
    <s v="New"/>
    <x v="3"/>
    <s v="Portable Camp Stove"/>
    <n v="1"/>
    <n v="81.239999999999995"/>
    <n v="0"/>
    <n v="38.65"/>
    <x v="2071"/>
    <n v="38.65"/>
    <n v="42.589999999999996"/>
    <n v="0.52424913835548992"/>
  </r>
  <r>
    <n v="3335"/>
    <d v="2026-10-17T00:00:00"/>
    <n v="2026"/>
    <x v="3"/>
    <n v="10"/>
    <x v="9"/>
    <x v="0"/>
    <x v="9"/>
    <x v="3"/>
    <s v="Returning"/>
    <x v="1"/>
    <s v="Trekking Poles"/>
    <n v="1"/>
    <n v="70.81"/>
    <n v="0.15"/>
    <n v="32.93"/>
    <x v="2072"/>
    <n v="32.93"/>
    <n v="27.258499999999998"/>
    <n v="0.45288551799762411"/>
  </r>
  <r>
    <n v="3770"/>
    <d v="2026-10-17T00:00:00"/>
    <n v="2026"/>
    <x v="3"/>
    <n v="10"/>
    <x v="9"/>
    <x v="3"/>
    <x v="13"/>
    <x v="0"/>
    <s v="Business"/>
    <x v="3"/>
    <s v="Trail Tent 2P"/>
    <n v="6"/>
    <n v="200.26"/>
    <n v="0"/>
    <n v="106.71"/>
    <x v="2073"/>
    <n v="640.26"/>
    <n v="561.29999999999995"/>
    <n v="0.46714271447118744"/>
  </r>
  <r>
    <n v="4065"/>
    <d v="2026-10-17T00:00:00"/>
    <n v="2026"/>
    <x v="3"/>
    <n v="10"/>
    <x v="9"/>
    <x v="3"/>
    <x v="4"/>
    <x v="0"/>
    <s v="New"/>
    <x v="4"/>
    <s v="Recovery Roller"/>
    <n v="3"/>
    <n v="36.75"/>
    <n v="0.05"/>
    <n v="13.71"/>
    <x v="2074"/>
    <n v="41.13"/>
    <n v="63.607499999999995"/>
    <n v="0.60730397422126747"/>
  </r>
  <r>
    <n v="4222"/>
    <d v="2026-10-17T00:00:00"/>
    <n v="2026"/>
    <x v="3"/>
    <n v="10"/>
    <x v="9"/>
    <x v="2"/>
    <x v="16"/>
    <x v="0"/>
    <s v="Returning"/>
    <x v="1"/>
    <s v="Hiking Daypack 20L"/>
    <n v="2"/>
    <n v="92.41"/>
    <n v="0.1"/>
    <n v="45.42"/>
    <x v="2075"/>
    <n v="90.84"/>
    <n v="75.49799999999999"/>
    <n v="0.4538830573891714"/>
  </r>
  <r>
    <n v="4304"/>
    <d v="2026-10-17T00:00:00"/>
    <n v="2026"/>
    <x v="3"/>
    <n v="10"/>
    <x v="9"/>
    <x v="1"/>
    <x v="14"/>
    <x v="2"/>
    <s v="New"/>
    <x v="4"/>
    <s v="Resistance Band Set"/>
    <n v="1"/>
    <n v="40.67"/>
    <n v="0"/>
    <n v="15.09"/>
    <x v="1203"/>
    <n v="15.09"/>
    <n v="25.580000000000002"/>
    <n v="0.62896483894762722"/>
  </r>
  <r>
    <n v="109"/>
    <d v="2026-10-18T00:00:00"/>
    <n v="2026"/>
    <x v="3"/>
    <n v="10"/>
    <x v="9"/>
    <x v="1"/>
    <x v="1"/>
    <x v="0"/>
    <s v="Returning"/>
    <x v="1"/>
    <s v="Hiking Daypack 20L"/>
    <n v="1"/>
    <n v="90.09"/>
    <n v="0"/>
    <n v="45.17"/>
    <x v="2076"/>
    <n v="45.17"/>
    <n v="44.92"/>
    <n v="0.49861249861249862"/>
  </r>
  <r>
    <n v="744"/>
    <d v="2026-10-18T00:00:00"/>
    <n v="2026"/>
    <x v="3"/>
    <n v="10"/>
    <x v="9"/>
    <x v="2"/>
    <x v="10"/>
    <x v="0"/>
    <s v="Returning"/>
    <x v="2"/>
    <s v="Insulated Bottle"/>
    <n v="1"/>
    <n v="36.83"/>
    <n v="0"/>
    <n v="13.64"/>
    <x v="2077"/>
    <n v="13.64"/>
    <n v="23.189999999999998"/>
    <n v="0.62964974205810476"/>
  </r>
  <r>
    <n v="960"/>
    <d v="2026-10-18T00:00:00"/>
    <n v="2026"/>
    <x v="3"/>
    <n v="10"/>
    <x v="9"/>
    <x v="1"/>
    <x v="12"/>
    <x v="3"/>
    <s v="Returning"/>
    <x v="3"/>
    <s v="Trail Tent 2P"/>
    <n v="5"/>
    <n v="196.37"/>
    <n v="0.05"/>
    <n v="103.51"/>
    <x v="2078"/>
    <n v="517.55000000000007"/>
    <n v="415.20749999999987"/>
    <n v="0.44513981393877816"/>
  </r>
  <r>
    <n v="1389"/>
    <d v="2026-10-18T00:00:00"/>
    <n v="2026"/>
    <x v="3"/>
    <n v="10"/>
    <x v="9"/>
    <x v="0"/>
    <x v="15"/>
    <x v="0"/>
    <s v="New"/>
    <x v="1"/>
    <s v="Hiking Daypack 20L"/>
    <n v="2"/>
    <n v="93.73"/>
    <n v="0"/>
    <n v="44.79"/>
    <x v="2079"/>
    <n v="89.58"/>
    <n v="97.88000000000001"/>
    <n v="0.52213805611863873"/>
  </r>
  <r>
    <n v="1493"/>
    <d v="2026-10-18T00:00:00"/>
    <n v="2026"/>
    <x v="3"/>
    <n v="10"/>
    <x v="9"/>
    <x v="2"/>
    <x v="10"/>
    <x v="0"/>
    <s v="Business"/>
    <x v="2"/>
    <s v="Insulated Bottle"/>
    <n v="1"/>
    <n v="36.46"/>
    <n v="0.05"/>
    <n v="13.35"/>
    <x v="2080"/>
    <n v="13.35"/>
    <n v="21.286999999999999"/>
    <n v="0.61457401045125148"/>
  </r>
  <r>
    <n v="1967"/>
    <d v="2026-10-18T00:00:00"/>
    <n v="2026"/>
    <x v="3"/>
    <n v="10"/>
    <x v="9"/>
    <x v="1"/>
    <x v="14"/>
    <x v="0"/>
    <s v="Returning"/>
    <x v="3"/>
    <s v="Compact Sleeping Bag"/>
    <n v="2"/>
    <n v="125.91"/>
    <n v="0"/>
    <n v="61.95"/>
    <x v="2081"/>
    <n v="123.9"/>
    <n v="127.91999999999999"/>
    <n v="0.50798189182749576"/>
  </r>
  <r>
    <n v="2132"/>
    <d v="2026-10-18T00:00:00"/>
    <n v="2026"/>
    <x v="3"/>
    <n v="10"/>
    <x v="9"/>
    <x v="3"/>
    <x v="8"/>
    <x v="2"/>
    <s v="New"/>
    <x v="1"/>
    <s v="Hiking Daypack 20L"/>
    <n v="1"/>
    <n v="92.56"/>
    <n v="0.1"/>
    <n v="44.23"/>
    <x v="2082"/>
    <n v="44.23"/>
    <n v="39.074000000000005"/>
    <n v="0.46905310669355621"/>
  </r>
  <r>
    <n v="2882"/>
    <d v="2026-10-18T00:00:00"/>
    <n v="2026"/>
    <x v="3"/>
    <n v="10"/>
    <x v="9"/>
    <x v="3"/>
    <x v="8"/>
    <x v="3"/>
    <s v="New"/>
    <x v="1"/>
    <s v="Trekking Poles"/>
    <n v="4"/>
    <n v="70.02"/>
    <n v="0"/>
    <n v="32.86"/>
    <x v="2083"/>
    <n v="131.44"/>
    <n v="148.63999999999999"/>
    <n v="0.53070551271065403"/>
  </r>
  <r>
    <n v="3345"/>
    <d v="2026-10-18T00:00:00"/>
    <n v="2026"/>
    <x v="3"/>
    <n v="10"/>
    <x v="9"/>
    <x v="0"/>
    <x v="15"/>
    <x v="0"/>
    <s v="Returning"/>
    <x v="0"/>
    <s v="Trail Bike Light"/>
    <n v="3"/>
    <n v="51.62"/>
    <n v="0.1"/>
    <n v="22.94"/>
    <x v="2084"/>
    <n v="68.820000000000007"/>
    <n v="70.553999999999988"/>
    <n v="0.50622067243531788"/>
  </r>
  <r>
    <n v="4089"/>
    <d v="2026-10-18T00:00:00"/>
    <n v="2026"/>
    <x v="3"/>
    <n v="10"/>
    <x v="9"/>
    <x v="2"/>
    <x v="2"/>
    <x v="0"/>
    <s v="New"/>
    <x v="3"/>
    <s v="Trail Tent 2P"/>
    <n v="1"/>
    <n v="196.39"/>
    <n v="0"/>
    <n v="104.66"/>
    <x v="1582"/>
    <n v="104.66"/>
    <n v="91.72999999999999"/>
    <n v="0.46708080859514228"/>
  </r>
  <r>
    <n v="4119"/>
    <d v="2026-10-18T00:00:00"/>
    <n v="2026"/>
    <x v="3"/>
    <n v="10"/>
    <x v="9"/>
    <x v="3"/>
    <x v="8"/>
    <x v="1"/>
    <s v="Business"/>
    <x v="4"/>
    <s v="Resistance Band Set"/>
    <n v="10"/>
    <n v="41.26"/>
    <n v="0.1"/>
    <n v="15.06"/>
    <x v="2085"/>
    <n v="150.6"/>
    <n v="220.73999999999998"/>
    <n v="0.59444175149458711"/>
  </r>
  <r>
    <n v="4968"/>
    <d v="2026-10-18T00:00:00"/>
    <n v="2026"/>
    <x v="3"/>
    <n v="10"/>
    <x v="9"/>
    <x v="2"/>
    <x v="3"/>
    <x v="3"/>
    <s v="New"/>
    <x v="2"/>
    <s v="Insulated Bottle"/>
    <n v="1"/>
    <n v="35.549999999999997"/>
    <n v="0.05"/>
    <n v="13.44"/>
    <x v="679"/>
    <n v="13.44"/>
    <n v="20.332499999999996"/>
    <n v="0.60204308238951809"/>
  </r>
  <r>
    <n v="5197"/>
    <d v="2026-10-18T00:00:00"/>
    <n v="2026"/>
    <x v="3"/>
    <n v="10"/>
    <x v="9"/>
    <x v="3"/>
    <x v="8"/>
    <x v="0"/>
    <s v="New"/>
    <x v="0"/>
    <s v="Trail Bike Light"/>
    <n v="1"/>
    <n v="49.5"/>
    <n v="0"/>
    <n v="22.36"/>
    <x v="1446"/>
    <n v="22.36"/>
    <n v="27.14"/>
    <n v="0.54828282828282826"/>
  </r>
  <r>
    <n v="66"/>
    <d v="2026-10-19T00:00:00"/>
    <n v="2026"/>
    <x v="3"/>
    <n v="10"/>
    <x v="9"/>
    <x v="0"/>
    <x v="15"/>
    <x v="0"/>
    <s v="Business"/>
    <x v="3"/>
    <s v="Portable Camp Stove"/>
    <n v="1"/>
    <n v="80.58"/>
    <n v="0"/>
    <n v="40.43"/>
    <x v="2086"/>
    <n v="40.43"/>
    <n v="40.15"/>
    <n v="0.49826259617771157"/>
  </r>
  <r>
    <n v="585"/>
    <d v="2026-10-19T00:00:00"/>
    <n v="2026"/>
    <x v="3"/>
    <n v="10"/>
    <x v="9"/>
    <x v="2"/>
    <x v="5"/>
    <x v="2"/>
    <s v="Business"/>
    <x v="2"/>
    <s v="Travel Backpack 35L"/>
    <n v="2"/>
    <n v="161.59"/>
    <n v="0.05"/>
    <n v="89.57"/>
    <x v="2087"/>
    <n v="179.14"/>
    <n v="127.88100000000003"/>
    <n v="0.41652199686666391"/>
  </r>
  <r>
    <n v="856"/>
    <d v="2026-10-19T00:00:00"/>
    <n v="2026"/>
    <x v="3"/>
    <n v="10"/>
    <x v="9"/>
    <x v="3"/>
    <x v="8"/>
    <x v="0"/>
    <s v="Business"/>
    <x v="3"/>
    <s v="Portable Camp Stove"/>
    <n v="1"/>
    <n v="80.319999999999993"/>
    <n v="0"/>
    <n v="39.729999999999997"/>
    <x v="2088"/>
    <n v="39.729999999999997"/>
    <n v="40.589999999999996"/>
    <n v="0.50535358565737054"/>
  </r>
  <r>
    <n v="1793"/>
    <d v="2026-10-19T00:00:00"/>
    <n v="2026"/>
    <x v="3"/>
    <n v="10"/>
    <x v="9"/>
    <x v="0"/>
    <x v="9"/>
    <x v="3"/>
    <s v="New"/>
    <x v="2"/>
    <s v="Travel Backpack 35L"/>
    <n v="1"/>
    <n v="164.25"/>
    <n v="0"/>
    <n v="86.6"/>
    <x v="2089"/>
    <n v="86.6"/>
    <n v="77.650000000000006"/>
    <n v="0.47275494672754947"/>
  </r>
  <r>
    <n v="4763"/>
    <d v="2026-10-19T00:00:00"/>
    <n v="2026"/>
    <x v="3"/>
    <n v="10"/>
    <x v="9"/>
    <x v="3"/>
    <x v="8"/>
    <x v="3"/>
    <s v="New"/>
    <x v="0"/>
    <s v="Cycling Pack 12L"/>
    <n v="6"/>
    <n v="101.6"/>
    <n v="0"/>
    <n v="50.17"/>
    <x v="2090"/>
    <n v="301.02"/>
    <n v="308.57999999999993"/>
    <n v="0.50620078740157481"/>
  </r>
  <r>
    <n v="1716"/>
    <d v="2026-10-20T00:00:00"/>
    <n v="2026"/>
    <x v="3"/>
    <n v="10"/>
    <x v="9"/>
    <x v="0"/>
    <x v="0"/>
    <x v="2"/>
    <s v="Returning"/>
    <x v="4"/>
    <s v="Recovery Roller"/>
    <n v="5"/>
    <n v="35.99"/>
    <n v="0"/>
    <n v="14.19"/>
    <x v="2091"/>
    <n v="70.95"/>
    <n v="109.00000000000001"/>
    <n v="0.60572381217004723"/>
  </r>
  <r>
    <n v="1759"/>
    <d v="2026-10-20T00:00:00"/>
    <n v="2026"/>
    <x v="3"/>
    <n v="10"/>
    <x v="9"/>
    <x v="3"/>
    <x v="8"/>
    <x v="0"/>
    <s v="Returning"/>
    <x v="4"/>
    <s v="Recovery Roller"/>
    <n v="2"/>
    <n v="36.57"/>
    <n v="0.1"/>
    <n v="13.79"/>
    <x v="2092"/>
    <n v="27.58"/>
    <n v="38.246000000000009"/>
    <n v="0.58101661957281325"/>
  </r>
  <r>
    <n v="1811"/>
    <d v="2026-10-20T00:00:00"/>
    <n v="2026"/>
    <x v="3"/>
    <n v="10"/>
    <x v="9"/>
    <x v="1"/>
    <x v="6"/>
    <x v="0"/>
    <s v="New"/>
    <x v="0"/>
    <s v="Compact Repair Kit"/>
    <n v="1"/>
    <n v="40.99"/>
    <n v="0.1"/>
    <n v="17.16"/>
    <x v="2093"/>
    <n v="17.16"/>
    <n v="19.731000000000005"/>
    <n v="0.5348458973733432"/>
  </r>
  <r>
    <n v="2918"/>
    <d v="2026-10-20T00:00:00"/>
    <n v="2026"/>
    <x v="3"/>
    <n v="10"/>
    <x v="9"/>
    <x v="3"/>
    <x v="8"/>
    <x v="2"/>
    <s v="Returning"/>
    <x v="3"/>
    <s v="Portable Camp Stove"/>
    <n v="3"/>
    <n v="80.47"/>
    <n v="0"/>
    <n v="40.090000000000003"/>
    <x v="2094"/>
    <n v="120.27000000000001"/>
    <n v="121.13999999999999"/>
    <n v="0.50180191375667949"/>
  </r>
  <r>
    <n v="4150"/>
    <d v="2026-10-20T00:00:00"/>
    <n v="2026"/>
    <x v="3"/>
    <n v="10"/>
    <x v="9"/>
    <x v="3"/>
    <x v="13"/>
    <x v="2"/>
    <s v="Business"/>
    <x v="1"/>
    <s v="Trail Boots"/>
    <n v="5"/>
    <n v="140.32"/>
    <n v="0"/>
    <n v="80.08"/>
    <x v="2095"/>
    <n v="400.4"/>
    <n v="301.19999999999993"/>
    <n v="0.4293044469783352"/>
  </r>
  <r>
    <n v="4830"/>
    <d v="2026-10-20T00:00:00"/>
    <n v="2026"/>
    <x v="3"/>
    <n v="10"/>
    <x v="9"/>
    <x v="1"/>
    <x v="11"/>
    <x v="0"/>
    <s v="New"/>
    <x v="4"/>
    <s v="Weighted Vest"/>
    <n v="3"/>
    <n v="125.93"/>
    <n v="0.1"/>
    <n v="68.45"/>
    <x v="2096"/>
    <n v="205.35000000000002"/>
    <n v="134.661"/>
    <n v="0.39604895135745605"/>
  </r>
  <r>
    <n v="4698"/>
    <d v="2026-10-21T00:00:00"/>
    <n v="2026"/>
    <x v="3"/>
    <n v="10"/>
    <x v="9"/>
    <x v="3"/>
    <x v="8"/>
    <x v="0"/>
    <s v="Returning"/>
    <x v="1"/>
    <s v="Trail Boots"/>
    <n v="2"/>
    <n v="141.4"/>
    <n v="0.05"/>
    <n v="77.48"/>
    <x v="2097"/>
    <n v="154.96"/>
    <n v="113.70000000000002"/>
    <n v="0.42321149408173903"/>
  </r>
  <r>
    <n v="4846"/>
    <d v="2026-10-21T00:00:00"/>
    <n v="2026"/>
    <x v="3"/>
    <n v="10"/>
    <x v="9"/>
    <x v="0"/>
    <x v="0"/>
    <x v="1"/>
    <s v="Business"/>
    <x v="0"/>
    <s v="Trail Bike Light"/>
    <n v="8"/>
    <n v="51.91"/>
    <n v="0.05"/>
    <n v="22.99"/>
    <x v="2098"/>
    <n v="183.92"/>
    <n v="210.59599999999998"/>
    <n v="0.53380851473704483"/>
  </r>
  <r>
    <n v="5024"/>
    <d v="2026-10-21T00:00:00"/>
    <n v="2026"/>
    <x v="3"/>
    <n v="10"/>
    <x v="9"/>
    <x v="3"/>
    <x v="7"/>
    <x v="3"/>
    <s v="Returning"/>
    <x v="3"/>
    <s v="Trail Tent 2P"/>
    <n v="1"/>
    <n v="192.62"/>
    <n v="0"/>
    <n v="102.51"/>
    <x v="2099"/>
    <n v="102.51"/>
    <n v="90.11"/>
    <n v="0.46781227286886096"/>
  </r>
  <r>
    <n v="1157"/>
    <d v="2026-10-22T00:00:00"/>
    <n v="2026"/>
    <x v="3"/>
    <n v="10"/>
    <x v="9"/>
    <x v="3"/>
    <x v="4"/>
    <x v="0"/>
    <s v="New"/>
    <x v="0"/>
    <s v="Trail Bike Light"/>
    <n v="1"/>
    <n v="51.25"/>
    <n v="0"/>
    <n v="22.58"/>
    <x v="2100"/>
    <n v="22.58"/>
    <n v="28.67"/>
    <n v="0.55941463414634152"/>
  </r>
  <r>
    <n v="1427"/>
    <d v="2026-10-22T00:00:00"/>
    <n v="2026"/>
    <x v="3"/>
    <n v="10"/>
    <x v="9"/>
    <x v="3"/>
    <x v="4"/>
    <x v="2"/>
    <s v="New"/>
    <x v="2"/>
    <s v="Packing Cube Set"/>
    <n v="1"/>
    <n v="45.97"/>
    <n v="0.05"/>
    <n v="18.760000000000002"/>
    <x v="1060"/>
    <n v="18.760000000000002"/>
    <n v="24.911499999999993"/>
    <n v="0.57042922729926826"/>
  </r>
  <r>
    <n v="1622"/>
    <d v="2026-10-22T00:00:00"/>
    <n v="2026"/>
    <x v="3"/>
    <n v="10"/>
    <x v="9"/>
    <x v="2"/>
    <x v="2"/>
    <x v="3"/>
    <s v="Returning"/>
    <x v="3"/>
    <s v="Compact Sleeping Bag"/>
    <n v="1"/>
    <n v="123.29"/>
    <n v="0"/>
    <n v="59.48"/>
    <x v="2101"/>
    <n v="59.48"/>
    <n v="63.810000000000009"/>
    <n v="0.51756022386243816"/>
  </r>
  <r>
    <n v="1879"/>
    <d v="2026-10-22T00:00:00"/>
    <n v="2026"/>
    <x v="3"/>
    <n v="10"/>
    <x v="9"/>
    <x v="3"/>
    <x v="8"/>
    <x v="1"/>
    <s v="Business"/>
    <x v="2"/>
    <s v="Insulated Bottle"/>
    <n v="8"/>
    <n v="35.83"/>
    <n v="0.05"/>
    <n v="13.89"/>
    <x v="2102"/>
    <n v="111.12"/>
    <n v="161.18799999999999"/>
    <n v="0.59193266448286497"/>
  </r>
  <r>
    <n v="2483"/>
    <d v="2026-10-22T00:00:00"/>
    <n v="2026"/>
    <x v="3"/>
    <n v="10"/>
    <x v="9"/>
    <x v="0"/>
    <x v="0"/>
    <x v="0"/>
    <s v="New"/>
    <x v="3"/>
    <s v="Portable Camp Stove"/>
    <n v="1"/>
    <n v="80.56"/>
    <n v="0"/>
    <n v="39.53"/>
    <x v="2103"/>
    <n v="39.53"/>
    <n v="41.03"/>
    <n v="0.5093098311817279"/>
  </r>
  <r>
    <n v="4451"/>
    <d v="2026-10-22T00:00:00"/>
    <n v="2026"/>
    <x v="3"/>
    <n v="10"/>
    <x v="9"/>
    <x v="3"/>
    <x v="7"/>
    <x v="0"/>
    <s v="New"/>
    <x v="0"/>
    <s v="Compact Repair Kit"/>
    <n v="1"/>
    <n v="40.47"/>
    <n v="0.05"/>
    <n v="16.73"/>
    <x v="2104"/>
    <n v="16.73"/>
    <n v="21.7165"/>
    <n v="0.5648498562938109"/>
  </r>
  <r>
    <n v="93"/>
    <d v="2026-10-23T00:00:00"/>
    <n v="2026"/>
    <x v="3"/>
    <n v="10"/>
    <x v="9"/>
    <x v="1"/>
    <x v="12"/>
    <x v="1"/>
    <s v="Business"/>
    <x v="2"/>
    <s v="Carry-On Duffel"/>
    <n v="15"/>
    <n v="133.52000000000001"/>
    <n v="0.2"/>
    <n v="66"/>
    <x v="2105"/>
    <n v="990"/>
    <n v="612.24000000000024"/>
    <n v="0.38211503894547644"/>
  </r>
  <r>
    <n v="265"/>
    <d v="2026-10-23T00:00:00"/>
    <n v="2026"/>
    <x v="3"/>
    <n v="10"/>
    <x v="9"/>
    <x v="1"/>
    <x v="6"/>
    <x v="0"/>
    <s v="Returning"/>
    <x v="0"/>
    <s v="Commuter Helmet"/>
    <n v="1"/>
    <n v="82.28"/>
    <n v="0"/>
    <n v="42.08"/>
    <x v="2106"/>
    <n v="42.08"/>
    <n v="40.200000000000003"/>
    <n v="0.48857559552746721"/>
  </r>
  <r>
    <n v="555"/>
    <d v="2026-10-23T00:00:00"/>
    <n v="2026"/>
    <x v="3"/>
    <n v="10"/>
    <x v="9"/>
    <x v="1"/>
    <x v="11"/>
    <x v="0"/>
    <s v="New"/>
    <x v="2"/>
    <s v="Insulated Bottle"/>
    <n v="6"/>
    <n v="35.479999999999997"/>
    <n v="0"/>
    <n v="13.37"/>
    <x v="2107"/>
    <n v="80.22"/>
    <n v="132.66"/>
    <n v="0.62316798196166856"/>
  </r>
  <r>
    <n v="1993"/>
    <d v="2026-10-23T00:00:00"/>
    <n v="2026"/>
    <x v="3"/>
    <n v="10"/>
    <x v="9"/>
    <x v="2"/>
    <x v="3"/>
    <x v="2"/>
    <s v="New"/>
    <x v="1"/>
    <s v="Summit Backpack 45L"/>
    <n v="1"/>
    <n v="152.38"/>
    <n v="0.15"/>
    <n v="78.92"/>
    <x v="2108"/>
    <n v="78.92"/>
    <n v="50.602999999999994"/>
    <n v="0.39068736826663986"/>
  </r>
  <r>
    <n v="3116"/>
    <d v="2026-10-23T00:00:00"/>
    <n v="2026"/>
    <x v="3"/>
    <n v="10"/>
    <x v="9"/>
    <x v="1"/>
    <x v="1"/>
    <x v="3"/>
    <s v="New"/>
    <x v="1"/>
    <s v="Hiking Daypack 20L"/>
    <n v="1"/>
    <n v="93.64"/>
    <n v="0"/>
    <n v="44.34"/>
    <x v="2109"/>
    <n v="44.34"/>
    <n v="49.3"/>
    <n v="0.52648440837249033"/>
  </r>
  <r>
    <n v="3631"/>
    <d v="2026-10-23T00:00:00"/>
    <n v="2026"/>
    <x v="3"/>
    <n v="10"/>
    <x v="9"/>
    <x v="3"/>
    <x v="7"/>
    <x v="2"/>
    <s v="Returning"/>
    <x v="4"/>
    <s v="Weighted Vest"/>
    <n v="1"/>
    <n v="123.6"/>
    <n v="0"/>
    <n v="67.3"/>
    <x v="2110"/>
    <n v="67.3"/>
    <n v="56.3"/>
    <n v="0.45550161812297735"/>
  </r>
  <r>
    <n v="4216"/>
    <d v="2026-10-23T00:00:00"/>
    <n v="2026"/>
    <x v="3"/>
    <n v="10"/>
    <x v="9"/>
    <x v="1"/>
    <x v="1"/>
    <x v="0"/>
    <s v="New"/>
    <x v="4"/>
    <s v="Weighted Vest"/>
    <n v="3"/>
    <n v="124.6"/>
    <n v="0.05"/>
    <n v="69.12"/>
    <x v="2111"/>
    <n v="207.36"/>
    <n v="147.74999999999994"/>
    <n v="0.41606826053898782"/>
  </r>
  <r>
    <n v="4956"/>
    <d v="2026-10-23T00:00:00"/>
    <n v="2026"/>
    <x v="3"/>
    <n v="10"/>
    <x v="9"/>
    <x v="3"/>
    <x v="13"/>
    <x v="2"/>
    <s v="Business"/>
    <x v="1"/>
    <s v="Summit Backpack 45L"/>
    <n v="2"/>
    <n v="151.66"/>
    <n v="0"/>
    <n v="77.17"/>
    <x v="2112"/>
    <n v="154.34"/>
    <n v="148.97999999999999"/>
    <n v="0.49116444678886984"/>
  </r>
  <r>
    <n v="439"/>
    <d v="2026-10-24T00:00:00"/>
    <n v="2026"/>
    <x v="3"/>
    <n v="10"/>
    <x v="9"/>
    <x v="2"/>
    <x v="5"/>
    <x v="2"/>
    <s v="New"/>
    <x v="2"/>
    <s v="Insulated Bottle"/>
    <n v="1"/>
    <n v="36.76"/>
    <n v="0"/>
    <n v="13.18"/>
    <x v="2113"/>
    <n v="13.18"/>
    <n v="23.58"/>
    <n v="0.64145810663764957"/>
  </r>
  <r>
    <n v="1076"/>
    <d v="2026-10-24T00:00:00"/>
    <n v="2026"/>
    <x v="3"/>
    <n v="10"/>
    <x v="9"/>
    <x v="0"/>
    <x v="9"/>
    <x v="3"/>
    <s v="Returning"/>
    <x v="3"/>
    <s v="Trail Tent 2P"/>
    <n v="1"/>
    <n v="195.67"/>
    <n v="0"/>
    <n v="105.88"/>
    <x v="2114"/>
    <n v="105.88"/>
    <n v="89.789999999999992"/>
    <n v="0.45888485715745897"/>
  </r>
  <r>
    <n v="1130"/>
    <d v="2026-10-24T00:00:00"/>
    <n v="2026"/>
    <x v="3"/>
    <n v="10"/>
    <x v="9"/>
    <x v="0"/>
    <x v="15"/>
    <x v="2"/>
    <s v="Returning"/>
    <x v="0"/>
    <s v="Compact Repair Kit"/>
    <n v="1"/>
    <n v="40.83"/>
    <n v="0.1"/>
    <n v="16.54"/>
    <x v="2115"/>
    <n v="16.54"/>
    <n v="20.207000000000001"/>
    <n v="0.54989522954254766"/>
  </r>
  <r>
    <n v="2820"/>
    <d v="2026-10-24T00:00:00"/>
    <n v="2026"/>
    <x v="3"/>
    <n v="10"/>
    <x v="9"/>
    <x v="3"/>
    <x v="7"/>
    <x v="1"/>
    <s v="Business"/>
    <x v="1"/>
    <s v="Trekking Poles"/>
    <n v="6"/>
    <n v="72.73"/>
    <n v="0.05"/>
    <n v="32.700000000000003"/>
    <x v="2116"/>
    <n v="196.20000000000002"/>
    <n v="218.36099999999996"/>
    <n v="0.52672827400551425"/>
  </r>
  <r>
    <n v="4213"/>
    <d v="2026-10-24T00:00:00"/>
    <n v="2026"/>
    <x v="3"/>
    <n v="10"/>
    <x v="9"/>
    <x v="1"/>
    <x v="14"/>
    <x v="1"/>
    <s v="Business"/>
    <x v="3"/>
    <s v="Portable Camp Stove"/>
    <n v="4"/>
    <n v="81.23"/>
    <n v="0.1"/>
    <n v="38.96"/>
    <x v="2117"/>
    <n v="155.84"/>
    <n v="136.58799999999999"/>
    <n v="0.46708249552026482"/>
  </r>
  <r>
    <n v="4375"/>
    <d v="2026-10-24T00:00:00"/>
    <n v="2026"/>
    <x v="3"/>
    <n v="10"/>
    <x v="9"/>
    <x v="1"/>
    <x v="1"/>
    <x v="0"/>
    <s v="Business"/>
    <x v="2"/>
    <s v="Packing Cube Set"/>
    <n v="1"/>
    <n v="46.38"/>
    <n v="0.15"/>
    <n v="17.87"/>
    <x v="2118"/>
    <n v="17.87"/>
    <n v="21.553000000000001"/>
    <n v="0.54671131065621592"/>
  </r>
  <r>
    <n v="5072"/>
    <d v="2026-10-24T00:00:00"/>
    <n v="2026"/>
    <x v="3"/>
    <n v="10"/>
    <x v="9"/>
    <x v="3"/>
    <x v="7"/>
    <x v="1"/>
    <s v="Business"/>
    <x v="2"/>
    <s v="Packing Cube Set"/>
    <n v="5"/>
    <n v="45.9"/>
    <n v="0.1"/>
    <n v="17.940000000000001"/>
    <x v="2119"/>
    <n v="89.7"/>
    <n v="116.85000000000001"/>
    <n v="0.56572258533042852"/>
  </r>
  <r>
    <n v="310"/>
    <d v="2026-10-25T00:00:00"/>
    <n v="2026"/>
    <x v="3"/>
    <n v="10"/>
    <x v="9"/>
    <x v="1"/>
    <x v="12"/>
    <x v="0"/>
    <s v="Business"/>
    <x v="1"/>
    <s v="Trail Boots"/>
    <n v="5"/>
    <n v="144.04"/>
    <n v="0.1"/>
    <n v="78.069999999999993"/>
    <x v="2120"/>
    <n v="390.34999999999997"/>
    <n v="257.83"/>
    <n v="0.39777530932765592"/>
  </r>
  <r>
    <n v="317"/>
    <d v="2026-10-25T00:00:00"/>
    <n v="2026"/>
    <x v="3"/>
    <n v="10"/>
    <x v="9"/>
    <x v="2"/>
    <x v="10"/>
    <x v="3"/>
    <s v="New"/>
    <x v="0"/>
    <s v="Commuter Helmet"/>
    <n v="2"/>
    <n v="80.69"/>
    <n v="0.05"/>
    <n v="43.81"/>
    <x v="2121"/>
    <n v="87.62"/>
    <n v="65.690999999999974"/>
    <n v="0.42848197454846676"/>
  </r>
  <r>
    <n v="684"/>
    <d v="2026-10-25T00:00:00"/>
    <n v="2026"/>
    <x v="3"/>
    <n v="10"/>
    <x v="9"/>
    <x v="3"/>
    <x v="4"/>
    <x v="0"/>
    <s v="Business"/>
    <x v="3"/>
    <s v="Trail Tent 2P"/>
    <n v="1"/>
    <n v="191.91"/>
    <n v="0"/>
    <n v="101.89"/>
    <x v="2122"/>
    <n v="101.89"/>
    <n v="90.02"/>
    <n v="0.46907404512531914"/>
  </r>
  <r>
    <n v="1430"/>
    <d v="2026-10-25T00:00:00"/>
    <n v="2026"/>
    <x v="3"/>
    <n v="10"/>
    <x v="9"/>
    <x v="3"/>
    <x v="13"/>
    <x v="2"/>
    <s v="New"/>
    <x v="4"/>
    <s v="Recovery Roller"/>
    <n v="1"/>
    <n v="36.630000000000003"/>
    <n v="0.05"/>
    <n v="13.97"/>
    <x v="2123"/>
    <n v="13.97"/>
    <n v="20.828500000000005"/>
    <n v="0.59854591433538806"/>
  </r>
  <r>
    <n v="2049"/>
    <d v="2026-10-25T00:00:00"/>
    <n v="2026"/>
    <x v="3"/>
    <n v="10"/>
    <x v="9"/>
    <x v="3"/>
    <x v="4"/>
    <x v="1"/>
    <s v="Business"/>
    <x v="2"/>
    <s v="Insulated Bottle"/>
    <n v="6"/>
    <n v="35.380000000000003"/>
    <n v="0.05"/>
    <n v="13.9"/>
    <x v="2124"/>
    <n v="83.4"/>
    <n v="118.26600000000002"/>
    <n v="0.58644491386748387"/>
  </r>
  <r>
    <n v="2199"/>
    <d v="2026-10-25T00:00:00"/>
    <n v="2026"/>
    <x v="3"/>
    <n v="10"/>
    <x v="9"/>
    <x v="1"/>
    <x v="12"/>
    <x v="3"/>
    <s v="Returning"/>
    <x v="2"/>
    <s v="Carry-On Duffel"/>
    <n v="1"/>
    <n v="132.63"/>
    <n v="0.05"/>
    <n v="67.489999999999995"/>
    <x v="2125"/>
    <n v="67.489999999999995"/>
    <n v="58.508499999999998"/>
    <n v="0.46435870268296847"/>
  </r>
  <r>
    <n v="2954"/>
    <d v="2026-10-25T00:00:00"/>
    <n v="2026"/>
    <x v="3"/>
    <n v="10"/>
    <x v="9"/>
    <x v="3"/>
    <x v="4"/>
    <x v="0"/>
    <s v="New"/>
    <x v="1"/>
    <s v="Trekking Poles"/>
    <n v="1"/>
    <n v="71.17"/>
    <n v="0"/>
    <n v="32.57"/>
    <x v="2126"/>
    <n v="32.57"/>
    <n v="38.6"/>
    <n v="0.54236335534635383"/>
  </r>
  <r>
    <n v="3218"/>
    <d v="2026-10-25T00:00:00"/>
    <n v="2026"/>
    <x v="3"/>
    <n v="10"/>
    <x v="9"/>
    <x v="0"/>
    <x v="15"/>
    <x v="1"/>
    <s v="Business"/>
    <x v="2"/>
    <s v="Carry-On Duffel"/>
    <n v="6"/>
    <n v="132.08000000000001"/>
    <n v="0.1"/>
    <n v="67.61"/>
    <x v="2127"/>
    <n v="405.65999999999997"/>
    <n v="307.57200000000012"/>
    <n v="0.43123696076451995"/>
  </r>
  <r>
    <n v="3965"/>
    <d v="2026-10-25T00:00:00"/>
    <n v="2026"/>
    <x v="3"/>
    <n v="10"/>
    <x v="9"/>
    <x v="1"/>
    <x v="11"/>
    <x v="2"/>
    <s v="Returning"/>
    <x v="3"/>
    <s v="Portable Camp Stove"/>
    <n v="3"/>
    <n v="82.75"/>
    <n v="0.05"/>
    <n v="38.53"/>
    <x v="2128"/>
    <n v="115.59"/>
    <n v="120.24749999999997"/>
    <n v="0.50987438384480832"/>
  </r>
  <r>
    <n v="2278"/>
    <d v="2026-10-26T00:00:00"/>
    <n v="2026"/>
    <x v="3"/>
    <n v="10"/>
    <x v="9"/>
    <x v="0"/>
    <x v="15"/>
    <x v="0"/>
    <s v="Returning"/>
    <x v="4"/>
    <s v="Training Mat"/>
    <n v="5"/>
    <n v="51.5"/>
    <n v="0.1"/>
    <n v="21.38"/>
    <x v="2129"/>
    <n v="106.89999999999999"/>
    <n v="124.85000000000001"/>
    <n v="0.53872707659115426"/>
  </r>
  <r>
    <n v="3132"/>
    <d v="2026-10-26T00:00:00"/>
    <n v="2026"/>
    <x v="3"/>
    <n v="10"/>
    <x v="9"/>
    <x v="2"/>
    <x v="5"/>
    <x v="0"/>
    <s v="New"/>
    <x v="1"/>
    <s v="Trail Boots"/>
    <n v="3"/>
    <n v="140.49"/>
    <n v="0.05"/>
    <n v="77.45"/>
    <x v="2130"/>
    <n v="232.35000000000002"/>
    <n v="168.04649999999998"/>
    <n v="0.41970022215478903"/>
  </r>
  <r>
    <n v="3144"/>
    <d v="2026-10-26T00:00:00"/>
    <n v="2026"/>
    <x v="3"/>
    <n v="10"/>
    <x v="9"/>
    <x v="2"/>
    <x v="2"/>
    <x v="3"/>
    <s v="New"/>
    <x v="4"/>
    <s v="Recovery Roller"/>
    <n v="4"/>
    <n v="36.200000000000003"/>
    <n v="0.15"/>
    <n v="13.53"/>
    <x v="2131"/>
    <n v="54.12"/>
    <n v="68.960000000000008"/>
    <n v="0.56028599285017877"/>
  </r>
  <r>
    <n v="3501"/>
    <d v="2026-10-26T00:00:00"/>
    <n v="2026"/>
    <x v="3"/>
    <n v="10"/>
    <x v="9"/>
    <x v="3"/>
    <x v="7"/>
    <x v="2"/>
    <s v="New"/>
    <x v="3"/>
    <s v="Compact Sleeping Bag"/>
    <n v="1"/>
    <n v="120.5"/>
    <n v="0.05"/>
    <n v="61.71"/>
    <x v="2132"/>
    <n v="61.71"/>
    <n v="52.764999999999993"/>
    <n v="0.4609303341340904"/>
  </r>
  <r>
    <n v="458"/>
    <d v="2026-10-27T00:00:00"/>
    <n v="2026"/>
    <x v="3"/>
    <n v="10"/>
    <x v="9"/>
    <x v="2"/>
    <x v="2"/>
    <x v="2"/>
    <s v="Business"/>
    <x v="0"/>
    <s v="Cycling Pack 12L"/>
    <n v="1"/>
    <n v="102.44"/>
    <n v="0.05"/>
    <n v="49.14"/>
    <x v="2133"/>
    <n v="49.14"/>
    <n v="48.177999999999997"/>
    <n v="0.49505744055570394"/>
  </r>
  <r>
    <n v="1065"/>
    <d v="2026-10-27T00:00:00"/>
    <n v="2026"/>
    <x v="3"/>
    <n v="10"/>
    <x v="9"/>
    <x v="2"/>
    <x v="5"/>
    <x v="0"/>
    <s v="New"/>
    <x v="4"/>
    <s v="Weighted Vest"/>
    <n v="6"/>
    <n v="121.58"/>
    <n v="0.15"/>
    <n v="68.86"/>
    <x v="2134"/>
    <n v="413.15999999999997"/>
    <n v="206.89800000000002"/>
    <n v="0.33367523683268346"/>
  </r>
  <r>
    <n v="1707"/>
    <d v="2026-10-27T00:00:00"/>
    <n v="2026"/>
    <x v="3"/>
    <n v="10"/>
    <x v="9"/>
    <x v="2"/>
    <x v="16"/>
    <x v="0"/>
    <s v="New"/>
    <x v="2"/>
    <s v="Insulated Bottle"/>
    <n v="2"/>
    <n v="35.36"/>
    <n v="0"/>
    <n v="13.33"/>
    <x v="2024"/>
    <n v="26.66"/>
    <n v="44.06"/>
    <n v="0.62302036199095023"/>
  </r>
  <r>
    <n v="1989"/>
    <d v="2026-10-27T00:00:00"/>
    <n v="2026"/>
    <x v="3"/>
    <n v="10"/>
    <x v="9"/>
    <x v="3"/>
    <x v="4"/>
    <x v="0"/>
    <s v="New"/>
    <x v="3"/>
    <s v="Alpine Tent 4P"/>
    <n v="2"/>
    <n v="335.73"/>
    <n v="0"/>
    <n v="199.44"/>
    <x v="2135"/>
    <n v="398.88"/>
    <n v="272.58000000000004"/>
    <n v="0.4059512107943884"/>
  </r>
  <r>
    <n v="2852"/>
    <d v="2026-10-27T00:00:00"/>
    <n v="2026"/>
    <x v="3"/>
    <n v="10"/>
    <x v="9"/>
    <x v="1"/>
    <x v="12"/>
    <x v="1"/>
    <s v="Business"/>
    <x v="1"/>
    <s v="Trail Boots"/>
    <n v="3"/>
    <n v="141.96"/>
    <n v="0.1"/>
    <n v="77.42"/>
    <x v="2136"/>
    <n v="232.26"/>
    <n v="151.03200000000004"/>
    <n v="0.39403900942362485"/>
  </r>
  <r>
    <n v="4762"/>
    <d v="2026-10-27T00:00:00"/>
    <n v="2026"/>
    <x v="3"/>
    <n v="10"/>
    <x v="9"/>
    <x v="1"/>
    <x v="12"/>
    <x v="3"/>
    <s v="New"/>
    <x v="4"/>
    <s v="Training Mat"/>
    <n v="2"/>
    <n v="51.76"/>
    <n v="0"/>
    <n v="21.64"/>
    <x v="2137"/>
    <n v="43.28"/>
    <n v="60.239999999999995"/>
    <n v="0.58191653786707875"/>
  </r>
  <r>
    <n v="4997"/>
    <d v="2026-10-27T00:00:00"/>
    <n v="2026"/>
    <x v="3"/>
    <n v="10"/>
    <x v="9"/>
    <x v="3"/>
    <x v="7"/>
    <x v="0"/>
    <s v="Returning"/>
    <x v="3"/>
    <s v="Trail Tent 2P"/>
    <n v="3"/>
    <n v="194.09"/>
    <n v="0.1"/>
    <n v="105.84"/>
    <x v="2138"/>
    <n v="317.52"/>
    <n v="206.52300000000002"/>
    <n v="0.39409552269565667"/>
  </r>
  <r>
    <n v="1238"/>
    <d v="2026-10-28T00:00:00"/>
    <n v="2026"/>
    <x v="3"/>
    <n v="10"/>
    <x v="9"/>
    <x v="1"/>
    <x v="12"/>
    <x v="0"/>
    <s v="Returning"/>
    <x v="3"/>
    <s v="Compact Sleeping Bag"/>
    <n v="1"/>
    <n v="125.39"/>
    <n v="0.05"/>
    <n v="61.19"/>
    <x v="2139"/>
    <n v="61.19"/>
    <n v="57.930499999999995"/>
    <n v="0.48631847582909743"/>
  </r>
  <r>
    <n v="2622"/>
    <d v="2026-10-28T00:00:00"/>
    <n v="2026"/>
    <x v="3"/>
    <n v="10"/>
    <x v="9"/>
    <x v="0"/>
    <x v="15"/>
    <x v="3"/>
    <s v="New"/>
    <x v="3"/>
    <s v="Portable Camp Stove"/>
    <n v="3"/>
    <n v="83.73"/>
    <n v="0.15"/>
    <n v="39.43"/>
    <x v="2140"/>
    <n v="118.28999999999999"/>
    <n v="95.221499999999992"/>
    <n v="0.44597831966896395"/>
  </r>
  <r>
    <n v="3106"/>
    <d v="2026-10-28T00:00:00"/>
    <n v="2026"/>
    <x v="3"/>
    <n v="10"/>
    <x v="9"/>
    <x v="3"/>
    <x v="8"/>
    <x v="3"/>
    <s v="Business"/>
    <x v="4"/>
    <s v="Recovery Roller"/>
    <n v="3"/>
    <n v="36.99"/>
    <n v="0.05"/>
    <n v="14.14"/>
    <x v="2141"/>
    <n v="42.42"/>
    <n v="63.001499999999993"/>
    <n v="0.59761528720422297"/>
  </r>
  <r>
    <n v="3274"/>
    <d v="2026-10-28T00:00:00"/>
    <n v="2026"/>
    <x v="3"/>
    <n v="10"/>
    <x v="9"/>
    <x v="3"/>
    <x v="7"/>
    <x v="3"/>
    <s v="New"/>
    <x v="4"/>
    <s v="Resistance Band Set"/>
    <n v="1"/>
    <n v="39.42"/>
    <n v="0"/>
    <n v="14.58"/>
    <x v="747"/>
    <n v="14.58"/>
    <n v="24.840000000000003"/>
    <n v="0.63013698630136994"/>
  </r>
  <r>
    <n v="3542"/>
    <d v="2026-10-28T00:00:00"/>
    <n v="2026"/>
    <x v="3"/>
    <n v="10"/>
    <x v="9"/>
    <x v="3"/>
    <x v="4"/>
    <x v="0"/>
    <s v="New"/>
    <x v="0"/>
    <s v="Trail Bike Light"/>
    <n v="2"/>
    <n v="50.66"/>
    <n v="0"/>
    <n v="22.02"/>
    <x v="2142"/>
    <n v="44.04"/>
    <n v="57.279999999999994"/>
    <n v="0.56533754441373862"/>
  </r>
  <r>
    <n v="3704"/>
    <d v="2026-10-28T00:00:00"/>
    <n v="2026"/>
    <x v="3"/>
    <n v="10"/>
    <x v="9"/>
    <x v="1"/>
    <x v="12"/>
    <x v="0"/>
    <s v="Returning"/>
    <x v="1"/>
    <s v="Trekking Poles"/>
    <n v="4"/>
    <n v="71.959999999999994"/>
    <n v="0.1"/>
    <n v="31.51"/>
    <x v="2143"/>
    <n v="126.04"/>
    <n v="133.01599999999996"/>
    <n v="0.51346427027360864"/>
  </r>
  <r>
    <n v="4699"/>
    <d v="2026-10-28T00:00:00"/>
    <n v="2026"/>
    <x v="3"/>
    <n v="10"/>
    <x v="9"/>
    <x v="2"/>
    <x v="5"/>
    <x v="2"/>
    <s v="Returning"/>
    <x v="0"/>
    <s v="Trail Bike Light"/>
    <n v="1"/>
    <n v="49.72"/>
    <n v="0.05"/>
    <n v="22.5"/>
    <x v="2144"/>
    <n v="22.5"/>
    <n v="24.733999999999995"/>
    <n v="0.52364821950290041"/>
  </r>
  <r>
    <n v="1226"/>
    <d v="2026-10-29T00:00:00"/>
    <n v="2026"/>
    <x v="3"/>
    <n v="10"/>
    <x v="9"/>
    <x v="0"/>
    <x v="0"/>
    <x v="3"/>
    <s v="Returning"/>
    <x v="2"/>
    <s v="Insulated Bottle"/>
    <n v="1"/>
    <n v="36.58"/>
    <n v="0"/>
    <n v="13.5"/>
    <x v="1530"/>
    <n v="13.5"/>
    <n v="23.08"/>
    <n v="0.63094587206123565"/>
  </r>
  <r>
    <n v="1245"/>
    <d v="2026-10-29T00:00:00"/>
    <n v="2026"/>
    <x v="3"/>
    <n v="10"/>
    <x v="9"/>
    <x v="1"/>
    <x v="6"/>
    <x v="3"/>
    <s v="Returning"/>
    <x v="4"/>
    <s v="Resistance Band Set"/>
    <n v="2"/>
    <n v="41.06"/>
    <n v="0.05"/>
    <n v="15.07"/>
    <x v="1746"/>
    <n v="30.14"/>
    <n v="47.873999999999995"/>
    <n v="0.6136590868305688"/>
  </r>
  <r>
    <n v="1477"/>
    <d v="2026-10-29T00:00:00"/>
    <n v="2026"/>
    <x v="3"/>
    <n v="10"/>
    <x v="9"/>
    <x v="1"/>
    <x v="14"/>
    <x v="3"/>
    <s v="Returning"/>
    <x v="3"/>
    <s v="Compact Sleeping Bag"/>
    <n v="1"/>
    <n v="121.78"/>
    <n v="0.15"/>
    <n v="61.55"/>
    <x v="2145"/>
    <n v="61.55"/>
    <n v="41.963000000000008"/>
    <n v="0.40538869513974096"/>
  </r>
  <r>
    <n v="1575"/>
    <d v="2026-10-29T00:00:00"/>
    <n v="2026"/>
    <x v="3"/>
    <n v="10"/>
    <x v="9"/>
    <x v="3"/>
    <x v="7"/>
    <x v="1"/>
    <s v="Returning"/>
    <x v="2"/>
    <s v="Carry-On Duffel"/>
    <n v="5"/>
    <n v="130.68"/>
    <n v="0.2"/>
    <n v="67.209999999999994"/>
    <x v="2146"/>
    <n v="336.04999999999995"/>
    <n v="186.67000000000019"/>
    <n v="0.35711279461279488"/>
  </r>
  <r>
    <n v="2830"/>
    <d v="2026-10-29T00:00:00"/>
    <n v="2026"/>
    <x v="3"/>
    <n v="10"/>
    <x v="9"/>
    <x v="2"/>
    <x v="2"/>
    <x v="0"/>
    <s v="New"/>
    <x v="2"/>
    <s v="Travel Backpack 35L"/>
    <n v="1"/>
    <n v="161.94999999999999"/>
    <n v="0"/>
    <n v="86.61"/>
    <x v="2147"/>
    <n v="86.61"/>
    <n v="75.339999999999989"/>
    <n v="0.46520531028095086"/>
  </r>
  <r>
    <n v="2884"/>
    <d v="2026-10-29T00:00:00"/>
    <n v="2026"/>
    <x v="3"/>
    <n v="10"/>
    <x v="9"/>
    <x v="0"/>
    <x v="15"/>
    <x v="2"/>
    <s v="Returning"/>
    <x v="0"/>
    <s v="Commuter Helmet"/>
    <n v="2"/>
    <n v="83.6"/>
    <n v="0"/>
    <n v="43.01"/>
    <x v="2148"/>
    <n v="86.02"/>
    <n v="81.179999999999993"/>
    <n v="0.48552631578947369"/>
  </r>
  <r>
    <n v="3093"/>
    <d v="2026-10-29T00:00:00"/>
    <n v="2026"/>
    <x v="3"/>
    <n v="10"/>
    <x v="9"/>
    <x v="3"/>
    <x v="4"/>
    <x v="1"/>
    <s v="Business"/>
    <x v="3"/>
    <s v="Trail Tent 2P"/>
    <n v="3"/>
    <n v="194.19"/>
    <n v="0.15"/>
    <n v="104.22"/>
    <x v="2149"/>
    <n v="312.65999999999997"/>
    <n v="182.52449999999999"/>
    <n v="0.36859897674503139"/>
  </r>
  <r>
    <n v="3613"/>
    <d v="2026-10-29T00:00:00"/>
    <n v="2026"/>
    <x v="3"/>
    <n v="10"/>
    <x v="9"/>
    <x v="1"/>
    <x v="12"/>
    <x v="0"/>
    <s v="Returning"/>
    <x v="2"/>
    <s v="Travel Backpack 35L"/>
    <n v="3"/>
    <n v="167.41"/>
    <n v="0"/>
    <n v="85.33"/>
    <x v="2150"/>
    <n v="255.99"/>
    <n v="246.24"/>
    <n v="0.49029329191804549"/>
  </r>
  <r>
    <n v="4496"/>
    <d v="2026-10-29T00:00:00"/>
    <n v="2026"/>
    <x v="3"/>
    <n v="10"/>
    <x v="9"/>
    <x v="3"/>
    <x v="8"/>
    <x v="0"/>
    <s v="Returning"/>
    <x v="4"/>
    <s v="Resistance Band Set"/>
    <n v="2"/>
    <n v="40.83"/>
    <n v="0.1"/>
    <n v="14.91"/>
    <x v="2151"/>
    <n v="29.82"/>
    <n v="43.673999999999999"/>
    <n v="0.59425259204833047"/>
  </r>
  <r>
    <n v="5194"/>
    <d v="2026-10-29T00:00:00"/>
    <n v="2026"/>
    <x v="3"/>
    <n v="10"/>
    <x v="9"/>
    <x v="0"/>
    <x v="9"/>
    <x v="1"/>
    <s v="Business"/>
    <x v="3"/>
    <s v="Portable Camp Stove"/>
    <n v="12"/>
    <n v="80.84"/>
    <n v="0.1"/>
    <n v="38.39"/>
    <x v="2152"/>
    <n v="460.68"/>
    <n v="412.392"/>
    <n v="0.4723459233602727"/>
  </r>
  <r>
    <n v="339"/>
    <d v="2026-10-30T00:00:00"/>
    <n v="2026"/>
    <x v="3"/>
    <n v="10"/>
    <x v="9"/>
    <x v="3"/>
    <x v="13"/>
    <x v="0"/>
    <s v="Returning"/>
    <x v="0"/>
    <s v="Compact Repair Kit"/>
    <n v="1"/>
    <n v="39.65"/>
    <n v="0"/>
    <n v="16.38"/>
    <x v="2153"/>
    <n v="16.38"/>
    <n v="23.27"/>
    <n v="0.58688524590163937"/>
  </r>
  <r>
    <n v="1199"/>
    <d v="2026-10-30T00:00:00"/>
    <n v="2026"/>
    <x v="3"/>
    <n v="10"/>
    <x v="9"/>
    <x v="1"/>
    <x v="12"/>
    <x v="0"/>
    <s v="New"/>
    <x v="0"/>
    <s v="Cycling Pack 12L"/>
    <n v="1"/>
    <n v="102.47"/>
    <n v="0.1"/>
    <n v="49.75"/>
    <x v="2154"/>
    <n v="49.75"/>
    <n v="42.472999999999999"/>
    <n v="0.46054671828068922"/>
  </r>
  <r>
    <n v="1253"/>
    <d v="2026-10-30T00:00:00"/>
    <n v="2026"/>
    <x v="3"/>
    <n v="10"/>
    <x v="9"/>
    <x v="3"/>
    <x v="13"/>
    <x v="2"/>
    <s v="Business"/>
    <x v="4"/>
    <s v="Resistance Band Set"/>
    <n v="2"/>
    <n v="40.43"/>
    <n v="0"/>
    <n v="14.88"/>
    <x v="754"/>
    <n v="29.76"/>
    <n v="51.099999999999994"/>
    <n v="0.63195646796932969"/>
  </r>
  <r>
    <n v="1407"/>
    <d v="2026-10-30T00:00:00"/>
    <n v="2026"/>
    <x v="3"/>
    <n v="10"/>
    <x v="9"/>
    <x v="3"/>
    <x v="8"/>
    <x v="2"/>
    <s v="Business"/>
    <x v="2"/>
    <s v="Insulated Bottle"/>
    <n v="2"/>
    <n v="35.880000000000003"/>
    <n v="0.05"/>
    <n v="13.52"/>
    <x v="2155"/>
    <n v="27.04"/>
    <n v="41.131999999999998"/>
    <n v="0.60335621662852779"/>
  </r>
  <r>
    <n v="2532"/>
    <d v="2026-10-30T00:00:00"/>
    <n v="2026"/>
    <x v="3"/>
    <n v="10"/>
    <x v="9"/>
    <x v="0"/>
    <x v="15"/>
    <x v="3"/>
    <s v="New"/>
    <x v="0"/>
    <s v="Commuter Helmet"/>
    <n v="1"/>
    <n v="80.400000000000006"/>
    <n v="0"/>
    <n v="43.34"/>
    <x v="2156"/>
    <n v="43.34"/>
    <n v="37.06"/>
    <n v="0.46094527363184079"/>
  </r>
  <r>
    <n v="307"/>
    <d v="2026-10-31T00:00:00"/>
    <n v="2026"/>
    <x v="3"/>
    <n v="10"/>
    <x v="9"/>
    <x v="3"/>
    <x v="8"/>
    <x v="0"/>
    <s v="Returning"/>
    <x v="4"/>
    <s v="Recovery Roller"/>
    <n v="1"/>
    <n v="37.08"/>
    <n v="0"/>
    <n v="13.62"/>
    <x v="2157"/>
    <n v="13.62"/>
    <n v="23.46"/>
    <n v="0.63268608414239491"/>
  </r>
  <r>
    <n v="3257"/>
    <d v="2026-10-31T00:00:00"/>
    <n v="2026"/>
    <x v="3"/>
    <n v="10"/>
    <x v="9"/>
    <x v="3"/>
    <x v="4"/>
    <x v="2"/>
    <s v="New"/>
    <x v="2"/>
    <s v="Travel Backpack 35L"/>
    <n v="6"/>
    <n v="165.92"/>
    <n v="0"/>
    <n v="87.55"/>
    <x v="2158"/>
    <n v="525.29999999999995"/>
    <n v="470.22"/>
    <n v="0.4723360655737705"/>
  </r>
  <r>
    <n v="3739"/>
    <d v="2026-10-31T00:00:00"/>
    <n v="2026"/>
    <x v="3"/>
    <n v="10"/>
    <x v="9"/>
    <x v="1"/>
    <x v="12"/>
    <x v="3"/>
    <s v="New"/>
    <x v="2"/>
    <s v="Carry-On Duffel"/>
    <n v="1"/>
    <n v="135.19"/>
    <n v="0"/>
    <n v="68.319999999999993"/>
    <x v="2159"/>
    <n v="68.319999999999993"/>
    <n v="66.87"/>
    <n v="0.49463717730601381"/>
  </r>
  <r>
    <n v="77"/>
    <d v="2026-11-01T00:00:00"/>
    <n v="2026"/>
    <x v="3"/>
    <n v="11"/>
    <x v="10"/>
    <x v="1"/>
    <x v="11"/>
    <x v="0"/>
    <s v="New"/>
    <x v="2"/>
    <s v="Carry-On Duffel"/>
    <n v="2"/>
    <n v="133.96"/>
    <n v="0.1"/>
    <n v="65.44"/>
    <x v="2160"/>
    <n v="130.88"/>
    <n v="110.24800000000002"/>
    <n v="0.4572177432732823"/>
  </r>
  <r>
    <n v="461"/>
    <d v="2026-11-01T00:00:00"/>
    <n v="2026"/>
    <x v="3"/>
    <n v="11"/>
    <x v="10"/>
    <x v="1"/>
    <x v="11"/>
    <x v="3"/>
    <s v="Business"/>
    <x v="0"/>
    <s v="Trail Bike Light"/>
    <n v="3"/>
    <n v="51.67"/>
    <n v="0.05"/>
    <n v="22.8"/>
    <x v="2161"/>
    <n v="68.400000000000006"/>
    <n v="78.859499999999969"/>
    <n v="0.53551383781691497"/>
  </r>
  <r>
    <n v="732"/>
    <d v="2026-11-01T00:00:00"/>
    <n v="2026"/>
    <x v="3"/>
    <n v="11"/>
    <x v="10"/>
    <x v="1"/>
    <x v="1"/>
    <x v="3"/>
    <s v="Returning"/>
    <x v="1"/>
    <s v="Summit Backpack 45L"/>
    <n v="1"/>
    <n v="150.46"/>
    <n v="0.15"/>
    <n v="78.39"/>
    <x v="2162"/>
    <n v="78.39"/>
    <n v="49.501000000000005"/>
    <n v="0.38705616501552104"/>
  </r>
  <r>
    <n v="919"/>
    <d v="2026-11-01T00:00:00"/>
    <n v="2026"/>
    <x v="3"/>
    <n v="11"/>
    <x v="10"/>
    <x v="3"/>
    <x v="13"/>
    <x v="0"/>
    <s v="New"/>
    <x v="0"/>
    <s v="Cycling Pack 12L"/>
    <n v="1"/>
    <n v="103.53"/>
    <n v="0.1"/>
    <n v="51.75"/>
    <x v="2163"/>
    <n v="51.75"/>
    <n v="41.427000000000007"/>
    <n v="0.4446054283782479"/>
  </r>
  <r>
    <n v="949"/>
    <d v="2026-11-01T00:00:00"/>
    <n v="2026"/>
    <x v="3"/>
    <n v="11"/>
    <x v="10"/>
    <x v="2"/>
    <x v="2"/>
    <x v="0"/>
    <s v="Returning"/>
    <x v="0"/>
    <s v="Cycling Pack 12L"/>
    <n v="4"/>
    <n v="103.33"/>
    <n v="0"/>
    <n v="49.15"/>
    <x v="2164"/>
    <n v="196.6"/>
    <n v="216.72"/>
    <n v="0.5243394948224136"/>
  </r>
  <r>
    <n v="1185"/>
    <d v="2026-11-01T00:00:00"/>
    <n v="2026"/>
    <x v="3"/>
    <n v="11"/>
    <x v="10"/>
    <x v="3"/>
    <x v="8"/>
    <x v="1"/>
    <s v="Business"/>
    <x v="2"/>
    <s v="Insulated Bottle"/>
    <n v="5"/>
    <n v="37.08"/>
    <n v="0.15"/>
    <n v="13.27"/>
    <x v="2165"/>
    <n v="66.349999999999994"/>
    <n v="91.239999999999981"/>
    <n v="0.57897074687480166"/>
  </r>
  <r>
    <n v="1248"/>
    <d v="2026-11-01T00:00:00"/>
    <n v="2026"/>
    <x v="3"/>
    <n v="11"/>
    <x v="10"/>
    <x v="0"/>
    <x v="0"/>
    <x v="1"/>
    <s v="Business"/>
    <x v="2"/>
    <s v="Carry-On Duffel"/>
    <n v="5"/>
    <n v="132.33000000000001"/>
    <n v="0.2"/>
    <n v="65.2"/>
    <x v="2166"/>
    <n v="326"/>
    <n v="203.32000000000005"/>
    <n v="0.3841154689034989"/>
  </r>
  <r>
    <n v="2129"/>
    <d v="2026-11-01T00:00:00"/>
    <n v="2026"/>
    <x v="3"/>
    <n v="11"/>
    <x v="10"/>
    <x v="3"/>
    <x v="13"/>
    <x v="2"/>
    <s v="New"/>
    <x v="0"/>
    <s v="Trail Bike Light"/>
    <n v="2"/>
    <n v="50.43"/>
    <n v="0"/>
    <n v="22.54"/>
    <x v="1977"/>
    <n v="45.08"/>
    <n v="55.78"/>
    <n v="0.55304382312115807"/>
  </r>
  <r>
    <n v="2850"/>
    <d v="2026-11-01T00:00:00"/>
    <n v="2026"/>
    <x v="3"/>
    <n v="11"/>
    <x v="10"/>
    <x v="2"/>
    <x v="2"/>
    <x v="1"/>
    <s v="Returning"/>
    <x v="4"/>
    <s v="Training Mat"/>
    <n v="3"/>
    <n v="50.05"/>
    <n v="0.15"/>
    <n v="22.36"/>
    <x v="2167"/>
    <n v="67.08"/>
    <n v="60.547499999999985"/>
    <n v="0.47440794499618022"/>
  </r>
  <r>
    <n v="3477"/>
    <d v="2026-11-01T00:00:00"/>
    <n v="2026"/>
    <x v="3"/>
    <n v="11"/>
    <x v="10"/>
    <x v="3"/>
    <x v="13"/>
    <x v="0"/>
    <s v="Returning"/>
    <x v="3"/>
    <s v="Trail Tent 2P"/>
    <n v="1"/>
    <n v="197.14"/>
    <n v="0.05"/>
    <n v="102.87"/>
    <x v="2168"/>
    <n v="102.87"/>
    <n v="84.412999999999982"/>
    <n v="0.45072430492890431"/>
  </r>
  <r>
    <n v="4673"/>
    <d v="2026-11-01T00:00:00"/>
    <n v="2026"/>
    <x v="3"/>
    <n v="11"/>
    <x v="10"/>
    <x v="0"/>
    <x v="0"/>
    <x v="1"/>
    <s v="Business"/>
    <x v="1"/>
    <s v="Trekking Poles"/>
    <n v="5"/>
    <n v="72.13"/>
    <n v="0.1"/>
    <n v="31.41"/>
    <x v="2169"/>
    <n v="157.05000000000001"/>
    <n v="167.53499999999997"/>
    <n v="0.51615139331762094"/>
  </r>
  <r>
    <n v="4679"/>
    <d v="2026-11-01T00:00:00"/>
    <n v="2026"/>
    <x v="3"/>
    <n v="11"/>
    <x v="10"/>
    <x v="1"/>
    <x v="12"/>
    <x v="1"/>
    <s v="Returning"/>
    <x v="3"/>
    <s v="Alpine Tent 4P"/>
    <n v="8"/>
    <n v="341.51"/>
    <n v="0.1"/>
    <n v="200.1"/>
    <x v="2170"/>
    <n v="1600.8"/>
    <n v="858.07199999999989"/>
    <n v="0.34896977150498276"/>
  </r>
  <r>
    <n v="4809"/>
    <d v="2026-11-01T00:00:00"/>
    <n v="2026"/>
    <x v="3"/>
    <n v="11"/>
    <x v="10"/>
    <x v="1"/>
    <x v="11"/>
    <x v="0"/>
    <s v="New"/>
    <x v="2"/>
    <s v="Insulated Bottle"/>
    <n v="1"/>
    <n v="36.47"/>
    <n v="0.05"/>
    <n v="13.88"/>
    <x v="276"/>
    <n v="13.88"/>
    <n v="20.766499999999994"/>
    <n v="0.59938233299178834"/>
  </r>
  <r>
    <n v="4849"/>
    <d v="2026-11-01T00:00:00"/>
    <n v="2026"/>
    <x v="3"/>
    <n v="11"/>
    <x v="10"/>
    <x v="0"/>
    <x v="0"/>
    <x v="0"/>
    <s v="New"/>
    <x v="2"/>
    <s v="Insulated Bottle"/>
    <n v="4"/>
    <n v="35.69"/>
    <n v="0.15"/>
    <n v="13.52"/>
    <x v="2171"/>
    <n v="54.08"/>
    <n v="67.265999999999991"/>
    <n v="0.55433224004087478"/>
  </r>
  <r>
    <n v="436"/>
    <d v="2026-11-02T00:00:00"/>
    <n v="2026"/>
    <x v="3"/>
    <n v="11"/>
    <x v="10"/>
    <x v="2"/>
    <x v="10"/>
    <x v="0"/>
    <s v="New"/>
    <x v="2"/>
    <s v="Insulated Bottle"/>
    <n v="2"/>
    <n v="35.340000000000003"/>
    <n v="0.1"/>
    <n v="13.82"/>
    <x v="2172"/>
    <n v="27.64"/>
    <n v="35.972000000000008"/>
    <n v="0.56549078790165386"/>
  </r>
  <r>
    <n v="879"/>
    <d v="2026-11-02T00:00:00"/>
    <n v="2026"/>
    <x v="3"/>
    <n v="11"/>
    <x v="10"/>
    <x v="2"/>
    <x v="10"/>
    <x v="0"/>
    <s v="New"/>
    <x v="2"/>
    <s v="Packing Cube Set"/>
    <n v="4"/>
    <n v="46.8"/>
    <n v="0.05"/>
    <n v="18.52"/>
    <x v="2173"/>
    <n v="74.08"/>
    <n v="103.75999999999998"/>
    <n v="0.58344579397210972"/>
  </r>
  <r>
    <n v="955"/>
    <d v="2026-11-02T00:00:00"/>
    <n v="2026"/>
    <x v="3"/>
    <n v="11"/>
    <x v="10"/>
    <x v="3"/>
    <x v="13"/>
    <x v="2"/>
    <s v="New"/>
    <x v="3"/>
    <s v="Trail Tent 2P"/>
    <n v="1"/>
    <n v="198.34"/>
    <n v="0.05"/>
    <n v="103.2"/>
    <x v="2174"/>
    <n v="103.2"/>
    <n v="85.222999999999999"/>
    <n v="0.45229616341954004"/>
  </r>
  <r>
    <n v="1068"/>
    <d v="2026-11-02T00:00:00"/>
    <n v="2026"/>
    <x v="3"/>
    <n v="11"/>
    <x v="10"/>
    <x v="1"/>
    <x v="6"/>
    <x v="0"/>
    <s v="Returning"/>
    <x v="4"/>
    <s v="Weighted Vest"/>
    <n v="5"/>
    <n v="122.26"/>
    <n v="0.1"/>
    <n v="68.3"/>
    <x v="2175"/>
    <n v="341.5"/>
    <n v="208.67000000000007"/>
    <n v="0.37928276714470083"/>
  </r>
  <r>
    <n v="1733"/>
    <d v="2026-11-02T00:00:00"/>
    <n v="2026"/>
    <x v="3"/>
    <n v="11"/>
    <x v="10"/>
    <x v="0"/>
    <x v="9"/>
    <x v="1"/>
    <s v="Returning"/>
    <x v="1"/>
    <s v="Trekking Poles"/>
    <n v="3"/>
    <n v="71.12"/>
    <n v="0.15"/>
    <n v="33.090000000000003"/>
    <x v="2176"/>
    <n v="99.27000000000001"/>
    <n v="82.085999999999984"/>
    <n v="0.45262356911268437"/>
  </r>
  <r>
    <n v="3270"/>
    <d v="2026-11-02T00:00:00"/>
    <n v="2026"/>
    <x v="3"/>
    <n v="11"/>
    <x v="10"/>
    <x v="1"/>
    <x v="12"/>
    <x v="2"/>
    <s v="Returning"/>
    <x v="0"/>
    <s v="Commuter Helmet"/>
    <n v="2"/>
    <n v="81.900000000000006"/>
    <n v="0.15"/>
    <n v="41.91"/>
    <x v="2177"/>
    <n v="83.82"/>
    <n v="55.410000000000025"/>
    <n v="0.39797457444516282"/>
  </r>
  <r>
    <n v="3484"/>
    <d v="2026-11-02T00:00:00"/>
    <n v="2026"/>
    <x v="3"/>
    <n v="11"/>
    <x v="10"/>
    <x v="2"/>
    <x v="2"/>
    <x v="3"/>
    <s v="Returning"/>
    <x v="2"/>
    <s v="Travel Backpack 35L"/>
    <n v="4"/>
    <n v="165.12"/>
    <n v="0.05"/>
    <n v="89.65"/>
    <x v="2178"/>
    <n v="358.6"/>
    <n v="268.85599999999999"/>
    <n v="0.42848582211342306"/>
  </r>
  <r>
    <n v="3608"/>
    <d v="2026-11-02T00:00:00"/>
    <n v="2026"/>
    <x v="3"/>
    <n v="11"/>
    <x v="10"/>
    <x v="3"/>
    <x v="8"/>
    <x v="2"/>
    <s v="New"/>
    <x v="1"/>
    <s v="Hiking Daypack 20L"/>
    <n v="1"/>
    <n v="91.35"/>
    <n v="0"/>
    <n v="45.5"/>
    <x v="2179"/>
    <n v="45.5"/>
    <n v="45.849999999999994"/>
    <n v="0.50191570881226055"/>
  </r>
  <r>
    <n v="4036"/>
    <d v="2026-11-02T00:00:00"/>
    <n v="2026"/>
    <x v="3"/>
    <n v="11"/>
    <x v="10"/>
    <x v="2"/>
    <x v="3"/>
    <x v="0"/>
    <s v="Business"/>
    <x v="4"/>
    <s v="Recovery Roller"/>
    <n v="1"/>
    <n v="36.96"/>
    <n v="0.1"/>
    <n v="14.18"/>
    <x v="2180"/>
    <n v="14.18"/>
    <n v="19.084000000000003"/>
    <n v="0.57371332371332373"/>
  </r>
  <r>
    <n v="408"/>
    <d v="2026-11-03T00:00:00"/>
    <n v="2026"/>
    <x v="3"/>
    <n v="11"/>
    <x v="10"/>
    <x v="3"/>
    <x v="13"/>
    <x v="0"/>
    <s v="Returning"/>
    <x v="0"/>
    <s v="Trail Bike Light"/>
    <n v="1"/>
    <n v="49.61"/>
    <n v="0"/>
    <n v="22.8"/>
    <x v="538"/>
    <n v="22.8"/>
    <n v="26.81"/>
    <n v="0.54041523886313236"/>
  </r>
  <r>
    <n v="939"/>
    <d v="2026-11-03T00:00:00"/>
    <n v="2026"/>
    <x v="3"/>
    <n v="11"/>
    <x v="10"/>
    <x v="1"/>
    <x v="11"/>
    <x v="2"/>
    <s v="Returning"/>
    <x v="0"/>
    <s v="Trail Bike Light"/>
    <n v="1"/>
    <n v="49.76"/>
    <n v="0.1"/>
    <n v="21.94"/>
    <x v="2181"/>
    <n v="21.94"/>
    <n v="22.843999999999998"/>
    <n v="0.51009289031797067"/>
  </r>
  <r>
    <n v="1022"/>
    <d v="2026-11-03T00:00:00"/>
    <n v="2026"/>
    <x v="3"/>
    <n v="11"/>
    <x v="10"/>
    <x v="3"/>
    <x v="7"/>
    <x v="0"/>
    <s v="Returning"/>
    <x v="0"/>
    <s v="Compact Repair Kit"/>
    <n v="1"/>
    <n v="39.97"/>
    <n v="0.1"/>
    <n v="16.93"/>
    <x v="2182"/>
    <n v="16.93"/>
    <n v="19.042999999999999"/>
    <n v="0.52936924915909156"/>
  </r>
  <r>
    <n v="1997"/>
    <d v="2026-11-03T00:00:00"/>
    <n v="2026"/>
    <x v="3"/>
    <n v="11"/>
    <x v="10"/>
    <x v="1"/>
    <x v="12"/>
    <x v="3"/>
    <s v="Returning"/>
    <x v="3"/>
    <s v="Alpine Tent 4P"/>
    <n v="2"/>
    <n v="335.46"/>
    <n v="0.1"/>
    <n v="199.87"/>
    <x v="2183"/>
    <n v="399.74"/>
    <n v="204.08799999999997"/>
    <n v="0.33799028862523761"/>
  </r>
  <r>
    <n v="3978"/>
    <d v="2026-11-03T00:00:00"/>
    <n v="2026"/>
    <x v="3"/>
    <n v="11"/>
    <x v="10"/>
    <x v="1"/>
    <x v="12"/>
    <x v="0"/>
    <s v="New"/>
    <x v="1"/>
    <s v="Summit Backpack 45L"/>
    <n v="4"/>
    <n v="154.46"/>
    <n v="0.05"/>
    <n v="80.48"/>
    <x v="2184"/>
    <n v="321.92"/>
    <n v="265.02799999999996"/>
    <n v="0.45153574081519993"/>
  </r>
  <r>
    <n v="4715"/>
    <d v="2026-11-03T00:00:00"/>
    <n v="2026"/>
    <x v="3"/>
    <n v="11"/>
    <x v="10"/>
    <x v="0"/>
    <x v="0"/>
    <x v="1"/>
    <s v="Business"/>
    <x v="4"/>
    <s v="Resistance Band Set"/>
    <n v="10"/>
    <n v="39.869999999999997"/>
    <n v="0.15"/>
    <n v="14.31"/>
    <x v="2185"/>
    <n v="143.1"/>
    <n v="195.79499999999999"/>
    <n v="0.57774531934670026"/>
  </r>
  <r>
    <n v="145"/>
    <d v="2026-11-04T00:00:00"/>
    <n v="2026"/>
    <x v="3"/>
    <n v="11"/>
    <x v="10"/>
    <x v="0"/>
    <x v="15"/>
    <x v="0"/>
    <s v="Business"/>
    <x v="1"/>
    <s v="Hiking Daypack 20L"/>
    <n v="2"/>
    <n v="93.19"/>
    <n v="0.2"/>
    <n v="45.7"/>
    <x v="2186"/>
    <n v="91.4"/>
    <n v="57.704000000000008"/>
    <n v="0.38700504345959869"/>
  </r>
  <r>
    <n v="465"/>
    <d v="2026-11-04T00:00:00"/>
    <n v="2026"/>
    <x v="3"/>
    <n v="11"/>
    <x v="10"/>
    <x v="1"/>
    <x v="12"/>
    <x v="0"/>
    <s v="Returning"/>
    <x v="4"/>
    <s v="Resistance Band Set"/>
    <n v="3"/>
    <n v="41.29"/>
    <n v="0.05"/>
    <n v="14.43"/>
    <x v="2187"/>
    <n v="43.29"/>
    <n v="74.386500000000012"/>
    <n v="0.63212706020318421"/>
  </r>
  <r>
    <n v="1449"/>
    <d v="2026-11-04T00:00:00"/>
    <n v="2026"/>
    <x v="3"/>
    <n v="11"/>
    <x v="10"/>
    <x v="3"/>
    <x v="8"/>
    <x v="0"/>
    <s v="Returning"/>
    <x v="0"/>
    <s v="Trail Bike Light"/>
    <n v="1"/>
    <n v="50.76"/>
    <n v="0.1"/>
    <n v="22.72"/>
    <x v="2188"/>
    <n v="22.72"/>
    <n v="22.963999999999999"/>
    <n v="0.50267051921898254"/>
  </r>
  <r>
    <n v="1802"/>
    <d v="2026-11-04T00:00:00"/>
    <n v="2026"/>
    <x v="3"/>
    <n v="11"/>
    <x v="10"/>
    <x v="2"/>
    <x v="16"/>
    <x v="2"/>
    <s v="Business"/>
    <x v="2"/>
    <s v="Insulated Bottle"/>
    <n v="1"/>
    <n v="35.94"/>
    <n v="0.05"/>
    <n v="13.39"/>
    <x v="2189"/>
    <n v="13.39"/>
    <n v="20.752999999999993"/>
    <n v="0.60782590867820629"/>
  </r>
  <r>
    <n v="2645"/>
    <d v="2026-11-04T00:00:00"/>
    <n v="2026"/>
    <x v="3"/>
    <n v="11"/>
    <x v="10"/>
    <x v="0"/>
    <x v="15"/>
    <x v="2"/>
    <s v="New"/>
    <x v="1"/>
    <s v="Trekking Poles"/>
    <n v="4"/>
    <n v="70.010000000000005"/>
    <n v="0.05"/>
    <n v="31.43"/>
    <x v="2190"/>
    <n v="125.72"/>
    <n v="140.31800000000001"/>
    <n v="0.52743593020545942"/>
  </r>
  <r>
    <n v="3539"/>
    <d v="2026-11-04T00:00:00"/>
    <n v="2026"/>
    <x v="3"/>
    <n v="11"/>
    <x v="10"/>
    <x v="0"/>
    <x v="15"/>
    <x v="3"/>
    <s v="Returning"/>
    <x v="1"/>
    <s v="Summit Backpack 45L"/>
    <n v="3"/>
    <n v="152.32"/>
    <n v="0.1"/>
    <n v="79.36"/>
    <x v="2191"/>
    <n v="238.07999999999998"/>
    <n v="173.18400000000003"/>
    <n v="0.42110177404295057"/>
  </r>
  <r>
    <n v="4309"/>
    <d v="2026-11-04T00:00:00"/>
    <n v="2026"/>
    <x v="3"/>
    <n v="11"/>
    <x v="10"/>
    <x v="3"/>
    <x v="8"/>
    <x v="0"/>
    <s v="Business"/>
    <x v="0"/>
    <s v="Trail Bike Light"/>
    <n v="1"/>
    <n v="50.32"/>
    <n v="0.05"/>
    <n v="22.46"/>
    <x v="2192"/>
    <n v="22.46"/>
    <n v="25.343999999999994"/>
    <n v="0.53016483976236295"/>
  </r>
  <r>
    <n v="4355"/>
    <d v="2026-11-04T00:00:00"/>
    <n v="2026"/>
    <x v="3"/>
    <n v="11"/>
    <x v="10"/>
    <x v="2"/>
    <x v="2"/>
    <x v="2"/>
    <s v="Returning"/>
    <x v="1"/>
    <s v="Summit Backpack 45L"/>
    <n v="2"/>
    <n v="151.04"/>
    <n v="0.15"/>
    <n v="76.97"/>
    <x v="2193"/>
    <n v="153.94"/>
    <n v="102.82799999999997"/>
    <n v="0.40047046360917243"/>
  </r>
  <r>
    <n v="5052"/>
    <d v="2026-11-04T00:00:00"/>
    <n v="2026"/>
    <x v="3"/>
    <n v="11"/>
    <x v="10"/>
    <x v="0"/>
    <x v="15"/>
    <x v="3"/>
    <s v="Returning"/>
    <x v="0"/>
    <s v="Compact Repair Kit"/>
    <n v="3"/>
    <n v="41.12"/>
    <n v="0.1"/>
    <n v="16.670000000000002"/>
    <x v="2194"/>
    <n v="50.010000000000005"/>
    <n v="61.013999999999982"/>
    <n v="0.54955685257241671"/>
  </r>
  <r>
    <n v="9"/>
    <d v="2026-11-05T00:00:00"/>
    <n v="2026"/>
    <x v="3"/>
    <n v="11"/>
    <x v="10"/>
    <x v="0"/>
    <x v="15"/>
    <x v="0"/>
    <s v="New"/>
    <x v="1"/>
    <s v="Trail Boots"/>
    <n v="1"/>
    <n v="140.59"/>
    <n v="0.1"/>
    <n v="79.510000000000005"/>
    <x v="2195"/>
    <n v="79.510000000000005"/>
    <n v="47.021000000000001"/>
    <n v="0.37161644182058151"/>
  </r>
  <r>
    <n v="703"/>
    <d v="2026-11-05T00:00:00"/>
    <n v="2026"/>
    <x v="3"/>
    <n v="11"/>
    <x v="10"/>
    <x v="1"/>
    <x v="14"/>
    <x v="0"/>
    <s v="Returning"/>
    <x v="2"/>
    <s v="Travel Backpack 35L"/>
    <n v="2"/>
    <n v="160.68"/>
    <n v="0"/>
    <n v="89.49"/>
    <x v="2196"/>
    <n v="178.98"/>
    <n v="142.38000000000002"/>
    <n v="0.4430545182972368"/>
  </r>
  <r>
    <n v="1627"/>
    <d v="2026-11-05T00:00:00"/>
    <n v="2026"/>
    <x v="3"/>
    <n v="11"/>
    <x v="10"/>
    <x v="3"/>
    <x v="4"/>
    <x v="0"/>
    <s v="Returning"/>
    <x v="4"/>
    <s v="Training Mat"/>
    <n v="6"/>
    <n v="49.7"/>
    <n v="0"/>
    <n v="22.34"/>
    <x v="2197"/>
    <n v="134.04"/>
    <n v="164.16000000000005"/>
    <n v="0.55050301810865199"/>
  </r>
  <r>
    <n v="1760"/>
    <d v="2026-11-05T00:00:00"/>
    <n v="2026"/>
    <x v="3"/>
    <n v="11"/>
    <x v="10"/>
    <x v="1"/>
    <x v="11"/>
    <x v="2"/>
    <s v="Returning"/>
    <x v="0"/>
    <s v="Commuter Helmet"/>
    <n v="3"/>
    <n v="80.400000000000006"/>
    <n v="0.05"/>
    <n v="42.82"/>
    <x v="2198"/>
    <n v="128.46"/>
    <n v="100.68"/>
    <n v="0.43938203718250851"/>
  </r>
  <r>
    <n v="2268"/>
    <d v="2026-11-05T00:00:00"/>
    <n v="2026"/>
    <x v="3"/>
    <n v="11"/>
    <x v="10"/>
    <x v="1"/>
    <x v="1"/>
    <x v="2"/>
    <s v="New"/>
    <x v="1"/>
    <s v="Summit Backpack 45L"/>
    <n v="4"/>
    <n v="151.38999999999999"/>
    <n v="0.05"/>
    <n v="80.66"/>
    <x v="2199"/>
    <n v="322.64"/>
    <n v="252.64199999999994"/>
    <n v="0.43916201097896329"/>
  </r>
  <r>
    <n v="2636"/>
    <d v="2026-11-05T00:00:00"/>
    <n v="2026"/>
    <x v="3"/>
    <n v="11"/>
    <x v="10"/>
    <x v="1"/>
    <x v="14"/>
    <x v="2"/>
    <s v="Business"/>
    <x v="2"/>
    <s v="Packing Cube Set"/>
    <n v="2"/>
    <n v="45.44"/>
    <n v="0.05"/>
    <n v="18.2"/>
    <x v="2200"/>
    <n v="36.4"/>
    <n v="49.936"/>
    <n v="0.57839140103780584"/>
  </r>
  <r>
    <n v="3255"/>
    <d v="2026-11-05T00:00:00"/>
    <n v="2026"/>
    <x v="3"/>
    <n v="11"/>
    <x v="10"/>
    <x v="3"/>
    <x v="13"/>
    <x v="0"/>
    <s v="New"/>
    <x v="1"/>
    <s v="Trekking Poles"/>
    <n v="2"/>
    <n v="70.790000000000006"/>
    <n v="0.15"/>
    <n v="33.32"/>
    <x v="2201"/>
    <n v="66.64"/>
    <n v="53.703000000000003"/>
    <n v="0.44624947026416162"/>
  </r>
  <r>
    <n v="4326"/>
    <d v="2026-11-05T00:00:00"/>
    <n v="2026"/>
    <x v="3"/>
    <n v="11"/>
    <x v="10"/>
    <x v="2"/>
    <x v="5"/>
    <x v="2"/>
    <s v="Returning"/>
    <x v="2"/>
    <s v="Insulated Bottle"/>
    <n v="1"/>
    <n v="35.630000000000003"/>
    <n v="0"/>
    <n v="13.47"/>
    <x v="2202"/>
    <n v="13.47"/>
    <n v="22.160000000000004"/>
    <n v="0.62194779680044909"/>
  </r>
  <r>
    <n v="4346"/>
    <d v="2026-11-05T00:00:00"/>
    <n v="2026"/>
    <x v="3"/>
    <n v="11"/>
    <x v="10"/>
    <x v="0"/>
    <x v="15"/>
    <x v="0"/>
    <s v="Business"/>
    <x v="1"/>
    <s v="Trekking Poles"/>
    <n v="3"/>
    <n v="73.010000000000005"/>
    <n v="0.15"/>
    <n v="32.49"/>
    <x v="2203"/>
    <n v="97.47"/>
    <n v="88.705500000000029"/>
    <n v="0.47646172562984934"/>
  </r>
  <r>
    <n v="266"/>
    <d v="2026-11-06T00:00:00"/>
    <n v="2026"/>
    <x v="3"/>
    <n v="11"/>
    <x v="10"/>
    <x v="1"/>
    <x v="1"/>
    <x v="3"/>
    <s v="Business"/>
    <x v="1"/>
    <s v="Hiking Daypack 20L"/>
    <n v="1"/>
    <n v="93.48"/>
    <n v="0.05"/>
    <n v="46.34"/>
    <x v="1120"/>
    <n v="46.34"/>
    <n v="42.465999999999994"/>
    <n v="0.47818841069297113"/>
  </r>
  <r>
    <n v="274"/>
    <d v="2026-11-06T00:00:00"/>
    <n v="2026"/>
    <x v="3"/>
    <n v="11"/>
    <x v="10"/>
    <x v="1"/>
    <x v="1"/>
    <x v="0"/>
    <s v="Business"/>
    <x v="0"/>
    <s v="Commuter Helmet"/>
    <n v="1"/>
    <n v="82.89"/>
    <n v="0"/>
    <n v="41.44"/>
    <x v="2204"/>
    <n v="41.44"/>
    <n v="41.45"/>
    <n v="0.50006032090722652"/>
  </r>
  <r>
    <n v="1135"/>
    <d v="2026-11-06T00:00:00"/>
    <n v="2026"/>
    <x v="3"/>
    <n v="11"/>
    <x v="10"/>
    <x v="3"/>
    <x v="7"/>
    <x v="0"/>
    <s v="New"/>
    <x v="2"/>
    <s v="Insulated Bottle"/>
    <n v="2"/>
    <n v="35.71"/>
    <n v="0.2"/>
    <n v="13.48"/>
    <x v="2205"/>
    <n v="26.96"/>
    <n v="30.176000000000002"/>
    <n v="0.52814337720526461"/>
  </r>
  <r>
    <n v="2166"/>
    <d v="2026-11-06T00:00:00"/>
    <n v="2026"/>
    <x v="3"/>
    <n v="11"/>
    <x v="10"/>
    <x v="3"/>
    <x v="13"/>
    <x v="2"/>
    <s v="New"/>
    <x v="4"/>
    <s v="Resistance Band Set"/>
    <n v="1"/>
    <n v="40.380000000000003"/>
    <n v="0.15"/>
    <n v="14.53"/>
    <x v="2206"/>
    <n v="14.53"/>
    <n v="19.792999999999999"/>
    <n v="0.57666870611543275"/>
  </r>
  <r>
    <n v="3620"/>
    <d v="2026-11-06T00:00:00"/>
    <n v="2026"/>
    <x v="3"/>
    <n v="11"/>
    <x v="10"/>
    <x v="1"/>
    <x v="12"/>
    <x v="3"/>
    <s v="New"/>
    <x v="1"/>
    <s v="Trail Boots"/>
    <n v="1"/>
    <n v="142"/>
    <n v="0.05"/>
    <n v="81.099999999999994"/>
    <x v="2207"/>
    <n v="81.099999999999994"/>
    <n v="53.800000000000011"/>
    <n v="0.39881393624907346"/>
  </r>
  <r>
    <n v="3986"/>
    <d v="2026-11-06T00:00:00"/>
    <n v="2026"/>
    <x v="3"/>
    <n v="11"/>
    <x v="10"/>
    <x v="0"/>
    <x v="15"/>
    <x v="3"/>
    <s v="New"/>
    <x v="2"/>
    <s v="Insulated Bottle"/>
    <n v="2"/>
    <n v="36.29"/>
    <n v="0.15"/>
    <n v="13.93"/>
    <x v="2208"/>
    <n v="27.86"/>
    <n v="33.832999999999998"/>
    <n v="0.54840905775371596"/>
  </r>
  <r>
    <n v="4384"/>
    <d v="2026-11-06T00:00:00"/>
    <n v="2026"/>
    <x v="3"/>
    <n v="11"/>
    <x v="10"/>
    <x v="3"/>
    <x v="8"/>
    <x v="0"/>
    <s v="New"/>
    <x v="3"/>
    <s v="Compact Sleeping Bag"/>
    <n v="1"/>
    <n v="121.66"/>
    <n v="0"/>
    <n v="61.66"/>
    <x v="493"/>
    <n v="61.66"/>
    <n v="60"/>
    <n v="0.49317770836758179"/>
  </r>
  <r>
    <n v="4565"/>
    <d v="2026-11-06T00:00:00"/>
    <n v="2026"/>
    <x v="3"/>
    <n v="11"/>
    <x v="10"/>
    <x v="1"/>
    <x v="14"/>
    <x v="0"/>
    <s v="Returning"/>
    <x v="3"/>
    <s v="Compact Sleeping Bag"/>
    <n v="3"/>
    <n v="124.65"/>
    <n v="0.05"/>
    <n v="62.27"/>
    <x v="2209"/>
    <n v="186.81"/>
    <n v="168.44250000000005"/>
    <n v="0.47414866890451163"/>
  </r>
  <r>
    <n v="4634"/>
    <d v="2026-11-06T00:00:00"/>
    <n v="2026"/>
    <x v="3"/>
    <n v="11"/>
    <x v="10"/>
    <x v="0"/>
    <x v="15"/>
    <x v="0"/>
    <s v="New"/>
    <x v="0"/>
    <s v="Commuter Helmet"/>
    <n v="2"/>
    <n v="80.61"/>
    <n v="0"/>
    <n v="43.72"/>
    <x v="2210"/>
    <n v="87.44"/>
    <n v="73.78"/>
    <n v="0.45763552909068356"/>
  </r>
  <r>
    <n v="104"/>
    <d v="2026-11-07T00:00:00"/>
    <n v="2026"/>
    <x v="3"/>
    <n v="11"/>
    <x v="10"/>
    <x v="1"/>
    <x v="11"/>
    <x v="0"/>
    <s v="New"/>
    <x v="1"/>
    <s v="Summit Backpack 45L"/>
    <n v="1"/>
    <n v="153.96"/>
    <n v="0"/>
    <n v="80.62"/>
    <x v="2211"/>
    <n v="80.62"/>
    <n v="73.34"/>
    <n v="0.47635749545336453"/>
  </r>
  <r>
    <n v="181"/>
    <d v="2026-11-07T00:00:00"/>
    <n v="2026"/>
    <x v="3"/>
    <n v="11"/>
    <x v="10"/>
    <x v="1"/>
    <x v="1"/>
    <x v="2"/>
    <s v="Returning"/>
    <x v="2"/>
    <s v="Insulated Bottle"/>
    <n v="1"/>
    <n v="35.58"/>
    <n v="0"/>
    <n v="13.4"/>
    <x v="1368"/>
    <n v="13.4"/>
    <n v="22.18"/>
    <n v="0.62338392355255767"/>
  </r>
  <r>
    <n v="823"/>
    <d v="2026-11-07T00:00:00"/>
    <n v="2026"/>
    <x v="3"/>
    <n v="11"/>
    <x v="10"/>
    <x v="0"/>
    <x v="0"/>
    <x v="3"/>
    <s v="New"/>
    <x v="4"/>
    <s v="Recovery Roller"/>
    <n v="5"/>
    <n v="36.369999999999997"/>
    <n v="0.15"/>
    <n v="13.65"/>
    <x v="2212"/>
    <n v="68.25"/>
    <n v="86.322499999999991"/>
    <n v="0.55845962250723769"/>
  </r>
  <r>
    <n v="1730"/>
    <d v="2026-11-07T00:00:00"/>
    <n v="2026"/>
    <x v="3"/>
    <n v="11"/>
    <x v="10"/>
    <x v="3"/>
    <x v="4"/>
    <x v="3"/>
    <s v="Returning"/>
    <x v="1"/>
    <s v="Summit Backpack 45L"/>
    <n v="2"/>
    <n v="151.55000000000001"/>
    <n v="0.1"/>
    <n v="80.48"/>
    <x v="301"/>
    <n v="160.96"/>
    <n v="111.83000000000001"/>
    <n v="0.40994904505297114"/>
  </r>
  <r>
    <n v="2710"/>
    <d v="2026-11-07T00:00:00"/>
    <n v="2026"/>
    <x v="3"/>
    <n v="11"/>
    <x v="10"/>
    <x v="0"/>
    <x v="9"/>
    <x v="2"/>
    <s v="New"/>
    <x v="3"/>
    <s v="Portable Camp Stove"/>
    <n v="2"/>
    <n v="80.67"/>
    <n v="0"/>
    <n v="40.5"/>
    <x v="2213"/>
    <n v="81"/>
    <n v="80.34"/>
    <n v="0.49795462997396805"/>
  </r>
  <r>
    <n v="3018"/>
    <d v="2026-11-07T00:00:00"/>
    <n v="2026"/>
    <x v="3"/>
    <n v="11"/>
    <x v="10"/>
    <x v="3"/>
    <x v="7"/>
    <x v="1"/>
    <s v="Business"/>
    <x v="0"/>
    <s v="Commuter Helmet"/>
    <n v="10"/>
    <n v="81.48"/>
    <n v="0.05"/>
    <n v="43.7"/>
    <x v="2214"/>
    <n v="437"/>
    <n v="337.06000000000006"/>
    <n v="0.43544428080510561"/>
  </r>
  <r>
    <n v="3735"/>
    <d v="2026-11-07T00:00:00"/>
    <n v="2026"/>
    <x v="3"/>
    <n v="11"/>
    <x v="10"/>
    <x v="3"/>
    <x v="8"/>
    <x v="2"/>
    <s v="Returning"/>
    <x v="2"/>
    <s v="Travel Backpack 35L"/>
    <n v="2"/>
    <n v="163.58000000000001"/>
    <n v="0.1"/>
    <n v="88.14"/>
    <x v="2215"/>
    <n v="176.28"/>
    <n v="118.16400000000002"/>
    <n v="0.40131230386762851"/>
  </r>
  <r>
    <n v="4460"/>
    <d v="2026-11-07T00:00:00"/>
    <n v="2026"/>
    <x v="3"/>
    <n v="11"/>
    <x v="10"/>
    <x v="0"/>
    <x v="9"/>
    <x v="2"/>
    <s v="Returning"/>
    <x v="1"/>
    <s v="Trekking Poles"/>
    <n v="2"/>
    <n v="71.88"/>
    <n v="0.15"/>
    <n v="31.65"/>
    <x v="2216"/>
    <n v="63.3"/>
    <n v="58.895999999999987"/>
    <n v="0.48197977020524396"/>
  </r>
  <r>
    <n v="319"/>
    <d v="2026-11-08T00:00:00"/>
    <n v="2026"/>
    <x v="3"/>
    <n v="11"/>
    <x v="10"/>
    <x v="3"/>
    <x v="8"/>
    <x v="0"/>
    <s v="Returning"/>
    <x v="2"/>
    <s v="Insulated Bottle"/>
    <n v="2"/>
    <n v="36.299999999999997"/>
    <n v="0.15"/>
    <n v="13.38"/>
    <x v="2217"/>
    <n v="26.76"/>
    <n v="34.949999999999989"/>
    <n v="0.56635877491492448"/>
  </r>
  <r>
    <n v="595"/>
    <d v="2026-11-08T00:00:00"/>
    <n v="2026"/>
    <x v="3"/>
    <n v="11"/>
    <x v="10"/>
    <x v="1"/>
    <x v="12"/>
    <x v="0"/>
    <s v="New"/>
    <x v="4"/>
    <s v="Recovery Roller"/>
    <n v="2"/>
    <n v="36.159999999999997"/>
    <n v="0.1"/>
    <n v="13.79"/>
    <x v="2218"/>
    <n v="27.58"/>
    <n v="37.507999999999996"/>
    <n v="0.57626597836774829"/>
  </r>
  <r>
    <n v="1623"/>
    <d v="2026-11-08T00:00:00"/>
    <n v="2026"/>
    <x v="3"/>
    <n v="11"/>
    <x v="10"/>
    <x v="2"/>
    <x v="5"/>
    <x v="0"/>
    <s v="Returning"/>
    <x v="2"/>
    <s v="Insulated Bottle"/>
    <n v="2"/>
    <n v="35.49"/>
    <n v="0.1"/>
    <n v="13.78"/>
    <x v="2219"/>
    <n v="27.56"/>
    <n v="36.322000000000003"/>
    <n v="0.56857956857956859"/>
  </r>
  <r>
    <n v="2638"/>
    <d v="2026-11-08T00:00:00"/>
    <n v="2026"/>
    <x v="3"/>
    <n v="11"/>
    <x v="10"/>
    <x v="0"/>
    <x v="9"/>
    <x v="0"/>
    <s v="New"/>
    <x v="1"/>
    <s v="Trekking Poles"/>
    <n v="1"/>
    <n v="69.760000000000005"/>
    <n v="0.15"/>
    <n v="32.39"/>
    <x v="2220"/>
    <n v="32.39"/>
    <n v="26.905999999999999"/>
    <n v="0.45375742039935241"/>
  </r>
  <r>
    <n v="2666"/>
    <d v="2026-11-08T00:00:00"/>
    <n v="2026"/>
    <x v="3"/>
    <n v="11"/>
    <x v="10"/>
    <x v="1"/>
    <x v="12"/>
    <x v="2"/>
    <s v="Business"/>
    <x v="3"/>
    <s v="Portable Camp Stove"/>
    <n v="6"/>
    <n v="81.37"/>
    <n v="0"/>
    <n v="39.5"/>
    <x v="2221"/>
    <n v="237"/>
    <n v="251.22000000000003"/>
    <n v="0.5145631067961165"/>
  </r>
  <r>
    <n v="3505"/>
    <d v="2026-11-08T00:00:00"/>
    <n v="2026"/>
    <x v="3"/>
    <n v="11"/>
    <x v="10"/>
    <x v="1"/>
    <x v="12"/>
    <x v="1"/>
    <s v="Returning"/>
    <x v="0"/>
    <s v="Commuter Helmet"/>
    <n v="5"/>
    <n v="82.82"/>
    <n v="0.15"/>
    <n v="43.8"/>
    <x v="2222"/>
    <n v="219"/>
    <n v="132.98499999999996"/>
    <n v="0.37781439549980816"/>
  </r>
  <r>
    <n v="3626"/>
    <d v="2026-11-08T00:00:00"/>
    <n v="2026"/>
    <x v="3"/>
    <n v="11"/>
    <x v="10"/>
    <x v="3"/>
    <x v="13"/>
    <x v="1"/>
    <s v="Business"/>
    <x v="0"/>
    <s v="Trail Bike Light"/>
    <n v="15"/>
    <n v="51.05"/>
    <n v="0.1"/>
    <n v="21.95"/>
    <x v="2223"/>
    <n v="329.25"/>
    <n v="359.92500000000007"/>
    <n v="0.52225486995320491"/>
  </r>
  <r>
    <n v="3801"/>
    <d v="2026-11-08T00:00:00"/>
    <n v="2026"/>
    <x v="3"/>
    <n v="11"/>
    <x v="10"/>
    <x v="0"/>
    <x v="15"/>
    <x v="0"/>
    <s v="Returning"/>
    <x v="0"/>
    <s v="Cycling Pack 12L"/>
    <n v="3"/>
    <n v="101.68"/>
    <n v="0.1"/>
    <n v="51.9"/>
    <x v="2224"/>
    <n v="155.69999999999999"/>
    <n v="118.83600000000001"/>
    <n v="0.43286126409651199"/>
  </r>
  <r>
    <n v="4685"/>
    <d v="2026-11-08T00:00:00"/>
    <n v="2026"/>
    <x v="3"/>
    <n v="11"/>
    <x v="10"/>
    <x v="3"/>
    <x v="13"/>
    <x v="1"/>
    <s v="Business"/>
    <x v="3"/>
    <s v="Portable Camp Stove"/>
    <n v="6"/>
    <n v="80.83"/>
    <n v="0.15"/>
    <n v="39.32"/>
    <x v="2225"/>
    <n v="235.92000000000002"/>
    <n v="176.31299999999999"/>
    <n v="0.42770229457612563"/>
  </r>
  <r>
    <n v="4843"/>
    <d v="2026-11-08T00:00:00"/>
    <n v="2026"/>
    <x v="3"/>
    <n v="11"/>
    <x v="10"/>
    <x v="1"/>
    <x v="12"/>
    <x v="0"/>
    <s v="New"/>
    <x v="3"/>
    <s v="Compact Sleeping Bag"/>
    <n v="6"/>
    <n v="123.67"/>
    <n v="0.15"/>
    <n v="60.55"/>
    <x v="2226"/>
    <n v="363.29999999999995"/>
    <n v="267.41700000000003"/>
    <n v="0.42398888883603902"/>
  </r>
  <r>
    <n v="4890"/>
    <d v="2026-11-08T00:00:00"/>
    <n v="2026"/>
    <x v="3"/>
    <n v="11"/>
    <x v="10"/>
    <x v="0"/>
    <x v="15"/>
    <x v="0"/>
    <s v="New"/>
    <x v="1"/>
    <s v="Hiking Daypack 20L"/>
    <n v="2"/>
    <n v="93.16"/>
    <n v="0.1"/>
    <n v="44.19"/>
    <x v="2227"/>
    <n v="88.38"/>
    <n v="79.307999999999993"/>
    <n v="0.47294976384714471"/>
  </r>
  <r>
    <n v="4913"/>
    <d v="2026-11-08T00:00:00"/>
    <n v="2026"/>
    <x v="3"/>
    <n v="11"/>
    <x v="10"/>
    <x v="2"/>
    <x v="2"/>
    <x v="3"/>
    <s v="New"/>
    <x v="0"/>
    <s v="Commuter Helmet"/>
    <n v="1"/>
    <n v="83.79"/>
    <n v="0.1"/>
    <n v="42.8"/>
    <x v="2228"/>
    <n v="42.8"/>
    <n v="32.611000000000004"/>
    <n v="0.43244354271923197"/>
  </r>
  <r>
    <n v="5079"/>
    <d v="2026-11-08T00:00:00"/>
    <n v="2026"/>
    <x v="3"/>
    <n v="11"/>
    <x v="10"/>
    <x v="2"/>
    <x v="16"/>
    <x v="0"/>
    <s v="New"/>
    <x v="4"/>
    <s v="Weighted Vest"/>
    <n v="1"/>
    <n v="120.98"/>
    <n v="0.1"/>
    <n v="70.59"/>
    <x v="2229"/>
    <n v="70.59"/>
    <n v="38.292000000000002"/>
    <n v="0.35168347385242738"/>
  </r>
  <r>
    <n v="366"/>
    <d v="2026-11-09T00:00:00"/>
    <n v="2026"/>
    <x v="3"/>
    <n v="11"/>
    <x v="10"/>
    <x v="3"/>
    <x v="13"/>
    <x v="2"/>
    <s v="Returning"/>
    <x v="1"/>
    <s v="Summit Backpack 45L"/>
    <n v="1"/>
    <n v="152.05000000000001"/>
    <n v="0.15"/>
    <n v="80.56"/>
    <x v="2230"/>
    <n v="80.56"/>
    <n v="48.682500000000005"/>
    <n v="0.37667562914675901"/>
  </r>
  <r>
    <n v="567"/>
    <d v="2026-11-09T00:00:00"/>
    <n v="2026"/>
    <x v="3"/>
    <n v="11"/>
    <x v="10"/>
    <x v="0"/>
    <x v="9"/>
    <x v="2"/>
    <s v="New"/>
    <x v="2"/>
    <s v="Insulated Bottle"/>
    <n v="3"/>
    <n v="36.14"/>
    <n v="0.1"/>
    <n v="13.23"/>
    <x v="2231"/>
    <n v="39.69"/>
    <n v="57.888000000000005"/>
    <n v="0.59324847814056447"/>
  </r>
  <r>
    <n v="1051"/>
    <d v="2026-11-09T00:00:00"/>
    <n v="2026"/>
    <x v="3"/>
    <n v="11"/>
    <x v="10"/>
    <x v="3"/>
    <x v="13"/>
    <x v="1"/>
    <s v="Business"/>
    <x v="1"/>
    <s v="Hiking Daypack 20L"/>
    <n v="12"/>
    <n v="90.99"/>
    <n v="0.2"/>
    <n v="45.51"/>
    <x v="2232"/>
    <n v="546.12"/>
    <n v="327.3839999999999"/>
    <n v="0.37479393339927458"/>
  </r>
  <r>
    <n v="1934"/>
    <d v="2026-11-09T00:00:00"/>
    <n v="2026"/>
    <x v="3"/>
    <n v="11"/>
    <x v="10"/>
    <x v="3"/>
    <x v="13"/>
    <x v="3"/>
    <s v="Business"/>
    <x v="0"/>
    <s v="Trail Bike Light"/>
    <n v="1"/>
    <n v="50.55"/>
    <n v="0.05"/>
    <n v="22.09"/>
    <x v="2233"/>
    <n v="22.09"/>
    <n v="25.932499999999994"/>
    <n v="0.54000728825029931"/>
  </r>
  <r>
    <n v="2056"/>
    <d v="2026-11-09T00:00:00"/>
    <n v="2026"/>
    <x v="3"/>
    <n v="11"/>
    <x v="10"/>
    <x v="0"/>
    <x v="0"/>
    <x v="2"/>
    <s v="New"/>
    <x v="4"/>
    <s v="Training Mat"/>
    <n v="1"/>
    <n v="51.65"/>
    <n v="0.15"/>
    <n v="21.86"/>
    <x v="2234"/>
    <n v="21.86"/>
    <n v="22.042499999999997"/>
    <n v="0.50207846933545919"/>
  </r>
  <r>
    <n v="2115"/>
    <d v="2026-11-09T00:00:00"/>
    <n v="2026"/>
    <x v="3"/>
    <n v="11"/>
    <x v="10"/>
    <x v="1"/>
    <x v="12"/>
    <x v="0"/>
    <s v="New"/>
    <x v="0"/>
    <s v="Commuter Helmet"/>
    <n v="5"/>
    <n v="82.96"/>
    <n v="0"/>
    <n v="43.55"/>
    <x v="2235"/>
    <n v="217.75"/>
    <n v="197.04999999999995"/>
    <n v="0.47504821600771452"/>
  </r>
  <r>
    <n v="2437"/>
    <d v="2026-11-09T00:00:00"/>
    <n v="2026"/>
    <x v="3"/>
    <n v="11"/>
    <x v="10"/>
    <x v="3"/>
    <x v="4"/>
    <x v="3"/>
    <s v="Business"/>
    <x v="1"/>
    <s v="Trekking Poles"/>
    <n v="1"/>
    <n v="70.3"/>
    <n v="0.05"/>
    <n v="33.31"/>
    <x v="2236"/>
    <n v="33.31"/>
    <n v="33.474999999999994"/>
    <n v="0.50123530732949007"/>
  </r>
  <r>
    <n v="3380"/>
    <d v="2026-11-09T00:00:00"/>
    <n v="2026"/>
    <x v="3"/>
    <n v="11"/>
    <x v="10"/>
    <x v="2"/>
    <x v="2"/>
    <x v="2"/>
    <s v="Returning"/>
    <x v="2"/>
    <s v="Packing Cube Set"/>
    <n v="2"/>
    <n v="47.12"/>
    <n v="0.15"/>
    <n v="18.64"/>
    <x v="2237"/>
    <n v="37.28"/>
    <n v="42.823999999999998"/>
    <n v="0.5346050134824728"/>
  </r>
  <r>
    <n v="3648"/>
    <d v="2026-11-09T00:00:00"/>
    <n v="2026"/>
    <x v="3"/>
    <n v="11"/>
    <x v="10"/>
    <x v="0"/>
    <x v="15"/>
    <x v="3"/>
    <s v="New"/>
    <x v="4"/>
    <s v="Resistance Band Set"/>
    <n v="4"/>
    <n v="39.82"/>
    <n v="0.2"/>
    <n v="14.98"/>
    <x v="2238"/>
    <n v="59.92"/>
    <n v="67.504000000000005"/>
    <n v="0.52975891511803119"/>
  </r>
  <r>
    <n v="3692"/>
    <d v="2026-11-09T00:00:00"/>
    <n v="2026"/>
    <x v="3"/>
    <n v="11"/>
    <x v="10"/>
    <x v="1"/>
    <x v="14"/>
    <x v="0"/>
    <s v="Returning"/>
    <x v="1"/>
    <s v="Summit Backpack 45L"/>
    <n v="4"/>
    <n v="154.27000000000001"/>
    <n v="0.05"/>
    <n v="78.36"/>
    <x v="2239"/>
    <n v="313.44"/>
    <n v="272.786"/>
    <n v="0.46532565938733528"/>
  </r>
  <r>
    <n v="4406"/>
    <d v="2026-11-09T00:00:00"/>
    <n v="2026"/>
    <x v="3"/>
    <n v="11"/>
    <x v="10"/>
    <x v="0"/>
    <x v="0"/>
    <x v="0"/>
    <s v="New"/>
    <x v="1"/>
    <s v="Trail Boots"/>
    <n v="1"/>
    <n v="143.02000000000001"/>
    <n v="0.1"/>
    <n v="79.25"/>
    <x v="2240"/>
    <n v="79.25"/>
    <n v="49.468000000000018"/>
    <n v="0.3843129942976119"/>
  </r>
  <r>
    <n v="4550"/>
    <d v="2026-11-09T00:00:00"/>
    <n v="2026"/>
    <x v="3"/>
    <n v="11"/>
    <x v="10"/>
    <x v="2"/>
    <x v="10"/>
    <x v="2"/>
    <s v="Returning"/>
    <x v="4"/>
    <s v="Recovery Roller"/>
    <n v="1"/>
    <n v="35.36"/>
    <n v="0"/>
    <n v="13.74"/>
    <x v="2241"/>
    <n v="13.74"/>
    <n v="21.619999999999997"/>
    <n v="0.61142533936651577"/>
  </r>
  <r>
    <n v="4855"/>
    <d v="2026-11-09T00:00:00"/>
    <n v="2026"/>
    <x v="3"/>
    <n v="11"/>
    <x v="10"/>
    <x v="1"/>
    <x v="6"/>
    <x v="0"/>
    <s v="Returning"/>
    <x v="1"/>
    <s v="Summit Backpack 45L"/>
    <n v="1"/>
    <n v="156.82"/>
    <n v="0.1"/>
    <n v="77.12"/>
    <x v="2242"/>
    <n v="77.12"/>
    <n v="64.018000000000001"/>
    <n v="0.45358443509189589"/>
  </r>
  <r>
    <n v="5151"/>
    <d v="2026-11-09T00:00:00"/>
    <n v="2026"/>
    <x v="3"/>
    <n v="11"/>
    <x v="10"/>
    <x v="2"/>
    <x v="16"/>
    <x v="1"/>
    <s v="Business"/>
    <x v="4"/>
    <s v="Resistance Band Set"/>
    <n v="10"/>
    <n v="40.98"/>
    <n v="0.1"/>
    <n v="14.6"/>
    <x v="2243"/>
    <n v="146"/>
    <n v="222.82"/>
    <n v="0.60414294235670518"/>
  </r>
  <r>
    <n v="5189"/>
    <d v="2026-11-09T00:00:00"/>
    <n v="2026"/>
    <x v="3"/>
    <n v="11"/>
    <x v="10"/>
    <x v="3"/>
    <x v="8"/>
    <x v="2"/>
    <s v="New"/>
    <x v="1"/>
    <s v="Trail Boots"/>
    <n v="3"/>
    <n v="144.22999999999999"/>
    <n v="0"/>
    <n v="80.959999999999994"/>
    <x v="2244"/>
    <n v="242.88"/>
    <n v="189.80999999999995"/>
    <n v="0.43867433959647778"/>
  </r>
  <r>
    <n v="726"/>
    <d v="2026-11-10T00:00:00"/>
    <n v="2026"/>
    <x v="3"/>
    <n v="11"/>
    <x v="10"/>
    <x v="3"/>
    <x v="7"/>
    <x v="0"/>
    <s v="New"/>
    <x v="1"/>
    <s v="Hiking Daypack 20L"/>
    <n v="1"/>
    <n v="90.23"/>
    <n v="0"/>
    <n v="44.06"/>
    <x v="2245"/>
    <n v="44.06"/>
    <n v="46.17"/>
    <n v="0.51169234179319512"/>
  </r>
  <r>
    <n v="2154"/>
    <d v="2026-11-10T00:00:00"/>
    <n v="2026"/>
    <x v="3"/>
    <n v="11"/>
    <x v="10"/>
    <x v="3"/>
    <x v="7"/>
    <x v="0"/>
    <s v="New"/>
    <x v="1"/>
    <s v="Summit Backpack 45L"/>
    <n v="5"/>
    <n v="152.82"/>
    <n v="0.1"/>
    <n v="80.09"/>
    <x v="2246"/>
    <n v="400.45000000000005"/>
    <n v="287.2399999999999"/>
    <n v="0.417688202533118"/>
  </r>
  <r>
    <n v="4403"/>
    <d v="2026-11-10T00:00:00"/>
    <n v="2026"/>
    <x v="3"/>
    <n v="11"/>
    <x v="10"/>
    <x v="0"/>
    <x v="0"/>
    <x v="0"/>
    <s v="Business"/>
    <x v="2"/>
    <s v="Insulated Bottle"/>
    <n v="2"/>
    <n v="36.61"/>
    <n v="0.05"/>
    <n v="13.31"/>
    <x v="2247"/>
    <n v="26.62"/>
    <n v="42.938999999999993"/>
    <n v="0.61730329648212301"/>
  </r>
  <r>
    <n v="4924"/>
    <d v="2026-11-10T00:00:00"/>
    <n v="2026"/>
    <x v="3"/>
    <n v="11"/>
    <x v="10"/>
    <x v="3"/>
    <x v="8"/>
    <x v="1"/>
    <s v="Business"/>
    <x v="1"/>
    <s v="Summit Backpack 45L"/>
    <n v="12"/>
    <n v="150.75"/>
    <n v="0.1"/>
    <n v="80.569999999999993"/>
    <x v="2248"/>
    <n v="966.83999999999992"/>
    <n v="661.26000000000022"/>
    <n v="0.40615441311958733"/>
  </r>
  <r>
    <n v="25"/>
    <d v="2026-11-11T00:00:00"/>
    <n v="2026"/>
    <x v="3"/>
    <n v="11"/>
    <x v="10"/>
    <x v="0"/>
    <x v="0"/>
    <x v="0"/>
    <s v="Returning"/>
    <x v="1"/>
    <s v="Trail Boots"/>
    <n v="1"/>
    <n v="145.83000000000001"/>
    <n v="0.1"/>
    <n v="79.14"/>
    <x v="2249"/>
    <n v="79.14"/>
    <n v="52.107000000000014"/>
    <n v="0.39701478890946085"/>
  </r>
  <r>
    <n v="252"/>
    <d v="2026-11-11T00:00:00"/>
    <n v="2026"/>
    <x v="3"/>
    <n v="11"/>
    <x v="10"/>
    <x v="0"/>
    <x v="0"/>
    <x v="0"/>
    <s v="Returning"/>
    <x v="2"/>
    <s v="Travel Backpack 35L"/>
    <n v="4"/>
    <n v="162.04"/>
    <n v="0"/>
    <n v="85.77"/>
    <x v="2250"/>
    <n v="343.08"/>
    <n v="305.08"/>
    <n v="0.47068625030856581"/>
  </r>
  <r>
    <n v="1203"/>
    <d v="2026-11-11T00:00:00"/>
    <n v="2026"/>
    <x v="3"/>
    <n v="11"/>
    <x v="10"/>
    <x v="3"/>
    <x v="8"/>
    <x v="2"/>
    <s v="Returning"/>
    <x v="1"/>
    <s v="Trail Boots"/>
    <n v="2"/>
    <n v="141.33000000000001"/>
    <n v="0.05"/>
    <n v="79.739999999999995"/>
    <x v="2251"/>
    <n v="159.47999999999999"/>
    <n v="109.047"/>
    <n v="0.40609324202035552"/>
  </r>
  <r>
    <n v="1567"/>
    <d v="2026-11-11T00:00:00"/>
    <n v="2026"/>
    <x v="3"/>
    <n v="11"/>
    <x v="10"/>
    <x v="2"/>
    <x v="16"/>
    <x v="0"/>
    <s v="Returning"/>
    <x v="3"/>
    <s v="Compact Sleeping Bag"/>
    <n v="1"/>
    <n v="125.11"/>
    <n v="0.1"/>
    <n v="61.65"/>
    <x v="2252"/>
    <n v="61.65"/>
    <n v="50.949000000000005"/>
    <n v="0.45248181600191834"/>
  </r>
  <r>
    <n v="2060"/>
    <d v="2026-11-11T00:00:00"/>
    <n v="2026"/>
    <x v="3"/>
    <n v="11"/>
    <x v="10"/>
    <x v="2"/>
    <x v="5"/>
    <x v="0"/>
    <s v="Business"/>
    <x v="3"/>
    <s v="Compact Sleeping Bag"/>
    <n v="3"/>
    <n v="124.55"/>
    <n v="0.15"/>
    <n v="60.68"/>
    <x v="2253"/>
    <n v="182.04"/>
    <n v="135.56249999999997"/>
    <n v="0.42683070819656643"/>
  </r>
  <r>
    <n v="2485"/>
    <d v="2026-11-11T00:00:00"/>
    <n v="2026"/>
    <x v="3"/>
    <n v="11"/>
    <x v="10"/>
    <x v="2"/>
    <x v="10"/>
    <x v="2"/>
    <s v="Returning"/>
    <x v="1"/>
    <s v="Trail Boots"/>
    <n v="1"/>
    <n v="143.77000000000001"/>
    <n v="0.1"/>
    <n v="81.02"/>
    <x v="2254"/>
    <n v="81.02"/>
    <n v="48.373000000000005"/>
    <n v="0.3738455712441941"/>
  </r>
  <r>
    <n v="3101"/>
    <d v="2026-11-11T00:00:00"/>
    <n v="2026"/>
    <x v="3"/>
    <n v="11"/>
    <x v="10"/>
    <x v="3"/>
    <x v="8"/>
    <x v="0"/>
    <s v="New"/>
    <x v="3"/>
    <s v="Compact Sleeping Bag"/>
    <n v="3"/>
    <n v="124.72"/>
    <n v="0.15"/>
    <n v="60.35"/>
    <x v="2255"/>
    <n v="181.05"/>
    <n v="136.98599999999993"/>
    <n v="0.4307248236048748"/>
  </r>
  <r>
    <n v="3165"/>
    <d v="2026-11-11T00:00:00"/>
    <n v="2026"/>
    <x v="3"/>
    <n v="11"/>
    <x v="10"/>
    <x v="2"/>
    <x v="2"/>
    <x v="2"/>
    <s v="Returning"/>
    <x v="4"/>
    <s v="Recovery Roller"/>
    <n v="1"/>
    <n v="35.729999999999997"/>
    <n v="0.1"/>
    <n v="14.15"/>
    <x v="2256"/>
    <n v="14.15"/>
    <n v="18.006999999999998"/>
    <n v="0.55997139036601673"/>
  </r>
  <r>
    <n v="4179"/>
    <d v="2026-11-11T00:00:00"/>
    <n v="2026"/>
    <x v="3"/>
    <n v="11"/>
    <x v="10"/>
    <x v="2"/>
    <x v="3"/>
    <x v="2"/>
    <s v="Business"/>
    <x v="2"/>
    <s v="Travel Backpack 35L"/>
    <n v="2"/>
    <n v="166.1"/>
    <n v="0.05"/>
    <n v="88.2"/>
    <x v="2257"/>
    <n v="176.4"/>
    <n v="139.18999999999997"/>
    <n v="0.44104692797617157"/>
  </r>
  <r>
    <n v="4829"/>
    <d v="2026-11-11T00:00:00"/>
    <n v="2026"/>
    <x v="3"/>
    <n v="11"/>
    <x v="10"/>
    <x v="2"/>
    <x v="16"/>
    <x v="3"/>
    <s v="New"/>
    <x v="0"/>
    <s v="Commuter Helmet"/>
    <n v="2"/>
    <n v="81.27"/>
    <n v="0.05"/>
    <n v="43.04"/>
    <x v="2258"/>
    <n v="86.08"/>
    <n v="68.332999999999984"/>
    <n v="0.44253398353765544"/>
  </r>
  <r>
    <n v="4943"/>
    <d v="2026-11-11T00:00:00"/>
    <n v="2026"/>
    <x v="3"/>
    <n v="11"/>
    <x v="10"/>
    <x v="0"/>
    <x v="9"/>
    <x v="1"/>
    <s v="Returning"/>
    <x v="3"/>
    <s v="Trail Tent 2P"/>
    <n v="10"/>
    <n v="191.98"/>
    <n v="0.1"/>
    <n v="102.73"/>
    <x v="2259"/>
    <n v="1027.3"/>
    <n v="700.52"/>
    <n v="0.40543575140929033"/>
  </r>
  <r>
    <n v="887"/>
    <d v="2026-11-12T00:00:00"/>
    <n v="2026"/>
    <x v="3"/>
    <n v="11"/>
    <x v="10"/>
    <x v="3"/>
    <x v="8"/>
    <x v="2"/>
    <s v="Returning"/>
    <x v="1"/>
    <s v="Hiking Daypack 20L"/>
    <n v="6"/>
    <n v="89.87"/>
    <n v="0.2"/>
    <n v="44.47"/>
    <x v="2260"/>
    <n v="266.82"/>
    <n v="164.55600000000004"/>
    <n v="0.3814676755313231"/>
  </r>
  <r>
    <n v="1090"/>
    <d v="2026-11-12T00:00:00"/>
    <n v="2026"/>
    <x v="3"/>
    <n v="11"/>
    <x v="10"/>
    <x v="1"/>
    <x v="14"/>
    <x v="3"/>
    <s v="New"/>
    <x v="0"/>
    <s v="Trail Bike Light"/>
    <n v="3"/>
    <n v="51.44"/>
    <n v="0.1"/>
    <n v="23.11"/>
    <x v="2261"/>
    <n v="69.33"/>
    <n v="69.558000000000007"/>
    <n v="0.50082080525315364"/>
  </r>
  <r>
    <n v="2090"/>
    <d v="2026-11-12T00:00:00"/>
    <n v="2026"/>
    <x v="3"/>
    <n v="11"/>
    <x v="10"/>
    <x v="3"/>
    <x v="4"/>
    <x v="3"/>
    <s v="New"/>
    <x v="2"/>
    <s v="Packing Cube Set"/>
    <n v="4"/>
    <n v="46.68"/>
    <n v="0.05"/>
    <n v="17.96"/>
    <x v="2262"/>
    <n v="71.84"/>
    <n v="105.54399999999998"/>
    <n v="0.59500293149325756"/>
  </r>
  <r>
    <n v="2561"/>
    <d v="2026-11-12T00:00:00"/>
    <n v="2026"/>
    <x v="3"/>
    <n v="11"/>
    <x v="10"/>
    <x v="1"/>
    <x v="12"/>
    <x v="2"/>
    <s v="New"/>
    <x v="1"/>
    <s v="Trekking Poles"/>
    <n v="4"/>
    <n v="73.05"/>
    <n v="0.2"/>
    <n v="32.82"/>
    <x v="2263"/>
    <n v="131.28"/>
    <n v="102.47999999999999"/>
    <n v="0.4383983572895277"/>
  </r>
  <r>
    <n v="2855"/>
    <d v="2026-11-12T00:00:00"/>
    <n v="2026"/>
    <x v="3"/>
    <n v="11"/>
    <x v="10"/>
    <x v="2"/>
    <x v="10"/>
    <x v="3"/>
    <s v="New"/>
    <x v="3"/>
    <s v="Compact Sleeping Bag"/>
    <n v="1"/>
    <n v="125.32"/>
    <n v="0.15"/>
    <n v="59.49"/>
    <x v="2264"/>
    <n v="59.49"/>
    <n v="47.031999999999989"/>
    <n v="0.44152381667636725"/>
  </r>
  <r>
    <n v="4421"/>
    <d v="2026-11-12T00:00:00"/>
    <n v="2026"/>
    <x v="3"/>
    <n v="11"/>
    <x v="10"/>
    <x v="1"/>
    <x v="11"/>
    <x v="3"/>
    <s v="Business"/>
    <x v="4"/>
    <s v="Weighted Vest"/>
    <n v="2"/>
    <n v="123.49"/>
    <n v="0.15"/>
    <n v="68.08"/>
    <x v="2265"/>
    <n v="136.16"/>
    <n v="73.772999999999996"/>
    <n v="0.35141211719929694"/>
  </r>
  <r>
    <n v="195"/>
    <d v="2026-11-13T00:00:00"/>
    <n v="2026"/>
    <x v="3"/>
    <n v="11"/>
    <x v="10"/>
    <x v="1"/>
    <x v="12"/>
    <x v="2"/>
    <s v="Returning"/>
    <x v="2"/>
    <s v="Packing Cube Set"/>
    <n v="1"/>
    <n v="47.37"/>
    <n v="0.2"/>
    <n v="18.739999999999998"/>
    <x v="2266"/>
    <n v="18.739999999999998"/>
    <n v="19.156000000000002"/>
    <n v="0.50548870593202455"/>
  </r>
  <r>
    <n v="520"/>
    <d v="2026-11-13T00:00:00"/>
    <n v="2026"/>
    <x v="3"/>
    <n v="11"/>
    <x v="10"/>
    <x v="1"/>
    <x v="12"/>
    <x v="1"/>
    <s v="Business"/>
    <x v="1"/>
    <s v="Hiking Daypack 20L"/>
    <n v="6"/>
    <n v="92.31"/>
    <n v="0.05"/>
    <n v="46.12"/>
    <x v="2267"/>
    <n v="276.71999999999997"/>
    <n v="249.44700000000006"/>
    <n v="0.47408332335551268"/>
  </r>
  <r>
    <n v="646"/>
    <d v="2026-11-13T00:00:00"/>
    <n v="2026"/>
    <x v="3"/>
    <n v="11"/>
    <x v="10"/>
    <x v="2"/>
    <x v="16"/>
    <x v="2"/>
    <s v="Returning"/>
    <x v="0"/>
    <s v="Trail Bike Light"/>
    <n v="1"/>
    <n v="49.53"/>
    <n v="0.1"/>
    <n v="22.18"/>
    <x v="2268"/>
    <n v="22.18"/>
    <n v="22.397000000000006"/>
    <n v="0.50243399062296712"/>
  </r>
  <r>
    <n v="893"/>
    <d v="2026-11-13T00:00:00"/>
    <n v="2026"/>
    <x v="3"/>
    <n v="11"/>
    <x v="10"/>
    <x v="3"/>
    <x v="8"/>
    <x v="0"/>
    <s v="New"/>
    <x v="2"/>
    <s v="Packing Cube Set"/>
    <n v="4"/>
    <n v="47.62"/>
    <n v="0.2"/>
    <n v="18.100000000000001"/>
    <x v="2269"/>
    <n v="72.400000000000006"/>
    <n v="79.98399999999998"/>
    <n v="0.52488450230995376"/>
  </r>
  <r>
    <n v="916"/>
    <d v="2026-11-13T00:00:00"/>
    <n v="2026"/>
    <x v="3"/>
    <n v="11"/>
    <x v="10"/>
    <x v="1"/>
    <x v="6"/>
    <x v="0"/>
    <s v="New"/>
    <x v="0"/>
    <s v="Trail Bike Light"/>
    <n v="4"/>
    <n v="51.93"/>
    <n v="0.05"/>
    <n v="22.62"/>
    <x v="2270"/>
    <n v="90.48"/>
    <n v="106.854"/>
    <n v="0.54148803551339353"/>
  </r>
  <r>
    <n v="1295"/>
    <d v="2026-11-13T00:00:00"/>
    <n v="2026"/>
    <x v="3"/>
    <n v="11"/>
    <x v="10"/>
    <x v="1"/>
    <x v="11"/>
    <x v="3"/>
    <s v="New"/>
    <x v="1"/>
    <s v="Summit Backpack 45L"/>
    <n v="1"/>
    <n v="155.44999999999999"/>
    <n v="0.05"/>
    <n v="77.25"/>
    <x v="2271"/>
    <n v="77.25"/>
    <n v="70.427499999999981"/>
    <n v="0.47690067884410281"/>
  </r>
  <r>
    <n v="3438"/>
    <d v="2026-11-13T00:00:00"/>
    <n v="2026"/>
    <x v="3"/>
    <n v="11"/>
    <x v="10"/>
    <x v="0"/>
    <x v="0"/>
    <x v="0"/>
    <s v="Returning"/>
    <x v="0"/>
    <s v="Compact Repair Kit"/>
    <n v="4"/>
    <n v="40.03"/>
    <n v="0.05"/>
    <n v="16.78"/>
    <x v="2272"/>
    <n v="67.12"/>
    <n v="84.994"/>
    <n v="0.5587519886400989"/>
  </r>
  <r>
    <n v="3573"/>
    <d v="2026-11-13T00:00:00"/>
    <n v="2026"/>
    <x v="3"/>
    <n v="11"/>
    <x v="10"/>
    <x v="0"/>
    <x v="9"/>
    <x v="0"/>
    <s v="Returning"/>
    <x v="1"/>
    <s v="Summit Backpack 45L"/>
    <n v="2"/>
    <n v="152.96"/>
    <n v="0.1"/>
    <n v="79.12"/>
    <x v="2273"/>
    <n v="158.24"/>
    <n v="117.08800000000002"/>
    <n v="0.4252673175267318"/>
  </r>
  <r>
    <n v="4257"/>
    <d v="2026-11-13T00:00:00"/>
    <n v="2026"/>
    <x v="3"/>
    <n v="11"/>
    <x v="10"/>
    <x v="3"/>
    <x v="13"/>
    <x v="2"/>
    <s v="New"/>
    <x v="4"/>
    <s v="Weighted Vest"/>
    <n v="2"/>
    <n v="124.06"/>
    <n v="0.05"/>
    <n v="69.98"/>
    <x v="2274"/>
    <n v="139.96"/>
    <n v="95.753999999999991"/>
    <n v="0.40622958330858577"/>
  </r>
  <r>
    <n v="4389"/>
    <d v="2026-11-13T00:00:00"/>
    <n v="2026"/>
    <x v="3"/>
    <n v="11"/>
    <x v="10"/>
    <x v="2"/>
    <x v="10"/>
    <x v="3"/>
    <s v="New"/>
    <x v="1"/>
    <s v="Summit Backpack 45L"/>
    <n v="1"/>
    <n v="151.66"/>
    <n v="0.1"/>
    <n v="80.209999999999994"/>
    <x v="2275"/>
    <n v="80.209999999999994"/>
    <n v="56.284000000000006"/>
    <n v="0.41235512183685735"/>
  </r>
  <r>
    <n v="4887"/>
    <d v="2026-11-13T00:00:00"/>
    <n v="2026"/>
    <x v="3"/>
    <n v="11"/>
    <x v="10"/>
    <x v="3"/>
    <x v="8"/>
    <x v="0"/>
    <s v="New"/>
    <x v="1"/>
    <s v="Trail Boots"/>
    <n v="2"/>
    <n v="142.30000000000001"/>
    <n v="0.15"/>
    <n v="77.760000000000005"/>
    <x v="2276"/>
    <n v="155.52000000000001"/>
    <n v="86.390000000000015"/>
    <n v="0.35711628291513375"/>
  </r>
  <r>
    <n v="5007"/>
    <d v="2026-11-13T00:00:00"/>
    <n v="2026"/>
    <x v="3"/>
    <n v="11"/>
    <x v="10"/>
    <x v="1"/>
    <x v="14"/>
    <x v="0"/>
    <s v="Business"/>
    <x v="2"/>
    <s v="Travel Backpack 35L"/>
    <n v="4"/>
    <n v="161.97"/>
    <n v="0.05"/>
    <n v="87.2"/>
    <x v="2277"/>
    <n v="348.8"/>
    <n v="266.68599999999998"/>
    <n v="0.4332933649181297"/>
  </r>
  <r>
    <n v="5111"/>
    <d v="2026-11-13T00:00:00"/>
    <n v="2026"/>
    <x v="3"/>
    <n v="11"/>
    <x v="10"/>
    <x v="1"/>
    <x v="14"/>
    <x v="1"/>
    <s v="Business"/>
    <x v="2"/>
    <s v="Carry-On Duffel"/>
    <n v="5"/>
    <n v="133.99"/>
    <n v="0.15"/>
    <n v="65.55"/>
    <x v="2278"/>
    <n v="327.75"/>
    <n v="241.70749999999998"/>
    <n v="0.42445221987593451"/>
  </r>
  <r>
    <n v="5177"/>
    <d v="2026-11-13T00:00:00"/>
    <n v="2026"/>
    <x v="3"/>
    <n v="11"/>
    <x v="10"/>
    <x v="1"/>
    <x v="6"/>
    <x v="2"/>
    <s v="Returning"/>
    <x v="3"/>
    <s v="Portable Camp Stove"/>
    <n v="2"/>
    <n v="83.18"/>
    <n v="0.1"/>
    <n v="40.479999999999997"/>
    <x v="2279"/>
    <n v="80.959999999999994"/>
    <n v="68.764000000000024"/>
    <n v="0.45927172664369115"/>
  </r>
  <r>
    <n v="584"/>
    <d v="2026-11-14T00:00:00"/>
    <n v="2026"/>
    <x v="3"/>
    <n v="11"/>
    <x v="10"/>
    <x v="1"/>
    <x v="12"/>
    <x v="0"/>
    <s v="New"/>
    <x v="1"/>
    <s v="Hiking Daypack 20L"/>
    <n v="1"/>
    <n v="91.95"/>
    <n v="0"/>
    <n v="46.64"/>
    <x v="2280"/>
    <n v="46.64"/>
    <n v="45.31"/>
    <n v="0.49276780859162589"/>
  </r>
  <r>
    <n v="621"/>
    <d v="2026-11-14T00:00:00"/>
    <n v="2026"/>
    <x v="3"/>
    <n v="11"/>
    <x v="10"/>
    <x v="3"/>
    <x v="13"/>
    <x v="1"/>
    <s v="Business"/>
    <x v="2"/>
    <s v="Insulated Bottle"/>
    <n v="5"/>
    <n v="35.68"/>
    <n v="0.15"/>
    <n v="13.48"/>
    <x v="2281"/>
    <n v="67.400000000000006"/>
    <n v="84.240000000000009"/>
    <n v="0.55552624637298864"/>
  </r>
  <r>
    <n v="623"/>
    <d v="2026-11-14T00:00:00"/>
    <n v="2026"/>
    <x v="3"/>
    <n v="11"/>
    <x v="10"/>
    <x v="2"/>
    <x v="16"/>
    <x v="0"/>
    <s v="Returning"/>
    <x v="3"/>
    <s v="Alpine Tent 4P"/>
    <n v="3"/>
    <n v="336.58"/>
    <n v="0.15"/>
    <n v="198.99"/>
    <x v="2282"/>
    <n v="596.97"/>
    <n v="261.30899999999997"/>
    <n v="0.3044569423229509"/>
  </r>
  <r>
    <n v="1431"/>
    <d v="2026-11-14T00:00:00"/>
    <n v="2026"/>
    <x v="3"/>
    <n v="11"/>
    <x v="10"/>
    <x v="2"/>
    <x v="2"/>
    <x v="0"/>
    <s v="New"/>
    <x v="4"/>
    <s v="Recovery Roller"/>
    <n v="2"/>
    <n v="36.979999999999997"/>
    <n v="0.15"/>
    <n v="14.13"/>
    <x v="2283"/>
    <n v="28.26"/>
    <n v="34.605999999999995"/>
    <n v="0.55047243342983487"/>
  </r>
  <r>
    <n v="1520"/>
    <d v="2026-11-14T00:00:00"/>
    <n v="2026"/>
    <x v="3"/>
    <n v="11"/>
    <x v="10"/>
    <x v="3"/>
    <x v="13"/>
    <x v="3"/>
    <s v="New"/>
    <x v="4"/>
    <s v="Recovery Roller"/>
    <n v="2"/>
    <n v="36.15"/>
    <n v="0"/>
    <n v="13.51"/>
    <x v="2284"/>
    <n v="27.02"/>
    <n v="45.28"/>
    <n v="0.62627939142461964"/>
  </r>
  <r>
    <n v="1791"/>
    <d v="2026-11-14T00:00:00"/>
    <n v="2026"/>
    <x v="3"/>
    <n v="11"/>
    <x v="10"/>
    <x v="2"/>
    <x v="2"/>
    <x v="0"/>
    <s v="Business"/>
    <x v="4"/>
    <s v="Weighted Vest"/>
    <n v="1"/>
    <n v="121.86"/>
    <n v="0.05"/>
    <n v="69.900000000000006"/>
    <x v="2285"/>
    <n v="69.900000000000006"/>
    <n v="45.86699999999999"/>
    <n v="0.396200989919407"/>
  </r>
  <r>
    <n v="2191"/>
    <d v="2026-11-14T00:00:00"/>
    <n v="2026"/>
    <x v="3"/>
    <n v="11"/>
    <x v="10"/>
    <x v="2"/>
    <x v="5"/>
    <x v="2"/>
    <s v="Returning"/>
    <x v="0"/>
    <s v="Trail Bike Light"/>
    <n v="6"/>
    <n v="49.85"/>
    <n v="0.05"/>
    <n v="22.68"/>
    <x v="2286"/>
    <n v="136.07999999999998"/>
    <n v="148.065"/>
    <n v="0.52108958454310306"/>
  </r>
  <r>
    <n v="2365"/>
    <d v="2026-11-14T00:00:00"/>
    <n v="2026"/>
    <x v="3"/>
    <n v="11"/>
    <x v="10"/>
    <x v="2"/>
    <x v="5"/>
    <x v="2"/>
    <s v="Business"/>
    <x v="1"/>
    <s v="Hiking Daypack 20L"/>
    <n v="2"/>
    <n v="91.95"/>
    <n v="0.05"/>
    <n v="46.45"/>
    <x v="2287"/>
    <n v="92.9"/>
    <n v="81.804999999999978"/>
    <n v="0.46824647262528252"/>
  </r>
  <r>
    <n v="2603"/>
    <d v="2026-11-14T00:00:00"/>
    <n v="2026"/>
    <x v="3"/>
    <n v="11"/>
    <x v="10"/>
    <x v="3"/>
    <x v="8"/>
    <x v="3"/>
    <s v="Returning"/>
    <x v="0"/>
    <s v="Trail Bike Light"/>
    <n v="2"/>
    <n v="51.71"/>
    <n v="0.15"/>
    <n v="22.93"/>
    <x v="2288"/>
    <n v="45.86"/>
    <n v="42.046999999999997"/>
    <n v="0.47831230732478641"/>
  </r>
  <r>
    <n v="4098"/>
    <d v="2026-11-14T00:00:00"/>
    <n v="2026"/>
    <x v="3"/>
    <n v="11"/>
    <x v="10"/>
    <x v="1"/>
    <x v="1"/>
    <x v="2"/>
    <s v="Returning"/>
    <x v="4"/>
    <s v="Resistance Band Set"/>
    <n v="1"/>
    <n v="41.05"/>
    <n v="0.05"/>
    <n v="14.6"/>
    <x v="2289"/>
    <n v="14.6"/>
    <n v="24.397499999999994"/>
    <n v="0.62561702673248276"/>
  </r>
  <r>
    <n v="1176"/>
    <d v="2026-11-15T00:00:00"/>
    <n v="2026"/>
    <x v="3"/>
    <n v="11"/>
    <x v="10"/>
    <x v="1"/>
    <x v="6"/>
    <x v="1"/>
    <s v="Business"/>
    <x v="3"/>
    <s v="Alpine Tent 4P"/>
    <n v="10"/>
    <n v="333.09"/>
    <n v="0.15"/>
    <n v="197.95"/>
    <x v="2290"/>
    <n v="1979.5"/>
    <n v="851.76499999999942"/>
    <n v="0.30084255624252748"/>
  </r>
  <r>
    <n v="1895"/>
    <d v="2026-11-15T00:00:00"/>
    <n v="2026"/>
    <x v="3"/>
    <n v="11"/>
    <x v="10"/>
    <x v="3"/>
    <x v="4"/>
    <x v="0"/>
    <s v="Business"/>
    <x v="0"/>
    <s v="Trail Bike Light"/>
    <n v="3"/>
    <n v="51.79"/>
    <n v="0.2"/>
    <n v="22.23"/>
    <x v="2291"/>
    <n v="66.69"/>
    <n v="57.606000000000009"/>
    <n v="0.4634581965630431"/>
  </r>
  <r>
    <n v="3385"/>
    <d v="2026-11-15T00:00:00"/>
    <n v="2026"/>
    <x v="3"/>
    <n v="11"/>
    <x v="10"/>
    <x v="1"/>
    <x v="11"/>
    <x v="3"/>
    <s v="New"/>
    <x v="1"/>
    <s v="Trekking Poles"/>
    <n v="1"/>
    <n v="71.040000000000006"/>
    <n v="0.1"/>
    <n v="31.59"/>
    <x v="2292"/>
    <n v="31.59"/>
    <n v="32.346000000000004"/>
    <n v="0.50591216216216217"/>
  </r>
  <r>
    <n v="3581"/>
    <d v="2026-11-15T00:00:00"/>
    <n v="2026"/>
    <x v="3"/>
    <n v="11"/>
    <x v="10"/>
    <x v="3"/>
    <x v="4"/>
    <x v="3"/>
    <s v="Business"/>
    <x v="1"/>
    <s v="Trail Boots"/>
    <n v="2"/>
    <n v="141.21"/>
    <n v="0.1"/>
    <n v="78.31"/>
    <x v="2293"/>
    <n v="156.62"/>
    <n v="97.558000000000021"/>
    <n v="0.38381763960688969"/>
  </r>
  <r>
    <n v="4528"/>
    <d v="2026-11-15T00:00:00"/>
    <n v="2026"/>
    <x v="3"/>
    <n v="11"/>
    <x v="10"/>
    <x v="0"/>
    <x v="15"/>
    <x v="3"/>
    <s v="New"/>
    <x v="1"/>
    <s v="Trail Boots"/>
    <n v="2"/>
    <n v="141.63999999999999"/>
    <n v="0.15"/>
    <n v="80.349999999999994"/>
    <x v="2294"/>
    <n v="160.69999999999999"/>
    <n v="80.087999999999994"/>
    <n v="0.33260793727262156"/>
  </r>
  <r>
    <n v="4633"/>
    <d v="2026-11-15T00:00:00"/>
    <n v="2026"/>
    <x v="3"/>
    <n v="11"/>
    <x v="10"/>
    <x v="2"/>
    <x v="10"/>
    <x v="0"/>
    <s v="Returning"/>
    <x v="1"/>
    <s v="Trekking Poles"/>
    <n v="1"/>
    <n v="71.78"/>
    <n v="0.15"/>
    <n v="32.869999999999997"/>
    <x v="2295"/>
    <n v="32.869999999999997"/>
    <n v="28.143000000000001"/>
    <n v="0.46126235392457349"/>
  </r>
  <r>
    <n v="5195"/>
    <d v="2026-11-15T00:00:00"/>
    <n v="2026"/>
    <x v="3"/>
    <n v="11"/>
    <x v="10"/>
    <x v="2"/>
    <x v="16"/>
    <x v="0"/>
    <s v="Business"/>
    <x v="1"/>
    <s v="Summit Backpack 45L"/>
    <n v="3"/>
    <n v="153.88999999999999"/>
    <n v="0.1"/>
    <n v="80.36"/>
    <x v="2296"/>
    <n v="241.07999999999998"/>
    <n v="174.423"/>
    <n v="0.41978758276113531"/>
  </r>
  <r>
    <n v="2778"/>
    <d v="2026-11-16T00:00:00"/>
    <n v="2026"/>
    <x v="3"/>
    <n v="11"/>
    <x v="10"/>
    <x v="3"/>
    <x v="4"/>
    <x v="3"/>
    <s v="Returning"/>
    <x v="1"/>
    <s v="Trail Boots"/>
    <n v="1"/>
    <n v="145.4"/>
    <n v="0.1"/>
    <n v="77.66"/>
    <x v="2297"/>
    <n v="77.66"/>
    <n v="53.200000000000017"/>
    <n v="0.40654134189209851"/>
  </r>
  <r>
    <n v="341"/>
    <d v="2026-11-17T00:00:00"/>
    <n v="2026"/>
    <x v="3"/>
    <n v="11"/>
    <x v="10"/>
    <x v="3"/>
    <x v="8"/>
    <x v="0"/>
    <s v="Returning"/>
    <x v="2"/>
    <s v="Carry-On Duffel"/>
    <n v="1"/>
    <n v="132.94999999999999"/>
    <n v="0.05"/>
    <n v="65.36"/>
    <x v="2298"/>
    <n v="65.36"/>
    <n v="60.942499999999981"/>
    <n v="0.48251222264009019"/>
  </r>
  <r>
    <n v="374"/>
    <d v="2026-11-17T00:00:00"/>
    <n v="2026"/>
    <x v="3"/>
    <n v="11"/>
    <x v="10"/>
    <x v="3"/>
    <x v="7"/>
    <x v="2"/>
    <s v="Returning"/>
    <x v="4"/>
    <s v="Training Mat"/>
    <n v="1"/>
    <n v="51.34"/>
    <n v="0.15"/>
    <n v="21.37"/>
    <x v="2299"/>
    <n v="21.37"/>
    <n v="22.269000000000002"/>
    <n v="0.5103004193496643"/>
  </r>
  <r>
    <n v="598"/>
    <d v="2026-11-17T00:00:00"/>
    <n v="2026"/>
    <x v="3"/>
    <n v="11"/>
    <x v="10"/>
    <x v="0"/>
    <x v="0"/>
    <x v="0"/>
    <s v="New"/>
    <x v="0"/>
    <s v="Trail Bike Light"/>
    <n v="1"/>
    <n v="49.98"/>
    <n v="0.1"/>
    <n v="22.25"/>
    <x v="2300"/>
    <n v="22.25"/>
    <n v="22.731999999999999"/>
    <n v="0.50535769863500957"/>
  </r>
  <r>
    <n v="690"/>
    <d v="2026-11-17T00:00:00"/>
    <n v="2026"/>
    <x v="3"/>
    <n v="11"/>
    <x v="10"/>
    <x v="3"/>
    <x v="8"/>
    <x v="0"/>
    <s v="Returning"/>
    <x v="2"/>
    <s v="Travel Backpack 35L"/>
    <n v="2"/>
    <n v="168.08"/>
    <n v="0.1"/>
    <n v="87.63"/>
    <x v="2301"/>
    <n v="175.26"/>
    <n v="127.28400000000005"/>
    <n v="0.42071235919403471"/>
  </r>
  <r>
    <n v="1296"/>
    <d v="2026-11-17T00:00:00"/>
    <n v="2026"/>
    <x v="3"/>
    <n v="11"/>
    <x v="10"/>
    <x v="3"/>
    <x v="13"/>
    <x v="0"/>
    <s v="New"/>
    <x v="3"/>
    <s v="Trail Tent 2P"/>
    <n v="1"/>
    <n v="191.85"/>
    <n v="0.15"/>
    <n v="104.41"/>
    <x v="2302"/>
    <n v="104.41"/>
    <n v="58.662499999999994"/>
    <n v="0.35973263425776875"/>
  </r>
  <r>
    <n v="1585"/>
    <d v="2026-11-17T00:00:00"/>
    <n v="2026"/>
    <x v="3"/>
    <n v="11"/>
    <x v="10"/>
    <x v="1"/>
    <x v="14"/>
    <x v="2"/>
    <s v="Returning"/>
    <x v="1"/>
    <s v="Hiking Daypack 20L"/>
    <n v="4"/>
    <n v="93.99"/>
    <n v="0.1"/>
    <n v="44.07"/>
    <x v="2303"/>
    <n v="176.28"/>
    <n v="162.08399999999997"/>
    <n v="0.47902259105578604"/>
  </r>
  <r>
    <n v="2194"/>
    <d v="2026-11-17T00:00:00"/>
    <n v="2026"/>
    <x v="3"/>
    <n v="11"/>
    <x v="10"/>
    <x v="3"/>
    <x v="13"/>
    <x v="0"/>
    <s v="Returning"/>
    <x v="2"/>
    <s v="Insulated Bottle"/>
    <n v="4"/>
    <n v="36.57"/>
    <n v="0.05"/>
    <n v="13.35"/>
    <x v="2304"/>
    <n v="53.4"/>
    <n v="85.566000000000003"/>
    <n v="0.61573334484694098"/>
  </r>
  <r>
    <n v="2221"/>
    <d v="2026-11-17T00:00:00"/>
    <n v="2026"/>
    <x v="3"/>
    <n v="11"/>
    <x v="10"/>
    <x v="1"/>
    <x v="12"/>
    <x v="3"/>
    <s v="Returning"/>
    <x v="0"/>
    <s v="Compact Repair Kit"/>
    <n v="1"/>
    <n v="39.81"/>
    <n v="0.05"/>
    <n v="16.25"/>
    <x v="2305"/>
    <n v="16.25"/>
    <n v="21.569499999999998"/>
    <n v="0.57032747656632155"/>
  </r>
  <r>
    <n v="3836"/>
    <d v="2026-11-17T00:00:00"/>
    <n v="2026"/>
    <x v="3"/>
    <n v="11"/>
    <x v="10"/>
    <x v="3"/>
    <x v="4"/>
    <x v="2"/>
    <s v="Returning"/>
    <x v="1"/>
    <s v="Hiking Daypack 20L"/>
    <n v="1"/>
    <n v="91.43"/>
    <n v="0.1"/>
    <n v="45.06"/>
    <x v="2306"/>
    <n v="45.06"/>
    <n v="37.227000000000004"/>
    <n v="0.45240438951474715"/>
  </r>
  <r>
    <n v="4437"/>
    <d v="2026-11-17T00:00:00"/>
    <n v="2026"/>
    <x v="3"/>
    <n v="11"/>
    <x v="10"/>
    <x v="2"/>
    <x v="2"/>
    <x v="0"/>
    <s v="Returning"/>
    <x v="4"/>
    <s v="Weighted Vest"/>
    <n v="1"/>
    <n v="122.64"/>
    <n v="0"/>
    <n v="68.58"/>
    <x v="2307"/>
    <n v="68.58"/>
    <n v="54.06"/>
    <n v="0.44080234833659493"/>
  </r>
  <r>
    <n v="4735"/>
    <d v="2026-11-17T00:00:00"/>
    <n v="2026"/>
    <x v="3"/>
    <n v="11"/>
    <x v="10"/>
    <x v="1"/>
    <x v="12"/>
    <x v="0"/>
    <s v="Business"/>
    <x v="0"/>
    <s v="Commuter Helmet"/>
    <n v="1"/>
    <n v="80.959999999999994"/>
    <n v="0.1"/>
    <n v="43.86"/>
    <x v="2308"/>
    <n v="43.86"/>
    <n v="29.003999999999991"/>
    <n v="0.39805665349143604"/>
  </r>
  <r>
    <n v="554"/>
    <d v="2026-11-18T00:00:00"/>
    <n v="2026"/>
    <x v="3"/>
    <n v="11"/>
    <x v="10"/>
    <x v="2"/>
    <x v="5"/>
    <x v="3"/>
    <s v="Business"/>
    <x v="4"/>
    <s v="Recovery Roller"/>
    <n v="1"/>
    <n v="36.380000000000003"/>
    <n v="0.05"/>
    <n v="14.06"/>
    <x v="1660"/>
    <n v="14.06"/>
    <n v="20.500999999999998"/>
    <n v="0.59318306761957118"/>
  </r>
  <r>
    <n v="1205"/>
    <d v="2026-11-18T00:00:00"/>
    <n v="2026"/>
    <x v="3"/>
    <n v="11"/>
    <x v="10"/>
    <x v="3"/>
    <x v="13"/>
    <x v="0"/>
    <s v="Returning"/>
    <x v="0"/>
    <s v="Cycling Pack 12L"/>
    <n v="2"/>
    <n v="100.72"/>
    <n v="0.1"/>
    <n v="51.68"/>
    <x v="2309"/>
    <n v="103.36"/>
    <n v="77.935999999999993"/>
    <n v="0.42988262289294854"/>
  </r>
  <r>
    <n v="1979"/>
    <d v="2026-11-18T00:00:00"/>
    <n v="2026"/>
    <x v="3"/>
    <n v="11"/>
    <x v="10"/>
    <x v="1"/>
    <x v="11"/>
    <x v="2"/>
    <s v="Returning"/>
    <x v="3"/>
    <s v="Compact Sleeping Bag"/>
    <n v="3"/>
    <n v="120.29"/>
    <n v="0"/>
    <n v="62.04"/>
    <x v="2310"/>
    <n v="186.12"/>
    <n v="174.75"/>
    <n v="0.48424640452240419"/>
  </r>
  <r>
    <n v="2151"/>
    <d v="2026-11-18T00:00:00"/>
    <n v="2026"/>
    <x v="3"/>
    <n v="11"/>
    <x v="10"/>
    <x v="1"/>
    <x v="1"/>
    <x v="0"/>
    <s v="New"/>
    <x v="3"/>
    <s v="Compact Sleeping Bag"/>
    <n v="2"/>
    <n v="124.18"/>
    <n v="0.15"/>
    <n v="60.72"/>
    <x v="2311"/>
    <n v="121.44"/>
    <n v="89.665999999999997"/>
    <n v="0.42474396748552862"/>
  </r>
  <r>
    <n v="2730"/>
    <d v="2026-11-18T00:00:00"/>
    <n v="2026"/>
    <x v="3"/>
    <n v="11"/>
    <x v="10"/>
    <x v="0"/>
    <x v="0"/>
    <x v="0"/>
    <s v="Returning"/>
    <x v="1"/>
    <s v="Summit Backpack 45L"/>
    <n v="3"/>
    <n v="154.07"/>
    <n v="0.05"/>
    <n v="77.73"/>
    <x v="2312"/>
    <n v="233.19"/>
    <n v="205.90949999999998"/>
    <n v="0.46893585622393102"/>
  </r>
  <r>
    <n v="2779"/>
    <d v="2026-11-18T00:00:00"/>
    <n v="2026"/>
    <x v="3"/>
    <n v="11"/>
    <x v="10"/>
    <x v="0"/>
    <x v="15"/>
    <x v="1"/>
    <s v="Business"/>
    <x v="4"/>
    <s v="Weighted Vest"/>
    <n v="4"/>
    <n v="123.4"/>
    <n v="0.05"/>
    <n v="70.930000000000007"/>
    <x v="2313"/>
    <n v="283.72000000000003"/>
    <n v="185.2"/>
    <n v="0.3949500980977565"/>
  </r>
  <r>
    <n v="2853"/>
    <d v="2026-11-18T00:00:00"/>
    <n v="2026"/>
    <x v="3"/>
    <n v="11"/>
    <x v="10"/>
    <x v="2"/>
    <x v="3"/>
    <x v="0"/>
    <s v="New"/>
    <x v="0"/>
    <s v="Cycling Pack 12L"/>
    <n v="1"/>
    <n v="104.64"/>
    <n v="0"/>
    <n v="50.79"/>
    <x v="2314"/>
    <n v="50.79"/>
    <n v="53.85"/>
    <n v="0.51462155963302758"/>
  </r>
  <r>
    <n v="3825"/>
    <d v="2026-11-18T00:00:00"/>
    <n v="2026"/>
    <x v="3"/>
    <n v="11"/>
    <x v="10"/>
    <x v="3"/>
    <x v="8"/>
    <x v="0"/>
    <s v="New"/>
    <x v="2"/>
    <s v="Packing Cube Set"/>
    <n v="2"/>
    <n v="46.44"/>
    <n v="0.1"/>
    <n v="18.190000000000001"/>
    <x v="2315"/>
    <n v="36.380000000000003"/>
    <n v="47.211999999999996"/>
    <n v="0.56479088908029473"/>
  </r>
  <r>
    <n v="4808"/>
    <d v="2026-11-18T00:00:00"/>
    <n v="2026"/>
    <x v="3"/>
    <n v="11"/>
    <x v="10"/>
    <x v="2"/>
    <x v="16"/>
    <x v="0"/>
    <s v="New"/>
    <x v="3"/>
    <s v="Portable Camp Stove"/>
    <n v="2"/>
    <n v="81.67"/>
    <n v="0.05"/>
    <n v="40.43"/>
    <x v="2316"/>
    <n v="80.86"/>
    <n v="74.313000000000002"/>
    <n v="0.4789041908063903"/>
  </r>
  <r>
    <n v="5131"/>
    <d v="2026-11-18T00:00:00"/>
    <n v="2026"/>
    <x v="3"/>
    <n v="11"/>
    <x v="10"/>
    <x v="3"/>
    <x v="8"/>
    <x v="2"/>
    <s v="New"/>
    <x v="1"/>
    <s v="Trekking Poles"/>
    <n v="3"/>
    <n v="70.599999999999994"/>
    <n v="0.05"/>
    <n v="32.68"/>
    <x v="2317"/>
    <n v="98.039999999999992"/>
    <n v="103.16999999999999"/>
    <n v="0.5127478753541076"/>
  </r>
  <r>
    <n v="1502"/>
    <d v="2026-11-19T00:00:00"/>
    <n v="2026"/>
    <x v="3"/>
    <n v="11"/>
    <x v="10"/>
    <x v="3"/>
    <x v="7"/>
    <x v="3"/>
    <s v="New"/>
    <x v="4"/>
    <s v="Recovery Roller"/>
    <n v="1"/>
    <n v="35.770000000000003"/>
    <n v="0.15"/>
    <n v="13.69"/>
    <x v="2318"/>
    <n v="13.69"/>
    <n v="16.714500000000001"/>
    <n v="0.54973770330049831"/>
  </r>
  <r>
    <n v="2470"/>
    <d v="2026-11-19T00:00:00"/>
    <n v="2026"/>
    <x v="3"/>
    <n v="11"/>
    <x v="10"/>
    <x v="1"/>
    <x v="6"/>
    <x v="2"/>
    <s v="Business"/>
    <x v="1"/>
    <s v="Hiking Daypack 20L"/>
    <n v="1"/>
    <n v="92.13"/>
    <n v="0.15"/>
    <n v="45.85"/>
    <x v="2319"/>
    <n v="45.85"/>
    <n v="32.460499999999989"/>
    <n v="0.41451018701195874"/>
  </r>
  <r>
    <n v="3452"/>
    <d v="2026-11-19T00:00:00"/>
    <n v="2026"/>
    <x v="3"/>
    <n v="11"/>
    <x v="10"/>
    <x v="1"/>
    <x v="12"/>
    <x v="0"/>
    <s v="Returning"/>
    <x v="1"/>
    <s v="Summit Backpack 45L"/>
    <n v="5"/>
    <n v="151.09"/>
    <n v="0.05"/>
    <n v="79.33"/>
    <x v="2320"/>
    <n v="396.65"/>
    <n v="321.02750000000003"/>
    <n v="0.44731442744129507"/>
  </r>
  <r>
    <n v="4207"/>
    <d v="2026-11-19T00:00:00"/>
    <n v="2026"/>
    <x v="3"/>
    <n v="11"/>
    <x v="10"/>
    <x v="1"/>
    <x v="12"/>
    <x v="0"/>
    <s v="New"/>
    <x v="0"/>
    <s v="Cycling Pack 12L"/>
    <n v="2"/>
    <n v="103.99"/>
    <n v="0"/>
    <n v="50.36"/>
    <x v="2321"/>
    <n v="100.72"/>
    <n v="107.25999999999999"/>
    <n v="0.51572266564092695"/>
  </r>
  <r>
    <n v="695"/>
    <d v="2026-11-20T00:00:00"/>
    <n v="2026"/>
    <x v="3"/>
    <n v="11"/>
    <x v="10"/>
    <x v="2"/>
    <x v="3"/>
    <x v="0"/>
    <s v="Returning"/>
    <x v="2"/>
    <s v="Insulated Bottle"/>
    <n v="1"/>
    <n v="36.909999999999997"/>
    <n v="0.1"/>
    <n v="13.43"/>
    <x v="2322"/>
    <n v="13.43"/>
    <n v="19.789000000000001"/>
    <n v="0.59571329660736327"/>
  </r>
  <r>
    <n v="1127"/>
    <d v="2026-11-20T00:00:00"/>
    <n v="2026"/>
    <x v="3"/>
    <n v="11"/>
    <x v="10"/>
    <x v="0"/>
    <x v="0"/>
    <x v="3"/>
    <s v="New"/>
    <x v="0"/>
    <s v="Commuter Helmet"/>
    <n v="2"/>
    <n v="81.02"/>
    <n v="0"/>
    <n v="43.22"/>
    <x v="2323"/>
    <n v="86.44"/>
    <n v="75.599999999999994"/>
    <n v="0.46655146877314241"/>
  </r>
  <r>
    <n v="1174"/>
    <d v="2026-11-20T00:00:00"/>
    <n v="2026"/>
    <x v="3"/>
    <n v="11"/>
    <x v="10"/>
    <x v="0"/>
    <x v="0"/>
    <x v="3"/>
    <s v="New"/>
    <x v="2"/>
    <s v="Travel Backpack 35L"/>
    <n v="3"/>
    <n v="164.36"/>
    <n v="0.05"/>
    <n v="88.7"/>
    <x v="2324"/>
    <n v="266.10000000000002"/>
    <n v="202.32600000000002"/>
    <n v="0.43192734818306416"/>
  </r>
  <r>
    <n v="3968"/>
    <d v="2026-11-20T00:00:00"/>
    <n v="2026"/>
    <x v="3"/>
    <n v="11"/>
    <x v="10"/>
    <x v="1"/>
    <x v="11"/>
    <x v="1"/>
    <s v="Business"/>
    <x v="4"/>
    <s v="Training Mat"/>
    <n v="5"/>
    <n v="51.36"/>
    <n v="0.1"/>
    <n v="22.45"/>
    <x v="2325"/>
    <n v="112.25"/>
    <n v="118.87"/>
    <n v="0.51432156455520939"/>
  </r>
  <r>
    <n v="4049"/>
    <d v="2026-11-20T00:00:00"/>
    <n v="2026"/>
    <x v="3"/>
    <n v="11"/>
    <x v="10"/>
    <x v="2"/>
    <x v="16"/>
    <x v="3"/>
    <s v="Returning"/>
    <x v="2"/>
    <s v="Insulated Bottle"/>
    <n v="1"/>
    <n v="36.590000000000003"/>
    <n v="0"/>
    <n v="13.73"/>
    <x v="1990"/>
    <n v="13.73"/>
    <n v="22.860000000000003"/>
    <n v="0.62476086362394101"/>
  </r>
  <r>
    <n v="3"/>
    <d v="2026-11-21T00:00:00"/>
    <n v="2026"/>
    <x v="3"/>
    <n v="11"/>
    <x v="10"/>
    <x v="3"/>
    <x v="7"/>
    <x v="2"/>
    <s v="Returning"/>
    <x v="3"/>
    <s v="Compact Sleeping Bag"/>
    <n v="5"/>
    <n v="122.33"/>
    <n v="0.15"/>
    <n v="58.98"/>
    <x v="2326"/>
    <n v="294.89999999999998"/>
    <n v="225.00249999999994"/>
    <n v="0.43277826130861069"/>
  </r>
  <r>
    <n v="1603"/>
    <d v="2026-11-21T00:00:00"/>
    <n v="2026"/>
    <x v="3"/>
    <n v="11"/>
    <x v="10"/>
    <x v="3"/>
    <x v="8"/>
    <x v="0"/>
    <s v="Returning"/>
    <x v="3"/>
    <s v="Portable Camp Stove"/>
    <n v="1"/>
    <n v="83.49"/>
    <n v="0.05"/>
    <n v="39.659999999999997"/>
    <x v="2327"/>
    <n v="39.659999999999997"/>
    <n v="39.655499999999989"/>
    <n v="0.49997163227868446"/>
  </r>
  <r>
    <n v="2073"/>
    <d v="2026-11-21T00:00:00"/>
    <n v="2026"/>
    <x v="3"/>
    <n v="11"/>
    <x v="10"/>
    <x v="1"/>
    <x v="12"/>
    <x v="0"/>
    <s v="New"/>
    <x v="0"/>
    <s v="Trail Bike Light"/>
    <n v="2"/>
    <n v="51.48"/>
    <n v="0.1"/>
    <n v="22.51"/>
    <x v="2328"/>
    <n v="45.02"/>
    <n v="47.643999999999998"/>
    <n v="0.51415868082534744"/>
  </r>
  <r>
    <n v="2487"/>
    <d v="2026-11-21T00:00:00"/>
    <n v="2026"/>
    <x v="3"/>
    <n v="11"/>
    <x v="10"/>
    <x v="2"/>
    <x v="2"/>
    <x v="3"/>
    <s v="New"/>
    <x v="3"/>
    <s v="Compact Sleeping Bag"/>
    <n v="1"/>
    <n v="123.43"/>
    <n v="0.15"/>
    <n v="60.8"/>
    <x v="2329"/>
    <n v="60.8"/>
    <n v="44.115500000000011"/>
    <n v="0.42048601017008935"/>
  </r>
  <r>
    <n v="3407"/>
    <d v="2026-11-21T00:00:00"/>
    <n v="2026"/>
    <x v="3"/>
    <n v="11"/>
    <x v="10"/>
    <x v="3"/>
    <x v="7"/>
    <x v="0"/>
    <s v="New"/>
    <x v="2"/>
    <s v="Travel Backpack 35L"/>
    <n v="1"/>
    <n v="164.85"/>
    <n v="0.1"/>
    <n v="89.4"/>
    <x v="2330"/>
    <n v="89.4"/>
    <n v="58.965000000000003"/>
    <n v="0.39743200889697705"/>
  </r>
  <r>
    <n v="4052"/>
    <d v="2026-11-21T00:00:00"/>
    <n v="2026"/>
    <x v="3"/>
    <n v="11"/>
    <x v="10"/>
    <x v="0"/>
    <x v="0"/>
    <x v="0"/>
    <s v="New"/>
    <x v="2"/>
    <s v="Packing Cube Set"/>
    <n v="1"/>
    <n v="46.82"/>
    <n v="0.2"/>
    <n v="18.27"/>
    <x v="2331"/>
    <n v="18.27"/>
    <n v="19.186000000000003"/>
    <n v="0.51222768047842804"/>
  </r>
  <r>
    <n v="119"/>
    <d v="2026-11-22T00:00:00"/>
    <n v="2026"/>
    <x v="3"/>
    <n v="11"/>
    <x v="10"/>
    <x v="0"/>
    <x v="9"/>
    <x v="0"/>
    <s v="New"/>
    <x v="4"/>
    <s v="Resistance Band Set"/>
    <n v="1"/>
    <n v="41.16"/>
    <n v="0.1"/>
    <n v="14.82"/>
    <x v="2332"/>
    <n v="14.82"/>
    <n v="22.223999999999997"/>
    <n v="0.59993521218011014"/>
  </r>
  <r>
    <n v="298"/>
    <d v="2026-11-22T00:00:00"/>
    <n v="2026"/>
    <x v="3"/>
    <n v="11"/>
    <x v="10"/>
    <x v="1"/>
    <x v="12"/>
    <x v="3"/>
    <s v="New"/>
    <x v="3"/>
    <s v="Trail Tent 2P"/>
    <n v="1"/>
    <n v="196.08"/>
    <n v="0.1"/>
    <n v="104.19"/>
    <x v="2333"/>
    <n v="104.19"/>
    <n v="72.282000000000011"/>
    <n v="0.40959472324221408"/>
  </r>
  <r>
    <n v="419"/>
    <d v="2026-11-22T00:00:00"/>
    <n v="2026"/>
    <x v="3"/>
    <n v="11"/>
    <x v="10"/>
    <x v="3"/>
    <x v="8"/>
    <x v="2"/>
    <s v="New"/>
    <x v="3"/>
    <s v="Trail Tent 2P"/>
    <n v="1"/>
    <n v="192.62"/>
    <n v="0.1"/>
    <n v="105.97"/>
    <x v="2334"/>
    <n v="105.97"/>
    <n v="67.388000000000005"/>
    <n v="0.38872160500236508"/>
  </r>
  <r>
    <n v="1181"/>
    <d v="2026-11-22T00:00:00"/>
    <n v="2026"/>
    <x v="3"/>
    <n v="11"/>
    <x v="10"/>
    <x v="1"/>
    <x v="12"/>
    <x v="3"/>
    <s v="New"/>
    <x v="0"/>
    <s v="Cycling Pack 12L"/>
    <n v="2"/>
    <n v="102.87"/>
    <n v="0.05"/>
    <n v="51.69"/>
    <x v="2335"/>
    <n v="103.38"/>
    <n v="92.073000000000008"/>
    <n v="0.4710748875688785"/>
  </r>
  <r>
    <n v="1924"/>
    <d v="2026-11-22T00:00:00"/>
    <n v="2026"/>
    <x v="3"/>
    <n v="11"/>
    <x v="10"/>
    <x v="0"/>
    <x v="15"/>
    <x v="0"/>
    <s v="New"/>
    <x v="0"/>
    <s v="Trail Bike Light"/>
    <n v="3"/>
    <n v="50.99"/>
    <n v="0.2"/>
    <n v="22.53"/>
    <x v="2336"/>
    <n v="67.59"/>
    <n v="54.786000000000001"/>
    <n v="0.44768582074916652"/>
  </r>
  <r>
    <n v="3829"/>
    <d v="2026-11-22T00:00:00"/>
    <n v="2026"/>
    <x v="3"/>
    <n v="11"/>
    <x v="10"/>
    <x v="1"/>
    <x v="12"/>
    <x v="2"/>
    <s v="New"/>
    <x v="0"/>
    <s v="Compact Repair Kit"/>
    <n v="1"/>
    <n v="39.94"/>
    <n v="0.1"/>
    <n v="16.89"/>
    <x v="2337"/>
    <n v="16.89"/>
    <n v="19.055999999999997"/>
    <n v="0.53012852612251704"/>
  </r>
  <r>
    <n v="5065"/>
    <d v="2026-11-22T00:00:00"/>
    <n v="2026"/>
    <x v="3"/>
    <n v="11"/>
    <x v="10"/>
    <x v="3"/>
    <x v="8"/>
    <x v="0"/>
    <s v="New"/>
    <x v="2"/>
    <s v="Travel Backpack 35L"/>
    <n v="2"/>
    <n v="166.15"/>
    <n v="0"/>
    <n v="86.42"/>
    <x v="2338"/>
    <n v="172.84"/>
    <n v="159.46"/>
    <n v="0.47986758952753539"/>
  </r>
  <r>
    <n v="5146"/>
    <d v="2026-11-22T00:00:00"/>
    <n v="2026"/>
    <x v="3"/>
    <n v="11"/>
    <x v="10"/>
    <x v="1"/>
    <x v="6"/>
    <x v="0"/>
    <s v="New"/>
    <x v="4"/>
    <s v="Recovery Roller"/>
    <n v="1"/>
    <n v="35.79"/>
    <n v="0.1"/>
    <n v="14.17"/>
    <x v="2339"/>
    <n v="14.17"/>
    <n v="18.040999999999997"/>
    <n v="0.56008816863804278"/>
  </r>
  <r>
    <n v="320"/>
    <d v="2026-11-23T00:00:00"/>
    <n v="2026"/>
    <x v="3"/>
    <n v="11"/>
    <x v="10"/>
    <x v="2"/>
    <x v="2"/>
    <x v="0"/>
    <s v="New"/>
    <x v="3"/>
    <s v="Trail Tent 2P"/>
    <n v="5"/>
    <n v="196.53"/>
    <n v="0.15"/>
    <n v="105.01"/>
    <x v="2340"/>
    <n v="525.05000000000007"/>
    <n v="310.20249999999987"/>
    <n v="0.37138769414039452"/>
  </r>
  <r>
    <n v="1250"/>
    <d v="2026-11-23T00:00:00"/>
    <n v="2026"/>
    <x v="3"/>
    <n v="11"/>
    <x v="10"/>
    <x v="1"/>
    <x v="12"/>
    <x v="0"/>
    <s v="New"/>
    <x v="2"/>
    <s v="Insulated Bottle"/>
    <n v="6"/>
    <n v="36.35"/>
    <n v="0"/>
    <n v="13.24"/>
    <x v="2341"/>
    <n v="79.44"/>
    <n v="138.66000000000003"/>
    <n v="0.63576341127922975"/>
  </r>
  <r>
    <n v="2584"/>
    <d v="2026-11-23T00:00:00"/>
    <n v="2026"/>
    <x v="3"/>
    <n v="11"/>
    <x v="10"/>
    <x v="1"/>
    <x v="6"/>
    <x v="1"/>
    <s v="Returning"/>
    <x v="3"/>
    <s v="Trail Tent 2P"/>
    <n v="15"/>
    <n v="192.23"/>
    <n v="0.15"/>
    <n v="106.34"/>
    <x v="2342"/>
    <n v="1595.1000000000001"/>
    <n v="855.83249999999975"/>
    <n v="0.34918648310387979"/>
  </r>
  <r>
    <n v="2717"/>
    <d v="2026-11-23T00:00:00"/>
    <n v="2026"/>
    <x v="3"/>
    <n v="11"/>
    <x v="10"/>
    <x v="1"/>
    <x v="12"/>
    <x v="0"/>
    <s v="New"/>
    <x v="2"/>
    <s v="Travel Backpack 35L"/>
    <n v="2"/>
    <n v="167.9"/>
    <n v="0.15"/>
    <n v="89.55"/>
    <x v="2343"/>
    <n v="179.1"/>
    <n v="106.33000000000001"/>
    <n v="0.37252566303471957"/>
  </r>
  <r>
    <n v="2737"/>
    <d v="2026-11-23T00:00:00"/>
    <n v="2026"/>
    <x v="3"/>
    <n v="11"/>
    <x v="10"/>
    <x v="1"/>
    <x v="6"/>
    <x v="0"/>
    <s v="Business"/>
    <x v="3"/>
    <s v="Portable Camp Stove"/>
    <n v="2"/>
    <n v="80.709999999999994"/>
    <n v="0.1"/>
    <n v="39.33"/>
    <x v="2344"/>
    <n v="78.66"/>
    <n v="66.617999999999995"/>
    <n v="0.45855532152149669"/>
  </r>
  <r>
    <n v="3021"/>
    <d v="2026-11-23T00:00:00"/>
    <n v="2026"/>
    <x v="3"/>
    <n v="11"/>
    <x v="10"/>
    <x v="0"/>
    <x v="15"/>
    <x v="0"/>
    <s v="Business"/>
    <x v="1"/>
    <s v="Trekking Poles"/>
    <n v="1"/>
    <n v="71.66"/>
    <n v="0.2"/>
    <n v="31.83"/>
    <x v="2345"/>
    <n v="31.83"/>
    <n v="25.498000000000005"/>
    <n v="0.44477393245883345"/>
  </r>
  <r>
    <n v="5199"/>
    <d v="2026-11-23T00:00:00"/>
    <n v="2026"/>
    <x v="3"/>
    <n v="11"/>
    <x v="10"/>
    <x v="2"/>
    <x v="3"/>
    <x v="0"/>
    <s v="Returning"/>
    <x v="3"/>
    <s v="Compact Sleeping Bag"/>
    <n v="5"/>
    <n v="125.23"/>
    <n v="0.05"/>
    <n v="59.84"/>
    <x v="2346"/>
    <n v="299.20000000000005"/>
    <n v="295.64249999999993"/>
    <n v="0.49700971265503041"/>
  </r>
  <r>
    <n v="1202"/>
    <d v="2026-11-24T00:00:00"/>
    <n v="2026"/>
    <x v="3"/>
    <n v="11"/>
    <x v="10"/>
    <x v="0"/>
    <x v="15"/>
    <x v="3"/>
    <s v="Returning"/>
    <x v="1"/>
    <s v="Hiking Daypack 20L"/>
    <n v="2"/>
    <n v="91.33"/>
    <n v="0.15"/>
    <n v="45.45"/>
    <x v="2347"/>
    <n v="90.9"/>
    <n v="64.36099999999999"/>
    <n v="0.41453423589954974"/>
  </r>
  <r>
    <n v="1365"/>
    <d v="2026-11-24T00:00:00"/>
    <n v="2026"/>
    <x v="3"/>
    <n v="11"/>
    <x v="10"/>
    <x v="0"/>
    <x v="0"/>
    <x v="3"/>
    <s v="New"/>
    <x v="1"/>
    <s v="Summit Backpack 45L"/>
    <n v="4"/>
    <n v="155.91"/>
    <n v="0"/>
    <n v="79.91"/>
    <x v="2348"/>
    <n v="319.64"/>
    <n v="304"/>
    <n v="0.48746071451478418"/>
  </r>
  <r>
    <n v="2575"/>
    <d v="2026-11-24T00:00:00"/>
    <n v="2026"/>
    <x v="3"/>
    <n v="11"/>
    <x v="10"/>
    <x v="2"/>
    <x v="10"/>
    <x v="2"/>
    <s v="Returning"/>
    <x v="4"/>
    <s v="Resistance Band Set"/>
    <n v="1"/>
    <n v="39.42"/>
    <n v="0"/>
    <n v="14.63"/>
    <x v="747"/>
    <n v="14.63"/>
    <n v="24.79"/>
    <n v="0.62886859462201927"/>
  </r>
  <r>
    <n v="2673"/>
    <d v="2026-11-24T00:00:00"/>
    <n v="2026"/>
    <x v="3"/>
    <n v="11"/>
    <x v="10"/>
    <x v="2"/>
    <x v="2"/>
    <x v="0"/>
    <s v="Returning"/>
    <x v="0"/>
    <s v="Trail Bike Light"/>
    <n v="2"/>
    <n v="51.56"/>
    <n v="0.05"/>
    <n v="22.7"/>
    <x v="28"/>
    <n v="45.4"/>
    <n v="52.564"/>
    <n v="0.5365644522477645"/>
  </r>
  <r>
    <n v="4145"/>
    <d v="2026-11-24T00:00:00"/>
    <n v="2026"/>
    <x v="3"/>
    <n v="11"/>
    <x v="10"/>
    <x v="0"/>
    <x v="0"/>
    <x v="0"/>
    <s v="Returning"/>
    <x v="3"/>
    <s v="Compact Sleeping Bag"/>
    <n v="1"/>
    <n v="120.49"/>
    <n v="0.15"/>
    <n v="61.22"/>
    <x v="2349"/>
    <n v="61.22"/>
    <n v="41.1965"/>
    <n v="0.40224475548373556"/>
  </r>
  <r>
    <n v="4610"/>
    <d v="2026-11-24T00:00:00"/>
    <n v="2026"/>
    <x v="3"/>
    <n v="11"/>
    <x v="10"/>
    <x v="2"/>
    <x v="16"/>
    <x v="2"/>
    <s v="Returning"/>
    <x v="1"/>
    <s v="Summit Backpack 45L"/>
    <n v="2"/>
    <n v="153.96"/>
    <n v="0"/>
    <n v="79.33"/>
    <x v="2350"/>
    <n v="158.66"/>
    <n v="149.26000000000002"/>
    <n v="0.48473629514159527"/>
  </r>
  <r>
    <n v="4721"/>
    <d v="2026-11-24T00:00:00"/>
    <n v="2026"/>
    <x v="3"/>
    <n v="11"/>
    <x v="10"/>
    <x v="2"/>
    <x v="16"/>
    <x v="2"/>
    <s v="New"/>
    <x v="0"/>
    <s v="Compact Repair Kit"/>
    <n v="1"/>
    <n v="39.85"/>
    <n v="0"/>
    <n v="16.3"/>
    <x v="2351"/>
    <n v="16.3"/>
    <n v="23.55"/>
    <n v="0.59096612296110418"/>
  </r>
  <r>
    <n v="324"/>
    <d v="2026-11-25T00:00:00"/>
    <n v="2026"/>
    <x v="3"/>
    <n v="11"/>
    <x v="10"/>
    <x v="3"/>
    <x v="13"/>
    <x v="3"/>
    <s v="Returning"/>
    <x v="0"/>
    <s v="Cycling Pack 12L"/>
    <n v="2"/>
    <n v="103.88"/>
    <n v="0.15"/>
    <n v="49.26"/>
    <x v="2352"/>
    <n v="98.52"/>
    <n v="78.075999999999979"/>
    <n v="0.44211646922920106"/>
  </r>
  <r>
    <n v="559"/>
    <d v="2026-11-25T00:00:00"/>
    <n v="2026"/>
    <x v="3"/>
    <n v="11"/>
    <x v="10"/>
    <x v="3"/>
    <x v="7"/>
    <x v="0"/>
    <s v="Returning"/>
    <x v="2"/>
    <s v="Carry-On Duffel"/>
    <n v="2"/>
    <n v="134.19"/>
    <n v="0.1"/>
    <n v="65.39"/>
    <x v="2353"/>
    <n v="130.78"/>
    <n v="110.762"/>
    <n v="0.45856207202060095"/>
  </r>
  <r>
    <n v="1108"/>
    <d v="2026-11-25T00:00:00"/>
    <n v="2026"/>
    <x v="3"/>
    <n v="11"/>
    <x v="10"/>
    <x v="1"/>
    <x v="1"/>
    <x v="3"/>
    <s v="New"/>
    <x v="2"/>
    <s v="Insulated Bottle"/>
    <n v="1"/>
    <n v="37.06"/>
    <n v="0.1"/>
    <n v="13.18"/>
    <x v="2354"/>
    <n v="13.18"/>
    <n v="20.174000000000007"/>
    <n v="0.6048449961024166"/>
  </r>
  <r>
    <n v="1344"/>
    <d v="2026-11-25T00:00:00"/>
    <n v="2026"/>
    <x v="3"/>
    <n v="11"/>
    <x v="10"/>
    <x v="2"/>
    <x v="10"/>
    <x v="0"/>
    <s v="New"/>
    <x v="2"/>
    <s v="Carry-On Duffel"/>
    <n v="4"/>
    <n v="135.21"/>
    <n v="0.05"/>
    <n v="68.64"/>
    <x v="2355"/>
    <n v="274.56"/>
    <n v="239.238"/>
    <n v="0.46562656919645462"/>
  </r>
  <r>
    <n v="1922"/>
    <d v="2026-11-25T00:00:00"/>
    <n v="2026"/>
    <x v="3"/>
    <n v="11"/>
    <x v="10"/>
    <x v="0"/>
    <x v="9"/>
    <x v="3"/>
    <s v="Returning"/>
    <x v="1"/>
    <s v="Trail Boots"/>
    <n v="2"/>
    <n v="145.77000000000001"/>
    <n v="0.1"/>
    <n v="78.14"/>
    <x v="2356"/>
    <n v="156.28"/>
    <n v="106.10600000000002"/>
    <n v="0.40438895367893107"/>
  </r>
  <r>
    <n v="2343"/>
    <d v="2026-11-25T00:00:00"/>
    <n v="2026"/>
    <x v="3"/>
    <n v="11"/>
    <x v="10"/>
    <x v="0"/>
    <x v="15"/>
    <x v="2"/>
    <s v="New"/>
    <x v="3"/>
    <s v="Compact Sleeping Bag"/>
    <n v="1"/>
    <n v="121.53"/>
    <n v="0.15"/>
    <n v="62.14"/>
    <x v="2357"/>
    <n v="62.14"/>
    <n v="41.160499999999999"/>
    <n v="0.39845402490791426"/>
  </r>
  <r>
    <n v="2466"/>
    <d v="2026-11-25T00:00:00"/>
    <n v="2026"/>
    <x v="3"/>
    <n v="11"/>
    <x v="10"/>
    <x v="2"/>
    <x v="2"/>
    <x v="0"/>
    <s v="Business"/>
    <x v="0"/>
    <s v="Compact Repair Kit"/>
    <n v="2"/>
    <n v="40.51"/>
    <n v="0.05"/>
    <n v="16.45"/>
    <x v="2358"/>
    <n v="32.9"/>
    <n v="44.068999999999996"/>
    <n v="0.5725551845548208"/>
  </r>
  <r>
    <n v="2647"/>
    <d v="2026-11-25T00:00:00"/>
    <n v="2026"/>
    <x v="3"/>
    <n v="11"/>
    <x v="10"/>
    <x v="2"/>
    <x v="5"/>
    <x v="0"/>
    <s v="New"/>
    <x v="1"/>
    <s v="Trekking Poles"/>
    <n v="1"/>
    <n v="70.099999999999994"/>
    <n v="0.15"/>
    <n v="32.28"/>
    <x v="2359"/>
    <n v="32.28"/>
    <n v="27.304999999999993"/>
    <n v="0.45825291600234952"/>
  </r>
  <r>
    <n v="2958"/>
    <d v="2026-11-25T00:00:00"/>
    <n v="2026"/>
    <x v="3"/>
    <n v="11"/>
    <x v="10"/>
    <x v="1"/>
    <x v="12"/>
    <x v="3"/>
    <s v="New"/>
    <x v="1"/>
    <s v="Trail Boots"/>
    <n v="1"/>
    <n v="144.25"/>
    <n v="0.1"/>
    <n v="79.55"/>
    <x v="2360"/>
    <n v="79.55"/>
    <n v="50.27500000000002"/>
    <n v="0.38725207009435791"/>
  </r>
  <r>
    <n v="3527"/>
    <d v="2026-11-25T00:00:00"/>
    <n v="2026"/>
    <x v="3"/>
    <n v="11"/>
    <x v="10"/>
    <x v="1"/>
    <x v="6"/>
    <x v="3"/>
    <s v="Returning"/>
    <x v="1"/>
    <s v="Trail Boots"/>
    <n v="4"/>
    <n v="146.19"/>
    <n v="0.1"/>
    <n v="79.569999999999993"/>
    <x v="2361"/>
    <n v="318.27999999999997"/>
    <n v="208.00400000000002"/>
    <n v="0.39523147198090769"/>
  </r>
  <r>
    <n v="3729"/>
    <d v="2026-11-25T00:00:00"/>
    <n v="2026"/>
    <x v="3"/>
    <n v="11"/>
    <x v="10"/>
    <x v="0"/>
    <x v="9"/>
    <x v="0"/>
    <s v="New"/>
    <x v="3"/>
    <s v="Portable Camp Stove"/>
    <n v="1"/>
    <n v="81.89"/>
    <n v="0.05"/>
    <n v="38.33"/>
    <x v="2362"/>
    <n v="38.33"/>
    <n v="39.465499999999992"/>
    <n v="0.50729797996028048"/>
  </r>
  <r>
    <n v="4961"/>
    <d v="2026-11-25T00:00:00"/>
    <n v="2026"/>
    <x v="3"/>
    <n v="11"/>
    <x v="10"/>
    <x v="2"/>
    <x v="2"/>
    <x v="2"/>
    <s v="New"/>
    <x v="3"/>
    <s v="Trail Tent 2P"/>
    <n v="2"/>
    <n v="194.78"/>
    <n v="0.15"/>
    <n v="102.51"/>
    <x v="2363"/>
    <n v="205.02"/>
    <n v="126.10599999999997"/>
    <n v="0.38083992196324051"/>
  </r>
  <r>
    <n v="5034"/>
    <d v="2026-11-25T00:00:00"/>
    <n v="2026"/>
    <x v="3"/>
    <n v="11"/>
    <x v="10"/>
    <x v="1"/>
    <x v="14"/>
    <x v="0"/>
    <s v="Returning"/>
    <x v="1"/>
    <s v="Trail Boots"/>
    <n v="1"/>
    <n v="141.63"/>
    <n v="0.05"/>
    <n v="77.17"/>
    <x v="2364"/>
    <n v="77.17"/>
    <n v="57.378499999999988"/>
    <n v="0.42645217152179321"/>
  </r>
  <r>
    <n v="343"/>
    <d v="2026-11-26T00:00:00"/>
    <n v="2026"/>
    <x v="3"/>
    <n v="11"/>
    <x v="10"/>
    <x v="2"/>
    <x v="16"/>
    <x v="0"/>
    <s v="Returning"/>
    <x v="0"/>
    <s v="Compact Repair Kit"/>
    <n v="1"/>
    <n v="40.86"/>
    <n v="0.05"/>
    <n v="17.14"/>
    <x v="1000"/>
    <n v="17.14"/>
    <n v="21.677"/>
    <n v="0.55844088930107938"/>
  </r>
  <r>
    <n v="405"/>
    <d v="2026-11-26T00:00:00"/>
    <n v="2026"/>
    <x v="3"/>
    <n v="11"/>
    <x v="10"/>
    <x v="3"/>
    <x v="8"/>
    <x v="0"/>
    <s v="New"/>
    <x v="1"/>
    <s v="Trail Boots"/>
    <n v="1"/>
    <n v="141.61000000000001"/>
    <n v="0.05"/>
    <n v="77.7"/>
    <x v="2365"/>
    <n v="77.7"/>
    <n v="56.82950000000001"/>
    <n v="0.42243151130421214"/>
  </r>
  <r>
    <n v="485"/>
    <d v="2026-11-26T00:00:00"/>
    <n v="2026"/>
    <x v="3"/>
    <n v="11"/>
    <x v="10"/>
    <x v="3"/>
    <x v="7"/>
    <x v="0"/>
    <s v="New"/>
    <x v="3"/>
    <s v="Compact Sleeping Bag"/>
    <n v="2"/>
    <n v="122.15"/>
    <n v="0.1"/>
    <n v="61.15"/>
    <x v="2366"/>
    <n v="122.3"/>
    <n v="97.570000000000007"/>
    <n v="0.44376222313185065"/>
  </r>
  <r>
    <n v="807"/>
    <d v="2026-11-26T00:00:00"/>
    <n v="2026"/>
    <x v="3"/>
    <n v="11"/>
    <x v="10"/>
    <x v="2"/>
    <x v="5"/>
    <x v="2"/>
    <s v="Returning"/>
    <x v="2"/>
    <s v="Carry-On Duffel"/>
    <n v="5"/>
    <n v="130.24"/>
    <n v="0.1"/>
    <n v="66.75"/>
    <x v="2367"/>
    <n v="333.75"/>
    <n v="252.33000000000004"/>
    <n v="0.43053849303849306"/>
  </r>
  <r>
    <n v="1666"/>
    <d v="2026-11-26T00:00:00"/>
    <n v="2026"/>
    <x v="3"/>
    <n v="11"/>
    <x v="10"/>
    <x v="0"/>
    <x v="15"/>
    <x v="1"/>
    <s v="Returning"/>
    <x v="0"/>
    <s v="Trail Bike Light"/>
    <n v="3"/>
    <n v="50.18"/>
    <n v="0.1"/>
    <n v="23.12"/>
    <x v="2368"/>
    <n v="69.36"/>
    <n v="66.125999999999991"/>
    <n v="0.4880651875470528"/>
  </r>
  <r>
    <n v="3442"/>
    <d v="2026-11-26T00:00:00"/>
    <n v="2026"/>
    <x v="3"/>
    <n v="11"/>
    <x v="10"/>
    <x v="0"/>
    <x v="9"/>
    <x v="2"/>
    <s v="New"/>
    <x v="4"/>
    <s v="Training Mat"/>
    <n v="2"/>
    <n v="50.93"/>
    <n v="0.15"/>
    <n v="22.35"/>
    <x v="2369"/>
    <n v="44.7"/>
    <n v="41.881"/>
    <n v="0.48372044674928677"/>
  </r>
  <r>
    <n v="4177"/>
    <d v="2026-11-26T00:00:00"/>
    <n v="2026"/>
    <x v="3"/>
    <n v="11"/>
    <x v="10"/>
    <x v="2"/>
    <x v="10"/>
    <x v="0"/>
    <s v="Business"/>
    <x v="0"/>
    <s v="Trail Bike Light"/>
    <n v="1"/>
    <n v="49.6"/>
    <n v="0"/>
    <n v="22.62"/>
    <x v="2370"/>
    <n v="22.62"/>
    <n v="26.98"/>
    <n v="0.5439516129032258"/>
  </r>
  <r>
    <n v="4659"/>
    <d v="2026-11-26T00:00:00"/>
    <n v="2026"/>
    <x v="3"/>
    <n v="11"/>
    <x v="10"/>
    <x v="1"/>
    <x v="11"/>
    <x v="1"/>
    <s v="Business"/>
    <x v="3"/>
    <s v="Portable Camp Stove"/>
    <n v="3"/>
    <n v="83.3"/>
    <n v="0.15"/>
    <n v="38.74"/>
    <x v="2371"/>
    <n v="116.22"/>
    <n v="96.194999999999965"/>
    <n v="0.45286349834051259"/>
  </r>
  <r>
    <n v="4667"/>
    <d v="2026-11-26T00:00:00"/>
    <n v="2026"/>
    <x v="3"/>
    <n v="11"/>
    <x v="10"/>
    <x v="1"/>
    <x v="14"/>
    <x v="3"/>
    <s v="Business"/>
    <x v="2"/>
    <s v="Insulated Bottle"/>
    <n v="1"/>
    <n v="35.89"/>
    <n v="0.05"/>
    <n v="13.53"/>
    <x v="2372"/>
    <n v="13.53"/>
    <n v="20.5655"/>
    <n v="0.60317343931017287"/>
  </r>
  <r>
    <n v="197"/>
    <d v="2026-11-27T00:00:00"/>
    <n v="2026"/>
    <x v="3"/>
    <n v="11"/>
    <x v="10"/>
    <x v="3"/>
    <x v="4"/>
    <x v="2"/>
    <s v="New"/>
    <x v="3"/>
    <s v="Trail Tent 2P"/>
    <n v="1"/>
    <n v="195.32"/>
    <n v="0"/>
    <n v="103.21"/>
    <x v="2373"/>
    <n v="103.21"/>
    <n v="92.11"/>
    <n v="0.47158509113250052"/>
  </r>
  <r>
    <n v="361"/>
    <d v="2026-11-27T00:00:00"/>
    <n v="2026"/>
    <x v="3"/>
    <n v="11"/>
    <x v="10"/>
    <x v="1"/>
    <x v="6"/>
    <x v="0"/>
    <s v="Returning"/>
    <x v="2"/>
    <s v="Insulated Bottle"/>
    <n v="1"/>
    <n v="36.36"/>
    <n v="0.05"/>
    <n v="13.33"/>
    <x v="2374"/>
    <n v="13.33"/>
    <n v="21.211999999999996"/>
    <n v="0.61409298824619307"/>
  </r>
  <r>
    <n v="841"/>
    <d v="2026-11-27T00:00:00"/>
    <n v="2026"/>
    <x v="3"/>
    <n v="11"/>
    <x v="10"/>
    <x v="1"/>
    <x v="12"/>
    <x v="0"/>
    <s v="Returning"/>
    <x v="2"/>
    <s v="Insulated Bottle"/>
    <n v="2"/>
    <n v="35.85"/>
    <n v="0.05"/>
    <n v="13.69"/>
    <x v="2375"/>
    <n v="27.38"/>
    <n v="40.734999999999999"/>
    <n v="0.59803273875064233"/>
  </r>
  <r>
    <n v="903"/>
    <d v="2026-11-27T00:00:00"/>
    <n v="2026"/>
    <x v="3"/>
    <n v="11"/>
    <x v="10"/>
    <x v="3"/>
    <x v="8"/>
    <x v="0"/>
    <s v="New"/>
    <x v="2"/>
    <s v="Packing Cube Set"/>
    <n v="4"/>
    <n v="46.73"/>
    <n v="0"/>
    <n v="17.989999999999998"/>
    <x v="2376"/>
    <n v="71.959999999999994"/>
    <n v="114.96"/>
    <n v="0.61502246950567085"/>
  </r>
  <r>
    <n v="1278"/>
    <d v="2026-11-27T00:00:00"/>
    <n v="2026"/>
    <x v="3"/>
    <n v="11"/>
    <x v="10"/>
    <x v="3"/>
    <x v="13"/>
    <x v="2"/>
    <s v="Returning"/>
    <x v="1"/>
    <s v="Trail Boots"/>
    <n v="3"/>
    <n v="143.72"/>
    <n v="0.15"/>
    <n v="78.56"/>
    <x v="2377"/>
    <n v="235.68"/>
    <n v="130.80599999999998"/>
    <n v="0.35691950033561987"/>
  </r>
  <r>
    <n v="2091"/>
    <d v="2026-11-27T00:00:00"/>
    <n v="2026"/>
    <x v="3"/>
    <n v="11"/>
    <x v="10"/>
    <x v="1"/>
    <x v="12"/>
    <x v="3"/>
    <s v="New"/>
    <x v="4"/>
    <s v="Recovery Roller"/>
    <n v="1"/>
    <n v="35.590000000000003"/>
    <n v="0"/>
    <n v="13.57"/>
    <x v="1717"/>
    <n v="13.57"/>
    <n v="22.020000000000003"/>
    <n v="0.61871312166338865"/>
  </r>
  <r>
    <n v="3070"/>
    <d v="2026-11-27T00:00:00"/>
    <n v="2026"/>
    <x v="3"/>
    <n v="11"/>
    <x v="10"/>
    <x v="3"/>
    <x v="13"/>
    <x v="3"/>
    <s v="Returning"/>
    <x v="1"/>
    <s v="Trekking Poles"/>
    <n v="4"/>
    <n v="71.11"/>
    <n v="0.05"/>
    <n v="32.25"/>
    <x v="2378"/>
    <n v="129"/>
    <n v="141.21799999999996"/>
    <n v="0.52260767232382732"/>
  </r>
  <r>
    <n v="4007"/>
    <d v="2026-11-27T00:00:00"/>
    <n v="2026"/>
    <x v="3"/>
    <n v="11"/>
    <x v="10"/>
    <x v="0"/>
    <x v="9"/>
    <x v="3"/>
    <s v="Business"/>
    <x v="0"/>
    <s v="Trail Bike Light"/>
    <n v="5"/>
    <n v="51.04"/>
    <n v="0"/>
    <n v="22.69"/>
    <x v="2379"/>
    <n v="113.45"/>
    <n v="141.75"/>
    <n v="0.55544670846394983"/>
  </r>
  <r>
    <n v="4488"/>
    <d v="2026-11-27T00:00:00"/>
    <n v="2026"/>
    <x v="3"/>
    <n v="11"/>
    <x v="10"/>
    <x v="1"/>
    <x v="14"/>
    <x v="2"/>
    <s v="Returning"/>
    <x v="2"/>
    <s v="Travel Backpack 35L"/>
    <n v="3"/>
    <n v="161.66"/>
    <n v="0.05"/>
    <n v="88.3"/>
    <x v="2380"/>
    <n v="264.89999999999998"/>
    <n v="195.83100000000002"/>
    <n v="0.42504411467863029"/>
  </r>
  <r>
    <n v="5159"/>
    <d v="2026-11-27T00:00:00"/>
    <n v="2026"/>
    <x v="3"/>
    <n v="11"/>
    <x v="10"/>
    <x v="3"/>
    <x v="13"/>
    <x v="0"/>
    <s v="Business"/>
    <x v="3"/>
    <s v="Portable Camp Stove"/>
    <n v="2"/>
    <n v="80.400000000000006"/>
    <n v="0.15"/>
    <n v="38.869999999999997"/>
    <x v="2381"/>
    <n v="77.739999999999995"/>
    <n v="58.940000000000012"/>
    <n v="0.43122622183201648"/>
  </r>
  <r>
    <n v="669"/>
    <d v="2026-11-28T00:00:00"/>
    <n v="2026"/>
    <x v="3"/>
    <n v="11"/>
    <x v="10"/>
    <x v="2"/>
    <x v="3"/>
    <x v="0"/>
    <s v="Returning"/>
    <x v="4"/>
    <s v="Recovery Roller"/>
    <n v="3"/>
    <n v="36.81"/>
    <n v="0.05"/>
    <n v="13.82"/>
    <x v="2382"/>
    <n v="41.46"/>
    <n v="63.448500000000003"/>
    <n v="0.60479846723573405"/>
  </r>
  <r>
    <n v="686"/>
    <d v="2026-11-28T00:00:00"/>
    <n v="2026"/>
    <x v="3"/>
    <n v="11"/>
    <x v="10"/>
    <x v="1"/>
    <x v="12"/>
    <x v="3"/>
    <s v="Returning"/>
    <x v="2"/>
    <s v="Carry-On Duffel"/>
    <n v="2"/>
    <n v="132.61000000000001"/>
    <n v="0.1"/>
    <n v="67.3"/>
    <x v="2383"/>
    <n v="134.6"/>
    <n v="104.09800000000004"/>
    <n v="0.43610755012610086"/>
  </r>
  <r>
    <n v="990"/>
    <d v="2026-11-28T00:00:00"/>
    <n v="2026"/>
    <x v="3"/>
    <n v="11"/>
    <x v="10"/>
    <x v="0"/>
    <x v="15"/>
    <x v="0"/>
    <s v="Returning"/>
    <x v="0"/>
    <s v="Compact Repair Kit"/>
    <n v="5"/>
    <n v="39.79"/>
    <n v="0.1"/>
    <n v="17.09"/>
    <x v="2384"/>
    <n v="85.45"/>
    <n v="93.605000000000004"/>
    <n v="0.52277233252352628"/>
  </r>
  <r>
    <n v="1134"/>
    <d v="2026-11-28T00:00:00"/>
    <n v="2026"/>
    <x v="3"/>
    <n v="11"/>
    <x v="10"/>
    <x v="3"/>
    <x v="4"/>
    <x v="0"/>
    <s v="Returning"/>
    <x v="2"/>
    <s v="Insulated Bottle"/>
    <n v="2"/>
    <n v="36.119999999999997"/>
    <n v="0.1"/>
    <n v="13.61"/>
    <x v="2385"/>
    <n v="27.22"/>
    <n v="37.795999999999992"/>
    <n v="0.58133382551987201"/>
  </r>
  <r>
    <n v="1770"/>
    <d v="2026-11-28T00:00:00"/>
    <n v="2026"/>
    <x v="3"/>
    <n v="11"/>
    <x v="10"/>
    <x v="3"/>
    <x v="7"/>
    <x v="2"/>
    <s v="Returning"/>
    <x v="1"/>
    <s v="Summit Backpack 45L"/>
    <n v="5"/>
    <n v="153.93"/>
    <n v="0.05"/>
    <n v="77.27"/>
    <x v="2386"/>
    <n v="386.34999999999997"/>
    <n v="344.81750000000005"/>
    <n v="0.4715985051304934"/>
  </r>
  <r>
    <n v="3396"/>
    <d v="2026-11-28T00:00:00"/>
    <n v="2026"/>
    <x v="3"/>
    <n v="11"/>
    <x v="10"/>
    <x v="2"/>
    <x v="3"/>
    <x v="2"/>
    <s v="New"/>
    <x v="4"/>
    <s v="Training Mat"/>
    <n v="3"/>
    <n v="50.67"/>
    <n v="0.05"/>
    <n v="22.25"/>
    <x v="2387"/>
    <n v="66.75"/>
    <n v="77.65949999999998"/>
    <n v="0.53777279195620775"/>
  </r>
  <r>
    <n v="4259"/>
    <d v="2026-11-28T00:00:00"/>
    <n v="2026"/>
    <x v="3"/>
    <n v="11"/>
    <x v="10"/>
    <x v="2"/>
    <x v="3"/>
    <x v="0"/>
    <s v="Returning"/>
    <x v="1"/>
    <s v="Trekking Poles"/>
    <n v="4"/>
    <n v="72.77"/>
    <n v="0"/>
    <n v="32.090000000000003"/>
    <x v="2388"/>
    <n v="128.36000000000001"/>
    <n v="162.71999999999997"/>
    <n v="0.55902157482479031"/>
  </r>
  <r>
    <n v="4440"/>
    <d v="2026-11-28T00:00:00"/>
    <n v="2026"/>
    <x v="3"/>
    <n v="11"/>
    <x v="10"/>
    <x v="2"/>
    <x v="10"/>
    <x v="3"/>
    <s v="New"/>
    <x v="2"/>
    <s v="Packing Cube Set"/>
    <n v="1"/>
    <n v="46.45"/>
    <n v="0.1"/>
    <n v="17.96"/>
    <x v="2389"/>
    <n v="17.96"/>
    <n v="23.845000000000006"/>
    <n v="0.57038631742614521"/>
  </r>
  <r>
    <n v="5115"/>
    <d v="2026-11-28T00:00:00"/>
    <n v="2026"/>
    <x v="3"/>
    <n v="11"/>
    <x v="10"/>
    <x v="0"/>
    <x v="15"/>
    <x v="0"/>
    <s v="New"/>
    <x v="2"/>
    <s v="Travel Backpack 35L"/>
    <n v="1"/>
    <n v="165.75"/>
    <n v="0.2"/>
    <n v="89.16"/>
    <x v="2390"/>
    <n v="89.16"/>
    <n v="43.44"/>
    <n v="0.32760180995475113"/>
  </r>
  <r>
    <n v="5136"/>
    <d v="2026-11-28T00:00:00"/>
    <n v="2026"/>
    <x v="3"/>
    <n v="11"/>
    <x v="10"/>
    <x v="2"/>
    <x v="2"/>
    <x v="3"/>
    <s v="New"/>
    <x v="3"/>
    <s v="Trail Tent 2P"/>
    <n v="4"/>
    <n v="198.02"/>
    <n v="0.05"/>
    <n v="103.82"/>
    <x v="2391"/>
    <n v="415.28"/>
    <n v="337.19600000000003"/>
    <n v="0.44811528872681655"/>
  </r>
  <r>
    <n v="562"/>
    <d v="2026-11-29T00:00:00"/>
    <n v="2026"/>
    <x v="3"/>
    <n v="11"/>
    <x v="10"/>
    <x v="1"/>
    <x v="12"/>
    <x v="0"/>
    <s v="New"/>
    <x v="2"/>
    <s v="Packing Cube Set"/>
    <n v="1"/>
    <n v="46.3"/>
    <n v="0.2"/>
    <n v="18.78"/>
    <x v="2392"/>
    <n v="18.78"/>
    <n v="18.259999999999998"/>
    <n v="0.49298056155507552"/>
  </r>
  <r>
    <n v="806"/>
    <d v="2026-11-29T00:00:00"/>
    <n v="2026"/>
    <x v="3"/>
    <n v="11"/>
    <x v="10"/>
    <x v="0"/>
    <x v="15"/>
    <x v="3"/>
    <s v="Returning"/>
    <x v="4"/>
    <s v="Resistance Band Set"/>
    <n v="1"/>
    <n v="39.659999999999997"/>
    <n v="0"/>
    <n v="14.76"/>
    <x v="2008"/>
    <n v="14.76"/>
    <n v="24.9"/>
    <n v="0.62783661119515888"/>
  </r>
  <r>
    <n v="3150"/>
    <d v="2026-11-29T00:00:00"/>
    <n v="2026"/>
    <x v="3"/>
    <n v="11"/>
    <x v="10"/>
    <x v="1"/>
    <x v="6"/>
    <x v="0"/>
    <s v="New"/>
    <x v="3"/>
    <s v="Portable Camp Stove"/>
    <n v="3"/>
    <n v="80.72"/>
    <n v="0.05"/>
    <n v="39.130000000000003"/>
    <x v="2393"/>
    <n v="117.39000000000001"/>
    <n v="112.66199999999998"/>
    <n v="0.48972406238589528"/>
  </r>
  <r>
    <n v="4847"/>
    <d v="2026-11-29T00:00:00"/>
    <n v="2026"/>
    <x v="3"/>
    <n v="11"/>
    <x v="10"/>
    <x v="1"/>
    <x v="14"/>
    <x v="3"/>
    <s v="New"/>
    <x v="2"/>
    <s v="Insulated Bottle"/>
    <n v="2"/>
    <n v="35.51"/>
    <n v="0.05"/>
    <n v="13.24"/>
    <x v="2394"/>
    <n v="26.48"/>
    <n v="40.98899999999999"/>
    <n v="0.60752345521646967"/>
  </r>
  <r>
    <n v="221"/>
    <d v="2026-11-30T00:00:00"/>
    <n v="2026"/>
    <x v="3"/>
    <n v="11"/>
    <x v="10"/>
    <x v="3"/>
    <x v="8"/>
    <x v="2"/>
    <s v="Business"/>
    <x v="2"/>
    <s v="Carry-On Duffel"/>
    <n v="1"/>
    <n v="132.06"/>
    <n v="0.15"/>
    <n v="67.53"/>
    <x v="2395"/>
    <n v="67.53"/>
    <n v="44.721000000000004"/>
    <n v="0.39840179597509157"/>
  </r>
  <r>
    <n v="630"/>
    <d v="2026-11-30T00:00:00"/>
    <n v="2026"/>
    <x v="3"/>
    <n v="11"/>
    <x v="10"/>
    <x v="3"/>
    <x v="8"/>
    <x v="0"/>
    <s v="Business"/>
    <x v="0"/>
    <s v="Compact Repair Kit"/>
    <n v="3"/>
    <n v="41.07"/>
    <n v="0.1"/>
    <n v="16.86"/>
    <x v="2396"/>
    <n v="50.58"/>
    <n v="60.309000000000012"/>
    <n v="0.54386819251684126"/>
  </r>
  <r>
    <n v="1789"/>
    <d v="2026-11-30T00:00:00"/>
    <n v="2026"/>
    <x v="3"/>
    <n v="11"/>
    <x v="10"/>
    <x v="1"/>
    <x v="12"/>
    <x v="0"/>
    <s v="New"/>
    <x v="1"/>
    <s v="Summit Backpack 45L"/>
    <n v="2"/>
    <n v="151.49"/>
    <n v="0.1"/>
    <n v="81.39"/>
    <x v="2397"/>
    <n v="162.78"/>
    <n v="109.90200000000002"/>
    <n v="0.40304090479019522"/>
  </r>
  <r>
    <n v="1947"/>
    <d v="2026-11-30T00:00:00"/>
    <n v="2026"/>
    <x v="3"/>
    <n v="11"/>
    <x v="10"/>
    <x v="0"/>
    <x v="0"/>
    <x v="2"/>
    <s v="Business"/>
    <x v="4"/>
    <s v="Recovery Roller"/>
    <n v="1"/>
    <n v="35.729999999999997"/>
    <n v="0.2"/>
    <n v="14.33"/>
    <x v="2398"/>
    <n v="14.33"/>
    <n v="14.254"/>
    <n v="0.49867058494262523"/>
  </r>
  <r>
    <n v="2279"/>
    <d v="2026-11-30T00:00:00"/>
    <n v="2026"/>
    <x v="3"/>
    <n v="11"/>
    <x v="10"/>
    <x v="0"/>
    <x v="0"/>
    <x v="2"/>
    <s v="Returning"/>
    <x v="0"/>
    <s v="Trail Bike Light"/>
    <n v="2"/>
    <n v="50.38"/>
    <n v="0.1"/>
    <n v="22.41"/>
    <x v="2399"/>
    <n v="44.82"/>
    <n v="45.864000000000011"/>
    <n v="0.50575625248114342"/>
  </r>
  <r>
    <n v="2439"/>
    <d v="2026-11-30T00:00:00"/>
    <n v="2026"/>
    <x v="3"/>
    <n v="11"/>
    <x v="10"/>
    <x v="0"/>
    <x v="9"/>
    <x v="0"/>
    <s v="Business"/>
    <x v="4"/>
    <s v="Recovery Roller"/>
    <n v="1"/>
    <n v="35.67"/>
    <n v="0.1"/>
    <n v="13.81"/>
    <x v="2400"/>
    <n v="13.81"/>
    <n v="18.292999999999999"/>
    <n v="0.5698221350029592"/>
  </r>
  <r>
    <n v="2540"/>
    <d v="2026-11-30T00:00:00"/>
    <n v="2026"/>
    <x v="3"/>
    <n v="11"/>
    <x v="10"/>
    <x v="1"/>
    <x v="14"/>
    <x v="1"/>
    <s v="Business"/>
    <x v="3"/>
    <s v="Portable Camp Stove"/>
    <n v="12"/>
    <n v="81.150000000000006"/>
    <n v="0.15"/>
    <n v="39.590000000000003"/>
    <x v="2401"/>
    <n v="475.08000000000004"/>
    <n v="352.65"/>
    <n v="0.42604472472907828"/>
  </r>
  <r>
    <n v="2747"/>
    <d v="2026-11-30T00:00:00"/>
    <n v="2026"/>
    <x v="3"/>
    <n v="11"/>
    <x v="10"/>
    <x v="0"/>
    <x v="15"/>
    <x v="2"/>
    <s v="Returning"/>
    <x v="3"/>
    <s v="Trail Tent 2P"/>
    <n v="1"/>
    <n v="194.73"/>
    <n v="0"/>
    <n v="104.48"/>
    <x v="1006"/>
    <n v="104.48"/>
    <n v="90.249999999999986"/>
    <n v="0.46346222975401835"/>
  </r>
  <r>
    <n v="3094"/>
    <d v="2026-11-30T00:00:00"/>
    <n v="2026"/>
    <x v="3"/>
    <n v="11"/>
    <x v="10"/>
    <x v="1"/>
    <x v="1"/>
    <x v="3"/>
    <s v="Business"/>
    <x v="3"/>
    <s v="Compact Sleeping Bag"/>
    <n v="2"/>
    <n v="122.18"/>
    <n v="0.15"/>
    <n v="61.3"/>
    <x v="2402"/>
    <n v="122.6"/>
    <n v="85.106000000000023"/>
    <n v="0.40974261696821479"/>
  </r>
  <r>
    <n v="3359"/>
    <d v="2026-11-30T00:00:00"/>
    <n v="2026"/>
    <x v="3"/>
    <n v="11"/>
    <x v="10"/>
    <x v="3"/>
    <x v="13"/>
    <x v="0"/>
    <s v="Returning"/>
    <x v="3"/>
    <s v="Portable Camp Stove"/>
    <n v="1"/>
    <n v="83.14"/>
    <n v="0"/>
    <n v="39.369999999999997"/>
    <x v="2403"/>
    <n v="39.369999999999997"/>
    <n v="43.77"/>
    <n v="0.52646139042578788"/>
  </r>
  <r>
    <n v="3473"/>
    <d v="2026-11-30T00:00:00"/>
    <n v="2026"/>
    <x v="3"/>
    <n v="11"/>
    <x v="10"/>
    <x v="2"/>
    <x v="5"/>
    <x v="0"/>
    <s v="Returning"/>
    <x v="0"/>
    <s v="Commuter Helmet"/>
    <n v="1"/>
    <n v="80.97"/>
    <n v="0"/>
    <n v="43.64"/>
    <x v="2404"/>
    <n v="43.64"/>
    <n v="37.33"/>
    <n v="0.4610349512164999"/>
  </r>
  <r>
    <n v="3589"/>
    <d v="2026-11-30T00:00:00"/>
    <n v="2026"/>
    <x v="3"/>
    <n v="11"/>
    <x v="10"/>
    <x v="0"/>
    <x v="9"/>
    <x v="0"/>
    <s v="New"/>
    <x v="1"/>
    <s v="Trekking Poles"/>
    <n v="1"/>
    <n v="73.03"/>
    <n v="0"/>
    <n v="32.71"/>
    <x v="2405"/>
    <n v="32.71"/>
    <n v="40.32"/>
    <n v="0.55210187594139393"/>
  </r>
  <r>
    <n v="4689"/>
    <d v="2026-11-30T00:00:00"/>
    <n v="2026"/>
    <x v="3"/>
    <n v="11"/>
    <x v="10"/>
    <x v="2"/>
    <x v="3"/>
    <x v="0"/>
    <s v="Returning"/>
    <x v="2"/>
    <s v="Packing Cube Set"/>
    <n v="1"/>
    <n v="46.81"/>
    <n v="0.05"/>
    <n v="17.87"/>
    <x v="2406"/>
    <n v="17.87"/>
    <n v="26.599500000000003"/>
    <n v="0.59815154206815913"/>
  </r>
  <r>
    <n v="4819"/>
    <d v="2026-11-30T00:00:00"/>
    <n v="2026"/>
    <x v="3"/>
    <n v="11"/>
    <x v="10"/>
    <x v="3"/>
    <x v="7"/>
    <x v="3"/>
    <s v="New"/>
    <x v="1"/>
    <s v="Summit Backpack 45L"/>
    <n v="2"/>
    <n v="153.51"/>
    <n v="0.15"/>
    <n v="81.290000000000006"/>
    <x v="2407"/>
    <n v="162.58000000000001"/>
    <n v="98.386999999999972"/>
    <n v="0.3770093536730697"/>
  </r>
  <r>
    <n v="5167"/>
    <d v="2026-11-30T00:00:00"/>
    <n v="2026"/>
    <x v="3"/>
    <n v="11"/>
    <x v="10"/>
    <x v="2"/>
    <x v="5"/>
    <x v="3"/>
    <s v="New"/>
    <x v="3"/>
    <s v="Trail Tent 2P"/>
    <n v="2"/>
    <n v="197.5"/>
    <n v="0"/>
    <n v="104.47"/>
    <x v="2408"/>
    <n v="208.94"/>
    <n v="186.06"/>
    <n v="0.4710379746835443"/>
  </r>
  <r>
    <n v="38"/>
    <d v="2026-12-01T00:00:00"/>
    <n v="2026"/>
    <x v="3"/>
    <n v="12"/>
    <x v="11"/>
    <x v="3"/>
    <x v="8"/>
    <x v="1"/>
    <s v="Business"/>
    <x v="1"/>
    <s v="Trail Boots"/>
    <n v="8"/>
    <n v="146.55000000000001"/>
    <n v="0.1"/>
    <n v="78.03"/>
    <x v="2409"/>
    <n v="624.24"/>
    <n v="430.92000000000007"/>
    <n v="0.40839303991811671"/>
  </r>
  <r>
    <n v="364"/>
    <d v="2026-12-01T00:00:00"/>
    <n v="2026"/>
    <x v="3"/>
    <n v="12"/>
    <x v="11"/>
    <x v="3"/>
    <x v="13"/>
    <x v="0"/>
    <s v="Business"/>
    <x v="0"/>
    <s v="Trail Bike Light"/>
    <n v="2"/>
    <n v="51.83"/>
    <n v="0.15"/>
    <n v="22.02"/>
    <x v="2410"/>
    <n v="44.04"/>
    <n v="44.070999999999991"/>
    <n v="0.50017591447151888"/>
  </r>
  <r>
    <n v="2040"/>
    <d v="2026-12-01T00:00:00"/>
    <n v="2026"/>
    <x v="3"/>
    <n v="12"/>
    <x v="11"/>
    <x v="1"/>
    <x v="12"/>
    <x v="0"/>
    <s v="New"/>
    <x v="1"/>
    <s v="Trail Boots"/>
    <n v="1"/>
    <n v="140.34"/>
    <n v="0.15"/>
    <n v="79.92"/>
    <x v="2411"/>
    <n v="79.92"/>
    <n v="39.369"/>
    <n v="0.33003043029952467"/>
  </r>
  <r>
    <n v="2899"/>
    <d v="2026-12-01T00:00:00"/>
    <n v="2026"/>
    <x v="3"/>
    <n v="12"/>
    <x v="11"/>
    <x v="0"/>
    <x v="0"/>
    <x v="0"/>
    <s v="New"/>
    <x v="1"/>
    <s v="Summit Backpack 45L"/>
    <n v="1"/>
    <n v="156.44999999999999"/>
    <n v="0"/>
    <n v="80.56"/>
    <x v="2412"/>
    <n v="80.56"/>
    <n v="75.889999999999986"/>
    <n v="0.48507510386705011"/>
  </r>
  <r>
    <n v="3199"/>
    <d v="2026-12-01T00:00:00"/>
    <n v="2026"/>
    <x v="3"/>
    <n v="12"/>
    <x v="11"/>
    <x v="2"/>
    <x v="16"/>
    <x v="3"/>
    <s v="Returning"/>
    <x v="4"/>
    <s v="Resistance Band Set"/>
    <n v="1"/>
    <n v="41.33"/>
    <n v="0"/>
    <n v="15.03"/>
    <x v="1311"/>
    <n v="15.03"/>
    <n v="26.299999999999997"/>
    <n v="0.6363416404548754"/>
  </r>
  <r>
    <n v="4722"/>
    <d v="2026-12-01T00:00:00"/>
    <n v="2026"/>
    <x v="3"/>
    <n v="12"/>
    <x v="11"/>
    <x v="1"/>
    <x v="11"/>
    <x v="2"/>
    <s v="New"/>
    <x v="0"/>
    <s v="Compact Repair Kit"/>
    <n v="1"/>
    <n v="39.479999999999997"/>
    <n v="0.05"/>
    <n v="16.78"/>
    <x v="2413"/>
    <n v="16.78"/>
    <n v="20.725999999999992"/>
    <n v="0.55260491654668575"/>
  </r>
  <r>
    <n v="1423"/>
    <d v="2026-12-02T00:00:00"/>
    <n v="2026"/>
    <x v="3"/>
    <n v="12"/>
    <x v="11"/>
    <x v="2"/>
    <x v="3"/>
    <x v="0"/>
    <s v="Business"/>
    <x v="1"/>
    <s v="Trekking Poles"/>
    <n v="1"/>
    <n v="73.010000000000005"/>
    <n v="0.1"/>
    <n v="31.51"/>
    <x v="2414"/>
    <n v="31.51"/>
    <n v="34.198999999999998"/>
    <n v="0.52046142841924237"/>
  </r>
  <r>
    <n v="1505"/>
    <d v="2026-12-02T00:00:00"/>
    <n v="2026"/>
    <x v="3"/>
    <n v="12"/>
    <x v="11"/>
    <x v="0"/>
    <x v="15"/>
    <x v="0"/>
    <s v="Business"/>
    <x v="4"/>
    <s v="Resistance Band Set"/>
    <n v="2"/>
    <n v="40.86"/>
    <n v="0.05"/>
    <n v="15.06"/>
    <x v="2415"/>
    <n v="30.12"/>
    <n v="47.513999999999996"/>
    <n v="0.6120256588608084"/>
  </r>
  <r>
    <n v="1664"/>
    <d v="2026-12-02T00:00:00"/>
    <n v="2026"/>
    <x v="3"/>
    <n v="12"/>
    <x v="11"/>
    <x v="2"/>
    <x v="5"/>
    <x v="3"/>
    <s v="Returning"/>
    <x v="3"/>
    <s v="Trail Tent 2P"/>
    <n v="6"/>
    <n v="194.79"/>
    <n v="0"/>
    <n v="105.73"/>
    <x v="2416"/>
    <n v="634.38"/>
    <n v="534.36"/>
    <n v="0.45721032907233433"/>
  </r>
  <r>
    <n v="2035"/>
    <d v="2026-12-02T00:00:00"/>
    <n v="2026"/>
    <x v="3"/>
    <n v="12"/>
    <x v="11"/>
    <x v="3"/>
    <x v="13"/>
    <x v="0"/>
    <s v="New"/>
    <x v="3"/>
    <s v="Portable Camp Stove"/>
    <n v="4"/>
    <n v="80.98"/>
    <n v="0.2"/>
    <n v="38.6"/>
    <x v="2417"/>
    <n v="154.4"/>
    <n v="104.73600000000002"/>
    <n v="0.40417387009138062"/>
  </r>
  <r>
    <n v="2094"/>
    <d v="2026-12-02T00:00:00"/>
    <n v="2026"/>
    <x v="3"/>
    <n v="12"/>
    <x v="11"/>
    <x v="0"/>
    <x v="15"/>
    <x v="0"/>
    <s v="New"/>
    <x v="3"/>
    <s v="Trail Tent 2P"/>
    <n v="3"/>
    <n v="196.48"/>
    <n v="0.05"/>
    <n v="107.2"/>
    <x v="2418"/>
    <n v="321.60000000000002"/>
    <n v="238.36799999999994"/>
    <n v="0.42568146751242919"/>
  </r>
  <r>
    <n v="2204"/>
    <d v="2026-12-02T00:00:00"/>
    <n v="2026"/>
    <x v="3"/>
    <n v="12"/>
    <x v="11"/>
    <x v="0"/>
    <x v="9"/>
    <x v="2"/>
    <s v="New"/>
    <x v="2"/>
    <s v="Packing Cube Set"/>
    <n v="2"/>
    <n v="46.63"/>
    <n v="0"/>
    <n v="18.68"/>
    <x v="2419"/>
    <n v="37.36"/>
    <n v="55.900000000000006"/>
    <n v="0.59939952820072917"/>
  </r>
  <r>
    <n v="3921"/>
    <d v="2026-12-02T00:00:00"/>
    <n v="2026"/>
    <x v="3"/>
    <n v="12"/>
    <x v="11"/>
    <x v="2"/>
    <x v="5"/>
    <x v="1"/>
    <s v="Business"/>
    <x v="1"/>
    <s v="Trail Boots"/>
    <n v="12"/>
    <n v="142.93"/>
    <n v="0.1"/>
    <n v="79.81"/>
    <x v="2420"/>
    <n v="957.72"/>
    <n v="585.92399999999998"/>
    <n v="0.37957197384889263"/>
  </r>
  <r>
    <n v="3999"/>
    <d v="2026-12-02T00:00:00"/>
    <n v="2026"/>
    <x v="3"/>
    <n v="12"/>
    <x v="11"/>
    <x v="1"/>
    <x v="12"/>
    <x v="2"/>
    <s v="Returning"/>
    <x v="1"/>
    <s v="Summit Backpack 45L"/>
    <n v="2"/>
    <n v="153.97"/>
    <n v="0"/>
    <n v="79.45"/>
    <x v="2421"/>
    <n v="158.9"/>
    <n v="149.04"/>
    <n v="0.48399038773787101"/>
  </r>
  <r>
    <n v="4546"/>
    <d v="2026-12-02T00:00:00"/>
    <n v="2026"/>
    <x v="3"/>
    <n v="12"/>
    <x v="11"/>
    <x v="3"/>
    <x v="13"/>
    <x v="0"/>
    <s v="Returning"/>
    <x v="3"/>
    <s v="Alpine Tent 4P"/>
    <n v="1"/>
    <n v="344.63"/>
    <n v="0.05"/>
    <n v="189.22"/>
    <x v="2422"/>
    <n v="189.22"/>
    <n v="138.17849999999996"/>
    <n v="0.42204988721695419"/>
  </r>
  <r>
    <n v="158"/>
    <d v="2026-12-03T00:00:00"/>
    <n v="2026"/>
    <x v="3"/>
    <n v="12"/>
    <x v="11"/>
    <x v="3"/>
    <x v="13"/>
    <x v="0"/>
    <s v="New"/>
    <x v="2"/>
    <s v="Packing Cube Set"/>
    <n v="2"/>
    <n v="46.51"/>
    <n v="0.05"/>
    <n v="18.73"/>
    <x v="2423"/>
    <n v="37.46"/>
    <n v="50.908999999999985"/>
    <n v="0.57609568966492763"/>
  </r>
  <r>
    <n v="1972"/>
    <d v="2026-12-03T00:00:00"/>
    <n v="2026"/>
    <x v="3"/>
    <n v="12"/>
    <x v="11"/>
    <x v="0"/>
    <x v="9"/>
    <x v="1"/>
    <s v="Business"/>
    <x v="0"/>
    <s v="Commuter Helmet"/>
    <n v="6"/>
    <n v="80.17"/>
    <n v="0.1"/>
    <n v="42.67"/>
    <x v="2424"/>
    <n v="256.02"/>
    <n v="176.89800000000002"/>
    <n v="0.40861779828974543"/>
  </r>
  <r>
    <n v="3196"/>
    <d v="2026-12-03T00:00:00"/>
    <n v="2026"/>
    <x v="3"/>
    <n v="12"/>
    <x v="11"/>
    <x v="3"/>
    <x v="13"/>
    <x v="0"/>
    <s v="New"/>
    <x v="3"/>
    <s v="Compact Sleeping Bag"/>
    <n v="2"/>
    <n v="124.62"/>
    <n v="0.1"/>
    <n v="58.91"/>
    <x v="2425"/>
    <n v="117.82"/>
    <n v="106.49600000000001"/>
    <n v="0.47475882237557737"/>
  </r>
  <r>
    <n v="3722"/>
    <d v="2026-12-03T00:00:00"/>
    <n v="2026"/>
    <x v="3"/>
    <n v="12"/>
    <x v="11"/>
    <x v="2"/>
    <x v="3"/>
    <x v="0"/>
    <s v="Returning"/>
    <x v="1"/>
    <s v="Trail Boots"/>
    <n v="1"/>
    <n v="144.78"/>
    <n v="0.15"/>
    <n v="81.53"/>
    <x v="2426"/>
    <n v="81.53"/>
    <n v="41.533000000000001"/>
    <n v="0.33749380398657597"/>
  </r>
  <r>
    <n v="4201"/>
    <d v="2026-12-03T00:00:00"/>
    <n v="2026"/>
    <x v="3"/>
    <n v="12"/>
    <x v="11"/>
    <x v="3"/>
    <x v="7"/>
    <x v="0"/>
    <s v="Business"/>
    <x v="2"/>
    <s v="Carry-On Duffel"/>
    <n v="1"/>
    <n v="133.80000000000001"/>
    <n v="0"/>
    <n v="66.349999999999994"/>
    <x v="2427"/>
    <n v="66.349999999999994"/>
    <n v="67.450000000000017"/>
    <n v="0.50411061285500758"/>
  </r>
  <r>
    <n v="4498"/>
    <d v="2026-12-03T00:00:00"/>
    <n v="2026"/>
    <x v="3"/>
    <n v="12"/>
    <x v="11"/>
    <x v="3"/>
    <x v="7"/>
    <x v="2"/>
    <s v="New"/>
    <x v="3"/>
    <s v="Compact Sleeping Bag"/>
    <n v="1"/>
    <n v="124.93"/>
    <n v="0"/>
    <n v="59.41"/>
    <x v="2428"/>
    <n v="59.41"/>
    <n v="65.52000000000001"/>
    <n v="0.52445369406867848"/>
  </r>
  <r>
    <n v="4791"/>
    <d v="2026-12-03T00:00:00"/>
    <n v="2026"/>
    <x v="3"/>
    <n v="12"/>
    <x v="11"/>
    <x v="1"/>
    <x v="12"/>
    <x v="0"/>
    <s v="New"/>
    <x v="1"/>
    <s v="Trekking Poles"/>
    <n v="2"/>
    <n v="70.59"/>
    <n v="0.1"/>
    <n v="32.68"/>
    <x v="2429"/>
    <n v="65.36"/>
    <n v="61.702000000000012"/>
    <n v="0.48560545245628123"/>
  </r>
  <r>
    <n v="614"/>
    <d v="2026-12-04T00:00:00"/>
    <n v="2026"/>
    <x v="3"/>
    <n v="12"/>
    <x v="11"/>
    <x v="3"/>
    <x v="7"/>
    <x v="0"/>
    <s v="Returning"/>
    <x v="1"/>
    <s v="Summit Backpack 45L"/>
    <n v="2"/>
    <n v="151.05000000000001"/>
    <n v="0.15"/>
    <n v="80.36"/>
    <x v="2430"/>
    <n v="160.72"/>
    <n v="96.065000000000026"/>
    <n v="0.37410674299511271"/>
  </r>
  <r>
    <n v="2301"/>
    <d v="2026-12-04T00:00:00"/>
    <n v="2026"/>
    <x v="3"/>
    <n v="12"/>
    <x v="11"/>
    <x v="3"/>
    <x v="7"/>
    <x v="0"/>
    <s v="Returning"/>
    <x v="3"/>
    <s v="Compact Sleeping Bag"/>
    <n v="2"/>
    <n v="120.37"/>
    <n v="0.2"/>
    <n v="59.39"/>
    <x v="2431"/>
    <n v="118.78"/>
    <n v="73.812000000000012"/>
    <n v="0.3832557946332143"/>
  </r>
  <r>
    <n v="4430"/>
    <d v="2026-12-04T00:00:00"/>
    <n v="2026"/>
    <x v="3"/>
    <n v="12"/>
    <x v="11"/>
    <x v="1"/>
    <x v="1"/>
    <x v="0"/>
    <s v="Returning"/>
    <x v="3"/>
    <s v="Trail Tent 2P"/>
    <n v="3"/>
    <n v="193.8"/>
    <n v="0"/>
    <n v="104.55"/>
    <x v="2432"/>
    <n v="313.64999999999998"/>
    <n v="267.75000000000011"/>
    <n v="0.46052631578947378"/>
  </r>
  <r>
    <n v="318"/>
    <d v="2026-12-05T00:00:00"/>
    <n v="2026"/>
    <x v="3"/>
    <n v="12"/>
    <x v="11"/>
    <x v="3"/>
    <x v="13"/>
    <x v="0"/>
    <s v="Business"/>
    <x v="1"/>
    <s v="Trail Boots"/>
    <n v="1"/>
    <n v="146.08000000000001"/>
    <n v="0.1"/>
    <n v="81.540000000000006"/>
    <x v="2433"/>
    <n v="81.540000000000006"/>
    <n v="49.932000000000002"/>
    <n v="0.37979189485213583"/>
  </r>
  <r>
    <n v="782"/>
    <d v="2026-12-05T00:00:00"/>
    <n v="2026"/>
    <x v="3"/>
    <n v="12"/>
    <x v="11"/>
    <x v="3"/>
    <x v="7"/>
    <x v="1"/>
    <s v="Business"/>
    <x v="0"/>
    <s v="Cycling Pack 12L"/>
    <n v="4"/>
    <n v="101.17"/>
    <n v="0.15"/>
    <n v="50.48"/>
    <x v="2434"/>
    <n v="201.92"/>
    <n v="142.05800000000002"/>
    <n v="0.41298571420265257"/>
  </r>
  <r>
    <n v="1402"/>
    <d v="2026-12-05T00:00:00"/>
    <n v="2026"/>
    <x v="3"/>
    <n v="12"/>
    <x v="11"/>
    <x v="1"/>
    <x v="6"/>
    <x v="2"/>
    <s v="New"/>
    <x v="3"/>
    <s v="Compact Sleeping Bag"/>
    <n v="2"/>
    <n v="121.64"/>
    <n v="0"/>
    <n v="61.94"/>
    <x v="2435"/>
    <n v="123.88"/>
    <n v="119.4"/>
    <n v="0.49079250246629402"/>
  </r>
  <r>
    <n v="1824"/>
    <d v="2026-12-05T00:00:00"/>
    <n v="2026"/>
    <x v="3"/>
    <n v="12"/>
    <x v="11"/>
    <x v="1"/>
    <x v="1"/>
    <x v="0"/>
    <s v="Returning"/>
    <x v="2"/>
    <s v="Travel Backpack 35L"/>
    <n v="1"/>
    <n v="165.1"/>
    <n v="0.05"/>
    <n v="85.23"/>
    <x v="2436"/>
    <n v="85.23"/>
    <n v="71.614999999999995"/>
    <n v="0.45659727756702473"/>
  </r>
  <r>
    <n v="2141"/>
    <d v="2026-12-05T00:00:00"/>
    <n v="2026"/>
    <x v="3"/>
    <n v="12"/>
    <x v="11"/>
    <x v="3"/>
    <x v="13"/>
    <x v="0"/>
    <s v="New"/>
    <x v="3"/>
    <s v="Trail Tent 2P"/>
    <n v="3"/>
    <n v="194.07"/>
    <n v="0.1"/>
    <n v="102.37"/>
    <x v="2437"/>
    <n v="307.11"/>
    <n v="216.87900000000002"/>
    <n v="0.4138999101126169"/>
  </r>
  <r>
    <n v="3517"/>
    <d v="2026-12-05T00:00:00"/>
    <n v="2026"/>
    <x v="3"/>
    <n v="12"/>
    <x v="11"/>
    <x v="3"/>
    <x v="13"/>
    <x v="3"/>
    <s v="New"/>
    <x v="1"/>
    <s v="Summit Backpack 45L"/>
    <n v="1"/>
    <n v="152.44"/>
    <n v="0.1"/>
    <n v="76.91"/>
    <x v="2438"/>
    <n v="76.91"/>
    <n v="60.286000000000001"/>
    <n v="0.43941514329863846"/>
  </r>
  <r>
    <n v="4055"/>
    <d v="2026-12-05T00:00:00"/>
    <n v="2026"/>
    <x v="3"/>
    <n v="12"/>
    <x v="11"/>
    <x v="1"/>
    <x v="12"/>
    <x v="0"/>
    <s v="Returning"/>
    <x v="3"/>
    <s v="Compact Sleeping Bag"/>
    <n v="1"/>
    <n v="123.82"/>
    <n v="0.05"/>
    <n v="59.19"/>
    <x v="2439"/>
    <n v="59.19"/>
    <n v="58.438999999999993"/>
    <n v="0.49680775999115862"/>
  </r>
  <r>
    <n v="4168"/>
    <d v="2026-12-05T00:00:00"/>
    <n v="2026"/>
    <x v="3"/>
    <n v="12"/>
    <x v="11"/>
    <x v="0"/>
    <x v="0"/>
    <x v="0"/>
    <s v="New"/>
    <x v="1"/>
    <s v="Trekking Poles"/>
    <n v="4"/>
    <n v="71.12"/>
    <n v="0.05"/>
    <n v="31.93"/>
    <x v="2440"/>
    <n v="127.72"/>
    <n v="142.53600000000003"/>
    <n v="0.52741104730329769"/>
  </r>
  <r>
    <n v="4317"/>
    <d v="2026-12-05T00:00:00"/>
    <n v="2026"/>
    <x v="3"/>
    <n v="12"/>
    <x v="11"/>
    <x v="2"/>
    <x v="16"/>
    <x v="3"/>
    <s v="Returning"/>
    <x v="1"/>
    <s v="Trekking Poles"/>
    <n v="1"/>
    <n v="71.55"/>
    <n v="0.1"/>
    <n v="32.07"/>
    <x v="2441"/>
    <n v="32.07"/>
    <n v="32.324999999999996"/>
    <n v="0.50197996738877237"/>
  </r>
  <r>
    <n v="4879"/>
    <d v="2026-12-05T00:00:00"/>
    <n v="2026"/>
    <x v="3"/>
    <n v="12"/>
    <x v="11"/>
    <x v="2"/>
    <x v="2"/>
    <x v="3"/>
    <s v="Returning"/>
    <x v="1"/>
    <s v="Trekking Poles"/>
    <n v="2"/>
    <n v="70.239999999999995"/>
    <n v="0.1"/>
    <n v="33.29"/>
    <x v="2442"/>
    <n v="66.58"/>
    <n v="59.85199999999999"/>
    <n v="0.47339281194634264"/>
  </r>
  <r>
    <n v="467"/>
    <d v="2026-12-06T00:00:00"/>
    <n v="2026"/>
    <x v="3"/>
    <n v="12"/>
    <x v="11"/>
    <x v="0"/>
    <x v="0"/>
    <x v="3"/>
    <s v="Returning"/>
    <x v="0"/>
    <s v="Trail Bike Light"/>
    <n v="2"/>
    <n v="50.68"/>
    <n v="0.15"/>
    <n v="22.41"/>
    <x v="2443"/>
    <n v="44.82"/>
    <n v="41.335999999999991"/>
    <n v="0.47978086262129155"/>
  </r>
  <r>
    <n v="825"/>
    <d v="2026-12-06T00:00:00"/>
    <n v="2026"/>
    <x v="3"/>
    <n v="12"/>
    <x v="11"/>
    <x v="3"/>
    <x v="7"/>
    <x v="0"/>
    <s v="New"/>
    <x v="0"/>
    <s v="Cycling Pack 12L"/>
    <n v="1"/>
    <n v="101.26"/>
    <n v="0"/>
    <n v="51.7"/>
    <x v="2444"/>
    <n v="51.7"/>
    <n v="49.56"/>
    <n v="0.4894331424056883"/>
  </r>
  <r>
    <n v="2346"/>
    <d v="2026-12-06T00:00:00"/>
    <n v="2026"/>
    <x v="3"/>
    <n v="12"/>
    <x v="11"/>
    <x v="0"/>
    <x v="0"/>
    <x v="3"/>
    <s v="Business"/>
    <x v="2"/>
    <s v="Packing Cube Set"/>
    <n v="2"/>
    <n v="46.01"/>
    <n v="0.05"/>
    <n v="18.399999999999999"/>
    <x v="2445"/>
    <n v="36.799999999999997"/>
    <n v="50.619"/>
    <n v="0.57903888170763795"/>
  </r>
  <r>
    <n v="3095"/>
    <d v="2026-12-06T00:00:00"/>
    <n v="2026"/>
    <x v="3"/>
    <n v="12"/>
    <x v="11"/>
    <x v="1"/>
    <x v="12"/>
    <x v="0"/>
    <s v="New"/>
    <x v="2"/>
    <s v="Carry-On Duffel"/>
    <n v="2"/>
    <n v="131.97999999999999"/>
    <n v="0.1"/>
    <n v="68.02"/>
    <x v="2446"/>
    <n v="136.04"/>
    <n v="101.524"/>
    <n v="0.42735431294303855"/>
  </r>
  <r>
    <n v="3580"/>
    <d v="2026-12-06T00:00:00"/>
    <n v="2026"/>
    <x v="3"/>
    <n v="12"/>
    <x v="11"/>
    <x v="3"/>
    <x v="7"/>
    <x v="2"/>
    <s v="New"/>
    <x v="1"/>
    <s v="Trekking Poles"/>
    <n v="2"/>
    <n v="73.16"/>
    <n v="0.15"/>
    <n v="32.64"/>
    <x v="2447"/>
    <n v="65.28"/>
    <n v="59.091999999999985"/>
    <n v="0.47512301804264617"/>
  </r>
  <r>
    <n v="4672"/>
    <d v="2026-12-06T00:00:00"/>
    <n v="2026"/>
    <x v="3"/>
    <n v="12"/>
    <x v="11"/>
    <x v="1"/>
    <x v="6"/>
    <x v="0"/>
    <s v="Business"/>
    <x v="2"/>
    <s v="Packing Cube Set"/>
    <n v="2"/>
    <n v="47.43"/>
    <n v="0.05"/>
    <n v="18.63"/>
    <x v="2448"/>
    <n v="37.26"/>
    <n v="52.856999999999992"/>
    <n v="0.58653750124837711"/>
  </r>
  <r>
    <n v="533"/>
    <d v="2026-12-07T00:00:00"/>
    <n v="2026"/>
    <x v="3"/>
    <n v="12"/>
    <x v="11"/>
    <x v="0"/>
    <x v="9"/>
    <x v="0"/>
    <s v="New"/>
    <x v="2"/>
    <s v="Insulated Bottle"/>
    <n v="1"/>
    <n v="35.93"/>
    <n v="0.05"/>
    <n v="13.23"/>
    <x v="67"/>
    <n v="13.23"/>
    <n v="20.903499999999998"/>
    <n v="0.6124042363074399"/>
  </r>
  <r>
    <n v="2160"/>
    <d v="2026-12-07T00:00:00"/>
    <n v="2026"/>
    <x v="3"/>
    <n v="12"/>
    <x v="11"/>
    <x v="0"/>
    <x v="15"/>
    <x v="3"/>
    <s v="Returning"/>
    <x v="2"/>
    <s v="Insulated Bottle"/>
    <n v="1"/>
    <n v="35.53"/>
    <n v="0.05"/>
    <n v="13.28"/>
    <x v="2449"/>
    <n v="13.28"/>
    <n v="20.473500000000001"/>
    <n v="0.6065593197742456"/>
  </r>
  <r>
    <n v="2841"/>
    <d v="2026-12-07T00:00:00"/>
    <n v="2026"/>
    <x v="3"/>
    <n v="12"/>
    <x v="11"/>
    <x v="1"/>
    <x v="14"/>
    <x v="0"/>
    <s v="New"/>
    <x v="3"/>
    <s v="Trail Tent 2P"/>
    <n v="3"/>
    <n v="196.97"/>
    <n v="0.15"/>
    <n v="101.88"/>
    <x v="2450"/>
    <n v="305.64"/>
    <n v="196.63349999999997"/>
    <n v="0.39148690902466482"/>
  </r>
  <r>
    <n v="3433"/>
    <d v="2026-12-07T00:00:00"/>
    <n v="2026"/>
    <x v="3"/>
    <n v="12"/>
    <x v="11"/>
    <x v="0"/>
    <x v="0"/>
    <x v="0"/>
    <s v="New"/>
    <x v="2"/>
    <s v="Insulated Bottle"/>
    <n v="2"/>
    <n v="37.020000000000003"/>
    <n v="0.2"/>
    <n v="13.39"/>
    <x v="2451"/>
    <n v="26.78"/>
    <n v="32.452000000000005"/>
    <n v="0.5478795245813074"/>
  </r>
  <r>
    <n v="3763"/>
    <d v="2026-12-07T00:00:00"/>
    <n v="2026"/>
    <x v="3"/>
    <n v="12"/>
    <x v="11"/>
    <x v="1"/>
    <x v="14"/>
    <x v="0"/>
    <s v="New"/>
    <x v="2"/>
    <s v="Packing Cube Set"/>
    <n v="4"/>
    <n v="47.22"/>
    <n v="0"/>
    <n v="18.420000000000002"/>
    <x v="2452"/>
    <n v="73.680000000000007"/>
    <n v="115.19999999999999"/>
    <n v="0.60991105463786521"/>
  </r>
  <r>
    <n v="706"/>
    <d v="2026-12-08T00:00:00"/>
    <n v="2026"/>
    <x v="3"/>
    <n v="12"/>
    <x v="11"/>
    <x v="1"/>
    <x v="12"/>
    <x v="2"/>
    <s v="Returning"/>
    <x v="2"/>
    <s v="Packing Cube Set"/>
    <n v="4"/>
    <n v="46.48"/>
    <n v="0.1"/>
    <n v="18.66"/>
    <x v="2453"/>
    <n v="74.64"/>
    <n v="92.688000000000002"/>
    <n v="0.55393000573723461"/>
  </r>
  <r>
    <n v="1086"/>
    <d v="2026-12-08T00:00:00"/>
    <n v="2026"/>
    <x v="3"/>
    <n v="12"/>
    <x v="11"/>
    <x v="3"/>
    <x v="13"/>
    <x v="1"/>
    <s v="Business"/>
    <x v="1"/>
    <s v="Trail Boots"/>
    <n v="12"/>
    <n v="146.99"/>
    <n v="0.15"/>
    <n v="79.239999999999995"/>
    <x v="2454"/>
    <n v="950.87999999999988"/>
    <n v="548.41800000000012"/>
    <n v="0.36578318653129671"/>
  </r>
  <r>
    <n v="1204"/>
    <d v="2026-12-08T00:00:00"/>
    <n v="2026"/>
    <x v="3"/>
    <n v="12"/>
    <x v="11"/>
    <x v="2"/>
    <x v="10"/>
    <x v="0"/>
    <s v="New"/>
    <x v="4"/>
    <s v="Resistance Band Set"/>
    <n v="1"/>
    <n v="40.29"/>
    <n v="0"/>
    <n v="15.07"/>
    <x v="2455"/>
    <n v="15.07"/>
    <n v="25.22"/>
    <n v="0.62596177711590961"/>
  </r>
  <r>
    <n v="1451"/>
    <d v="2026-12-08T00:00:00"/>
    <n v="2026"/>
    <x v="3"/>
    <n v="12"/>
    <x v="11"/>
    <x v="0"/>
    <x v="0"/>
    <x v="1"/>
    <s v="Business"/>
    <x v="3"/>
    <s v="Compact Sleeping Bag"/>
    <n v="4"/>
    <n v="125.82"/>
    <n v="0.15"/>
    <n v="61.39"/>
    <x v="2456"/>
    <n v="245.56"/>
    <n v="182.22799999999995"/>
    <n v="0.42597735326844133"/>
  </r>
  <r>
    <n v="1650"/>
    <d v="2026-12-08T00:00:00"/>
    <n v="2026"/>
    <x v="3"/>
    <n v="12"/>
    <x v="11"/>
    <x v="1"/>
    <x v="1"/>
    <x v="0"/>
    <s v="New"/>
    <x v="2"/>
    <s v="Insulated Bottle"/>
    <n v="3"/>
    <n v="36.25"/>
    <n v="0"/>
    <n v="13.67"/>
    <x v="2457"/>
    <n v="41.01"/>
    <n v="67.740000000000009"/>
    <n v="0.62289655172413805"/>
  </r>
  <r>
    <n v="1740"/>
    <d v="2026-12-08T00:00:00"/>
    <n v="2026"/>
    <x v="3"/>
    <n v="12"/>
    <x v="11"/>
    <x v="2"/>
    <x v="10"/>
    <x v="3"/>
    <s v="Returning"/>
    <x v="2"/>
    <s v="Travel Backpack 35L"/>
    <n v="1"/>
    <n v="165.29"/>
    <n v="0.05"/>
    <n v="89.92"/>
    <x v="2458"/>
    <n v="89.92"/>
    <n v="67.105499999999992"/>
    <n v="0.42735415585366704"/>
  </r>
  <r>
    <n v="3191"/>
    <d v="2026-12-08T00:00:00"/>
    <n v="2026"/>
    <x v="3"/>
    <n v="12"/>
    <x v="11"/>
    <x v="3"/>
    <x v="8"/>
    <x v="0"/>
    <s v="New"/>
    <x v="3"/>
    <s v="Portable Camp Stove"/>
    <n v="1"/>
    <n v="82.89"/>
    <n v="0.15"/>
    <n v="38.51"/>
    <x v="2459"/>
    <n v="38.51"/>
    <n v="31.946500000000007"/>
    <n v="0.45342161475520365"/>
  </r>
  <r>
    <n v="3662"/>
    <d v="2026-12-08T00:00:00"/>
    <n v="2026"/>
    <x v="3"/>
    <n v="12"/>
    <x v="11"/>
    <x v="1"/>
    <x v="6"/>
    <x v="0"/>
    <s v="Business"/>
    <x v="3"/>
    <s v="Trail Tent 2P"/>
    <n v="1"/>
    <n v="199.66"/>
    <n v="0"/>
    <n v="103.15"/>
    <x v="2460"/>
    <n v="103.15"/>
    <n v="96.509999999999991"/>
    <n v="0.48337173194430527"/>
  </r>
  <r>
    <n v="3922"/>
    <d v="2026-12-08T00:00:00"/>
    <n v="2026"/>
    <x v="3"/>
    <n v="12"/>
    <x v="11"/>
    <x v="3"/>
    <x v="8"/>
    <x v="2"/>
    <s v="New"/>
    <x v="1"/>
    <s v="Trail Boots"/>
    <n v="2"/>
    <n v="146.25"/>
    <n v="0.05"/>
    <n v="77.3"/>
    <x v="2461"/>
    <n v="154.6"/>
    <n v="123.27500000000001"/>
    <n v="0.44363472784525421"/>
  </r>
  <r>
    <n v="4022"/>
    <d v="2026-12-08T00:00:00"/>
    <n v="2026"/>
    <x v="3"/>
    <n v="12"/>
    <x v="11"/>
    <x v="0"/>
    <x v="9"/>
    <x v="3"/>
    <s v="Returning"/>
    <x v="3"/>
    <s v="Alpine Tent 4P"/>
    <n v="1"/>
    <n v="333.51"/>
    <n v="0.2"/>
    <n v="199.91"/>
    <x v="2462"/>
    <n v="199.91"/>
    <n v="66.897999999999996"/>
    <n v="0.25073461065635211"/>
  </r>
  <r>
    <n v="4366"/>
    <d v="2026-12-08T00:00:00"/>
    <n v="2026"/>
    <x v="3"/>
    <n v="12"/>
    <x v="11"/>
    <x v="1"/>
    <x v="12"/>
    <x v="2"/>
    <s v="New"/>
    <x v="1"/>
    <s v="Summit Backpack 45L"/>
    <n v="1"/>
    <n v="151.97"/>
    <n v="0.05"/>
    <n v="80.239999999999995"/>
    <x v="2463"/>
    <n v="80.239999999999995"/>
    <n v="64.131500000000003"/>
    <n v="0.44421163456776441"/>
  </r>
  <r>
    <n v="4880"/>
    <d v="2026-12-08T00:00:00"/>
    <n v="2026"/>
    <x v="3"/>
    <n v="12"/>
    <x v="11"/>
    <x v="3"/>
    <x v="13"/>
    <x v="2"/>
    <s v="New"/>
    <x v="0"/>
    <s v="Compact Repair Kit"/>
    <n v="1"/>
    <n v="41.07"/>
    <n v="0"/>
    <n v="16.600000000000001"/>
    <x v="2464"/>
    <n v="16.600000000000001"/>
    <n v="24.47"/>
    <n v="0.59581202824446067"/>
  </r>
  <r>
    <n v="5127"/>
    <d v="2026-12-08T00:00:00"/>
    <n v="2026"/>
    <x v="3"/>
    <n v="12"/>
    <x v="11"/>
    <x v="1"/>
    <x v="11"/>
    <x v="3"/>
    <s v="Returning"/>
    <x v="3"/>
    <s v="Compact Sleeping Bag"/>
    <n v="1"/>
    <n v="122.65"/>
    <n v="0"/>
    <n v="58.9"/>
    <x v="2465"/>
    <n v="58.9"/>
    <n v="63.750000000000007"/>
    <n v="0.51977170811251527"/>
  </r>
  <r>
    <n v="13"/>
    <d v="2026-12-09T00:00:00"/>
    <n v="2026"/>
    <x v="3"/>
    <n v="12"/>
    <x v="11"/>
    <x v="1"/>
    <x v="6"/>
    <x v="0"/>
    <s v="Returning"/>
    <x v="1"/>
    <s v="Trail Boots"/>
    <n v="6"/>
    <n v="143.16"/>
    <n v="0.15"/>
    <n v="80.349999999999994"/>
    <x v="2466"/>
    <n v="482.09999999999997"/>
    <n v="248.01600000000002"/>
    <n v="0.33969396643820987"/>
  </r>
  <r>
    <n v="102"/>
    <d v="2026-12-09T00:00:00"/>
    <n v="2026"/>
    <x v="3"/>
    <n v="12"/>
    <x v="11"/>
    <x v="2"/>
    <x v="5"/>
    <x v="2"/>
    <s v="New"/>
    <x v="1"/>
    <s v="Trail Boots"/>
    <n v="3"/>
    <n v="142.75"/>
    <n v="0.1"/>
    <n v="81.739999999999995"/>
    <x v="2467"/>
    <n v="245.21999999999997"/>
    <n v="140.20500000000004"/>
    <n v="0.3637672698968672"/>
  </r>
  <r>
    <n v="519"/>
    <d v="2026-12-09T00:00:00"/>
    <n v="2026"/>
    <x v="3"/>
    <n v="12"/>
    <x v="11"/>
    <x v="1"/>
    <x v="12"/>
    <x v="2"/>
    <s v="Returning"/>
    <x v="4"/>
    <s v="Recovery Roller"/>
    <n v="2"/>
    <n v="36.03"/>
    <n v="0.1"/>
    <n v="13.54"/>
    <x v="2468"/>
    <n v="27.08"/>
    <n v="37.774000000000001"/>
    <n v="0.58244672649335427"/>
  </r>
  <r>
    <n v="522"/>
    <d v="2026-12-09T00:00:00"/>
    <n v="2026"/>
    <x v="3"/>
    <n v="12"/>
    <x v="11"/>
    <x v="0"/>
    <x v="15"/>
    <x v="2"/>
    <s v="Returning"/>
    <x v="2"/>
    <s v="Carry-On Duffel"/>
    <n v="2"/>
    <n v="133.4"/>
    <n v="0"/>
    <n v="67.69"/>
    <x v="2469"/>
    <n v="135.38"/>
    <n v="131.42000000000002"/>
    <n v="0.49257871064467768"/>
  </r>
  <r>
    <n v="798"/>
    <d v="2026-12-09T00:00:00"/>
    <n v="2026"/>
    <x v="3"/>
    <n v="12"/>
    <x v="11"/>
    <x v="2"/>
    <x v="2"/>
    <x v="2"/>
    <s v="Returning"/>
    <x v="3"/>
    <s v="Trail Tent 2P"/>
    <n v="3"/>
    <n v="199.31"/>
    <n v="0.05"/>
    <n v="101.19"/>
    <x v="2470"/>
    <n v="303.57"/>
    <n v="264.46350000000001"/>
    <n v="0.46557729429690325"/>
  </r>
  <r>
    <n v="1746"/>
    <d v="2026-12-09T00:00:00"/>
    <n v="2026"/>
    <x v="3"/>
    <n v="12"/>
    <x v="11"/>
    <x v="1"/>
    <x v="11"/>
    <x v="0"/>
    <s v="Business"/>
    <x v="2"/>
    <s v="Packing Cube Set"/>
    <n v="1"/>
    <n v="47.44"/>
    <n v="0.15"/>
    <n v="17.899999999999999"/>
    <x v="2471"/>
    <n v="17.899999999999999"/>
    <n v="22.423999999999999"/>
    <n v="0.55609562543398472"/>
  </r>
  <r>
    <n v="3412"/>
    <d v="2026-12-09T00:00:00"/>
    <n v="2026"/>
    <x v="3"/>
    <n v="12"/>
    <x v="11"/>
    <x v="0"/>
    <x v="0"/>
    <x v="1"/>
    <s v="Business"/>
    <x v="1"/>
    <s v="Trail Boots"/>
    <n v="10"/>
    <n v="145.30000000000001"/>
    <n v="0.1"/>
    <n v="79.7"/>
    <x v="2472"/>
    <n v="797"/>
    <n v="510.70000000000005"/>
    <n v="0.39053299686472437"/>
  </r>
  <r>
    <n v="175"/>
    <d v="2026-12-10T00:00:00"/>
    <n v="2026"/>
    <x v="3"/>
    <n v="12"/>
    <x v="11"/>
    <x v="0"/>
    <x v="0"/>
    <x v="3"/>
    <s v="New"/>
    <x v="0"/>
    <s v="Commuter Helmet"/>
    <n v="1"/>
    <n v="81.010000000000005"/>
    <n v="0.2"/>
    <n v="41.51"/>
    <x v="2473"/>
    <n v="41.51"/>
    <n v="23.298000000000009"/>
    <n v="0.35949265522774976"/>
  </r>
  <r>
    <n v="1014"/>
    <d v="2026-12-10T00:00:00"/>
    <n v="2026"/>
    <x v="3"/>
    <n v="12"/>
    <x v="11"/>
    <x v="3"/>
    <x v="7"/>
    <x v="3"/>
    <s v="New"/>
    <x v="2"/>
    <s v="Insulated Bottle"/>
    <n v="2"/>
    <n v="35.619999999999997"/>
    <n v="0"/>
    <n v="13.62"/>
    <x v="2474"/>
    <n v="27.24"/>
    <n v="44"/>
    <n v="0.61763054463784395"/>
  </r>
  <r>
    <n v="1763"/>
    <d v="2026-12-10T00:00:00"/>
    <n v="2026"/>
    <x v="3"/>
    <n v="12"/>
    <x v="11"/>
    <x v="0"/>
    <x v="0"/>
    <x v="0"/>
    <s v="New"/>
    <x v="0"/>
    <s v="Trail Bike Light"/>
    <n v="2"/>
    <n v="49.88"/>
    <n v="0.05"/>
    <n v="22.31"/>
    <x v="2475"/>
    <n v="44.62"/>
    <n v="50.152000000000008"/>
    <n v="0.52918583547883347"/>
  </r>
  <r>
    <n v="1863"/>
    <d v="2026-12-10T00:00:00"/>
    <n v="2026"/>
    <x v="3"/>
    <n v="12"/>
    <x v="11"/>
    <x v="3"/>
    <x v="7"/>
    <x v="3"/>
    <s v="Returning"/>
    <x v="0"/>
    <s v="Cycling Pack 12L"/>
    <n v="1"/>
    <n v="101.18"/>
    <n v="0.05"/>
    <n v="49.12"/>
    <x v="2476"/>
    <n v="49.12"/>
    <n v="47.000999999999998"/>
    <n v="0.48897743469169069"/>
  </r>
  <r>
    <n v="3466"/>
    <d v="2026-12-10T00:00:00"/>
    <n v="2026"/>
    <x v="3"/>
    <n v="12"/>
    <x v="11"/>
    <x v="1"/>
    <x v="12"/>
    <x v="2"/>
    <s v="Business"/>
    <x v="4"/>
    <s v="Recovery Roller"/>
    <n v="2"/>
    <n v="36.64"/>
    <n v="0"/>
    <n v="13.7"/>
    <x v="2477"/>
    <n v="27.4"/>
    <n v="45.88"/>
    <n v="0.62609170305676853"/>
  </r>
  <r>
    <n v="3630"/>
    <d v="2026-12-10T00:00:00"/>
    <n v="2026"/>
    <x v="3"/>
    <n v="12"/>
    <x v="11"/>
    <x v="1"/>
    <x v="12"/>
    <x v="2"/>
    <s v="Returning"/>
    <x v="0"/>
    <s v="Compact Repair Kit"/>
    <n v="3"/>
    <n v="39.979999999999997"/>
    <n v="0.1"/>
    <n v="16.989999999999998"/>
    <x v="2478"/>
    <n v="50.97"/>
    <n v="56.975999999999999"/>
    <n v="0.52781946528819967"/>
  </r>
  <r>
    <n v="3633"/>
    <d v="2026-12-10T00:00:00"/>
    <n v="2026"/>
    <x v="3"/>
    <n v="12"/>
    <x v="11"/>
    <x v="3"/>
    <x v="4"/>
    <x v="3"/>
    <s v="Business"/>
    <x v="1"/>
    <s v="Trail Boots"/>
    <n v="3"/>
    <n v="144.16"/>
    <n v="0"/>
    <n v="77.36"/>
    <x v="2479"/>
    <n v="232.07999999999998"/>
    <n v="200.40000000000003"/>
    <n v="0.46337402885682583"/>
  </r>
  <r>
    <n v="4"/>
    <d v="2026-12-11T00:00:00"/>
    <n v="2026"/>
    <x v="3"/>
    <n v="12"/>
    <x v="11"/>
    <x v="3"/>
    <x v="4"/>
    <x v="0"/>
    <s v="New"/>
    <x v="0"/>
    <s v="Cycling Pack 12L"/>
    <n v="1"/>
    <n v="102.98"/>
    <n v="0.1"/>
    <n v="51.45"/>
    <x v="2480"/>
    <n v="51.45"/>
    <n v="41.231999999999999"/>
    <n v="0.4448760277076455"/>
  </r>
  <r>
    <n v="70"/>
    <d v="2026-12-11T00:00:00"/>
    <n v="2026"/>
    <x v="3"/>
    <n v="12"/>
    <x v="11"/>
    <x v="3"/>
    <x v="13"/>
    <x v="0"/>
    <s v="New"/>
    <x v="4"/>
    <s v="Weighted Vest"/>
    <n v="2"/>
    <n v="122.49"/>
    <n v="0.15"/>
    <n v="70.930000000000007"/>
    <x v="2481"/>
    <n v="141.86000000000001"/>
    <n v="66.372999999999962"/>
    <n v="0.31874390706564265"/>
  </r>
  <r>
    <n v="948"/>
    <d v="2026-12-11T00:00:00"/>
    <n v="2026"/>
    <x v="3"/>
    <n v="12"/>
    <x v="11"/>
    <x v="1"/>
    <x v="11"/>
    <x v="3"/>
    <s v="New"/>
    <x v="1"/>
    <s v="Trail Boots"/>
    <n v="1"/>
    <n v="141.74"/>
    <n v="0.15"/>
    <n v="78.97"/>
    <x v="2482"/>
    <n v="78.97"/>
    <n v="41.509"/>
    <n v="0.34453307215365336"/>
  </r>
  <r>
    <n v="1957"/>
    <d v="2026-12-11T00:00:00"/>
    <n v="2026"/>
    <x v="3"/>
    <n v="12"/>
    <x v="11"/>
    <x v="3"/>
    <x v="7"/>
    <x v="0"/>
    <s v="Returning"/>
    <x v="0"/>
    <s v="Compact Repair Kit"/>
    <n v="6"/>
    <n v="39.44"/>
    <n v="0.1"/>
    <n v="16.89"/>
    <x v="2483"/>
    <n v="101.34"/>
    <n v="111.636"/>
    <n v="0.52417173766058145"/>
  </r>
  <r>
    <n v="3097"/>
    <d v="2026-12-11T00:00:00"/>
    <n v="2026"/>
    <x v="3"/>
    <n v="12"/>
    <x v="11"/>
    <x v="2"/>
    <x v="3"/>
    <x v="2"/>
    <s v="Returning"/>
    <x v="0"/>
    <s v="Trail Bike Light"/>
    <n v="1"/>
    <n v="49.64"/>
    <n v="0.1"/>
    <n v="22"/>
    <x v="2484"/>
    <n v="22"/>
    <n v="22.676000000000002"/>
    <n v="0.50756558331094992"/>
  </r>
  <r>
    <n v="3649"/>
    <d v="2026-12-11T00:00:00"/>
    <n v="2026"/>
    <x v="3"/>
    <n v="12"/>
    <x v="11"/>
    <x v="2"/>
    <x v="2"/>
    <x v="0"/>
    <s v="New"/>
    <x v="2"/>
    <s v="Travel Backpack 35L"/>
    <n v="1"/>
    <n v="164.29"/>
    <n v="0.05"/>
    <n v="88.66"/>
    <x v="2485"/>
    <n v="88.66"/>
    <n v="67.41549999999998"/>
    <n v="0.43194159237035917"/>
  </r>
  <r>
    <n v="3963"/>
    <d v="2026-12-11T00:00:00"/>
    <n v="2026"/>
    <x v="3"/>
    <n v="12"/>
    <x v="11"/>
    <x v="3"/>
    <x v="8"/>
    <x v="0"/>
    <s v="Returning"/>
    <x v="2"/>
    <s v="Insulated Bottle"/>
    <n v="1"/>
    <n v="35.81"/>
    <n v="0"/>
    <n v="13.28"/>
    <x v="2486"/>
    <n v="13.28"/>
    <n v="22.53"/>
    <n v="0.62915386763473891"/>
  </r>
  <r>
    <n v="4305"/>
    <d v="2026-12-11T00:00:00"/>
    <n v="2026"/>
    <x v="3"/>
    <n v="12"/>
    <x v="11"/>
    <x v="0"/>
    <x v="9"/>
    <x v="2"/>
    <s v="New"/>
    <x v="4"/>
    <s v="Resistance Band Set"/>
    <n v="1"/>
    <n v="41.31"/>
    <n v="0.05"/>
    <n v="14.56"/>
    <x v="2487"/>
    <n v="14.56"/>
    <n v="24.6845"/>
    <n v="0.62899259768884808"/>
  </r>
  <r>
    <n v="4942"/>
    <d v="2026-12-11T00:00:00"/>
    <n v="2026"/>
    <x v="3"/>
    <n v="12"/>
    <x v="11"/>
    <x v="3"/>
    <x v="13"/>
    <x v="3"/>
    <s v="New"/>
    <x v="2"/>
    <s v="Insulated Bottle"/>
    <n v="3"/>
    <n v="36.6"/>
    <n v="0.15"/>
    <n v="13.95"/>
    <x v="2488"/>
    <n v="41.849999999999994"/>
    <n v="51.480000000000018"/>
    <n v="0.55159112825458068"/>
  </r>
  <r>
    <n v="19"/>
    <d v="2026-12-12T00:00:00"/>
    <n v="2026"/>
    <x v="3"/>
    <n v="12"/>
    <x v="11"/>
    <x v="1"/>
    <x v="1"/>
    <x v="0"/>
    <s v="New"/>
    <x v="0"/>
    <s v="Trail Bike Light"/>
    <n v="5"/>
    <n v="49.59"/>
    <n v="0"/>
    <n v="22.63"/>
    <x v="2489"/>
    <n v="113.14999999999999"/>
    <n v="134.80000000000001"/>
    <n v="0.54365799556362171"/>
  </r>
  <r>
    <n v="4963"/>
    <d v="2026-12-12T00:00:00"/>
    <n v="2026"/>
    <x v="3"/>
    <n v="12"/>
    <x v="11"/>
    <x v="0"/>
    <x v="0"/>
    <x v="0"/>
    <s v="New"/>
    <x v="1"/>
    <s v="Trekking Poles"/>
    <n v="5"/>
    <n v="72.3"/>
    <n v="0.05"/>
    <n v="31.73"/>
    <x v="2490"/>
    <n v="158.65"/>
    <n v="184.77500000000001"/>
    <n v="0.53803596127247577"/>
  </r>
  <r>
    <n v="5110"/>
    <d v="2026-12-12T00:00:00"/>
    <n v="2026"/>
    <x v="3"/>
    <n v="12"/>
    <x v="11"/>
    <x v="3"/>
    <x v="4"/>
    <x v="0"/>
    <s v="New"/>
    <x v="0"/>
    <s v="Trail Bike Light"/>
    <n v="1"/>
    <n v="51.57"/>
    <n v="0.1"/>
    <n v="23.11"/>
    <x v="2491"/>
    <n v="23.11"/>
    <n v="23.303000000000004"/>
    <n v="0.5020791588563549"/>
  </r>
  <r>
    <n v="10"/>
    <d v="2026-12-13T00:00:00"/>
    <n v="2026"/>
    <x v="3"/>
    <n v="12"/>
    <x v="11"/>
    <x v="0"/>
    <x v="0"/>
    <x v="0"/>
    <s v="Returning"/>
    <x v="2"/>
    <s v="Insulated Bottle"/>
    <n v="3"/>
    <n v="35.380000000000003"/>
    <n v="0"/>
    <n v="13.51"/>
    <x v="1689"/>
    <n v="40.53"/>
    <n v="65.610000000000014"/>
    <n v="0.61814584511023185"/>
  </r>
  <r>
    <n v="216"/>
    <d v="2026-12-13T00:00:00"/>
    <n v="2026"/>
    <x v="3"/>
    <n v="12"/>
    <x v="11"/>
    <x v="2"/>
    <x v="2"/>
    <x v="0"/>
    <s v="Business"/>
    <x v="0"/>
    <s v="Commuter Helmet"/>
    <n v="1"/>
    <n v="83.08"/>
    <n v="0.15"/>
    <n v="42.91"/>
    <x v="2492"/>
    <n v="42.91"/>
    <n v="27.707999999999998"/>
    <n v="0.39236455294684075"/>
  </r>
  <r>
    <n v="1937"/>
    <d v="2026-12-13T00:00:00"/>
    <n v="2026"/>
    <x v="3"/>
    <n v="12"/>
    <x v="11"/>
    <x v="1"/>
    <x v="12"/>
    <x v="1"/>
    <s v="Business"/>
    <x v="3"/>
    <s v="Compact Sleeping Bag"/>
    <n v="3"/>
    <n v="120.5"/>
    <n v="0.15"/>
    <n v="61.44"/>
    <x v="2493"/>
    <n v="184.32"/>
    <n v="122.95499999999998"/>
    <n v="0.40014644862094212"/>
  </r>
  <r>
    <n v="4720"/>
    <d v="2026-12-13T00:00:00"/>
    <n v="2026"/>
    <x v="3"/>
    <n v="12"/>
    <x v="11"/>
    <x v="0"/>
    <x v="0"/>
    <x v="0"/>
    <s v="New"/>
    <x v="1"/>
    <s v="Trekking Poles"/>
    <n v="3"/>
    <n v="73.040000000000006"/>
    <n v="0.1"/>
    <n v="31.78"/>
    <x v="2494"/>
    <n v="95.34"/>
    <n v="101.86799999999999"/>
    <n v="0.51655105269563095"/>
  </r>
  <r>
    <n v="91"/>
    <d v="2026-12-14T00:00:00"/>
    <n v="2026"/>
    <x v="3"/>
    <n v="12"/>
    <x v="11"/>
    <x v="1"/>
    <x v="1"/>
    <x v="0"/>
    <s v="Returning"/>
    <x v="3"/>
    <s v="Alpine Tent 4P"/>
    <n v="2"/>
    <n v="339.95"/>
    <n v="0"/>
    <n v="195.78"/>
    <x v="2495"/>
    <n v="391.56"/>
    <n v="288.33999999999997"/>
    <n v="0.42409177820267685"/>
  </r>
  <r>
    <n v="505"/>
    <d v="2026-12-14T00:00:00"/>
    <n v="2026"/>
    <x v="3"/>
    <n v="12"/>
    <x v="11"/>
    <x v="0"/>
    <x v="15"/>
    <x v="3"/>
    <s v="Returning"/>
    <x v="3"/>
    <s v="Trail Tent 2P"/>
    <n v="2"/>
    <n v="199.43"/>
    <n v="0.05"/>
    <n v="106.58"/>
    <x v="2496"/>
    <n v="213.16"/>
    <n v="165.75699999999998"/>
    <n v="0.4374493622613923"/>
  </r>
  <r>
    <n v="640"/>
    <d v="2026-12-14T00:00:00"/>
    <n v="2026"/>
    <x v="3"/>
    <n v="12"/>
    <x v="11"/>
    <x v="0"/>
    <x v="15"/>
    <x v="0"/>
    <s v="Returning"/>
    <x v="4"/>
    <s v="Training Mat"/>
    <n v="2"/>
    <n v="51.77"/>
    <n v="0.05"/>
    <n v="21.76"/>
    <x v="2497"/>
    <n v="43.52"/>
    <n v="54.842999999999996"/>
    <n v="0.55755721155312465"/>
  </r>
  <r>
    <n v="1408"/>
    <d v="2026-12-14T00:00:00"/>
    <n v="2026"/>
    <x v="3"/>
    <n v="12"/>
    <x v="11"/>
    <x v="1"/>
    <x v="1"/>
    <x v="0"/>
    <s v="New"/>
    <x v="2"/>
    <s v="Travel Backpack 35L"/>
    <n v="1"/>
    <n v="161.53"/>
    <n v="0"/>
    <n v="87.43"/>
    <x v="2498"/>
    <n v="87.43"/>
    <n v="74.099999999999994"/>
    <n v="0.45873831486411187"/>
  </r>
  <r>
    <n v="2074"/>
    <d v="2026-12-14T00:00:00"/>
    <n v="2026"/>
    <x v="3"/>
    <n v="12"/>
    <x v="11"/>
    <x v="1"/>
    <x v="12"/>
    <x v="1"/>
    <s v="Business"/>
    <x v="1"/>
    <s v="Trail Boots"/>
    <n v="4"/>
    <n v="145.85"/>
    <n v="0.1"/>
    <n v="79.47"/>
    <x v="2499"/>
    <n v="317.88"/>
    <n v="207.17999999999995"/>
    <n v="0.39458347617415146"/>
  </r>
  <r>
    <n v="2639"/>
    <d v="2026-12-14T00:00:00"/>
    <n v="2026"/>
    <x v="3"/>
    <n v="12"/>
    <x v="11"/>
    <x v="3"/>
    <x v="13"/>
    <x v="0"/>
    <s v="Returning"/>
    <x v="3"/>
    <s v="Trail Tent 2P"/>
    <n v="1"/>
    <n v="197.18"/>
    <n v="0"/>
    <n v="105.28"/>
    <x v="2500"/>
    <n v="105.28"/>
    <n v="91.9"/>
    <n v="0.46607160969672384"/>
  </r>
  <r>
    <n v="2694"/>
    <d v="2026-12-14T00:00:00"/>
    <n v="2026"/>
    <x v="3"/>
    <n v="12"/>
    <x v="11"/>
    <x v="3"/>
    <x v="7"/>
    <x v="0"/>
    <s v="New"/>
    <x v="3"/>
    <s v="Compact Sleeping Bag"/>
    <n v="1"/>
    <n v="124.9"/>
    <n v="0"/>
    <n v="62.16"/>
    <x v="2501"/>
    <n v="62.16"/>
    <n v="62.740000000000009"/>
    <n v="0.50232185748598879"/>
  </r>
  <r>
    <n v="2797"/>
    <d v="2026-12-14T00:00:00"/>
    <n v="2026"/>
    <x v="3"/>
    <n v="12"/>
    <x v="11"/>
    <x v="2"/>
    <x v="16"/>
    <x v="2"/>
    <s v="New"/>
    <x v="1"/>
    <s v="Trekking Poles"/>
    <n v="2"/>
    <n v="70.239999999999995"/>
    <n v="0.1"/>
    <n v="32.130000000000003"/>
    <x v="2442"/>
    <n v="64.260000000000005"/>
    <n v="62.171999999999983"/>
    <n v="0.49174259681093385"/>
  </r>
  <r>
    <n v="2811"/>
    <d v="2026-12-14T00:00:00"/>
    <n v="2026"/>
    <x v="3"/>
    <n v="12"/>
    <x v="11"/>
    <x v="1"/>
    <x v="11"/>
    <x v="2"/>
    <s v="Business"/>
    <x v="1"/>
    <s v="Trail Boots"/>
    <n v="5"/>
    <n v="145.6"/>
    <n v="0.15"/>
    <n v="81.180000000000007"/>
    <x v="2502"/>
    <n v="405.90000000000003"/>
    <n v="212.89999999999992"/>
    <n v="0.34405300581771159"/>
  </r>
  <r>
    <n v="4037"/>
    <d v="2026-12-14T00:00:00"/>
    <n v="2026"/>
    <x v="3"/>
    <n v="12"/>
    <x v="11"/>
    <x v="3"/>
    <x v="8"/>
    <x v="2"/>
    <s v="Returning"/>
    <x v="1"/>
    <s v="Summit Backpack 45L"/>
    <n v="1"/>
    <n v="152.4"/>
    <n v="0.05"/>
    <n v="77.98"/>
    <x v="2503"/>
    <n v="77.98"/>
    <n v="66.8"/>
    <n v="0.46138969470921398"/>
  </r>
  <r>
    <n v="4629"/>
    <d v="2026-12-14T00:00:00"/>
    <n v="2026"/>
    <x v="3"/>
    <n v="12"/>
    <x v="11"/>
    <x v="2"/>
    <x v="2"/>
    <x v="0"/>
    <s v="New"/>
    <x v="2"/>
    <s v="Insulated Bottle"/>
    <n v="1"/>
    <n v="36.17"/>
    <n v="0.05"/>
    <n v="13.87"/>
    <x v="2504"/>
    <n v="13.87"/>
    <n v="20.491500000000002"/>
    <n v="0.59635056676803988"/>
  </r>
  <r>
    <n v="2455"/>
    <d v="2026-12-15T00:00:00"/>
    <n v="2026"/>
    <x v="3"/>
    <n v="12"/>
    <x v="11"/>
    <x v="1"/>
    <x v="12"/>
    <x v="0"/>
    <s v="Returning"/>
    <x v="3"/>
    <s v="Compact Sleeping Bag"/>
    <n v="3"/>
    <n v="126.21"/>
    <n v="0.1"/>
    <n v="60.65"/>
    <x v="2505"/>
    <n v="181.95"/>
    <n v="158.81700000000001"/>
    <n v="0.46605745274630467"/>
  </r>
  <r>
    <n v="3184"/>
    <d v="2026-12-15T00:00:00"/>
    <n v="2026"/>
    <x v="3"/>
    <n v="12"/>
    <x v="11"/>
    <x v="3"/>
    <x v="13"/>
    <x v="1"/>
    <s v="Returning"/>
    <x v="1"/>
    <s v="Trail Boots"/>
    <n v="6"/>
    <n v="143.72999999999999"/>
    <n v="0.15"/>
    <n v="77.27"/>
    <x v="2506"/>
    <n v="463.62"/>
    <n v="269.40299999999991"/>
    <n v="0.36752325643260847"/>
  </r>
  <r>
    <n v="3363"/>
    <d v="2026-12-15T00:00:00"/>
    <n v="2026"/>
    <x v="3"/>
    <n v="12"/>
    <x v="11"/>
    <x v="1"/>
    <x v="12"/>
    <x v="3"/>
    <s v="New"/>
    <x v="1"/>
    <s v="Trail Boots"/>
    <n v="4"/>
    <n v="146.38999999999999"/>
    <n v="0"/>
    <n v="78.95"/>
    <x v="2507"/>
    <n v="315.8"/>
    <n v="269.75999999999993"/>
    <n v="0.46068720541020552"/>
  </r>
  <r>
    <n v="3373"/>
    <d v="2026-12-15T00:00:00"/>
    <n v="2026"/>
    <x v="3"/>
    <n v="12"/>
    <x v="11"/>
    <x v="1"/>
    <x v="12"/>
    <x v="3"/>
    <s v="Returning"/>
    <x v="1"/>
    <s v="Hiking Daypack 20L"/>
    <n v="2"/>
    <n v="89.84"/>
    <n v="0.05"/>
    <n v="45.17"/>
    <x v="2508"/>
    <n v="90.34"/>
    <n v="80.355999999999995"/>
    <n v="0.47075502647982376"/>
  </r>
  <r>
    <n v="3799"/>
    <d v="2026-12-15T00:00:00"/>
    <n v="2026"/>
    <x v="3"/>
    <n v="12"/>
    <x v="11"/>
    <x v="2"/>
    <x v="10"/>
    <x v="2"/>
    <s v="New"/>
    <x v="4"/>
    <s v="Training Mat"/>
    <n v="3"/>
    <n v="49.67"/>
    <n v="0.05"/>
    <n v="21.5"/>
    <x v="2509"/>
    <n v="64.5"/>
    <n v="77.059499999999986"/>
    <n v="0.54436120500566898"/>
  </r>
  <r>
    <n v="5002"/>
    <d v="2026-12-15T00:00:00"/>
    <n v="2026"/>
    <x v="3"/>
    <n v="12"/>
    <x v="11"/>
    <x v="1"/>
    <x v="14"/>
    <x v="1"/>
    <s v="Business"/>
    <x v="1"/>
    <s v="Hiking Daypack 20L"/>
    <n v="4"/>
    <n v="94.3"/>
    <n v="0.1"/>
    <n v="44.36"/>
    <x v="2510"/>
    <n v="177.44"/>
    <n v="162.04000000000002"/>
    <n v="0.47731825144338402"/>
  </r>
  <r>
    <n v="2896"/>
    <d v="2026-12-16T00:00:00"/>
    <n v="2026"/>
    <x v="3"/>
    <n v="12"/>
    <x v="11"/>
    <x v="1"/>
    <x v="12"/>
    <x v="2"/>
    <s v="Business"/>
    <x v="4"/>
    <s v="Recovery Roller"/>
    <n v="2"/>
    <n v="36.020000000000003"/>
    <n v="0.1"/>
    <n v="13.59"/>
    <x v="2511"/>
    <n v="27.18"/>
    <n v="37.656000000000013"/>
    <n v="0.58078845086063302"/>
  </r>
  <r>
    <n v="3334"/>
    <d v="2026-12-16T00:00:00"/>
    <n v="2026"/>
    <x v="3"/>
    <n v="12"/>
    <x v="11"/>
    <x v="1"/>
    <x v="14"/>
    <x v="0"/>
    <s v="Returning"/>
    <x v="1"/>
    <s v="Summit Backpack 45L"/>
    <n v="1"/>
    <n v="154.12"/>
    <n v="0"/>
    <n v="77.45"/>
    <x v="2512"/>
    <n v="77.45"/>
    <n v="76.67"/>
    <n v="0.49746950428237735"/>
  </r>
  <r>
    <n v="3469"/>
    <d v="2026-12-16T00:00:00"/>
    <n v="2026"/>
    <x v="3"/>
    <n v="12"/>
    <x v="11"/>
    <x v="0"/>
    <x v="9"/>
    <x v="0"/>
    <s v="Returning"/>
    <x v="1"/>
    <s v="Summit Backpack 45L"/>
    <n v="1"/>
    <n v="150.88"/>
    <n v="0.05"/>
    <n v="81.02"/>
    <x v="2513"/>
    <n v="81.02"/>
    <n v="62.315999999999988"/>
    <n v="0.43475470223809787"/>
  </r>
  <r>
    <n v="569"/>
    <d v="2026-12-17T00:00:00"/>
    <n v="2026"/>
    <x v="3"/>
    <n v="12"/>
    <x v="11"/>
    <x v="2"/>
    <x v="2"/>
    <x v="3"/>
    <s v="New"/>
    <x v="0"/>
    <s v="Compact Repair Kit"/>
    <n v="2"/>
    <n v="40.479999999999997"/>
    <n v="0"/>
    <n v="16.23"/>
    <x v="2514"/>
    <n v="32.46"/>
    <n v="48.499999999999993"/>
    <n v="0.5990612648221344"/>
  </r>
  <r>
    <n v="2404"/>
    <d v="2026-12-17T00:00:00"/>
    <n v="2026"/>
    <x v="3"/>
    <n v="12"/>
    <x v="11"/>
    <x v="2"/>
    <x v="10"/>
    <x v="3"/>
    <s v="Business"/>
    <x v="2"/>
    <s v="Travel Backpack 35L"/>
    <n v="3"/>
    <n v="163.34"/>
    <n v="0.1"/>
    <n v="88.53"/>
    <x v="2515"/>
    <n v="265.59000000000003"/>
    <n v="175.42799999999994"/>
    <n v="0.39777968246194023"/>
  </r>
  <r>
    <n v="4682"/>
    <d v="2026-12-17T00:00:00"/>
    <n v="2026"/>
    <x v="3"/>
    <n v="12"/>
    <x v="11"/>
    <x v="3"/>
    <x v="4"/>
    <x v="2"/>
    <s v="New"/>
    <x v="4"/>
    <s v="Resistance Band Set"/>
    <n v="2"/>
    <n v="40.89"/>
    <n v="0"/>
    <n v="14.95"/>
    <x v="508"/>
    <n v="29.9"/>
    <n v="51.88"/>
    <n v="0.63438493519197847"/>
  </r>
  <r>
    <n v="4888"/>
    <d v="2026-12-17T00:00:00"/>
    <n v="2026"/>
    <x v="3"/>
    <n v="12"/>
    <x v="11"/>
    <x v="2"/>
    <x v="2"/>
    <x v="3"/>
    <s v="New"/>
    <x v="4"/>
    <s v="Resistance Band Set"/>
    <n v="1"/>
    <n v="40.159999999999997"/>
    <n v="0.15"/>
    <n v="14.46"/>
    <x v="2516"/>
    <n v="14.46"/>
    <n v="19.675999999999995"/>
    <n v="0.576400281228029"/>
  </r>
  <r>
    <n v="4923"/>
    <d v="2026-12-17T00:00:00"/>
    <n v="2026"/>
    <x v="3"/>
    <n v="12"/>
    <x v="11"/>
    <x v="3"/>
    <x v="13"/>
    <x v="0"/>
    <s v="New"/>
    <x v="3"/>
    <s v="Portable Camp Stove"/>
    <n v="2"/>
    <n v="79.86"/>
    <n v="0"/>
    <n v="39.049999999999997"/>
    <x v="2517"/>
    <n v="78.099999999999994"/>
    <n v="81.62"/>
    <n v="0.51101928374655647"/>
  </r>
  <r>
    <n v="131"/>
    <d v="2026-12-18T00:00:00"/>
    <n v="2026"/>
    <x v="3"/>
    <n v="12"/>
    <x v="11"/>
    <x v="1"/>
    <x v="11"/>
    <x v="3"/>
    <s v="Returning"/>
    <x v="3"/>
    <s v="Compact Sleeping Bag"/>
    <n v="2"/>
    <n v="123.42"/>
    <n v="0.1"/>
    <n v="60.03"/>
    <x v="1303"/>
    <n v="120.06"/>
    <n v="102.096"/>
    <n v="0.45956895154756117"/>
  </r>
  <r>
    <n v="349"/>
    <d v="2026-12-18T00:00:00"/>
    <n v="2026"/>
    <x v="3"/>
    <n v="12"/>
    <x v="11"/>
    <x v="2"/>
    <x v="2"/>
    <x v="0"/>
    <s v="Returning"/>
    <x v="2"/>
    <s v="Packing Cube Set"/>
    <n v="1"/>
    <n v="47.61"/>
    <n v="0.05"/>
    <n v="18.18"/>
    <x v="2518"/>
    <n v="18.18"/>
    <n v="27.049499999999995"/>
    <n v="0.59804994527907662"/>
  </r>
  <r>
    <n v="1131"/>
    <d v="2026-12-18T00:00:00"/>
    <n v="2026"/>
    <x v="3"/>
    <n v="12"/>
    <x v="11"/>
    <x v="3"/>
    <x v="8"/>
    <x v="0"/>
    <s v="Returning"/>
    <x v="1"/>
    <s v="Hiking Daypack 20L"/>
    <n v="2"/>
    <n v="93.88"/>
    <n v="0.1"/>
    <n v="45.89"/>
    <x v="2519"/>
    <n v="91.78"/>
    <n v="77.204000000000008"/>
    <n v="0.45687165648818823"/>
  </r>
  <r>
    <n v="2738"/>
    <d v="2026-12-18T00:00:00"/>
    <n v="2026"/>
    <x v="3"/>
    <n v="12"/>
    <x v="11"/>
    <x v="1"/>
    <x v="11"/>
    <x v="0"/>
    <s v="New"/>
    <x v="1"/>
    <s v="Trail Boots"/>
    <n v="3"/>
    <n v="145.43"/>
    <n v="0.05"/>
    <n v="81.72"/>
    <x v="2520"/>
    <n v="245.16"/>
    <n v="169.31550000000001"/>
    <n v="0.40850544845232106"/>
  </r>
  <r>
    <n v="4400"/>
    <d v="2026-12-18T00:00:00"/>
    <n v="2026"/>
    <x v="3"/>
    <n v="12"/>
    <x v="11"/>
    <x v="3"/>
    <x v="4"/>
    <x v="0"/>
    <s v="Returning"/>
    <x v="2"/>
    <s v="Insulated Bottle"/>
    <n v="2"/>
    <n v="36.89"/>
    <n v="0.1"/>
    <n v="13.74"/>
    <x v="2521"/>
    <n v="27.48"/>
    <n v="38.921999999999997"/>
    <n v="0.58615704346254627"/>
  </r>
  <r>
    <n v="3122"/>
    <d v="2026-12-19T00:00:00"/>
    <n v="2026"/>
    <x v="3"/>
    <n v="12"/>
    <x v="11"/>
    <x v="0"/>
    <x v="0"/>
    <x v="3"/>
    <s v="Returning"/>
    <x v="1"/>
    <s v="Trail Boots"/>
    <n v="1"/>
    <n v="145.44"/>
    <n v="0.1"/>
    <n v="80.42"/>
    <x v="2522"/>
    <n v="80.42"/>
    <n v="50.476000000000013"/>
    <n v="0.38561911746730232"/>
  </r>
  <r>
    <n v="4572"/>
    <d v="2026-12-19T00:00:00"/>
    <n v="2026"/>
    <x v="3"/>
    <n v="12"/>
    <x v="11"/>
    <x v="0"/>
    <x v="15"/>
    <x v="0"/>
    <s v="New"/>
    <x v="4"/>
    <s v="Training Mat"/>
    <n v="2"/>
    <n v="51.56"/>
    <n v="0"/>
    <n v="21.9"/>
    <x v="836"/>
    <n v="43.8"/>
    <n v="59.320000000000007"/>
    <n v="0.57525213343677273"/>
  </r>
  <r>
    <n v="4783"/>
    <d v="2026-12-19T00:00:00"/>
    <n v="2026"/>
    <x v="3"/>
    <n v="12"/>
    <x v="11"/>
    <x v="3"/>
    <x v="7"/>
    <x v="0"/>
    <s v="New"/>
    <x v="3"/>
    <s v="Compact Sleeping Bag"/>
    <n v="2"/>
    <n v="122"/>
    <n v="0.15"/>
    <n v="60.01"/>
    <x v="2523"/>
    <n v="120.02"/>
    <n v="87.38000000000001"/>
    <n v="0.4213114754098361"/>
  </r>
  <r>
    <n v="5055"/>
    <d v="2026-12-19T00:00:00"/>
    <n v="2026"/>
    <x v="3"/>
    <n v="12"/>
    <x v="11"/>
    <x v="2"/>
    <x v="3"/>
    <x v="3"/>
    <s v="New"/>
    <x v="1"/>
    <s v="Trekking Poles"/>
    <n v="1"/>
    <n v="71.89"/>
    <n v="0.15"/>
    <n v="32.409999999999997"/>
    <x v="2524"/>
    <n v="32.409999999999997"/>
    <n v="28.6965"/>
    <n v="0.46961452545964832"/>
  </r>
  <r>
    <n v="5100"/>
    <d v="2026-12-19T00:00:00"/>
    <n v="2026"/>
    <x v="3"/>
    <n v="12"/>
    <x v="11"/>
    <x v="2"/>
    <x v="5"/>
    <x v="0"/>
    <s v="Returning"/>
    <x v="1"/>
    <s v="Trekking Poles"/>
    <n v="2"/>
    <n v="70.59"/>
    <n v="0.15"/>
    <n v="31.56"/>
    <x v="2525"/>
    <n v="63.12"/>
    <n v="56.883000000000003"/>
    <n v="0.47401314967125824"/>
  </r>
  <r>
    <n v="488"/>
    <d v="2026-12-20T00:00:00"/>
    <n v="2026"/>
    <x v="3"/>
    <n v="12"/>
    <x v="11"/>
    <x v="3"/>
    <x v="7"/>
    <x v="0"/>
    <s v="Returning"/>
    <x v="1"/>
    <s v="Trail Boots"/>
    <n v="4"/>
    <n v="141.91"/>
    <n v="0.05"/>
    <n v="80.260000000000005"/>
    <x v="2526"/>
    <n v="321.04000000000002"/>
    <n v="218.2179999999999"/>
    <n v="0.40466344495584661"/>
  </r>
  <r>
    <n v="710"/>
    <d v="2026-12-20T00:00:00"/>
    <n v="2026"/>
    <x v="3"/>
    <n v="12"/>
    <x v="11"/>
    <x v="1"/>
    <x v="6"/>
    <x v="1"/>
    <s v="Business"/>
    <x v="1"/>
    <s v="Trail Boots"/>
    <n v="3"/>
    <n v="140.4"/>
    <n v="0.2"/>
    <n v="81.760000000000005"/>
    <x v="2527"/>
    <n v="245.28000000000003"/>
    <n v="91.68"/>
    <n v="0.27207977207977208"/>
  </r>
  <r>
    <n v="1009"/>
    <d v="2026-12-20T00:00:00"/>
    <n v="2026"/>
    <x v="3"/>
    <n v="12"/>
    <x v="11"/>
    <x v="3"/>
    <x v="13"/>
    <x v="3"/>
    <s v="Returning"/>
    <x v="1"/>
    <s v="Trekking Poles"/>
    <n v="2"/>
    <n v="72.349999999999994"/>
    <n v="0.15"/>
    <n v="32.44"/>
    <x v="2528"/>
    <n v="64.88"/>
    <n v="58.114999999999995"/>
    <n v="0.47249888206837676"/>
  </r>
  <r>
    <n v="1231"/>
    <d v="2026-12-20T00:00:00"/>
    <n v="2026"/>
    <x v="3"/>
    <n v="12"/>
    <x v="11"/>
    <x v="3"/>
    <x v="8"/>
    <x v="0"/>
    <s v="New"/>
    <x v="3"/>
    <s v="Compact Sleeping Bag"/>
    <n v="4"/>
    <n v="120.8"/>
    <n v="0.1"/>
    <n v="59.93"/>
    <x v="2529"/>
    <n v="239.72"/>
    <n v="195.16"/>
    <n v="0.44876747608535689"/>
  </r>
  <r>
    <n v="1445"/>
    <d v="2026-12-20T00:00:00"/>
    <n v="2026"/>
    <x v="3"/>
    <n v="12"/>
    <x v="11"/>
    <x v="3"/>
    <x v="7"/>
    <x v="0"/>
    <s v="New"/>
    <x v="1"/>
    <s v="Trekking Poles"/>
    <n v="1"/>
    <n v="71.23"/>
    <n v="0"/>
    <n v="31.63"/>
    <x v="2530"/>
    <n v="31.63"/>
    <n v="39.600000000000009"/>
    <n v="0.55594552856942303"/>
  </r>
  <r>
    <n v="2842"/>
    <d v="2026-12-20T00:00:00"/>
    <n v="2026"/>
    <x v="3"/>
    <n v="12"/>
    <x v="11"/>
    <x v="2"/>
    <x v="10"/>
    <x v="1"/>
    <s v="Business"/>
    <x v="0"/>
    <s v="Trail Bike Light"/>
    <n v="5"/>
    <n v="51.02"/>
    <n v="0.05"/>
    <n v="22.56"/>
    <x v="2531"/>
    <n v="112.8"/>
    <n v="129.54500000000002"/>
    <n v="0.5345478553302111"/>
  </r>
  <r>
    <n v="3783"/>
    <d v="2026-12-20T00:00:00"/>
    <n v="2026"/>
    <x v="3"/>
    <n v="12"/>
    <x v="11"/>
    <x v="2"/>
    <x v="2"/>
    <x v="3"/>
    <s v="New"/>
    <x v="2"/>
    <s v="Carry-On Duffel"/>
    <n v="1"/>
    <n v="130.52000000000001"/>
    <n v="0.1"/>
    <n v="66.09"/>
    <x v="2532"/>
    <n v="66.09"/>
    <n v="51.378000000000014"/>
    <n v="0.43737869036673821"/>
  </r>
  <r>
    <n v="4484"/>
    <d v="2026-12-20T00:00:00"/>
    <n v="2026"/>
    <x v="3"/>
    <n v="12"/>
    <x v="11"/>
    <x v="1"/>
    <x v="14"/>
    <x v="0"/>
    <s v="Returning"/>
    <x v="0"/>
    <s v="Commuter Helmet"/>
    <n v="2"/>
    <n v="79.87"/>
    <n v="0.15"/>
    <n v="41.9"/>
    <x v="2533"/>
    <n v="83.8"/>
    <n v="51.978999999999999"/>
    <n v="0.38282061290773978"/>
  </r>
  <r>
    <n v="4597"/>
    <d v="2026-12-20T00:00:00"/>
    <n v="2026"/>
    <x v="3"/>
    <n v="12"/>
    <x v="11"/>
    <x v="3"/>
    <x v="13"/>
    <x v="0"/>
    <s v="Returning"/>
    <x v="1"/>
    <s v="Trekking Poles"/>
    <n v="3"/>
    <n v="71.3"/>
    <n v="0.1"/>
    <n v="32.93"/>
    <x v="2534"/>
    <n v="98.789999999999992"/>
    <n v="93.72"/>
    <n v="0.48683185289075892"/>
  </r>
  <r>
    <n v="4917"/>
    <d v="2026-12-20T00:00:00"/>
    <n v="2026"/>
    <x v="3"/>
    <n v="12"/>
    <x v="11"/>
    <x v="0"/>
    <x v="9"/>
    <x v="0"/>
    <s v="Returning"/>
    <x v="3"/>
    <s v="Compact Sleeping Bag"/>
    <n v="2"/>
    <n v="122.95"/>
    <n v="0.1"/>
    <n v="59.79"/>
    <x v="2535"/>
    <n v="119.58"/>
    <n v="101.73"/>
    <n v="0.45967195336857802"/>
  </r>
  <r>
    <n v="629"/>
    <d v="2026-12-21T00:00:00"/>
    <n v="2026"/>
    <x v="3"/>
    <n v="12"/>
    <x v="11"/>
    <x v="3"/>
    <x v="13"/>
    <x v="0"/>
    <s v="Business"/>
    <x v="4"/>
    <s v="Training Mat"/>
    <n v="2"/>
    <n v="50.04"/>
    <n v="0.05"/>
    <n v="22.43"/>
    <x v="2536"/>
    <n v="44.86"/>
    <n v="50.215999999999994"/>
    <n v="0.52816694013210486"/>
  </r>
  <r>
    <n v="1373"/>
    <d v="2026-12-21T00:00:00"/>
    <n v="2026"/>
    <x v="3"/>
    <n v="12"/>
    <x v="11"/>
    <x v="1"/>
    <x v="1"/>
    <x v="3"/>
    <s v="Returning"/>
    <x v="3"/>
    <s v="Portable Camp Stove"/>
    <n v="1"/>
    <n v="80.92"/>
    <n v="0.05"/>
    <n v="40.14"/>
    <x v="2537"/>
    <n v="40.14"/>
    <n v="36.733999999999995"/>
    <n v="0.47784686630069978"/>
  </r>
  <r>
    <n v="1668"/>
    <d v="2026-12-21T00:00:00"/>
    <n v="2026"/>
    <x v="3"/>
    <n v="12"/>
    <x v="11"/>
    <x v="2"/>
    <x v="5"/>
    <x v="0"/>
    <s v="Business"/>
    <x v="0"/>
    <s v="Trail Bike Light"/>
    <n v="6"/>
    <n v="50.35"/>
    <n v="0.15"/>
    <n v="22.91"/>
    <x v="2430"/>
    <n v="137.46"/>
    <n v="119.32500000000002"/>
    <n v="0.46468835796483443"/>
  </r>
  <r>
    <n v="2646"/>
    <d v="2026-12-21T00:00:00"/>
    <n v="2026"/>
    <x v="3"/>
    <n v="12"/>
    <x v="11"/>
    <x v="1"/>
    <x v="1"/>
    <x v="0"/>
    <s v="Returning"/>
    <x v="4"/>
    <s v="Recovery Roller"/>
    <n v="1"/>
    <n v="35.799999999999997"/>
    <n v="0.05"/>
    <n v="14.12"/>
    <x v="2538"/>
    <n v="14.12"/>
    <n v="19.89"/>
    <n v="0.58482799176712741"/>
  </r>
  <r>
    <n v="3044"/>
    <d v="2026-12-21T00:00:00"/>
    <n v="2026"/>
    <x v="3"/>
    <n v="12"/>
    <x v="11"/>
    <x v="1"/>
    <x v="6"/>
    <x v="1"/>
    <s v="Business"/>
    <x v="0"/>
    <s v="Compact Repair Kit"/>
    <n v="4"/>
    <n v="40.64"/>
    <n v="0.1"/>
    <n v="16.260000000000002"/>
    <x v="2539"/>
    <n v="65.040000000000006"/>
    <n v="81.263999999999996"/>
    <n v="0.55544619422572172"/>
  </r>
  <r>
    <n v="3065"/>
    <d v="2026-12-21T00:00:00"/>
    <n v="2026"/>
    <x v="3"/>
    <n v="12"/>
    <x v="11"/>
    <x v="2"/>
    <x v="10"/>
    <x v="0"/>
    <s v="New"/>
    <x v="3"/>
    <s v="Portable Camp Stove"/>
    <n v="3"/>
    <n v="81.510000000000005"/>
    <n v="0.05"/>
    <n v="39.9"/>
    <x v="2540"/>
    <n v="119.69999999999999"/>
    <n v="112.60350000000003"/>
    <n v="0.48472580051527425"/>
  </r>
  <r>
    <n v="3365"/>
    <d v="2026-12-21T00:00:00"/>
    <n v="2026"/>
    <x v="3"/>
    <n v="12"/>
    <x v="11"/>
    <x v="3"/>
    <x v="7"/>
    <x v="2"/>
    <s v="New"/>
    <x v="4"/>
    <s v="Weighted Vest"/>
    <n v="2"/>
    <n v="122.4"/>
    <n v="0.1"/>
    <n v="71.09"/>
    <x v="2541"/>
    <n v="142.18"/>
    <n v="78.140000000000015"/>
    <n v="0.35466594045025424"/>
  </r>
  <r>
    <n v="4042"/>
    <d v="2026-12-21T00:00:00"/>
    <n v="2026"/>
    <x v="3"/>
    <n v="12"/>
    <x v="11"/>
    <x v="0"/>
    <x v="9"/>
    <x v="3"/>
    <s v="Returning"/>
    <x v="2"/>
    <s v="Packing Cube Set"/>
    <n v="1"/>
    <n v="45.94"/>
    <n v="0.05"/>
    <n v="18.100000000000001"/>
    <x v="2542"/>
    <n v="18.100000000000001"/>
    <n v="25.542999999999992"/>
    <n v="0.58527140664024002"/>
  </r>
  <r>
    <n v="4635"/>
    <d v="2026-12-21T00:00:00"/>
    <n v="2026"/>
    <x v="3"/>
    <n v="12"/>
    <x v="11"/>
    <x v="3"/>
    <x v="13"/>
    <x v="1"/>
    <s v="Returning"/>
    <x v="3"/>
    <s v="Trail Tent 2P"/>
    <n v="15"/>
    <n v="196.89"/>
    <n v="0.15"/>
    <n v="105.09"/>
    <x v="2543"/>
    <n v="1576.3500000000001"/>
    <n v="933.99749999999972"/>
    <n v="0.37205904760197533"/>
  </r>
  <r>
    <n v="4748"/>
    <d v="2026-12-21T00:00:00"/>
    <n v="2026"/>
    <x v="3"/>
    <n v="12"/>
    <x v="11"/>
    <x v="3"/>
    <x v="13"/>
    <x v="2"/>
    <s v="Business"/>
    <x v="0"/>
    <s v="Trail Bike Light"/>
    <n v="1"/>
    <n v="51.18"/>
    <n v="0.05"/>
    <n v="22.98"/>
    <x v="2544"/>
    <n v="22.98"/>
    <n v="25.640999999999995"/>
    <n v="0.52736471894860237"/>
  </r>
  <r>
    <n v="342"/>
    <d v="2026-12-22T00:00:00"/>
    <n v="2026"/>
    <x v="3"/>
    <n v="12"/>
    <x v="11"/>
    <x v="1"/>
    <x v="6"/>
    <x v="2"/>
    <s v="New"/>
    <x v="0"/>
    <s v="Compact Repair Kit"/>
    <n v="3"/>
    <n v="40.78"/>
    <n v="0.15"/>
    <n v="16.73"/>
    <x v="2545"/>
    <n v="50.19"/>
    <n v="53.799000000000007"/>
    <n v="0.51735279693044456"/>
  </r>
  <r>
    <n v="676"/>
    <d v="2026-12-22T00:00:00"/>
    <n v="2026"/>
    <x v="3"/>
    <n v="12"/>
    <x v="11"/>
    <x v="2"/>
    <x v="3"/>
    <x v="3"/>
    <s v="Returning"/>
    <x v="3"/>
    <s v="Trail Tent 2P"/>
    <n v="1"/>
    <n v="195.63"/>
    <n v="0.05"/>
    <n v="102.13"/>
    <x v="2546"/>
    <n v="102.13"/>
    <n v="83.718499999999977"/>
    <n v="0.45046637449320276"/>
  </r>
  <r>
    <n v="1912"/>
    <d v="2026-12-22T00:00:00"/>
    <n v="2026"/>
    <x v="3"/>
    <n v="12"/>
    <x v="11"/>
    <x v="2"/>
    <x v="5"/>
    <x v="1"/>
    <s v="Returning"/>
    <x v="2"/>
    <s v="Carry-On Duffel"/>
    <n v="10"/>
    <n v="134.86000000000001"/>
    <n v="0.1"/>
    <n v="65.3"/>
    <x v="2547"/>
    <n v="653"/>
    <n v="560.74000000000024"/>
    <n v="0.46199350767050612"/>
  </r>
  <r>
    <n v="2065"/>
    <d v="2026-12-22T00:00:00"/>
    <n v="2026"/>
    <x v="3"/>
    <n v="12"/>
    <x v="11"/>
    <x v="3"/>
    <x v="4"/>
    <x v="0"/>
    <s v="New"/>
    <x v="0"/>
    <s v="Commuter Helmet"/>
    <n v="1"/>
    <n v="83.15"/>
    <n v="0"/>
    <n v="42.3"/>
    <x v="2548"/>
    <n v="42.3"/>
    <n v="40.850000000000009"/>
    <n v="0.49128081779915822"/>
  </r>
  <r>
    <n v="3136"/>
    <d v="2026-12-22T00:00:00"/>
    <n v="2026"/>
    <x v="3"/>
    <n v="12"/>
    <x v="11"/>
    <x v="1"/>
    <x v="6"/>
    <x v="3"/>
    <s v="Business"/>
    <x v="0"/>
    <s v="Commuter Helmet"/>
    <n v="1"/>
    <n v="81.599999999999994"/>
    <n v="0.15"/>
    <n v="42"/>
    <x v="2549"/>
    <n v="42"/>
    <n v="27.36"/>
    <n v="0.3944636678200692"/>
  </r>
  <r>
    <n v="3423"/>
    <d v="2026-12-22T00:00:00"/>
    <n v="2026"/>
    <x v="3"/>
    <n v="12"/>
    <x v="11"/>
    <x v="3"/>
    <x v="7"/>
    <x v="2"/>
    <s v="Business"/>
    <x v="2"/>
    <s v="Packing Cube Set"/>
    <n v="5"/>
    <n v="47.67"/>
    <n v="0.1"/>
    <n v="17.84"/>
    <x v="2550"/>
    <n v="89.2"/>
    <n v="125.31500000000001"/>
    <n v="0.5841782625923595"/>
  </r>
  <r>
    <n v="3746"/>
    <d v="2026-12-22T00:00:00"/>
    <n v="2026"/>
    <x v="3"/>
    <n v="12"/>
    <x v="11"/>
    <x v="3"/>
    <x v="7"/>
    <x v="2"/>
    <s v="Business"/>
    <x v="0"/>
    <s v="Trail Bike Light"/>
    <n v="2"/>
    <n v="50.96"/>
    <n v="0.15"/>
    <n v="22.59"/>
    <x v="2551"/>
    <n v="45.18"/>
    <n v="41.452000000000005"/>
    <n v="0.47848370117277683"/>
  </r>
  <r>
    <n v="1198"/>
    <d v="2026-12-23T00:00:00"/>
    <n v="2026"/>
    <x v="3"/>
    <n v="12"/>
    <x v="11"/>
    <x v="3"/>
    <x v="7"/>
    <x v="2"/>
    <s v="New"/>
    <x v="2"/>
    <s v="Packing Cube Set"/>
    <n v="5"/>
    <n v="47.69"/>
    <n v="0.05"/>
    <n v="18.23"/>
    <x v="2552"/>
    <n v="91.15"/>
    <n v="135.37749999999997"/>
    <n v="0.59762059794064726"/>
  </r>
  <r>
    <n v="2123"/>
    <d v="2026-12-23T00:00:00"/>
    <n v="2026"/>
    <x v="3"/>
    <n v="12"/>
    <x v="11"/>
    <x v="3"/>
    <x v="8"/>
    <x v="0"/>
    <s v="Returning"/>
    <x v="1"/>
    <s v="Hiking Daypack 20L"/>
    <n v="1"/>
    <n v="91.08"/>
    <n v="0.2"/>
    <n v="46.14"/>
    <x v="2553"/>
    <n v="46.14"/>
    <n v="26.724000000000004"/>
    <n v="0.36676548089591571"/>
  </r>
  <r>
    <n v="2586"/>
    <d v="2026-12-23T00:00:00"/>
    <n v="2026"/>
    <x v="3"/>
    <n v="12"/>
    <x v="11"/>
    <x v="1"/>
    <x v="14"/>
    <x v="2"/>
    <s v="New"/>
    <x v="1"/>
    <s v="Trail Boots"/>
    <n v="1"/>
    <n v="143.84"/>
    <n v="0.15"/>
    <n v="78.17"/>
    <x v="2554"/>
    <n v="78.17"/>
    <n v="44.093999999999994"/>
    <n v="0.360645815612118"/>
  </r>
  <r>
    <n v="3048"/>
    <d v="2026-12-23T00:00:00"/>
    <n v="2026"/>
    <x v="3"/>
    <n v="12"/>
    <x v="11"/>
    <x v="1"/>
    <x v="6"/>
    <x v="0"/>
    <s v="New"/>
    <x v="0"/>
    <s v="Cycling Pack 12L"/>
    <n v="1"/>
    <n v="102.66"/>
    <n v="0.05"/>
    <n v="49.2"/>
    <x v="2555"/>
    <n v="49.2"/>
    <n v="48.326999999999984"/>
    <n v="0.4955243163431664"/>
  </r>
  <r>
    <n v="3838"/>
    <d v="2026-12-23T00:00:00"/>
    <n v="2026"/>
    <x v="3"/>
    <n v="12"/>
    <x v="11"/>
    <x v="1"/>
    <x v="11"/>
    <x v="2"/>
    <s v="New"/>
    <x v="4"/>
    <s v="Resistance Band Set"/>
    <n v="2"/>
    <n v="40.32"/>
    <n v="0"/>
    <n v="14.39"/>
    <x v="2556"/>
    <n v="28.78"/>
    <n v="51.86"/>
    <n v="0.64310515873015872"/>
  </r>
  <r>
    <n v="4718"/>
    <d v="2026-12-23T00:00:00"/>
    <n v="2026"/>
    <x v="3"/>
    <n v="12"/>
    <x v="11"/>
    <x v="0"/>
    <x v="0"/>
    <x v="2"/>
    <s v="Returning"/>
    <x v="1"/>
    <s v="Summit Backpack 45L"/>
    <n v="1"/>
    <n v="157.58000000000001"/>
    <n v="0.1"/>
    <n v="80.37"/>
    <x v="2557"/>
    <n v="80.37"/>
    <n v="61.451999999999998"/>
    <n v="0.43330371874603374"/>
  </r>
  <r>
    <n v="4844"/>
    <d v="2026-12-23T00:00:00"/>
    <n v="2026"/>
    <x v="3"/>
    <n v="12"/>
    <x v="11"/>
    <x v="1"/>
    <x v="14"/>
    <x v="0"/>
    <s v="New"/>
    <x v="4"/>
    <s v="Recovery Roller"/>
    <n v="1"/>
    <n v="36.4"/>
    <n v="0"/>
    <n v="14.22"/>
    <x v="2558"/>
    <n v="14.22"/>
    <n v="22.18"/>
    <n v="0.6093406593406594"/>
  </r>
  <r>
    <n v="678"/>
    <d v="2026-12-24T00:00:00"/>
    <n v="2026"/>
    <x v="3"/>
    <n v="12"/>
    <x v="11"/>
    <x v="1"/>
    <x v="11"/>
    <x v="0"/>
    <s v="Business"/>
    <x v="1"/>
    <s v="Trail Boots"/>
    <n v="1"/>
    <n v="142.15"/>
    <n v="0.05"/>
    <n v="80.5"/>
    <x v="2559"/>
    <n v="80.5"/>
    <n v="54.54249999999999"/>
    <n v="0.40389136753244342"/>
  </r>
  <r>
    <n v="1706"/>
    <d v="2026-12-24T00:00:00"/>
    <n v="2026"/>
    <x v="3"/>
    <n v="12"/>
    <x v="11"/>
    <x v="0"/>
    <x v="0"/>
    <x v="0"/>
    <s v="Returning"/>
    <x v="3"/>
    <s v="Alpine Tent 4P"/>
    <n v="2"/>
    <n v="332.38"/>
    <n v="0.05"/>
    <n v="192.16"/>
    <x v="2560"/>
    <n v="384.32"/>
    <n v="247.20199999999994"/>
    <n v="0.39143846136793331"/>
  </r>
  <r>
    <n v="3034"/>
    <d v="2026-12-24T00:00:00"/>
    <n v="2026"/>
    <x v="3"/>
    <n v="12"/>
    <x v="11"/>
    <x v="1"/>
    <x v="1"/>
    <x v="2"/>
    <s v="New"/>
    <x v="3"/>
    <s v="Compact Sleeping Bag"/>
    <n v="1"/>
    <n v="122.18"/>
    <n v="0.15"/>
    <n v="61.28"/>
    <x v="2561"/>
    <n v="61.28"/>
    <n v="42.573000000000008"/>
    <n v="0.40993519686479934"/>
  </r>
  <r>
    <n v="3883"/>
    <d v="2026-12-24T00:00:00"/>
    <n v="2026"/>
    <x v="3"/>
    <n v="12"/>
    <x v="11"/>
    <x v="0"/>
    <x v="0"/>
    <x v="0"/>
    <s v="New"/>
    <x v="3"/>
    <s v="Compact Sleeping Bag"/>
    <n v="1"/>
    <n v="125.66"/>
    <n v="0.15"/>
    <n v="60.6"/>
    <x v="2562"/>
    <n v="60.6"/>
    <n v="46.210999999999991"/>
    <n v="0.43264270533933763"/>
  </r>
  <r>
    <n v="4342"/>
    <d v="2026-12-24T00:00:00"/>
    <n v="2026"/>
    <x v="3"/>
    <n v="12"/>
    <x v="11"/>
    <x v="3"/>
    <x v="4"/>
    <x v="0"/>
    <s v="Returning"/>
    <x v="2"/>
    <s v="Packing Cube Set"/>
    <n v="2"/>
    <n v="47.38"/>
    <n v="0.05"/>
    <n v="18.850000000000001"/>
    <x v="2563"/>
    <n v="37.700000000000003"/>
    <n v="52.322000000000003"/>
    <n v="0.58121348114905247"/>
  </r>
  <r>
    <n v="4468"/>
    <d v="2026-12-24T00:00:00"/>
    <n v="2026"/>
    <x v="3"/>
    <n v="12"/>
    <x v="11"/>
    <x v="0"/>
    <x v="0"/>
    <x v="0"/>
    <s v="Business"/>
    <x v="3"/>
    <s v="Portable Camp Stove"/>
    <n v="1"/>
    <n v="80.8"/>
    <n v="0.05"/>
    <n v="38.33"/>
    <x v="2564"/>
    <n v="38.33"/>
    <n v="38.429999999999993"/>
    <n v="0.50065138092756645"/>
  </r>
  <r>
    <n v="7"/>
    <d v="2026-12-25T00:00:00"/>
    <n v="2026"/>
    <x v="3"/>
    <n v="12"/>
    <x v="11"/>
    <x v="3"/>
    <x v="8"/>
    <x v="0"/>
    <s v="Returning"/>
    <x v="0"/>
    <s v="Cycling Pack 12L"/>
    <n v="5"/>
    <n v="103.52"/>
    <n v="0.1"/>
    <n v="49.1"/>
    <x v="2565"/>
    <n v="245.5"/>
    <n v="220.34000000000003"/>
    <n v="0.47299501974927016"/>
  </r>
  <r>
    <n v="658"/>
    <d v="2026-12-25T00:00:00"/>
    <n v="2026"/>
    <x v="3"/>
    <n v="12"/>
    <x v="11"/>
    <x v="1"/>
    <x v="6"/>
    <x v="2"/>
    <s v="Business"/>
    <x v="1"/>
    <s v="Summit Backpack 45L"/>
    <n v="2"/>
    <n v="153.38999999999999"/>
    <n v="0.05"/>
    <n v="78.06"/>
    <x v="2566"/>
    <n v="156.12"/>
    <n v="135.32099999999997"/>
    <n v="0.46431696295305047"/>
  </r>
  <r>
    <n v="1192"/>
    <d v="2026-12-25T00:00:00"/>
    <n v="2026"/>
    <x v="3"/>
    <n v="12"/>
    <x v="11"/>
    <x v="3"/>
    <x v="13"/>
    <x v="1"/>
    <s v="Business"/>
    <x v="4"/>
    <s v="Resistance Band Set"/>
    <n v="6"/>
    <n v="39.49"/>
    <n v="0.05"/>
    <n v="14.49"/>
    <x v="2567"/>
    <n v="86.94"/>
    <n v="138.15299999999999"/>
    <n v="0.61375964601298127"/>
  </r>
  <r>
    <n v="3852"/>
    <d v="2026-12-25T00:00:00"/>
    <n v="2026"/>
    <x v="3"/>
    <n v="12"/>
    <x v="11"/>
    <x v="2"/>
    <x v="2"/>
    <x v="2"/>
    <s v="Business"/>
    <x v="4"/>
    <s v="Recovery Roller"/>
    <n v="1"/>
    <n v="35.54"/>
    <n v="0.1"/>
    <n v="13.63"/>
    <x v="2568"/>
    <n v="13.63"/>
    <n v="18.356000000000002"/>
    <n v="0.5738760707809667"/>
  </r>
  <r>
    <n v="4507"/>
    <d v="2026-12-25T00:00:00"/>
    <n v="2026"/>
    <x v="3"/>
    <n v="12"/>
    <x v="11"/>
    <x v="1"/>
    <x v="12"/>
    <x v="3"/>
    <s v="Returning"/>
    <x v="2"/>
    <s v="Travel Backpack 35L"/>
    <n v="2"/>
    <n v="167.21"/>
    <n v="0.05"/>
    <n v="88.23"/>
    <x v="2569"/>
    <n v="176.46"/>
    <n v="141.239"/>
    <n v="0.44456860109726504"/>
  </r>
  <r>
    <n v="260"/>
    <d v="2026-12-26T00:00:00"/>
    <n v="2026"/>
    <x v="3"/>
    <n v="12"/>
    <x v="11"/>
    <x v="2"/>
    <x v="2"/>
    <x v="0"/>
    <s v="Business"/>
    <x v="1"/>
    <s v="Trekking Poles"/>
    <n v="1"/>
    <n v="71.89"/>
    <n v="0.1"/>
    <n v="31.88"/>
    <x v="2570"/>
    <n v="31.88"/>
    <n v="32.821000000000012"/>
    <n v="0.50727191233520363"/>
  </r>
  <r>
    <n v="1659"/>
    <d v="2026-12-26T00:00:00"/>
    <n v="2026"/>
    <x v="3"/>
    <n v="12"/>
    <x v="11"/>
    <x v="0"/>
    <x v="15"/>
    <x v="2"/>
    <s v="New"/>
    <x v="2"/>
    <s v="Carry-On Duffel"/>
    <n v="1"/>
    <n v="133.56"/>
    <n v="0.05"/>
    <n v="68.739999999999995"/>
    <x v="2571"/>
    <n v="68.739999999999995"/>
    <n v="58.141999999999996"/>
    <n v="0.4582367869358932"/>
  </r>
  <r>
    <n v="3188"/>
    <d v="2026-12-26T00:00:00"/>
    <n v="2026"/>
    <x v="3"/>
    <n v="12"/>
    <x v="11"/>
    <x v="3"/>
    <x v="7"/>
    <x v="3"/>
    <s v="New"/>
    <x v="3"/>
    <s v="Compact Sleeping Bag"/>
    <n v="2"/>
    <n v="122.28"/>
    <n v="0.1"/>
    <n v="61.64"/>
    <x v="2572"/>
    <n v="123.28"/>
    <n v="96.824000000000012"/>
    <n v="0.43990113764402283"/>
  </r>
  <r>
    <n v="3673"/>
    <d v="2026-12-26T00:00:00"/>
    <n v="2026"/>
    <x v="3"/>
    <n v="12"/>
    <x v="11"/>
    <x v="0"/>
    <x v="15"/>
    <x v="0"/>
    <s v="Business"/>
    <x v="4"/>
    <s v="Resistance Band Set"/>
    <n v="1"/>
    <n v="40.619999999999997"/>
    <n v="0"/>
    <n v="14.62"/>
    <x v="2573"/>
    <n v="14.62"/>
    <n v="26"/>
    <n v="0.64007877892663712"/>
  </r>
  <r>
    <n v="3805"/>
    <d v="2026-12-26T00:00:00"/>
    <n v="2026"/>
    <x v="3"/>
    <n v="12"/>
    <x v="11"/>
    <x v="3"/>
    <x v="4"/>
    <x v="1"/>
    <s v="Business"/>
    <x v="2"/>
    <s v="Packing Cube Set"/>
    <n v="8"/>
    <n v="45.54"/>
    <n v="0.15"/>
    <n v="18.54"/>
    <x v="2574"/>
    <n v="148.32"/>
    <n v="161.35199999999998"/>
    <n v="0.52104161822831896"/>
  </r>
  <r>
    <n v="3945"/>
    <d v="2026-12-26T00:00:00"/>
    <n v="2026"/>
    <x v="3"/>
    <n v="12"/>
    <x v="11"/>
    <x v="3"/>
    <x v="13"/>
    <x v="1"/>
    <s v="Business"/>
    <x v="0"/>
    <s v="Trail Bike Light"/>
    <n v="4"/>
    <n v="50.96"/>
    <n v="0.1"/>
    <n v="22.14"/>
    <x v="2575"/>
    <n v="88.56"/>
    <n v="94.896000000000015"/>
    <n v="0.51726844583987441"/>
  </r>
  <r>
    <n v="4266"/>
    <d v="2026-12-26T00:00:00"/>
    <n v="2026"/>
    <x v="3"/>
    <n v="12"/>
    <x v="11"/>
    <x v="1"/>
    <x v="1"/>
    <x v="0"/>
    <s v="New"/>
    <x v="0"/>
    <s v="Compact Repair Kit"/>
    <n v="4"/>
    <n v="40.19"/>
    <n v="0.15"/>
    <n v="16.55"/>
    <x v="2576"/>
    <n v="66.2"/>
    <n v="70.445999999999984"/>
    <n v="0.51553649576277383"/>
  </r>
  <r>
    <n v="606"/>
    <d v="2026-12-27T00:00:00"/>
    <n v="2026"/>
    <x v="3"/>
    <n v="12"/>
    <x v="11"/>
    <x v="1"/>
    <x v="12"/>
    <x v="0"/>
    <s v="New"/>
    <x v="3"/>
    <s v="Alpine Tent 4P"/>
    <n v="3"/>
    <n v="333.84"/>
    <n v="0"/>
    <n v="193.05"/>
    <x v="2577"/>
    <n v="579.15000000000009"/>
    <n v="422.36999999999989"/>
    <n v="0.42172897196261672"/>
  </r>
  <r>
    <n v="1166"/>
    <d v="2026-12-27T00:00:00"/>
    <n v="2026"/>
    <x v="3"/>
    <n v="12"/>
    <x v="11"/>
    <x v="2"/>
    <x v="16"/>
    <x v="3"/>
    <s v="Returning"/>
    <x v="3"/>
    <s v="Trail Tent 2P"/>
    <n v="2"/>
    <n v="198.94"/>
    <n v="0.15"/>
    <n v="102.32"/>
    <x v="2578"/>
    <n v="204.64"/>
    <n v="133.55799999999999"/>
    <n v="0.39491067362905752"/>
  </r>
  <r>
    <n v="1913"/>
    <d v="2026-12-27T00:00:00"/>
    <n v="2026"/>
    <x v="3"/>
    <n v="12"/>
    <x v="11"/>
    <x v="2"/>
    <x v="5"/>
    <x v="3"/>
    <s v="New"/>
    <x v="4"/>
    <s v="Recovery Roller"/>
    <n v="3"/>
    <n v="35.979999999999997"/>
    <n v="0"/>
    <n v="13.6"/>
    <x v="2579"/>
    <n v="40.799999999999997"/>
    <n v="67.14"/>
    <n v="0.62201222901612008"/>
  </r>
  <r>
    <n v="2402"/>
    <d v="2026-12-27T00:00:00"/>
    <n v="2026"/>
    <x v="3"/>
    <n v="12"/>
    <x v="11"/>
    <x v="1"/>
    <x v="14"/>
    <x v="3"/>
    <s v="New"/>
    <x v="2"/>
    <s v="Carry-On Duffel"/>
    <n v="6"/>
    <n v="133.4"/>
    <n v="0.1"/>
    <n v="66.3"/>
    <x v="2580"/>
    <n v="397.79999999999995"/>
    <n v="322.56000000000017"/>
    <n v="0.44777611194402817"/>
  </r>
  <r>
    <n v="3192"/>
    <d v="2026-12-27T00:00:00"/>
    <n v="2026"/>
    <x v="3"/>
    <n v="12"/>
    <x v="11"/>
    <x v="3"/>
    <x v="7"/>
    <x v="0"/>
    <s v="Returning"/>
    <x v="1"/>
    <s v="Hiking Daypack 20L"/>
    <n v="2"/>
    <n v="93.45"/>
    <n v="0"/>
    <n v="45.75"/>
    <x v="2581"/>
    <n v="91.5"/>
    <n v="95.4"/>
    <n v="0.5104333868378812"/>
  </r>
  <r>
    <n v="3721"/>
    <d v="2026-12-27T00:00:00"/>
    <n v="2026"/>
    <x v="3"/>
    <n v="12"/>
    <x v="11"/>
    <x v="2"/>
    <x v="5"/>
    <x v="3"/>
    <s v="New"/>
    <x v="4"/>
    <s v="Training Mat"/>
    <n v="1"/>
    <n v="49.79"/>
    <n v="0.2"/>
    <n v="21.87"/>
    <x v="2582"/>
    <n v="21.87"/>
    <n v="17.962"/>
    <n v="0.45094396465153641"/>
  </r>
  <r>
    <n v="3882"/>
    <d v="2026-12-27T00:00:00"/>
    <n v="2026"/>
    <x v="3"/>
    <n v="12"/>
    <x v="11"/>
    <x v="3"/>
    <x v="8"/>
    <x v="3"/>
    <s v="Returning"/>
    <x v="1"/>
    <s v="Trekking Poles"/>
    <n v="3"/>
    <n v="70.430000000000007"/>
    <n v="0.1"/>
    <n v="32.869999999999997"/>
    <x v="2583"/>
    <n v="98.609999999999985"/>
    <n v="91.551000000000045"/>
    <n v="0.48143941186678674"/>
  </r>
  <r>
    <n v="4945"/>
    <d v="2026-12-27T00:00:00"/>
    <n v="2026"/>
    <x v="3"/>
    <n v="12"/>
    <x v="11"/>
    <x v="2"/>
    <x v="2"/>
    <x v="0"/>
    <s v="Business"/>
    <x v="3"/>
    <s v="Portable Camp Stove"/>
    <n v="2"/>
    <n v="82.04"/>
    <n v="0.1"/>
    <n v="38.880000000000003"/>
    <x v="2584"/>
    <n v="77.760000000000005"/>
    <n v="69.91200000000002"/>
    <n v="0.47342759629449055"/>
  </r>
  <r>
    <n v="5084"/>
    <d v="2026-12-27T00:00:00"/>
    <n v="2026"/>
    <x v="3"/>
    <n v="12"/>
    <x v="11"/>
    <x v="1"/>
    <x v="11"/>
    <x v="3"/>
    <s v="Returning"/>
    <x v="2"/>
    <s v="Insulated Bottle"/>
    <n v="1"/>
    <n v="35.409999999999997"/>
    <n v="0.2"/>
    <n v="13.54"/>
    <x v="2585"/>
    <n v="13.54"/>
    <n v="14.788"/>
    <n v="0.5220276757977973"/>
  </r>
  <r>
    <n v="246"/>
    <d v="2026-12-28T00:00:00"/>
    <n v="2026"/>
    <x v="3"/>
    <n v="12"/>
    <x v="11"/>
    <x v="3"/>
    <x v="7"/>
    <x v="3"/>
    <s v="Business"/>
    <x v="0"/>
    <s v="Compact Repair Kit"/>
    <n v="1"/>
    <n v="41.06"/>
    <n v="0.1"/>
    <n v="16.23"/>
    <x v="2586"/>
    <n v="16.23"/>
    <n v="20.724"/>
    <n v="0.5608053255398604"/>
  </r>
  <r>
    <n v="537"/>
    <d v="2026-12-28T00:00:00"/>
    <n v="2026"/>
    <x v="3"/>
    <n v="12"/>
    <x v="11"/>
    <x v="3"/>
    <x v="8"/>
    <x v="1"/>
    <s v="Business"/>
    <x v="1"/>
    <s v="Hiking Daypack 20L"/>
    <n v="12"/>
    <n v="90.29"/>
    <n v="0.1"/>
    <n v="45.76"/>
    <x v="2587"/>
    <n v="549.12"/>
    <n v="426.01200000000006"/>
    <n v="0.43687623829389255"/>
  </r>
  <r>
    <n v="968"/>
    <d v="2026-12-28T00:00:00"/>
    <n v="2026"/>
    <x v="3"/>
    <n v="12"/>
    <x v="11"/>
    <x v="1"/>
    <x v="12"/>
    <x v="2"/>
    <s v="New"/>
    <x v="0"/>
    <s v="Cycling Pack 12L"/>
    <n v="1"/>
    <n v="103.13"/>
    <n v="0.15"/>
    <n v="50.06"/>
    <x v="2588"/>
    <n v="50.06"/>
    <n v="37.600499999999997"/>
    <n v="0.42893321393329947"/>
  </r>
  <r>
    <n v="1234"/>
    <d v="2026-12-28T00:00:00"/>
    <n v="2026"/>
    <x v="3"/>
    <n v="12"/>
    <x v="11"/>
    <x v="3"/>
    <x v="13"/>
    <x v="0"/>
    <s v="Returning"/>
    <x v="0"/>
    <s v="Commuter Helmet"/>
    <n v="1"/>
    <n v="81.39"/>
    <n v="0.05"/>
    <n v="43.54"/>
    <x v="2589"/>
    <n v="43.54"/>
    <n v="33.780499999999996"/>
    <n v="0.43688931137279247"/>
  </r>
  <r>
    <n v="2061"/>
    <d v="2026-12-28T00:00:00"/>
    <n v="2026"/>
    <x v="3"/>
    <n v="12"/>
    <x v="11"/>
    <x v="0"/>
    <x v="15"/>
    <x v="3"/>
    <s v="Returning"/>
    <x v="3"/>
    <s v="Alpine Tent 4P"/>
    <n v="2"/>
    <n v="342.78"/>
    <n v="0"/>
    <n v="197.89"/>
    <x v="2590"/>
    <n v="395.78"/>
    <n v="289.77999999999997"/>
    <n v="0.4226909387945621"/>
  </r>
  <r>
    <n v="2219"/>
    <d v="2026-12-28T00:00:00"/>
    <n v="2026"/>
    <x v="3"/>
    <n v="12"/>
    <x v="11"/>
    <x v="1"/>
    <x v="14"/>
    <x v="0"/>
    <s v="Returning"/>
    <x v="1"/>
    <s v="Trail Boots"/>
    <n v="1"/>
    <n v="147"/>
    <n v="0.15"/>
    <n v="79.58"/>
    <x v="2591"/>
    <n v="79.58"/>
    <n v="45.370000000000005"/>
    <n v="0.36310524209683875"/>
  </r>
  <r>
    <n v="2651"/>
    <d v="2026-12-28T00:00:00"/>
    <n v="2026"/>
    <x v="3"/>
    <n v="12"/>
    <x v="11"/>
    <x v="0"/>
    <x v="15"/>
    <x v="0"/>
    <s v="New"/>
    <x v="2"/>
    <s v="Packing Cube Set"/>
    <n v="1"/>
    <n v="45.69"/>
    <n v="0.2"/>
    <n v="18.829999999999998"/>
    <x v="2592"/>
    <n v="18.829999999999998"/>
    <n v="17.722000000000001"/>
    <n v="0.48484351061501429"/>
  </r>
  <r>
    <n v="3173"/>
    <d v="2026-12-28T00:00:00"/>
    <n v="2026"/>
    <x v="3"/>
    <n v="12"/>
    <x v="11"/>
    <x v="1"/>
    <x v="12"/>
    <x v="3"/>
    <s v="Returning"/>
    <x v="0"/>
    <s v="Compact Repair Kit"/>
    <n v="1"/>
    <n v="39.69"/>
    <n v="0"/>
    <n v="17.09"/>
    <x v="2593"/>
    <n v="17.09"/>
    <n v="22.599999999999998"/>
    <n v="0.56941295036533135"/>
  </r>
  <r>
    <n v="3409"/>
    <d v="2026-12-28T00:00:00"/>
    <n v="2026"/>
    <x v="3"/>
    <n v="12"/>
    <x v="11"/>
    <x v="3"/>
    <x v="4"/>
    <x v="0"/>
    <s v="New"/>
    <x v="3"/>
    <s v="Compact Sleeping Bag"/>
    <n v="5"/>
    <n v="122.42"/>
    <n v="0"/>
    <n v="60.8"/>
    <x v="2594"/>
    <n v="304"/>
    <n v="308.10000000000002"/>
    <n v="0.50334912595981052"/>
  </r>
  <r>
    <n v="3535"/>
    <d v="2026-12-28T00:00:00"/>
    <n v="2026"/>
    <x v="3"/>
    <n v="12"/>
    <x v="11"/>
    <x v="1"/>
    <x v="6"/>
    <x v="2"/>
    <s v="New"/>
    <x v="2"/>
    <s v="Insulated Bottle"/>
    <n v="1"/>
    <n v="37.03"/>
    <n v="0.15"/>
    <n v="13.53"/>
    <x v="2595"/>
    <n v="13.53"/>
    <n v="17.945500000000003"/>
    <n v="0.57014185636447401"/>
  </r>
  <r>
    <n v="5134"/>
    <d v="2026-12-28T00:00:00"/>
    <n v="2026"/>
    <x v="3"/>
    <n v="12"/>
    <x v="11"/>
    <x v="1"/>
    <x v="14"/>
    <x v="2"/>
    <s v="Returning"/>
    <x v="1"/>
    <s v="Hiking Daypack 20L"/>
    <n v="1"/>
    <n v="90.99"/>
    <n v="0.05"/>
    <n v="44.78"/>
    <x v="2596"/>
    <n v="44.78"/>
    <n v="41.660499999999985"/>
    <n v="0.48195579618350187"/>
  </r>
  <r>
    <n v="2011"/>
    <d v="2026-12-29T00:00:00"/>
    <n v="2026"/>
    <x v="3"/>
    <n v="12"/>
    <x v="11"/>
    <x v="1"/>
    <x v="11"/>
    <x v="0"/>
    <s v="Returning"/>
    <x v="1"/>
    <s v="Hiking Daypack 20L"/>
    <n v="1"/>
    <n v="90.81"/>
    <n v="0.1"/>
    <n v="46.53"/>
    <x v="2597"/>
    <n v="46.53"/>
    <n v="35.198999999999998"/>
    <n v="0.43067944059024332"/>
  </r>
  <r>
    <n v="2477"/>
    <d v="2026-12-29T00:00:00"/>
    <n v="2026"/>
    <x v="3"/>
    <n v="12"/>
    <x v="11"/>
    <x v="0"/>
    <x v="15"/>
    <x v="2"/>
    <s v="New"/>
    <x v="0"/>
    <s v="Compact Repair Kit"/>
    <n v="1"/>
    <n v="41.28"/>
    <n v="0.15"/>
    <n v="16.41"/>
    <x v="2598"/>
    <n v="16.41"/>
    <n v="18.678000000000001"/>
    <n v="0.53231874145006841"/>
  </r>
  <r>
    <n v="2745"/>
    <d v="2026-12-29T00:00:00"/>
    <n v="2026"/>
    <x v="3"/>
    <n v="12"/>
    <x v="11"/>
    <x v="3"/>
    <x v="13"/>
    <x v="3"/>
    <s v="Business"/>
    <x v="2"/>
    <s v="Packing Cube Set"/>
    <n v="1"/>
    <n v="46.07"/>
    <n v="0"/>
    <n v="18.420000000000002"/>
    <x v="2599"/>
    <n v="18.420000000000002"/>
    <n v="27.65"/>
    <n v="0.60017364879531143"/>
  </r>
  <r>
    <n v="4427"/>
    <d v="2026-12-29T00:00:00"/>
    <n v="2026"/>
    <x v="3"/>
    <n v="12"/>
    <x v="11"/>
    <x v="1"/>
    <x v="12"/>
    <x v="2"/>
    <s v="Business"/>
    <x v="1"/>
    <s v="Trail Boots"/>
    <n v="1"/>
    <n v="147.29"/>
    <n v="0.1"/>
    <n v="78.2"/>
    <x v="2600"/>
    <n v="78.2"/>
    <n v="54.361000000000004"/>
    <n v="0.4100829052285363"/>
  </r>
  <r>
    <n v="377"/>
    <d v="2026-12-30T00:00:00"/>
    <n v="2026"/>
    <x v="3"/>
    <n v="12"/>
    <x v="11"/>
    <x v="3"/>
    <x v="13"/>
    <x v="0"/>
    <s v="New"/>
    <x v="0"/>
    <s v="Compact Repair Kit"/>
    <n v="1"/>
    <n v="40.82"/>
    <n v="0.1"/>
    <n v="17.2"/>
    <x v="2601"/>
    <n v="17.2"/>
    <n v="19.538"/>
    <n v="0.53181991398551909"/>
  </r>
  <r>
    <n v="1530"/>
    <d v="2026-12-30T00:00:00"/>
    <n v="2026"/>
    <x v="3"/>
    <n v="12"/>
    <x v="11"/>
    <x v="3"/>
    <x v="7"/>
    <x v="0"/>
    <s v="New"/>
    <x v="4"/>
    <s v="Training Mat"/>
    <n v="3"/>
    <n v="50.72"/>
    <n v="0"/>
    <n v="22.3"/>
    <x v="2602"/>
    <n v="66.900000000000006"/>
    <n v="85.259999999999991"/>
    <n v="0.56033123028391163"/>
  </r>
  <r>
    <n v="2135"/>
    <d v="2026-12-30T00:00:00"/>
    <n v="2026"/>
    <x v="3"/>
    <n v="12"/>
    <x v="11"/>
    <x v="1"/>
    <x v="12"/>
    <x v="3"/>
    <s v="Business"/>
    <x v="3"/>
    <s v="Trail Tent 2P"/>
    <n v="3"/>
    <n v="194.7"/>
    <n v="0.1"/>
    <n v="102.62"/>
    <x v="2603"/>
    <n v="307.86"/>
    <n v="217.82999999999993"/>
    <n v="0.41436968555612613"/>
  </r>
  <r>
    <n v="2916"/>
    <d v="2026-12-30T00:00:00"/>
    <n v="2026"/>
    <x v="3"/>
    <n v="12"/>
    <x v="11"/>
    <x v="1"/>
    <x v="6"/>
    <x v="2"/>
    <s v="New"/>
    <x v="2"/>
    <s v="Insulated Bottle"/>
    <n v="1"/>
    <n v="36.64"/>
    <n v="0.05"/>
    <n v="13.59"/>
    <x v="2604"/>
    <n v="13.59"/>
    <n v="21.218"/>
    <n v="0.60957251206619167"/>
  </r>
  <r>
    <n v="3449"/>
    <d v="2026-12-30T00:00:00"/>
    <n v="2026"/>
    <x v="3"/>
    <n v="12"/>
    <x v="11"/>
    <x v="2"/>
    <x v="10"/>
    <x v="3"/>
    <s v="Returning"/>
    <x v="3"/>
    <s v="Trail Tent 2P"/>
    <n v="6"/>
    <n v="192.9"/>
    <n v="0.2"/>
    <n v="106.89"/>
    <x v="2605"/>
    <n v="641.34"/>
    <n v="284.58000000000004"/>
    <n v="0.30734836702954899"/>
  </r>
  <r>
    <n v="3498"/>
    <d v="2026-12-30T00:00:00"/>
    <n v="2026"/>
    <x v="3"/>
    <n v="12"/>
    <x v="11"/>
    <x v="3"/>
    <x v="7"/>
    <x v="3"/>
    <s v="Returning"/>
    <x v="1"/>
    <s v="Trekking Poles"/>
    <n v="2"/>
    <n v="71.56"/>
    <n v="0.1"/>
    <n v="32.99"/>
    <x v="2606"/>
    <n v="65.98"/>
    <n v="62.828000000000017"/>
    <n v="0.4877647351096206"/>
  </r>
  <r>
    <n v="4851"/>
    <d v="2026-12-30T00:00:00"/>
    <n v="2026"/>
    <x v="3"/>
    <n v="12"/>
    <x v="11"/>
    <x v="3"/>
    <x v="13"/>
    <x v="3"/>
    <s v="New"/>
    <x v="0"/>
    <s v="Compact Repair Kit"/>
    <n v="1"/>
    <n v="40.270000000000003"/>
    <n v="0.1"/>
    <n v="16.63"/>
    <x v="2607"/>
    <n v="16.63"/>
    <n v="19.613000000000003"/>
    <n v="0.54115277432883602"/>
  </r>
  <r>
    <n v="4926"/>
    <d v="2026-12-30T00:00:00"/>
    <n v="2026"/>
    <x v="3"/>
    <n v="12"/>
    <x v="11"/>
    <x v="3"/>
    <x v="7"/>
    <x v="2"/>
    <s v="Business"/>
    <x v="0"/>
    <s v="Commuter Helmet"/>
    <n v="6"/>
    <n v="81.180000000000007"/>
    <n v="0.05"/>
    <n v="43.3"/>
    <x v="2608"/>
    <n v="259.79999999999995"/>
    <n v="202.92600000000004"/>
    <n v="0.43854462468069666"/>
  </r>
  <r>
    <n v="5035"/>
    <d v="2026-12-30T00:00:00"/>
    <n v="2026"/>
    <x v="3"/>
    <n v="12"/>
    <x v="11"/>
    <x v="1"/>
    <x v="12"/>
    <x v="0"/>
    <s v="New"/>
    <x v="0"/>
    <s v="Cycling Pack 12L"/>
    <n v="2"/>
    <n v="101.73"/>
    <n v="0.1"/>
    <n v="49.3"/>
    <x v="2609"/>
    <n v="98.6"/>
    <n v="84.51400000000001"/>
    <n v="0.46153762137247839"/>
  </r>
  <r>
    <n v="5135"/>
    <d v="2026-12-30T00:00:00"/>
    <n v="2026"/>
    <x v="3"/>
    <n v="12"/>
    <x v="11"/>
    <x v="2"/>
    <x v="10"/>
    <x v="0"/>
    <s v="New"/>
    <x v="0"/>
    <s v="Trail Bike Light"/>
    <n v="5"/>
    <n v="51.78"/>
    <n v="0.15"/>
    <n v="22.37"/>
    <x v="2610"/>
    <n v="111.85000000000001"/>
    <n v="108.21499999999996"/>
    <n v="0.491741076500124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180ABC-8C19-4417-B1FB-6FF6D43C5C93}" name="Country_wise_Map"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F18:G36" firstHeaderRow="1" firstDataRow="1" firstDataCol="1"/>
  <pivotFields count="20">
    <pivotField showAll="0"/>
    <pivotField numFmtId="15"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items count="5">
        <item x="1"/>
        <item x="2"/>
        <item x="0"/>
        <item x="3"/>
        <item t="default"/>
      </items>
    </pivotField>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4" showAll="0"/>
    <pivotField numFmtId="9" showAll="0"/>
    <pivotField numFmtId="164" showAll="0"/>
    <pivotField dataField="1" numFmtId="164" showAll="0">
      <items count="2612">
        <item x="2585"/>
        <item x="2398"/>
        <item x="1664"/>
        <item x="2318"/>
        <item x="1161"/>
        <item x="1710"/>
        <item x="2595"/>
        <item x="42"/>
        <item x="2568"/>
        <item x="477"/>
        <item x="1627"/>
        <item x="2400"/>
        <item x="2256"/>
        <item x="2339"/>
        <item x="1034"/>
        <item x="1860"/>
        <item x="1028"/>
        <item x="825"/>
        <item x="785"/>
        <item x="258"/>
        <item x="1111"/>
        <item x="1056"/>
        <item x="1135"/>
        <item x="1387"/>
        <item x="202"/>
        <item x="1604"/>
        <item x="721"/>
        <item x="549"/>
        <item x="2322"/>
        <item x="790"/>
        <item x="2180"/>
        <item x="1281"/>
        <item x="2354"/>
        <item x="605"/>
        <item x="368"/>
        <item x="363"/>
        <item x="2029"/>
        <item x="1141"/>
        <item x="2015"/>
        <item x="85"/>
        <item x="1753"/>
        <item x="1457"/>
        <item x="2449"/>
        <item x="679"/>
        <item x="303"/>
        <item x="1786"/>
        <item x="557"/>
        <item x="432"/>
        <item x="2538"/>
        <item x="147"/>
        <item x="2372"/>
        <item x="1155"/>
        <item x="67"/>
        <item x="2516"/>
        <item x="2189"/>
        <item x="655"/>
        <item x="1884"/>
        <item x="2206"/>
        <item x="1896"/>
        <item x="1957"/>
        <item x="2504"/>
        <item x="1764"/>
        <item x="18"/>
        <item x="1561"/>
        <item x="2374"/>
        <item x="1660"/>
        <item x="2080"/>
        <item x="276"/>
        <item x="1330"/>
        <item x="358"/>
        <item x="873"/>
        <item x="1726"/>
        <item x="2123"/>
        <item x="682"/>
        <item x="2604"/>
        <item x="902"/>
        <item x="1872"/>
        <item x="864"/>
        <item x="2598"/>
        <item x="1053"/>
        <item x="5"/>
        <item x="2241"/>
        <item x="288"/>
        <item x="251"/>
        <item x="498"/>
        <item x="160"/>
        <item x="699"/>
        <item x="1360"/>
        <item x="297"/>
        <item x="1322"/>
        <item x="1368"/>
        <item x="1717"/>
        <item x="1449"/>
        <item x="1019"/>
        <item x="2202"/>
        <item x="1606"/>
        <item x="185"/>
        <item x="506"/>
        <item x="1992"/>
        <item x="112"/>
        <item x="1512"/>
        <item x="1072"/>
        <item x="1356"/>
        <item x="2486"/>
        <item x="1834"/>
        <item x="1775"/>
        <item x="95"/>
        <item x="2337"/>
        <item x="2182"/>
        <item x="982"/>
        <item x="1196"/>
        <item x="1143"/>
        <item x="146"/>
        <item x="1015"/>
        <item x="83"/>
        <item x="1461"/>
        <item x="1264"/>
        <item x="2607"/>
        <item x="712"/>
        <item x="437"/>
        <item x="235"/>
        <item x="2017"/>
        <item x="1483"/>
        <item x="454"/>
        <item x="238"/>
        <item x="2558"/>
        <item x="48"/>
        <item x="174"/>
        <item x="2039"/>
        <item x="1961"/>
        <item x="2592"/>
        <item x="641"/>
        <item x="1530"/>
        <item x="1990"/>
        <item x="177"/>
        <item x="1563"/>
        <item x="663"/>
        <item x="823"/>
        <item x="277"/>
        <item x="656"/>
        <item x="1767"/>
        <item x="842"/>
        <item x="2601"/>
        <item x="1122"/>
        <item x="2115"/>
        <item x="2113"/>
        <item x="1338"/>
        <item x="1750"/>
        <item x="2077"/>
        <item x="2093"/>
        <item x="1448"/>
        <item x="616"/>
        <item x="1152"/>
        <item x="360"/>
        <item x="2586"/>
        <item x="1723"/>
        <item x="2392"/>
        <item x="2332"/>
        <item x="2157"/>
        <item x="1320"/>
        <item x="136"/>
        <item x="758"/>
        <item x="2331"/>
        <item x="2413"/>
        <item x="433"/>
        <item x="331"/>
        <item x="1787"/>
        <item x="1108"/>
        <item x="2305"/>
        <item x="1426"/>
        <item x="640"/>
        <item x="2266"/>
        <item x="1453"/>
        <item x="314"/>
        <item x="1686"/>
        <item x="1207"/>
        <item x="1536"/>
        <item x="310"/>
        <item x="2104"/>
        <item x="395"/>
        <item x="1575"/>
        <item x="1241"/>
        <item x="1678"/>
        <item x="1877"/>
        <item x="953"/>
        <item x="430"/>
        <item x="1000"/>
        <item x="1688"/>
        <item x="896"/>
        <item x="227"/>
        <item x="2289"/>
        <item x="321"/>
        <item x="1521"/>
        <item x="340"/>
        <item x="1507"/>
        <item x="954"/>
        <item x="916"/>
        <item x="2487"/>
        <item x="747"/>
        <item x="2118"/>
        <item x="383"/>
        <item x="752"/>
        <item x="133"/>
        <item x="1693"/>
        <item x="991"/>
        <item x="2153"/>
        <item x="2008"/>
        <item x="2593"/>
        <item x="1171"/>
        <item x="2009"/>
        <item x="2582"/>
        <item x="2351"/>
        <item x="1420"/>
        <item x="1285"/>
        <item x="316"/>
        <item x="14"/>
        <item x="694"/>
        <item x="1811"/>
        <item x="925"/>
        <item x="484"/>
        <item x="1460"/>
        <item x="1191"/>
        <item x="98"/>
        <item x="2455"/>
        <item x="2471"/>
        <item x="1168"/>
        <item x="308"/>
        <item x="457"/>
        <item x="968"/>
        <item x="921"/>
        <item x="2573"/>
        <item x="1203"/>
        <item x="64"/>
        <item x="2063"/>
        <item x="1752"/>
        <item x="1350"/>
        <item x="295"/>
        <item x="1204"/>
        <item x="1759"/>
        <item x="611"/>
        <item x="2464"/>
        <item x="307"/>
        <item x="492"/>
        <item x="1247"/>
        <item x="471"/>
        <item x="575"/>
        <item x="1532"/>
        <item x="1516"/>
        <item x="1311"/>
        <item x="1262"/>
        <item x="1918"/>
        <item x="2389"/>
        <item x="293"/>
        <item x="1967"/>
        <item x="1192"/>
        <item x="652"/>
        <item x="1193"/>
        <item x="1180"/>
        <item x="2035"/>
        <item x="1535"/>
        <item x="1890"/>
        <item x="1146"/>
        <item x="155"/>
        <item x="981"/>
        <item x="1271"/>
        <item x="932"/>
        <item x="1232"/>
        <item x="2299"/>
        <item x="2542"/>
        <item x="1060"/>
        <item x="2234"/>
        <item x="903"/>
        <item x="1585"/>
        <item x="2068"/>
        <item x="1641"/>
        <item x="577"/>
        <item x="2406"/>
        <item x="2268"/>
        <item x="13"/>
        <item x="2484"/>
        <item x="403"/>
        <item x="2181"/>
        <item x="339"/>
        <item x="1554"/>
        <item x="296"/>
        <item x="2300"/>
        <item x="1866"/>
        <item x="1867"/>
        <item x="1088"/>
        <item x="1845"/>
        <item x="2518"/>
        <item x="1321"/>
        <item x="834"/>
        <item x="232"/>
        <item x="1038"/>
        <item x="1178"/>
        <item x="2188"/>
        <item x="795"/>
        <item x="412"/>
        <item x="465"/>
        <item x="1052"/>
        <item x="2025"/>
        <item x="2599"/>
        <item x="973"/>
        <item x="1814"/>
        <item x="911"/>
        <item x="1827"/>
        <item x="741"/>
        <item x="817"/>
        <item x="2491"/>
        <item x="1733"/>
        <item x="1361"/>
        <item x="1346"/>
        <item x="499"/>
        <item x="1754"/>
        <item x="764"/>
        <item x="565"/>
        <item x="1960"/>
        <item x="357"/>
        <item x="610"/>
        <item x="830"/>
        <item x="571"/>
        <item x="1280"/>
        <item x="1698"/>
        <item x="570"/>
        <item x="1058"/>
        <item x="2005"/>
        <item x="1792"/>
        <item x="935"/>
        <item x="1540"/>
        <item x="2144"/>
        <item x="1066"/>
        <item x="453"/>
        <item x="1949"/>
        <item x="2046"/>
        <item x="1526"/>
        <item x="1129"/>
        <item x="427"/>
        <item x="1422"/>
        <item x="1889"/>
        <item x="2192"/>
        <item x="1305"/>
        <item x="807"/>
        <item x="180"/>
        <item x="1862"/>
        <item x="75"/>
        <item x="2233"/>
        <item x="686"/>
        <item x="1407"/>
        <item x="491"/>
        <item x="1819"/>
        <item x="1365"/>
        <item x="544"/>
        <item x="443"/>
        <item x="2544"/>
        <item x="1105"/>
        <item x="1818"/>
        <item x="1537"/>
        <item x="458"/>
        <item x="1446"/>
        <item x="2370"/>
        <item x="538"/>
        <item x="10"/>
        <item x="262"/>
        <item x="1730"/>
        <item x="82"/>
        <item x="989"/>
        <item x="495"/>
        <item x="1935"/>
        <item x="348"/>
        <item x="478"/>
        <item x="677"/>
        <item x="1179"/>
        <item x="1955"/>
        <item x="254"/>
        <item x="914"/>
        <item x="1211"/>
        <item x="1288"/>
        <item x="1340"/>
        <item x="1503"/>
        <item x="724"/>
        <item x="1029"/>
        <item x="1098"/>
        <item x="770"/>
        <item x="379"/>
        <item x="2100"/>
        <item x="2007"/>
        <item x="517"/>
        <item x="625"/>
        <item x="685"/>
        <item x="233"/>
        <item x="1803"/>
        <item x="1579"/>
        <item x="74"/>
        <item x="1424"/>
        <item x="1886"/>
        <item x="2205"/>
        <item x="2345"/>
        <item x="2451"/>
        <item x="2220"/>
        <item x="2359"/>
        <item x="1732"/>
        <item x="2072"/>
        <item x="1740"/>
        <item x="1103"/>
        <item x="2295"/>
        <item x="2524"/>
        <item x="2208"/>
        <item x="2217"/>
        <item x="1381"/>
        <item x="2283"/>
        <item x="1642"/>
        <item x="176"/>
        <item x="2049"/>
        <item x="1394"/>
        <item x="2172"/>
        <item x="216"/>
        <item x="1927"/>
        <item x="2219"/>
        <item x="2292"/>
        <item x="627"/>
        <item x="624"/>
        <item x="2441"/>
        <item x="2570"/>
        <item x="2473"/>
        <item x="2511"/>
        <item x="2468"/>
        <item x="2385"/>
        <item x="1517"/>
        <item x="2218"/>
        <item x="897"/>
        <item x="1587"/>
        <item x="141"/>
        <item x="2414"/>
        <item x="666"/>
        <item x="2092"/>
        <item x="574"/>
        <item x="1363"/>
        <item x="732"/>
        <item x="1018"/>
        <item x="2521"/>
        <item x="1953"/>
        <item x="1822"/>
        <item x="524"/>
        <item x="2236"/>
        <item x="1362"/>
        <item x="612"/>
        <item x="429"/>
        <item x="1417"/>
        <item x="1063"/>
        <item x="2394"/>
        <item x="623"/>
        <item x="123"/>
        <item x="550"/>
        <item x="2375"/>
        <item x="2155"/>
        <item x="705"/>
        <item x="638"/>
        <item x="999"/>
        <item x="1712"/>
        <item x="1615"/>
        <item x="334"/>
        <item x="1951"/>
        <item x="1085"/>
        <item x="1781"/>
        <item x="725"/>
        <item x="910"/>
        <item x="170"/>
        <item x="324"/>
        <item x="2549"/>
        <item x="1921"/>
        <item x="1499"/>
        <item x="2247"/>
        <item x="21"/>
        <item x="1169"/>
        <item x="1431"/>
        <item x="2"/>
        <item x="1542"/>
        <item x="1100"/>
        <item x="1755"/>
        <item x="182"/>
        <item x="866"/>
        <item x="840"/>
        <item x="929"/>
        <item x="899"/>
        <item x="673"/>
        <item x="1124"/>
        <item x="1988"/>
        <item x="127"/>
        <item x="1879"/>
        <item x="2459"/>
        <item x="927"/>
        <item x="1529"/>
        <item x="1201"/>
        <item x="2492"/>
        <item x="835"/>
        <item x="690"/>
        <item x="2024"/>
        <item x="355"/>
        <item x="992"/>
        <item x="1609"/>
        <item x="576"/>
        <item x="2050"/>
        <item x="2126"/>
        <item x="1783"/>
        <item x="1174"/>
        <item x="2530"/>
        <item x="2474"/>
        <item x="1082"/>
        <item x="876"/>
        <item x="100"/>
        <item x="24"/>
        <item x="1399"/>
        <item x="792"/>
        <item x="88"/>
        <item x="1789"/>
        <item x="1804"/>
        <item x="737"/>
        <item x="1929"/>
        <item x="1513"/>
        <item x="631"/>
        <item x="91"/>
        <item x="1523"/>
        <item x="1644"/>
        <item x="1617"/>
        <item x="1385"/>
        <item x="396"/>
        <item x="533"/>
        <item x="90"/>
        <item x="92"/>
        <item x="270"/>
        <item x="1229"/>
        <item x="1469"/>
        <item x="2284"/>
        <item x="309"/>
        <item x="895"/>
        <item x="32"/>
        <item x="1496"/>
        <item x="1583"/>
        <item x="1588"/>
        <item x="388"/>
        <item x="569"/>
        <item x="1543"/>
        <item x="1005"/>
        <item x="1761"/>
        <item x="775"/>
        <item x="2308"/>
        <item x="2553"/>
        <item x="1635"/>
        <item x="259"/>
        <item x="505"/>
        <item x="2405"/>
        <item x="950"/>
        <item x="1745"/>
        <item x="853"/>
        <item x="394"/>
        <item x="964"/>
        <item x="464"/>
        <item x="2477"/>
        <item x="1829"/>
        <item x="1922"/>
        <item x="2151"/>
        <item x="469"/>
        <item x="564"/>
        <item x="1147"/>
        <item x="1706"/>
        <item x="917"/>
        <item x="266"/>
        <item x="1411"/>
        <item x="1721"/>
        <item x="1292"/>
        <item x="1445"/>
        <item x="65"/>
        <item x="2065"/>
        <item x="1050"/>
        <item x="1838"/>
        <item x="653"/>
        <item x="1805"/>
        <item x="1714"/>
        <item x="1797"/>
        <item x="1260"/>
        <item x="531"/>
        <item x="1358"/>
        <item x="2228"/>
        <item x="658"/>
        <item x="1924"/>
        <item x="2054"/>
        <item x="1097"/>
        <item x="44"/>
        <item x="142"/>
        <item x="1423"/>
        <item x="1708"/>
        <item x="105"/>
        <item x="1334"/>
        <item x="1462"/>
        <item x="1044"/>
        <item x="2564"/>
        <item x="57"/>
        <item x="2537"/>
        <item x="1437"/>
        <item x="2358"/>
        <item x="1544"/>
        <item x="1442"/>
        <item x="536"/>
        <item x="408"/>
        <item x="723"/>
        <item x="2589"/>
        <item x="193"/>
        <item x="2415"/>
        <item x="634"/>
        <item x="428"/>
        <item x="201"/>
        <item x="1374"/>
        <item x="2362"/>
        <item x="1888"/>
        <item x="1741"/>
        <item x="1746"/>
        <item x="1312"/>
        <item x="1033"/>
        <item x="2319"/>
        <item x="106"/>
        <item x="1167"/>
        <item x="236"/>
        <item x="1372"/>
        <item x="2047"/>
        <item x="782"/>
        <item x="1936"/>
        <item x="377"/>
        <item x="2327"/>
        <item x="80"/>
        <item x="1830"/>
        <item x="1511"/>
        <item x="1344"/>
        <item x="1616"/>
        <item x="1343"/>
        <item x="1069"/>
        <item x="1643"/>
        <item x="1971"/>
        <item x="751"/>
        <item x="1045"/>
        <item x="313"/>
        <item x="455"/>
        <item x="2237"/>
        <item x="382"/>
        <item x="988"/>
        <item x="750"/>
        <item x="2088"/>
        <item x="364"/>
        <item x="1832"/>
        <item x="2156"/>
        <item x="246"/>
        <item x="1677"/>
        <item x="2103"/>
        <item x="2086"/>
        <item x="2556"/>
        <item x="208"/>
        <item x="753"/>
        <item x="713"/>
        <item x="754"/>
        <item x="1215"/>
        <item x="2514"/>
        <item x="2404"/>
        <item x="590"/>
        <item x="585"/>
        <item x="1724"/>
        <item x="1093"/>
        <item x="743"/>
        <item x="617"/>
        <item x="472"/>
        <item x="1570"/>
        <item x="2071"/>
        <item x="947"/>
        <item x="250"/>
        <item x="178"/>
        <item x="1941"/>
        <item x="1795"/>
        <item x="1672"/>
        <item x="1274"/>
        <item x="1837"/>
        <item x="955"/>
        <item x="660"/>
        <item x="1032"/>
        <item x="2597"/>
        <item x="508"/>
        <item x="646"/>
        <item x="1315"/>
        <item x="242"/>
        <item x="1883"/>
        <item x="833"/>
        <item x="580"/>
        <item x="959"/>
        <item x="609"/>
        <item x="192"/>
        <item x="461"/>
        <item x="1010"/>
        <item x="522"/>
        <item x="2106"/>
        <item x="2306"/>
        <item x="874"/>
        <item x="204"/>
        <item x="1558"/>
        <item x="166"/>
        <item x="275"/>
        <item x="1810"/>
        <item x="1003"/>
        <item x="887"/>
        <item x="563"/>
        <item x="1552"/>
        <item x="769"/>
        <item x="2204"/>
        <item x="2055"/>
        <item x="1349"/>
        <item x="1470"/>
        <item x="2403"/>
        <item x="2548"/>
        <item x="906"/>
        <item x="2082"/>
        <item x="678"/>
        <item x="1408"/>
        <item x="537"/>
        <item x="527"/>
        <item x="2315"/>
        <item x="400"/>
        <item x="1895"/>
        <item x="1335"/>
        <item x="1854"/>
        <item x="540"/>
        <item x="1392"/>
        <item x="58"/>
        <item x="1757"/>
        <item x="1375"/>
        <item x="1451"/>
        <item x="1669"/>
        <item x="1153"/>
        <item x="1651"/>
        <item x="2443"/>
        <item x="2200"/>
        <item x="1520"/>
        <item x="1208"/>
        <item x="2596"/>
        <item x="2369"/>
        <item x="2551"/>
        <item x="419"/>
        <item x="1506"/>
        <item x="2445"/>
        <item x="2588"/>
        <item x="740"/>
        <item x="386"/>
        <item x="2288"/>
        <item x="69"/>
        <item x="2410"/>
        <item x="661"/>
        <item x="1447"/>
        <item x="2423"/>
        <item x="951"/>
        <item x="1173"/>
        <item x="1577"/>
        <item x="1120"/>
        <item x="1319"/>
        <item x="1355"/>
        <item x="2026"/>
        <item x="1478"/>
        <item x="2563"/>
        <item x="367"/>
        <item x="2076"/>
        <item x="2448"/>
        <item x="1524"/>
        <item x="2245"/>
        <item x="446"/>
        <item x="1077"/>
        <item x="206"/>
        <item x="554"/>
        <item x="561"/>
        <item x="567"/>
        <item x="1630"/>
        <item x="1736"/>
        <item x="2399"/>
        <item x="1037"/>
        <item x="1793"/>
        <item x="1310"/>
        <item x="63"/>
        <item x="49"/>
        <item x="709"/>
        <item x="1658"/>
        <item x="832"/>
        <item x="884"/>
        <item x="2179"/>
        <item x="1371"/>
        <item x="1697"/>
        <item x="1409"/>
        <item x="116"/>
        <item x="467"/>
        <item x="1613"/>
        <item x="1602"/>
        <item x="2280"/>
        <item x="2053"/>
        <item x="2154"/>
        <item x="738"/>
        <item x="979"/>
        <item x="765"/>
        <item x="43"/>
        <item x="2014"/>
        <item x="2328"/>
        <item x="2480"/>
        <item x="643"/>
        <item x="1430"/>
        <item x="822"/>
        <item x="2002"/>
        <item x="4"/>
        <item x="2163"/>
        <item x="426"/>
        <item x="2419"/>
        <item x="1041"/>
        <item x="594"/>
        <item x="2488"/>
        <item x="278"/>
        <item x="2011"/>
        <item x="22"/>
        <item x="1527"/>
        <item x="1993"/>
        <item x="1106"/>
        <item x="1679"/>
        <item x="2109"/>
        <item x="555"/>
        <item x="159"/>
        <item x="19"/>
        <item x="1715"/>
        <item x="1214"/>
        <item x="1428"/>
        <item x="107"/>
        <item x="1256"/>
        <item x="53"/>
        <item x="318"/>
        <item x="1843"/>
        <item x="2475"/>
        <item x="1557"/>
        <item x="115"/>
        <item x="2536"/>
        <item x="857"/>
        <item x="1699"/>
        <item x="1958"/>
        <item x="1144"/>
        <item x="422"/>
        <item x="1390"/>
        <item x="1727"/>
        <item x="2476"/>
        <item x="240"/>
        <item x="2041"/>
        <item x="882"/>
        <item x="773"/>
        <item x="1389"/>
        <item x="1495"/>
        <item x="742"/>
        <item x="1026"/>
        <item x="889"/>
        <item x="2133"/>
        <item x="2036"/>
        <item x="2555"/>
        <item x="2231"/>
        <item x="613"/>
        <item x="485"/>
        <item x="1778"/>
        <item x="140"/>
        <item x="1218"/>
        <item x="1891"/>
        <item x="28"/>
        <item x="424"/>
        <item x="2497"/>
        <item x="1510"/>
        <item x="1655"/>
        <item x="253"/>
        <item x="707"/>
        <item x="1347"/>
        <item x="330"/>
        <item x="84"/>
        <item x="431"/>
        <item x="718"/>
        <item x="1711"/>
        <item x="978"/>
        <item x="434"/>
        <item x="181"/>
        <item x="1977"/>
        <item x="877"/>
        <item x="1514"/>
        <item x="2045"/>
        <item x="516"/>
        <item x="2444"/>
        <item x="2142"/>
        <item x="1533"/>
        <item x="415"/>
        <item x="1206"/>
        <item x="333"/>
        <item x="1376"/>
        <item x="1505"/>
        <item x="974"/>
        <item x="1298"/>
        <item x="996"/>
        <item x="772"/>
        <item x="1210"/>
        <item x="1223"/>
        <item x="405"/>
        <item x="938"/>
        <item x="329"/>
        <item x="794"/>
        <item x="1025"/>
        <item x="798"/>
        <item x="241"/>
        <item x="2349"/>
        <item x="588"/>
        <item x="908"/>
        <item x="389"/>
        <item x="744"/>
        <item x="626"/>
        <item x="838"/>
        <item x="526"/>
        <item x="1148"/>
        <item x="1954"/>
        <item x="836"/>
        <item x="29"/>
        <item x="2357"/>
        <item x="1481"/>
        <item x="2056"/>
        <item x="101"/>
        <item x="1938"/>
        <item x="1419"/>
        <item x="1291"/>
        <item x="2145"/>
        <item x="2137"/>
        <item x="1790"/>
        <item x="41"/>
        <item x="1239"/>
        <item x="1324"/>
        <item x="1600"/>
        <item x="120"/>
        <item x="1342"/>
        <item x="1295"/>
        <item x="1725"/>
        <item x="2561"/>
        <item x="2061"/>
        <item x="2545"/>
        <item x="880"/>
        <item x="667"/>
        <item x="71"/>
        <item x="217"/>
        <item x="79"/>
        <item x="2314"/>
        <item x="1566"/>
        <item x="855"/>
        <item x="2074"/>
        <item x="2382"/>
        <item x="596"/>
        <item x="2329"/>
        <item x="1934"/>
        <item x="2141"/>
        <item x="66"/>
        <item x="1463"/>
        <item x="152"/>
        <item x="1689"/>
        <item x="1068"/>
        <item x="2264"/>
        <item x="1391"/>
        <item x="579"/>
        <item x="2562"/>
        <item x="1366"/>
        <item x="919"/>
        <item x="2051"/>
        <item x="311"/>
        <item x="1538"/>
        <item x="2579"/>
        <item x="2478"/>
        <item x="475"/>
        <item x="589"/>
        <item x="861"/>
        <item x="2457"/>
        <item x="2229"/>
        <item x="378"/>
        <item x="1632"/>
        <item x="1474"/>
        <item x="267"/>
        <item x="1055"/>
        <item x="688"/>
        <item x="1352"/>
        <item x="494"/>
        <item x="2396"/>
        <item x="1316"/>
        <item x="1314"/>
        <item x="2194"/>
        <item x="2395"/>
        <item x="1942"/>
        <item x="239"/>
        <item x="271"/>
        <item x="2252"/>
        <item x="1855"/>
        <item x="164"/>
        <item x="1599"/>
        <item x="2132"/>
        <item x="695"/>
        <item x="2285"/>
        <item x="969"/>
        <item x="2003"/>
        <item x="1596"/>
        <item x="2042"/>
        <item x="87"/>
        <item x="345"/>
        <item x="1713"/>
        <item x="1158"/>
        <item x="700"/>
        <item x="2532"/>
        <item x="2439"/>
        <item x="2187"/>
        <item x="282"/>
        <item x="1084"/>
        <item x="294"/>
        <item x="905"/>
        <item x="784"/>
        <item x="2139"/>
        <item x="2411"/>
        <item x="128"/>
        <item x="1568"/>
        <item x="338"/>
        <item x="2525"/>
        <item x="1466"/>
        <item x="1631"/>
        <item x="1525"/>
        <item x="2201"/>
        <item x="2482"/>
        <item x="135"/>
        <item x="391"/>
        <item x="948"/>
        <item x="924"/>
        <item x="1410"/>
        <item x="803"/>
        <item x="1492"/>
        <item x="708"/>
        <item x="2034"/>
        <item x="2171"/>
        <item x="791"/>
        <item x="1186"/>
        <item x="1092"/>
        <item x="1776"/>
        <item x="493"/>
        <item x="319"/>
        <item x="1576"/>
        <item x="2060"/>
        <item x="797"/>
        <item x="2216"/>
        <item x="2554"/>
        <item x="722"/>
        <item x="2336"/>
        <item x="1432"/>
        <item x="868"/>
        <item x="983"/>
        <item x="2307"/>
        <item x="2465"/>
        <item x="2528"/>
        <item x="50"/>
        <item x="1142"/>
        <item x="2426"/>
        <item x="2131"/>
        <item x="1011"/>
        <item x="2070"/>
        <item x="2031"/>
        <item x="2101"/>
        <item x="1559"/>
        <item x="1107"/>
        <item x="2110"/>
        <item x="481"/>
        <item x="760"/>
        <item x="1064"/>
        <item x="1984"/>
        <item x="1479"/>
        <item x="913"/>
        <item x="157"/>
        <item x="936"/>
        <item x="1900"/>
        <item x="961"/>
        <item x="551"/>
        <item x="2291"/>
        <item x="305"/>
        <item x="2447"/>
        <item x="1849"/>
        <item x="1175"/>
        <item x="1905"/>
        <item x="720"/>
        <item x="196"/>
        <item x="670"/>
        <item x="438"/>
        <item x="2501"/>
        <item x="2428"/>
        <item x="2591"/>
        <item x="1700"/>
        <item x="1682"/>
        <item x="692"/>
        <item x="986"/>
        <item x="894"/>
        <item x="349"/>
        <item x="1902"/>
        <item x="1995"/>
        <item x="2125"/>
        <item x="1195"/>
        <item x="2298"/>
        <item x="1109"/>
        <item x="2442"/>
        <item x="2195"/>
        <item x="1820"/>
        <item x="915"/>
        <item x="2571"/>
        <item x="402"/>
        <item x="2429"/>
        <item x="1945"/>
        <item x="2238"/>
        <item x="859"/>
        <item x="2069"/>
        <item x="1364"/>
        <item x="2167"/>
        <item x="56"/>
        <item x="2162"/>
        <item x="1130"/>
        <item x="1228"/>
        <item x="52"/>
        <item x="456"/>
        <item x="1119"/>
        <item x="2240"/>
        <item x="2606"/>
        <item x="1747"/>
        <item x="2230"/>
        <item x="727"/>
        <item x="1833"/>
        <item x="2254"/>
        <item x="2108"/>
        <item x="1293"/>
        <item x="2360"/>
        <item x="875"/>
        <item x="420"/>
        <item x="1317"/>
        <item x="827"/>
        <item x="463"/>
        <item x="1807"/>
        <item x="878"/>
        <item x="560"/>
        <item x="2297"/>
        <item x="2522"/>
        <item x="1653"/>
        <item x="2249"/>
        <item x="607"/>
        <item x="2433"/>
        <item x="583"/>
        <item x="870"/>
        <item x="994"/>
        <item x="1328"/>
        <item x="937"/>
        <item x="249"/>
        <item x="1926"/>
        <item x="1139"/>
        <item x="2600"/>
        <item x="2390"/>
        <item x="715"/>
        <item x="1405"/>
        <item x="1266"/>
        <item x="1962"/>
        <item x="110"/>
        <item x="2427"/>
        <item x="1791"/>
        <item x="131"/>
        <item x="802"/>
        <item x="1564"/>
        <item x="2365"/>
        <item x="2364"/>
        <item x="470"/>
        <item x="683"/>
        <item x="975"/>
        <item x="650"/>
        <item x="1662"/>
        <item x="637"/>
        <item x="2207"/>
        <item x="150"/>
        <item x="552"/>
        <item x="2559"/>
        <item x="1808"/>
        <item x="621"/>
        <item x="2159"/>
        <item x="1230"/>
        <item x="191"/>
        <item x="635"/>
        <item x="1253"/>
        <item x="1282"/>
        <item x="2368"/>
        <item x="2533"/>
        <item x="598"/>
        <item x="1994"/>
        <item x="651"/>
        <item x="47"/>
        <item x="399"/>
        <item x="2033"/>
        <item x="1301"/>
        <item x="2275"/>
        <item x="2576"/>
        <item x="2381"/>
        <item x="1572"/>
        <item x="1440"/>
        <item x="2438"/>
        <item x="373"/>
        <item x="603"/>
        <item x="1928"/>
        <item x="767"/>
        <item x="397"/>
        <item x="1611"/>
        <item x="1001"/>
        <item x="1027"/>
        <item x="1255"/>
        <item x="1950"/>
        <item x="256"/>
        <item x="783"/>
        <item x="1952"/>
        <item x="1607"/>
        <item x="1170"/>
        <item x="2261"/>
        <item x="2304"/>
        <item x="2177"/>
        <item x="2048"/>
        <item x="2084"/>
        <item x="863"/>
        <item x="943"/>
        <item x="1959"/>
        <item x="362"/>
        <item x="2062"/>
        <item x="1128"/>
        <item x="1454"/>
        <item x="213"/>
        <item x="149"/>
        <item x="1290"/>
        <item x="1439"/>
        <item x="1236"/>
        <item x="645"/>
        <item x="2052"/>
        <item x="2242"/>
        <item x="45"/>
        <item x="2509"/>
        <item x="1429"/>
        <item x="322"/>
        <item x="1796"/>
        <item x="2043"/>
        <item x="2557"/>
        <item x="1265"/>
        <item x="946"/>
        <item x="1836"/>
        <item x="1287"/>
        <item x="1395"/>
        <item x="1840"/>
        <item x="1774"/>
        <item x="1912"/>
        <item x="1177"/>
        <item x="1597"/>
        <item x="341"/>
        <item x="1254"/>
        <item x="1183"/>
        <item x="956"/>
        <item x="186"/>
        <item x="2513"/>
        <item x="1748"/>
        <item x="848"/>
        <item x="622"/>
        <item x="1560"/>
        <item x="1383"/>
        <item x="1412"/>
        <item x="1126"/>
        <item x="2038"/>
        <item x="299"/>
        <item x="2463"/>
        <item x="2387"/>
        <item x="1683"/>
        <item x="51"/>
        <item x="776"/>
        <item x="801"/>
        <item x="503"/>
        <item x="1749"/>
        <item x="1571"/>
        <item x="354"/>
        <item x="2503"/>
        <item x="814"/>
        <item x="393"/>
        <item x="1709"/>
        <item x="35"/>
        <item x="119"/>
        <item x="1040"/>
        <item x="381"/>
        <item x="1398"/>
        <item x="1815"/>
        <item x="2344"/>
        <item x="962"/>
        <item x="114"/>
        <item x="352"/>
        <item x="1799"/>
        <item x="1150"/>
        <item x="710"/>
        <item x="1125"/>
        <item x="966"/>
        <item x="479"/>
        <item x="1443"/>
        <item x="839"/>
        <item x="1163"/>
        <item x="1869"/>
        <item x="1985"/>
        <item x="1769"/>
        <item x="761"/>
        <item x="2539"/>
        <item x="1899"/>
        <item x="923"/>
        <item x="290"/>
        <item x="1546"/>
        <item x="317"/>
        <item x="1046"/>
        <item x="165"/>
        <item x="1369"/>
        <item x="111"/>
        <item x="1684"/>
        <item x="2161"/>
        <item x="1801"/>
        <item x="1728"/>
        <item x="1948"/>
        <item x="292"/>
        <item x="2584"/>
        <item x="2271"/>
        <item x="1638"/>
        <item x="845"/>
        <item x="1121"/>
        <item x="1245"/>
        <item x="2330"/>
        <item x="1149"/>
        <item x="591"/>
        <item x="639"/>
        <item x="2186"/>
        <item x="1233"/>
        <item x="819"/>
        <item x="717"/>
        <item x="1067"/>
        <item x="2279"/>
        <item x="126"/>
        <item x="1198"/>
        <item x="40"/>
        <item x="633"/>
        <item x="642"/>
        <item x="442"/>
        <item x="2281"/>
        <item x="451"/>
        <item x="1434"/>
        <item x="175"/>
        <item x="662"/>
        <item x="2272"/>
        <item x="2602"/>
        <item x="2269"/>
        <item x="1450"/>
        <item x="1574"/>
        <item x="1065"/>
        <item x="1477"/>
        <item x="1083"/>
        <item x="243"/>
        <item x="234"/>
        <item x="1612"/>
        <item x="1986"/>
        <item x="883"/>
        <item x="846"/>
        <item x="2121"/>
        <item x="15"/>
        <item x="410"/>
        <item x="184"/>
        <item x="33"/>
        <item x="1370"/>
        <item x="1704"/>
        <item x="1414"/>
        <item x="879"/>
        <item x="2211"/>
        <item x="618"/>
        <item x="1043"/>
        <item x="787"/>
        <item x="2512"/>
        <item x="1197"/>
        <item x="680"/>
        <item x="2258"/>
        <item x="2040"/>
        <item x="226"/>
        <item x="54"/>
        <item x="2212"/>
        <item x="781"/>
        <item x="933"/>
        <item x="701"/>
        <item x="1487"/>
        <item x="942"/>
        <item x="829"/>
        <item x="272"/>
        <item x="2067"/>
        <item x="2316"/>
        <item x="2347"/>
        <item x="1441"/>
        <item x="1086"/>
        <item x="681"/>
        <item x="941"/>
        <item x="1659"/>
        <item x="559"/>
        <item x="572"/>
        <item x="1080"/>
        <item x="2485"/>
        <item x="1216"/>
        <item x="1637"/>
        <item x="920"/>
        <item x="703"/>
        <item x="2412"/>
        <item x="1573"/>
        <item x="2066"/>
        <item x="1903"/>
        <item x="2436"/>
        <item x="1716"/>
        <item x="2458"/>
        <item x="711"/>
        <item x="1013"/>
        <item x="2032"/>
        <item x="546"/>
        <item x="2165"/>
        <item x="244"/>
        <item x="1665"/>
        <item x="1157"/>
        <item x="1162"/>
        <item x="448"/>
        <item x="1648"/>
        <item x="2517"/>
        <item x="31"/>
        <item x="891"/>
        <item x="1773"/>
        <item x="967"/>
        <item x="2030"/>
        <item x="380"/>
        <item x="1812"/>
        <item x="1785"/>
        <item x="325"/>
        <item x="2210"/>
        <item x="1140"/>
        <item x="1614"/>
        <item x="2213"/>
        <item x="759"/>
        <item x="2498"/>
        <item x="1259"/>
        <item x="816"/>
        <item x="188"/>
        <item x="1224"/>
        <item x="1623"/>
        <item x="2147"/>
        <item x="2323"/>
        <item x="1821"/>
        <item x="1964"/>
        <item x="534"/>
        <item x="1075"/>
        <item x="23"/>
        <item x="327"/>
        <item x="1515"/>
        <item x="1522"/>
        <item x="1133"/>
        <item x="2302"/>
        <item x="1592"/>
        <item x="573"/>
        <item x="1243"/>
        <item x="1545"/>
        <item x="1378"/>
        <item x="654"/>
        <item x="977"/>
        <item x="108"/>
        <item x="1238"/>
        <item x="2028"/>
        <item x="372"/>
        <item x="1963"/>
        <item x="0"/>
        <item x="2089"/>
        <item x="1696"/>
        <item x="248"/>
        <item x="1939"/>
        <item x="1798"/>
        <item x="1276"/>
        <item x="1861"/>
        <item x="1969"/>
        <item x="86"/>
        <item x="1932"/>
        <item x="847"/>
        <item x="343"/>
        <item x="1551"/>
        <item x="1435"/>
        <item x="1484"/>
        <item x="2075"/>
        <item x="636"/>
        <item x="672"/>
        <item x="998"/>
        <item x="1225"/>
        <item x="1300"/>
        <item x="1051"/>
        <item x="799"/>
        <item x="1625"/>
        <item x="691"/>
        <item x="2148"/>
        <item x="1968"/>
        <item x="2453"/>
        <item x="1421"/>
        <item x="1200"/>
        <item x="1882"/>
        <item x="2227"/>
        <item x="850"/>
        <item x="2016"/>
        <item x="2519"/>
        <item x="375"/>
        <item x="1036"/>
        <item x="2508"/>
        <item x="1539"/>
        <item x="1234"/>
        <item x="1998"/>
        <item x="332"/>
        <item x="1354"/>
        <item x="423"/>
        <item x="971"/>
        <item x="2334"/>
        <item x="210"/>
        <item x="143"/>
        <item x="800"/>
        <item x="2287"/>
        <item x="279"/>
        <item x="1187"/>
        <item x="2333"/>
        <item x="2352"/>
        <item x="113"/>
        <item x="2262"/>
        <item x="1393"/>
        <item x="2173"/>
        <item x="1908"/>
        <item x="1160"/>
        <item x="1707"/>
        <item x="1668"/>
        <item x="407"/>
        <item x="2384"/>
        <item x="287"/>
        <item x="1268"/>
        <item x="2091"/>
        <item x="17"/>
        <item x="1578"/>
        <item x="1099"/>
        <item x="779"/>
        <item x="1966"/>
        <item x="1887"/>
        <item x="2309"/>
        <item x="2176"/>
        <item x="1636"/>
        <item x="1333"/>
        <item x="922"/>
        <item x="1504"/>
        <item x="1619"/>
        <item x="2609"/>
        <item x="763"/>
        <item x="813"/>
        <item x="1851"/>
        <item x="730"/>
        <item x="2575"/>
        <item x="1743"/>
        <item x="1004"/>
        <item x="548"/>
        <item x="1634"/>
        <item x="904"/>
        <item x="1605"/>
        <item x="187"/>
        <item x="1734"/>
        <item x="1480"/>
        <item x="1307"/>
        <item x="684"/>
        <item x="2546"/>
        <item x="274"/>
        <item x="804"/>
        <item x="1729"/>
        <item x="2203"/>
        <item x="1603"/>
        <item x="46"/>
        <item x="2581"/>
        <item x="2376"/>
        <item x="480"/>
        <item x="659"/>
        <item x="869"/>
        <item x="2168"/>
        <item x="2079"/>
        <item x="907"/>
        <item x="1875"/>
        <item x="2174"/>
        <item x="1061"/>
        <item x="892"/>
        <item x="2452"/>
        <item x="1940"/>
        <item x="347"/>
        <item x="96"/>
        <item x="2583"/>
        <item x="1270"/>
        <item x="1550"/>
        <item x="280"/>
        <item x="2122"/>
        <item x="1095"/>
        <item x="2534"/>
        <item x="2431"/>
        <item x="1348"/>
        <item x="2099"/>
        <item x="1621"/>
        <item x="353"/>
        <item x="849"/>
        <item x="671"/>
        <item x="365"/>
        <item x="1590"/>
        <item x="1824"/>
        <item x="1618"/>
        <item x="1006"/>
        <item x="934"/>
        <item x="1386"/>
        <item x="1357"/>
        <item x="1671"/>
        <item x="952"/>
        <item x="2373"/>
        <item x="2335"/>
        <item x="1048"/>
        <item x="2114"/>
        <item x="237"/>
        <item x="346"/>
        <item x="593"/>
        <item x="328"/>
        <item x="1009"/>
        <item x="483"/>
        <item x="1582"/>
        <item x="406"/>
        <item x="1402"/>
        <item x="125"/>
        <item x="918"/>
        <item x="1112"/>
        <item x="2500"/>
        <item x="2494"/>
        <item x="1528"/>
        <item x="2270"/>
        <item x="1722"/>
        <item x="1589"/>
        <item x="497"/>
        <item x="76"/>
        <item x="2020"/>
        <item x="2460"/>
        <item x="124"/>
        <item x="1930"/>
        <item x="1880"/>
        <item x="366"/>
        <item x="2001"/>
        <item x="1705"/>
        <item x="1244"/>
        <item x="812"/>
        <item x="1438"/>
        <item x="628"/>
        <item x="1850"/>
        <item x="2317"/>
        <item x="2124"/>
        <item x="500"/>
        <item x="1844"/>
        <item x="168"/>
        <item x="1137"/>
        <item x="289"/>
        <item x="674"/>
        <item x="595"/>
        <item x="211"/>
        <item x="1816"/>
        <item x="1222"/>
        <item x="1184"/>
        <item x="1132"/>
        <item x="793"/>
        <item x="487"/>
        <item x="489"/>
        <item x="1825"/>
        <item x="1115"/>
        <item x="1304"/>
        <item x="409"/>
        <item x="2119"/>
        <item x="435"/>
        <item x="808"/>
        <item x="384"/>
        <item x="1332"/>
        <item x="2523"/>
        <item x="2402"/>
        <item x="2321"/>
        <item x="1628"/>
        <item x="815"/>
        <item x="2481"/>
        <item x="1601"/>
        <item x="2265"/>
        <item x="1999"/>
        <item x="1919"/>
        <item x="2311"/>
        <item x="1076"/>
        <item x="2371"/>
        <item x="556"/>
        <item x="1549"/>
        <item x="2107"/>
        <item x="2483"/>
        <item x="1351"/>
        <item x="474"/>
        <item x="2140"/>
        <item x="1275"/>
        <item x="1272"/>
        <item x="2550"/>
        <item x="1459"/>
        <item x="729"/>
        <item x="1367"/>
        <item x="1415"/>
        <item x="77"/>
        <item x="644"/>
        <item x="1598"/>
        <item x="608"/>
        <item x="2341"/>
        <item x="1562"/>
        <item x="1772"/>
        <item x="1217"/>
        <item x="1694"/>
        <item x="2366"/>
        <item x="2610"/>
        <item x="2572"/>
        <item x="2541"/>
        <item x="281"/>
        <item x="390"/>
        <item x="2535"/>
        <item x="102"/>
        <item x="145"/>
        <item x="2022"/>
        <item x="1303"/>
        <item x="1323"/>
        <item x="2010"/>
        <item x="1345"/>
        <item x="306"/>
        <item x="2425"/>
        <item x="16"/>
        <item x="2567"/>
        <item x="521"/>
        <item x="2018"/>
        <item x="2552"/>
        <item x="1911"/>
        <item x="252"/>
        <item x="604"/>
        <item x="1159"/>
        <item x="269"/>
        <item x="2198"/>
        <item x="528"/>
        <item x="2393"/>
        <item x="1042"/>
        <item x="523"/>
        <item x="1870"/>
        <item x="2325"/>
        <item x="1996"/>
        <item x="865"/>
        <item x="118"/>
        <item x="858"/>
        <item x="2129"/>
        <item x="413"/>
        <item x="1856"/>
        <item x="1489"/>
        <item x="2540"/>
        <item x="586"/>
        <item x="530"/>
        <item x="418"/>
        <item x="2263"/>
        <item x="940"/>
        <item x="1933"/>
        <item x="1181"/>
        <item x="1455"/>
        <item x="1839"/>
        <item x="2274"/>
        <item x="2128"/>
        <item x="733"/>
        <item x="173"/>
        <item x="1473"/>
        <item x="2446"/>
        <item x="421"/>
        <item x="1991"/>
        <item x="2013"/>
        <item x="2383"/>
        <item x="501"/>
        <item x="886"/>
        <item x="1199"/>
        <item x="134"/>
        <item x="963"/>
        <item x="2294"/>
        <item x="218"/>
        <item x="513"/>
        <item x="2160"/>
        <item x="1057"/>
        <item x="2094"/>
        <item x="2353"/>
        <item x="2276"/>
        <item x="1974"/>
        <item x="1382"/>
        <item x="2531"/>
        <item x="820"/>
        <item x="37"/>
        <item x="1859"/>
        <item x="1261"/>
        <item x="1336"/>
        <item x="2435"/>
        <item x="1865"/>
        <item x="197"/>
        <item x="614"/>
        <item x="1337"/>
        <item x="117"/>
        <item x="255"/>
        <item x="247"/>
        <item x="153"/>
        <item x="25"/>
        <item x="1548"/>
        <item x="1853"/>
        <item x="130"/>
        <item x="462"/>
        <item x="539"/>
        <item x="1309"/>
        <item x="1892"/>
        <item x="745"/>
        <item x="851"/>
        <item x="2489"/>
        <item x="553"/>
        <item x="1661"/>
        <item x="748"/>
        <item x="1258"/>
        <item x="1502"/>
        <item x="1620"/>
        <item x="1164"/>
        <item x="2058"/>
        <item x="520"/>
        <item x="1846"/>
        <item x="1541"/>
        <item x="931"/>
        <item x="144"/>
        <item x="1646"/>
        <item x="2019"/>
        <item x="229"/>
        <item x="94"/>
        <item x="26"/>
        <item x="1031"/>
        <item x="965"/>
        <item x="1401"/>
        <item x="898"/>
        <item x="1240"/>
        <item x="1114"/>
        <item x="1341"/>
        <item x="602"/>
        <item x="2081"/>
        <item x="81"/>
        <item x="263"/>
        <item x="1756"/>
        <item x="1176"/>
        <item x="2293"/>
        <item x="515"/>
        <item x="2379"/>
        <item x="183"/>
        <item x="2193"/>
        <item x="2430"/>
        <item x="350"/>
        <item x="264"/>
        <item x="1828"/>
        <item x="1847"/>
        <item x="993"/>
        <item x="2143"/>
        <item x="2417"/>
        <item x="510"/>
        <item x="1231"/>
        <item x="374"/>
        <item x="2407"/>
        <item x="1871"/>
        <item x="337"/>
        <item x="582"/>
        <item x="821"/>
        <item x="649"/>
        <item x="2356"/>
        <item x="1910"/>
        <item x="404"/>
        <item x="1327"/>
        <item x="195"/>
        <item x="496"/>
        <item x="122"/>
        <item x="2190"/>
        <item x="1104"/>
        <item x="2469"/>
        <item x="2462"/>
        <item x="154"/>
        <item x="519"/>
        <item x="562"/>
        <item x="1780"/>
        <item x="2251"/>
        <item x="214"/>
        <item x="1024"/>
        <item x="2097"/>
        <item x="1289"/>
        <item x="1923"/>
        <item x="1901"/>
        <item x="1373"/>
        <item x="2378"/>
        <item x="2440"/>
        <item x="336"/>
        <item x="1490"/>
        <item x="958"/>
        <item x="597"/>
        <item x="1695"/>
        <item x="2102"/>
        <item x="60"/>
        <item x="2397"/>
        <item x="301"/>
        <item x="805"/>
        <item x="230"/>
        <item x="1226"/>
        <item x="62"/>
        <item x="1486"/>
        <item x="2224"/>
        <item x="1555"/>
        <item x="1116"/>
        <item x="1610"/>
        <item x="2273"/>
        <item x="12"/>
        <item x="401"/>
        <item x="1858"/>
        <item x="359"/>
        <item x="1283"/>
        <item x="1325"/>
        <item x="1156"/>
        <item x="1580"/>
        <item x="2461"/>
        <item x="55"/>
        <item x="1016"/>
        <item x="273"/>
        <item x="1881"/>
        <item x="1656"/>
        <item x="1943"/>
        <item x="2083"/>
        <item x="1594"/>
        <item x="1976"/>
        <item x="148"/>
        <item x="369"/>
        <item x="852"/>
        <item x="1760"/>
        <item x="449"/>
        <item x="1012"/>
        <item x="1049"/>
        <item x="1802"/>
        <item x="1279"/>
        <item x="587"/>
        <item x="1848"/>
        <item x="714"/>
        <item x="2286"/>
        <item x="1735"/>
        <item x="1779"/>
        <item x="2343"/>
        <item x="1117"/>
        <item x="860"/>
        <item x="2004"/>
        <item x="1205"/>
        <item x="856"/>
        <item x="1654"/>
        <item x="1593"/>
        <item x="1221"/>
        <item x="888"/>
        <item x="1472"/>
        <item x="728"/>
        <item x="1794"/>
        <item x="1102"/>
        <item x="1079"/>
        <item x="2388"/>
        <item x="1547"/>
        <item x="2566"/>
        <item x="1400"/>
        <item x="1242"/>
        <item x="1742"/>
        <item x="1765"/>
        <item x="2117"/>
        <item x="837"/>
        <item x="1471"/>
        <item x="1110"/>
        <item x="1893"/>
        <item x="1680"/>
        <item x="1413"/>
        <item x="444"/>
        <item x="1059"/>
        <item x="2215"/>
        <item x="630"/>
        <item x="1674"/>
        <item x="1452"/>
        <item x="1359"/>
        <item x="762"/>
        <item x="1581"/>
        <item x="2197"/>
        <item x="647"/>
        <item x="1639"/>
        <item x="1145"/>
        <item x="547"/>
        <item x="2301"/>
        <item x="2112"/>
        <item x="300"/>
        <item x="1485"/>
        <item x="939"/>
        <item x="1975"/>
        <item x="1227"/>
        <item x="219"/>
        <item x="543"/>
        <item x="1237"/>
        <item x="228"/>
        <item x="2087"/>
        <item x="2493"/>
        <item x="1809"/>
        <item x="2350"/>
        <item x="2421"/>
        <item x="163"/>
        <item x="172"/>
        <item x="2574"/>
        <item x="532"/>
        <item x="27"/>
        <item x="1189"/>
        <item x="1138"/>
        <item x="414"/>
        <item x="73"/>
        <item x="957"/>
        <item x="749"/>
        <item x="1701"/>
        <item x="286"/>
        <item x="788"/>
        <item x="121"/>
        <item x="323"/>
        <item x="1297"/>
        <item x="1531"/>
        <item x="2257"/>
        <item x="2253"/>
        <item x="2569"/>
        <item x="2255"/>
        <item x="1842"/>
        <item x="1553"/>
        <item x="1"/>
        <item x="2196"/>
        <item x="1252"/>
        <item x="768"/>
        <item x="1534"/>
        <item x="2169"/>
        <item x="89"/>
        <item x="1624"/>
        <item x="1817"/>
        <item x="945"/>
        <item x="949"/>
        <item x="2422"/>
        <item x="1720"/>
        <item x="283"/>
        <item x="344"/>
        <item x="1035"/>
        <item x="1294"/>
        <item x="731"/>
        <item x="2059"/>
        <item x="2363"/>
        <item x="439"/>
        <item x="687"/>
        <item x="1608"/>
        <item x="9"/>
        <item x="2338"/>
        <item x="1703"/>
        <item x="697"/>
        <item x="39"/>
        <item x="545"/>
        <item x="1894"/>
        <item x="987"/>
        <item x="1154"/>
        <item x="1666"/>
        <item x="2012"/>
        <item x="1021"/>
        <item x="2527"/>
        <item x="1978"/>
        <item x="1030"/>
        <item x="1823"/>
        <item x="2578"/>
        <item x="1456"/>
        <item x="2303"/>
        <item x="2185"/>
        <item x="223"/>
        <item x="2510"/>
        <item x="2096"/>
        <item x="698"/>
        <item x="2505"/>
        <item x="693"/>
        <item x="2490"/>
        <item x="2434"/>
        <item x="629"/>
        <item x="1920"/>
        <item x="1377"/>
        <item x="1917"/>
        <item x="831"/>
        <item x="809"/>
        <item x="1326"/>
        <item x="1188"/>
        <item x="171"/>
        <item x="1738"/>
        <item x="736"/>
        <item x="59"/>
        <item x="1863"/>
        <item x="1835"/>
        <item x="2222"/>
        <item x="162"/>
        <item x="473"/>
        <item x="2111"/>
        <item x="2209"/>
        <item x="1073"/>
        <item x="6"/>
        <item x="221"/>
        <item x="786"/>
        <item x="1518"/>
        <item x="1857"/>
        <item x="1220"/>
        <item x="1397"/>
        <item x="490"/>
        <item x="620"/>
        <item x="2310"/>
        <item x="862"/>
        <item x="1494"/>
        <item x="1318"/>
        <item x="189"/>
        <item x="1488"/>
        <item x="844"/>
        <item x="1273"/>
        <item x="1248"/>
        <item x="129"/>
        <item x="1250"/>
        <item x="2377"/>
        <item x="441"/>
        <item x="2243"/>
        <item x="1482"/>
        <item x="302"/>
        <item x="2085"/>
        <item x="203"/>
        <item x="392"/>
        <item x="1403"/>
        <item x="326"/>
        <item x="257"/>
        <item x="566"/>
        <item x="1907"/>
        <item x="502"/>
        <item x="854"/>
        <item x="1645"/>
        <item x="284"/>
        <item x="615"/>
        <item x="167"/>
        <item x="1626"/>
        <item x="843"/>
        <item x="387"/>
        <item x="984"/>
        <item x="2496"/>
        <item x="1685"/>
        <item x="1584"/>
        <item x="1509"/>
        <item x="535"/>
        <item x="1916"/>
        <item x="668"/>
        <item x="2136"/>
        <item x="1904"/>
        <item x="1981"/>
        <item x="1284"/>
        <item x="2467"/>
        <item x="342"/>
        <item x="1980"/>
        <item x="1263"/>
        <item x="818"/>
        <item x="11"/>
        <item x="1202"/>
        <item x="1784"/>
        <item x="706"/>
        <item x="1475"/>
        <item x="1667"/>
        <item x="1633"/>
        <item x="212"/>
        <item x="990"/>
        <item x="1313"/>
        <item x="689"/>
        <item x="541"/>
        <item x="2098"/>
        <item x="2408"/>
        <item x="1039"/>
        <item x="581"/>
        <item x="1047"/>
        <item x="1123"/>
        <item x="1007"/>
        <item x="2130"/>
        <item x="592"/>
        <item x="890"/>
        <item x="1023"/>
        <item x="1020"/>
        <item x="696"/>
        <item x="1458"/>
        <item x="664"/>
        <item x="215"/>
        <item x="504"/>
        <item x="1944"/>
        <item x="972"/>
        <item x="2057"/>
        <item x="1380"/>
        <item x="558"/>
        <item x="72"/>
        <item x="2191"/>
        <item x="2225"/>
        <item x="1719"/>
        <item x="2164"/>
        <item x="777"/>
        <item x="2520"/>
        <item x="702"/>
        <item x="2116"/>
        <item x="2235"/>
        <item x="370"/>
        <item x="2296"/>
        <item x="1379"/>
        <item x="1353"/>
        <item x="1089"/>
        <item x="1329"/>
        <item x="976"/>
        <item x="826"/>
        <item x="459"/>
        <item x="1008"/>
        <item x="2456"/>
        <item x="139"/>
        <item x="1897"/>
        <item x="1296"/>
        <item x="291"/>
        <item x="2260"/>
        <item x="789"/>
        <item x="1519"/>
        <item x="2479"/>
        <item x="2244"/>
        <item x="2424"/>
        <item x="436"/>
        <item x="2529"/>
        <item x="514"/>
        <item x="261"/>
        <item x="871"/>
        <item x="1101"/>
        <item x="1788"/>
        <item x="2312"/>
        <item x="1251"/>
        <item x="285"/>
        <item x="2515"/>
        <item x="268"/>
        <item x="1331"/>
        <item x="601"/>
        <item x="8"/>
        <item x="265"/>
        <item x="1182"/>
        <item x="1278"/>
        <item x="425"/>
        <item x="542"/>
        <item x="1127"/>
        <item x="1987"/>
        <item x="1286"/>
        <item x="1647"/>
        <item x="1416"/>
        <item x="675"/>
        <item x="1151"/>
        <item x="1878"/>
        <item x="2380"/>
        <item x="1852"/>
        <item x="1500"/>
        <item x="811"/>
        <item x="2608"/>
        <item x="68"/>
        <item x="209"/>
        <item x="1758"/>
        <item x="315"/>
        <item x="704"/>
        <item x="2565"/>
        <item x="1418"/>
        <item x="1017"/>
        <item x="2324"/>
        <item x="1396"/>
        <item x="2313"/>
        <item x="912"/>
        <item x="867"/>
        <item x="1650"/>
        <item x="746"/>
        <item x="1876"/>
        <item x="1464"/>
        <item x="1973"/>
        <item x="1800"/>
        <item x="1762"/>
        <item x="38"/>
        <item x="980"/>
        <item x="440"/>
        <item x="756"/>
        <item x="488"/>
        <item x="1501"/>
        <item x="2221"/>
        <item x="1771"/>
        <item x="312"/>
        <item x="1687"/>
        <item x="1302"/>
        <item x="1737"/>
        <item x="1691"/>
        <item x="2149"/>
        <item x="1118"/>
        <item x="778"/>
        <item x="351"/>
        <item x="1172"/>
        <item x="199"/>
        <item x="1622"/>
        <item x="2150"/>
        <item x="2450"/>
        <item x="1476"/>
        <item x="512"/>
        <item x="482"/>
        <item x="1640"/>
        <item x="260"/>
        <item x="1873"/>
        <item x="2044"/>
        <item x="2355"/>
        <item x="225"/>
        <item x="3"/>
        <item x="361"/>
        <item x="1663"/>
        <item x="1277"/>
        <item x="2326"/>
        <item x="2027"/>
        <item x="1649"/>
        <item x="1777"/>
        <item x="1074"/>
        <item x="716"/>
        <item x="1768"/>
        <item x="486"/>
        <item x="2146"/>
        <item x="1497"/>
        <item x="806"/>
        <item x="1569"/>
        <item x="2437"/>
        <item x="1308"/>
        <item x="2138"/>
        <item x="2006"/>
        <item x="985"/>
        <item x="2499"/>
        <item x="648"/>
        <item x="2603"/>
        <item x="2267"/>
        <item x="2361"/>
        <item x="2166"/>
        <item x="1947"/>
        <item x="2000"/>
        <item x="1508"/>
        <item x="466"/>
        <item x="1690"/>
        <item x="2526"/>
        <item x="2037"/>
        <item x="1731"/>
        <item x="1094"/>
        <item x="881"/>
        <item x="1131"/>
        <item x="771"/>
        <item x="1070"/>
        <item x="1681"/>
        <item x="1425"/>
        <item x="2175"/>
        <item x="385"/>
        <item x="245"/>
        <item x="137"/>
        <item x="1979"/>
        <item x="509"/>
        <item x="1090"/>
        <item x="99"/>
        <item x="1915"/>
        <item x="2418"/>
        <item x="1868"/>
        <item x="1185"/>
        <item x="619"/>
        <item x="1841"/>
        <item x="207"/>
        <item x="901"/>
        <item x="1493"/>
        <item x="930"/>
        <item x="2470"/>
        <item x="1937"/>
        <item x="2278"/>
        <item x="926"/>
        <item x="1246"/>
        <item x="828"/>
        <item x="1925"/>
        <item x="1982"/>
        <item x="2199"/>
        <item x="810"/>
        <item x="1404"/>
        <item x="909"/>
        <item x="1972"/>
        <item x="665"/>
        <item x="1465"/>
        <item x="1384"/>
        <item x="2432"/>
        <item x="20"/>
        <item x="417"/>
        <item x="2507"/>
        <item x="2367"/>
        <item x="2239"/>
        <item x="1931"/>
        <item x="1427"/>
        <item x="2184"/>
        <item x="371"/>
        <item x="872"/>
        <item x="1885"/>
        <item x="1388"/>
        <item x="2346"/>
        <item x="766"/>
        <item x="1657"/>
        <item x="158"/>
        <item x="735"/>
        <item x="138"/>
        <item x="1269"/>
        <item x="2183"/>
        <item x="1813"/>
        <item x="1586"/>
        <item x="1718"/>
        <item x="1864"/>
        <item x="755"/>
        <item x="2090"/>
        <item x="198"/>
        <item x="161"/>
        <item x="2594"/>
        <item x="1113"/>
        <item x="224"/>
        <item x="1766"/>
        <item x="2277"/>
        <item x="320"/>
        <item x="1467"/>
        <item x="1739"/>
        <item x="1556"/>
        <item x="1190"/>
        <item x="2502"/>
        <item x="632"/>
        <item x="2134"/>
        <item x="1906"/>
        <item x="1022"/>
        <item x="2348"/>
        <item x="1913"/>
        <item x="1673"/>
        <item x="2178"/>
        <item x="376"/>
        <item x="2226"/>
        <item x="944"/>
        <item x="2560"/>
        <item x="1087"/>
        <item x="1751"/>
        <item x="2250"/>
        <item x="2120"/>
        <item x="1567"/>
        <item x="1406"/>
        <item x="960"/>
        <item x="1194"/>
        <item x="525"/>
        <item x="104"/>
        <item x="1299"/>
        <item x="1629"/>
        <item x="1965"/>
        <item x="2135"/>
        <item x="222"/>
        <item x="1874"/>
        <item x="2495"/>
        <item x="298"/>
        <item x="61"/>
        <item x="1078"/>
        <item x="2590"/>
        <item x="2246"/>
        <item x="2223"/>
        <item x="1209"/>
        <item x="1898"/>
        <item x="1806"/>
        <item x="1676"/>
        <item x="7"/>
        <item x="220"/>
        <item x="1136"/>
        <item x="1257"/>
        <item x="156"/>
        <item x="1914"/>
        <item x="719"/>
        <item x="2095"/>
        <item x="824"/>
        <item x="1054"/>
        <item x="335"/>
        <item x="2127"/>
        <item x="2320"/>
        <item x="2580"/>
        <item x="774"/>
        <item x="1306"/>
        <item x="2466"/>
        <item x="2386"/>
        <item x="2506"/>
        <item x="1970"/>
        <item x="928"/>
        <item x="970"/>
        <item x="2391"/>
        <item x="1946"/>
        <item x="518"/>
        <item x="1702"/>
        <item x="1071"/>
        <item x="93"/>
        <item x="1468"/>
        <item x="109"/>
        <item x="796"/>
        <item x="452"/>
        <item x="2214"/>
        <item x="1444"/>
        <item x="1670"/>
        <item x="1213"/>
        <item x="578"/>
        <item x="304"/>
        <item x="841"/>
        <item x="1433"/>
        <item x="568"/>
        <item x="1763"/>
        <item x="1782"/>
        <item x="416"/>
        <item x="739"/>
        <item x="1091"/>
        <item x="36"/>
        <item x="460"/>
        <item x="445"/>
        <item x="511"/>
        <item x="1014"/>
        <item x="2401"/>
        <item x="1591"/>
        <item x="2340"/>
        <item x="1062"/>
        <item x="606"/>
        <item x="2282"/>
        <item x="70"/>
        <item x="2152"/>
        <item x="2232"/>
        <item x="194"/>
        <item x="885"/>
        <item x="1997"/>
        <item x="1744"/>
        <item x="529"/>
        <item x="190"/>
        <item x="169"/>
        <item x="2605"/>
        <item x="2078"/>
        <item x="205"/>
        <item x="97"/>
        <item x="398"/>
        <item x="1498"/>
        <item x="893"/>
        <item x="2023"/>
        <item x="2587"/>
        <item x="1565"/>
        <item x="1436"/>
        <item x="1166"/>
        <item x="1165"/>
        <item x="2158"/>
        <item x="900"/>
        <item x="1267"/>
        <item x="2577"/>
        <item x="1989"/>
        <item x="1249"/>
        <item x="1134"/>
        <item x="1339"/>
        <item x="2409"/>
        <item x="676"/>
        <item x="450"/>
        <item x="356"/>
        <item x="1909"/>
        <item x="584"/>
        <item x="507"/>
        <item x="2416"/>
        <item x="1081"/>
        <item x="780"/>
        <item x="411"/>
        <item x="2073"/>
        <item x="2547"/>
        <item x="600"/>
        <item x="1831"/>
        <item x="1212"/>
        <item x="179"/>
        <item x="734"/>
        <item x="476"/>
        <item x="2021"/>
        <item x="1983"/>
        <item x="1826"/>
        <item x="2472"/>
        <item x="2064"/>
        <item x="997"/>
        <item x="726"/>
        <item x="1770"/>
        <item x="1675"/>
        <item x="78"/>
        <item x="1652"/>
        <item x="151"/>
        <item x="468"/>
        <item x="1956"/>
        <item x="132"/>
        <item x="1219"/>
        <item x="30"/>
        <item x="1692"/>
        <item x="447"/>
        <item x="2454"/>
        <item x="757"/>
        <item x="1595"/>
        <item x="2420"/>
        <item x="1235"/>
        <item x="599"/>
        <item x="1491"/>
        <item x="2105"/>
        <item x="2248"/>
        <item x="231"/>
        <item x="2259"/>
        <item x="657"/>
        <item x="669"/>
        <item x="34"/>
        <item x="2342"/>
        <item x="2170"/>
        <item x="2543"/>
        <item x="2290"/>
        <item x="1096"/>
        <item x="200"/>
        <item x="103"/>
        <item x="1002"/>
        <item x="995"/>
        <item t="default"/>
      </items>
    </pivotField>
    <pivotField numFmtId="164" showAll="0"/>
    <pivotField numFmtId="164" showAll="0"/>
    <pivotField numFmtId="165"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0" baseItem="0" numFmtId="167"/>
  </dataFields>
  <formats count="1">
    <format dxfId="2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E4B88A-339D-4B71-878D-9CCB75728452}" name="Region_wise_Revenu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L9:M14" firstHeaderRow="1" firstDataRow="1" firstDataCol="1"/>
  <pivotFields count="20">
    <pivotField showAll="0"/>
    <pivotField numFmtId="15"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4" showAll="0"/>
    <pivotField numFmtId="9" showAll="0"/>
    <pivotField numFmtId="164" showAll="0"/>
    <pivotField dataField="1" numFmtId="164" showAll="0">
      <items count="2612">
        <item x="2585"/>
        <item x="2398"/>
        <item x="1664"/>
        <item x="2318"/>
        <item x="1161"/>
        <item x="1710"/>
        <item x="2595"/>
        <item x="42"/>
        <item x="2568"/>
        <item x="477"/>
        <item x="1627"/>
        <item x="2400"/>
        <item x="2256"/>
        <item x="2339"/>
        <item x="1034"/>
        <item x="1860"/>
        <item x="1028"/>
        <item x="825"/>
        <item x="785"/>
        <item x="258"/>
        <item x="1111"/>
        <item x="1056"/>
        <item x="1135"/>
        <item x="1387"/>
        <item x="202"/>
        <item x="1604"/>
        <item x="721"/>
        <item x="549"/>
        <item x="2322"/>
        <item x="790"/>
        <item x="2180"/>
        <item x="1281"/>
        <item x="2354"/>
        <item x="605"/>
        <item x="368"/>
        <item x="363"/>
        <item x="2029"/>
        <item x="1141"/>
        <item x="2015"/>
        <item x="85"/>
        <item x="1753"/>
        <item x="1457"/>
        <item x="2449"/>
        <item x="679"/>
        <item x="303"/>
        <item x="1786"/>
        <item x="557"/>
        <item x="432"/>
        <item x="2538"/>
        <item x="147"/>
        <item x="2372"/>
        <item x="1155"/>
        <item x="67"/>
        <item x="2516"/>
        <item x="2189"/>
        <item x="655"/>
        <item x="1884"/>
        <item x="2206"/>
        <item x="1896"/>
        <item x="1957"/>
        <item x="2504"/>
        <item x="1764"/>
        <item x="18"/>
        <item x="1561"/>
        <item x="2374"/>
        <item x="1660"/>
        <item x="2080"/>
        <item x="276"/>
        <item x="1330"/>
        <item x="358"/>
        <item x="873"/>
        <item x="1726"/>
        <item x="2123"/>
        <item x="682"/>
        <item x="2604"/>
        <item x="902"/>
        <item x="1872"/>
        <item x="864"/>
        <item x="2598"/>
        <item x="1053"/>
        <item x="5"/>
        <item x="2241"/>
        <item x="288"/>
        <item x="251"/>
        <item x="498"/>
        <item x="160"/>
        <item x="699"/>
        <item x="1360"/>
        <item x="297"/>
        <item x="1322"/>
        <item x="1368"/>
        <item x="1717"/>
        <item x="1449"/>
        <item x="1019"/>
        <item x="2202"/>
        <item x="1606"/>
        <item x="185"/>
        <item x="506"/>
        <item x="1992"/>
        <item x="112"/>
        <item x="1512"/>
        <item x="1072"/>
        <item x="1356"/>
        <item x="2486"/>
        <item x="1834"/>
        <item x="1775"/>
        <item x="95"/>
        <item x="2337"/>
        <item x="2182"/>
        <item x="982"/>
        <item x="1196"/>
        <item x="1143"/>
        <item x="146"/>
        <item x="1015"/>
        <item x="83"/>
        <item x="1461"/>
        <item x="1264"/>
        <item x="2607"/>
        <item x="712"/>
        <item x="437"/>
        <item x="235"/>
        <item x="2017"/>
        <item x="1483"/>
        <item x="454"/>
        <item x="238"/>
        <item x="2558"/>
        <item x="48"/>
        <item x="174"/>
        <item x="2039"/>
        <item x="1961"/>
        <item x="2592"/>
        <item x="641"/>
        <item x="1530"/>
        <item x="1990"/>
        <item x="177"/>
        <item x="1563"/>
        <item x="663"/>
        <item x="823"/>
        <item x="277"/>
        <item x="656"/>
        <item x="1767"/>
        <item x="842"/>
        <item x="2601"/>
        <item x="1122"/>
        <item x="2115"/>
        <item x="2113"/>
        <item x="1338"/>
        <item x="1750"/>
        <item x="2077"/>
        <item x="2093"/>
        <item x="1448"/>
        <item x="616"/>
        <item x="1152"/>
        <item x="360"/>
        <item x="2586"/>
        <item x="1723"/>
        <item x="2392"/>
        <item x="2332"/>
        <item x="2157"/>
        <item x="1320"/>
        <item x="136"/>
        <item x="758"/>
        <item x="2331"/>
        <item x="2413"/>
        <item x="433"/>
        <item x="331"/>
        <item x="1787"/>
        <item x="1108"/>
        <item x="2305"/>
        <item x="1426"/>
        <item x="640"/>
        <item x="2266"/>
        <item x="1453"/>
        <item x="314"/>
        <item x="1686"/>
        <item x="1207"/>
        <item x="1536"/>
        <item x="310"/>
        <item x="2104"/>
        <item x="395"/>
        <item x="1575"/>
        <item x="1241"/>
        <item x="1678"/>
        <item x="1877"/>
        <item x="953"/>
        <item x="430"/>
        <item x="1000"/>
        <item x="1688"/>
        <item x="896"/>
        <item x="227"/>
        <item x="2289"/>
        <item x="321"/>
        <item x="1521"/>
        <item x="340"/>
        <item x="1507"/>
        <item x="954"/>
        <item x="916"/>
        <item x="2487"/>
        <item x="747"/>
        <item x="2118"/>
        <item x="383"/>
        <item x="752"/>
        <item x="133"/>
        <item x="1693"/>
        <item x="991"/>
        <item x="2153"/>
        <item x="2008"/>
        <item x="2593"/>
        <item x="1171"/>
        <item x="2009"/>
        <item x="2582"/>
        <item x="2351"/>
        <item x="1420"/>
        <item x="1285"/>
        <item x="316"/>
        <item x="14"/>
        <item x="694"/>
        <item x="1811"/>
        <item x="925"/>
        <item x="484"/>
        <item x="1460"/>
        <item x="1191"/>
        <item x="98"/>
        <item x="2455"/>
        <item x="2471"/>
        <item x="1168"/>
        <item x="308"/>
        <item x="457"/>
        <item x="968"/>
        <item x="921"/>
        <item x="2573"/>
        <item x="1203"/>
        <item x="64"/>
        <item x="2063"/>
        <item x="1752"/>
        <item x="1350"/>
        <item x="295"/>
        <item x="1204"/>
        <item x="1759"/>
        <item x="611"/>
        <item x="2464"/>
        <item x="307"/>
        <item x="492"/>
        <item x="1247"/>
        <item x="471"/>
        <item x="575"/>
        <item x="1532"/>
        <item x="1516"/>
        <item x="1311"/>
        <item x="1262"/>
        <item x="1918"/>
        <item x="2389"/>
        <item x="293"/>
        <item x="1967"/>
        <item x="1192"/>
        <item x="652"/>
        <item x="1193"/>
        <item x="1180"/>
        <item x="2035"/>
        <item x="1535"/>
        <item x="1890"/>
        <item x="1146"/>
        <item x="155"/>
        <item x="981"/>
        <item x="1271"/>
        <item x="932"/>
        <item x="1232"/>
        <item x="2299"/>
        <item x="2542"/>
        <item x="1060"/>
        <item x="2234"/>
        <item x="903"/>
        <item x="1585"/>
        <item x="2068"/>
        <item x="1641"/>
        <item x="577"/>
        <item x="2406"/>
        <item x="2268"/>
        <item x="13"/>
        <item x="2484"/>
        <item x="403"/>
        <item x="2181"/>
        <item x="339"/>
        <item x="1554"/>
        <item x="296"/>
        <item x="2300"/>
        <item x="1866"/>
        <item x="1867"/>
        <item x="1088"/>
        <item x="1845"/>
        <item x="2518"/>
        <item x="1321"/>
        <item x="834"/>
        <item x="232"/>
        <item x="1038"/>
        <item x="1178"/>
        <item x="2188"/>
        <item x="795"/>
        <item x="412"/>
        <item x="465"/>
        <item x="1052"/>
        <item x="2025"/>
        <item x="2599"/>
        <item x="973"/>
        <item x="1814"/>
        <item x="911"/>
        <item x="1827"/>
        <item x="741"/>
        <item x="817"/>
        <item x="2491"/>
        <item x="1733"/>
        <item x="1361"/>
        <item x="1346"/>
        <item x="499"/>
        <item x="1754"/>
        <item x="764"/>
        <item x="565"/>
        <item x="1960"/>
        <item x="357"/>
        <item x="610"/>
        <item x="830"/>
        <item x="571"/>
        <item x="1280"/>
        <item x="1698"/>
        <item x="570"/>
        <item x="1058"/>
        <item x="2005"/>
        <item x="1792"/>
        <item x="935"/>
        <item x="1540"/>
        <item x="2144"/>
        <item x="1066"/>
        <item x="453"/>
        <item x="1949"/>
        <item x="2046"/>
        <item x="1526"/>
        <item x="1129"/>
        <item x="427"/>
        <item x="1422"/>
        <item x="1889"/>
        <item x="2192"/>
        <item x="1305"/>
        <item x="807"/>
        <item x="180"/>
        <item x="1862"/>
        <item x="75"/>
        <item x="2233"/>
        <item x="686"/>
        <item x="1407"/>
        <item x="491"/>
        <item x="1819"/>
        <item x="1365"/>
        <item x="544"/>
        <item x="443"/>
        <item x="2544"/>
        <item x="1105"/>
        <item x="1818"/>
        <item x="1537"/>
        <item x="458"/>
        <item x="1446"/>
        <item x="2370"/>
        <item x="538"/>
        <item x="10"/>
        <item x="262"/>
        <item x="1730"/>
        <item x="82"/>
        <item x="989"/>
        <item x="495"/>
        <item x="1935"/>
        <item x="348"/>
        <item x="478"/>
        <item x="677"/>
        <item x="1179"/>
        <item x="1955"/>
        <item x="254"/>
        <item x="914"/>
        <item x="1211"/>
        <item x="1288"/>
        <item x="1340"/>
        <item x="1503"/>
        <item x="724"/>
        <item x="1029"/>
        <item x="1098"/>
        <item x="770"/>
        <item x="379"/>
        <item x="2100"/>
        <item x="2007"/>
        <item x="517"/>
        <item x="625"/>
        <item x="685"/>
        <item x="233"/>
        <item x="1803"/>
        <item x="1579"/>
        <item x="74"/>
        <item x="1424"/>
        <item x="1886"/>
        <item x="2205"/>
        <item x="2345"/>
        <item x="2451"/>
        <item x="2220"/>
        <item x="2359"/>
        <item x="1732"/>
        <item x="2072"/>
        <item x="1740"/>
        <item x="1103"/>
        <item x="2295"/>
        <item x="2524"/>
        <item x="2208"/>
        <item x="2217"/>
        <item x="1381"/>
        <item x="2283"/>
        <item x="1642"/>
        <item x="176"/>
        <item x="2049"/>
        <item x="1394"/>
        <item x="2172"/>
        <item x="216"/>
        <item x="1927"/>
        <item x="2219"/>
        <item x="2292"/>
        <item x="627"/>
        <item x="624"/>
        <item x="2441"/>
        <item x="2570"/>
        <item x="2473"/>
        <item x="2511"/>
        <item x="2468"/>
        <item x="2385"/>
        <item x="1517"/>
        <item x="2218"/>
        <item x="897"/>
        <item x="1587"/>
        <item x="141"/>
        <item x="2414"/>
        <item x="666"/>
        <item x="2092"/>
        <item x="574"/>
        <item x="1363"/>
        <item x="732"/>
        <item x="1018"/>
        <item x="2521"/>
        <item x="1953"/>
        <item x="1822"/>
        <item x="524"/>
        <item x="2236"/>
        <item x="1362"/>
        <item x="612"/>
        <item x="429"/>
        <item x="1417"/>
        <item x="1063"/>
        <item x="2394"/>
        <item x="623"/>
        <item x="123"/>
        <item x="550"/>
        <item x="2375"/>
        <item x="2155"/>
        <item x="705"/>
        <item x="638"/>
        <item x="999"/>
        <item x="1712"/>
        <item x="1615"/>
        <item x="334"/>
        <item x="1951"/>
        <item x="1085"/>
        <item x="1781"/>
        <item x="725"/>
        <item x="910"/>
        <item x="170"/>
        <item x="324"/>
        <item x="2549"/>
        <item x="1921"/>
        <item x="1499"/>
        <item x="2247"/>
        <item x="21"/>
        <item x="1169"/>
        <item x="1431"/>
        <item x="2"/>
        <item x="1542"/>
        <item x="1100"/>
        <item x="1755"/>
        <item x="182"/>
        <item x="866"/>
        <item x="840"/>
        <item x="929"/>
        <item x="899"/>
        <item x="673"/>
        <item x="1124"/>
        <item x="1988"/>
        <item x="127"/>
        <item x="1879"/>
        <item x="2459"/>
        <item x="927"/>
        <item x="1529"/>
        <item x="1201"/>
        <item x="2492"/>
        <item x="835"/>
        <item x="690"/>
        <item x="2024"/>
        <item x="355"/>
        <item x="992"/>
        <item x="1609"/>
        <item x="576"/>
        <item x="2050"/>
        <item x="2126"/>
        <item x="1783"/>
        <item x="1174"/>
        <item x="2530"/>
        <item x="2474"/>
        <item x="1082"/>
        <item x="876"/>
        <item x="100"/>
        <item x="24"/>
        <item x="1399"/>
        <item x="792"/>
        <item x="88"/>
        <item x="1789"/>
        <item x="1804"/>
        <item x="737"/>
        <item x="1929"/>
        <item x="1513"/>
        <item x="631"/>
        <item x="91"/>
        <item x="1523"/>
        <item x="1644"/>
        <item x="1617"/>
        <item x="1385"/>
        <item x="396"/>
        <item x="533"/>
        <item x="90"/>
        <item x="92"/>
        <item x="270"/>
        <item x="1229"/>
        <item x="1469"/>
        <item x="2284"/>
        <item x="309"/>
        <item x="895"/>
        <item x="32"/>
        <item x="1496"/>
        <item x="1583"/>
        <item x="1588"/>
        <item x="388"/>
        <item x="569"/>
        <item x="1543"/>
        <item x="1005"/>
        <item x="1761"/>
        <item x="775"/>
        <item x="2308"/>
        <item x="2553"/>
        <item x="1635"/>
        <item x="259"/>
        <item x="505"/>
        <item x="2405"/>
        <item x="950"/>
        <item x="1745"/>
        <item x="853"/>
        <item x="394"/>
        <item x="964"/>
        <item x="464"/>
        <item x="2477"/>
        <item x="1829"/>
        <item x="1922"/>
        <item x="2151"/>
        <item x="469"/>
        <item x="564"/>
        <item x="1147"/>
        <item x="1706"/>
        <item x="917"/>
        <item x="266"/>
        <item x="1411"/>
        <item x="1721"/>
        <item x="1292"/>
        <item x="1445"/>
        <item x="65"/>
        <item x="2065"/>
        <item x="1050"/>
        <item x="1838"/>
        <item x="653"/>
        <item x="1805"/>
        <item x="1714"/>
        <item x="1797"/>
        <item x="1260"/>
        <item x="531"/>
        <item x="1358"/>
        <item x="2228"/>
        <item x="658"/>
        <item x="1924"/>
        <item x="2054"/>
        <item x="1097"/>
        <item x="44"/>
        <item x="142"/>
        <item x="1423"/>
        <item x="1708"/>
        <item x="105"/>
        <item x="1334"/>
        <item x="1462"/>
        <item x="1044"/>
        <item x="2564"/>
        <item x="57"/>
        <item x="2537"/>
        <item x="1437"/>
        <item x="2358"/>
        <item x="1544"/>
        <item x="1442"/>
        <item x="536"/>
        <item x="408"/>
        <item x="723"/>
        <item x="2589"/>
        <item x="193"/>
        <item x="2415"/>
        <item x="634"/>
        <item x="428"/>
        <item x="201"/>
        <item x="1374"/>
        <item x="2362"/>
        <item x="1888"/>
        <item x="1741"/>
        <item x="1746"/>
        <item x="1312"/>
        <item x="1033"/>
        <item x="2319"/>
        <item x="106"/>
        <item x="1167"/>
        <item x="236"/>
        <item x="1372"/>
        <item x="2047"/>
        <item x="782"/>
        <item x="1936"/>
        <item x="377"/>
        <item x="2327"/>
        <item x="80"/>
        <item x="1830"/>
        <item x="1511"/>
        <item x="1344"/>
        <item x="1616"/>
        <item x="1343"/>
        <item x="1069"/>
        <item x="1643"/>
        <item x="1971"/>
        <item x="751"/>
        <item x="1045"/>
        <item x="313"/>
        <item x="455"/>
        <item x="2237"/>
        <item x="382"/>
        <item x="988"/>
        <item x="750"/>
        <item x="2088"/>
        <item x="364"/>
        <item x="1832"/>
        <item x="2156"/>
        <item x="246"/>
        <item x="1677"/>
        <item x="2103"/>
        <item x="2086"/>
        <item x="2556"/>
        <item x="208"/>
        <item x="753"/>
        <item x="713"/>
        <item x="754"/>
        <item x="1215"/>
        <item x="2514"/>
        <item x="2404"/>
        <item x="590"/>
        <item x="585"/>
        <item x="1724"/>
        <item x="1093"/>
        <item x="743"/>
        <item x="617"/>
        <item x="472"/>
        <item x="1570"/>
        <item x="2071"/>
        <item x="947"/>
        <item x="250"/>
        <item x="178"/>
        <item x="1941"/>
        <item x="1795"/>
        <item x="1672"/>
        <item x="1274"/>
        <item x="1837"/>
        <item x="955"/>
        <item x="660"/>
        <item x="1032"/>
        <item x="2597"/>
        <item x="508"/>
        <item x="646"/>
        <item x="1315"/>
        <item x="242"/>
        <item x="1883"/>
        <item x="833"/>
        <item x="580"/>
        <item x="959"/>
        <item x="609"/>
        <item x="192"/>
        <item x="461"/>
        <item x="1010"/>
        <item x="522"/>
        <item x="2106"/>
        <item x="2306"/>
        <item x="874"/>
        <item x="204"/>
        <item x="1558"/>
        <item x="166"/>
        <item x="275"/>
        <item x="1810"/>
        <item x="1003"/>
        <item x="887"/>
        <item x="563"/>
        <item x="1552"/>
        <item x="769"/>
        <item x="2204"/>
        <item x="2055"/>
        <item x="1349"/>
        <item x="1470"/>
        <item x="2403"/>
        <item x="2548"/>
        <item x="906"/>
        <item x="2082"/>
        <item x="678"/>
        <item x="1408"/>
        <item x="537"/>
        <item x="527"/>
        <item x="2315"/>
        <item x="400"/>
        <item x="1895"/>
        <item x="1335"/>
        <item x="1854"/>
        <item x="540"/>
        <item x="1392"/>
        <item x="58"/>
        <item x="1757"/>
        <item x="1375"/>
        <item x="1451"/>
        <item x="1669"/>
        <item x="1153"/>
        <item x="1651"/>
        <item x="2443"/>
        <item x="2200"/>
        <item x="1520"/>
        <item x="1208"/>
        <item x="2596"/>
        <item x="2369"/>
        <item x="2551"/>
        <item x="419"/>
        <item x="1506"/>
        <item x="2445"/>
        <item x="2588"/>
        <item x="740"/>
        <item x="386"/>
        <item x="2288"/>
        <item x="69"/>
        <item x="2410"/>
        <item x="661"/>
        <item x="1447"/>
        <item x="2423"/>
        <item x="951"/>
        <item x="1173"/>
        <item x="1577"/>
        <item x="1120"/>
        <item x="1319"/>
        <item x="1355"/>
        <item x="2026"/>
        <item x="1478"/>
        <item x="2563"/>
        <item x="367"/>
        <item x="2076"/>
        <item x="2448"/>
        <item x="1524"/>
        <item x="2245"/>
        <item x="446"/>
        <item x="1077"/>
        <item x="206"/>
        <item x="554"/>
        <item x="561"/>
        <item x="567"/>
        <item x="1630"/>
        <item x="1736"/>
        <item x="2399"/>
        <item x="1037"/>
        <item x="1793"/>
        <item x="1310"/>
        <item x="63"/>
        <item x="49"/>
        <item x="709"/>
        <item x="1658"/>
        <item x="832"/>
        <item x="884"/>
        <item x="2179"/>
        <item x="1371"/>
        <item x="1697"/>
        <item x="1409"/>
        <item x="116"/>
        <item x="467"/>
        <item x="1613"/>
        <item x="1602"/>
        <item x="2280"/>
        <item x="2053"/>
        <item x="2154"/>
        <item x="738"/>
        <item x="979"/>
        <item x="765"/>
        <item x="43"/>
        <item x="2014"/>
        <item x="2328"/>
        <item x="2480"/>
        <item x="643"/>
        <item x="1430"/>
        <item x="822"/>
        <item x="2002"/>
        <item x="4"/>
        <item x="2163"/>
        <item x="426"/>
        <item x="2419"/>
        <item x="1041"/>
        <item x="594"/>
        <item x="2488"/>
        <item x="278"/>
        <item x="2011"/>
        <item x="22"/>
        <item x="1527"/>
        <item x="1993"/>
        <item x="1106"/>
        <item x="1679"/>
        <item x="2109"/>
        <item x="555"/>
        <item x="159"/>
        <item x="19"/>
        <item x="1715"/>
        <item x="1214"/>
        <item x="1428"/>
        <item x="107"/>
        <item x="1256"/>
        <item x="53"/>
        <item x="318"/>
        <item x="1843"/>
        <item x="2475"/>
        <item x="1557"/>
        <item x="115"/>
        <item x="2536"/>
        <item x="857"/>
        <item x="1699"/>
        <item x="1958"/>
        <item x="1144"/>
        <item x="422"/>
        <item x="1390"/>
        <item x="1727"/>
        <item x="2476"/>
        <item x="240"/>
        <item x="2041"/>
        <item x="882"/>
        <item x="773"/>
        <item x="1389"/>
        <item x="1495"/>
        <item x="742"/>
        <item x="1026"/>
        <item x="889"/>
        <item x="2133"/>
        <item x="2036"/>
        <item x="2555"/>
        <item x="2231"/>
        <item x="613"/>
        <item x="485"/>
        <item x="1778"/>
        <item x="140"/>
        <item x="1218"/>
        <item x="1891"/>
        <item x="28"/>
        <item x="424"/>
        <item x="2497"/>
        <item x="1510"/>
        <item x="1655"/>
        <item x="253"/>
        <item x="707"/>
        <item x="1347"/>
        <item x="330"/>
        <item x="84"/>
        <item x="431"/>
        <item x="718"/>
        <item x="1711"/>
        <item x="978"/>
        <item x="434"/>
        <item x="181"/>
        <item x="1977"/>
        <item x="877"/>
        <item x="1514"/>
        <item x="2045"/>
        <item x="516"/>
        <item x="2444"/>
        <item x="2142"/>
        <item x="1533"/>
        <item x="415"/>
        <item x="1206"/>
        <item x="333"/>
        <item x="1376"/>
        <item x="1505"/>
        <item x="974"/>
        <item x="1298"/>
        <item x="996"/>
        <item x="772"/>
        <item x="1210"/>
        <item x="1223"/>
        <item x="405"/>
        <item x="938"/>
        <item x="329"/>
        <item x="794"/>
        <item x="1025"/>
        <item x="798"/>
        <item x="241"/>
        <item x="2349"/>
        <item x="588"/>
        <item x="908"/>
        <item x="389"/>
        <item x="744"/>
        <item x="626"/>
        <item x="838"/>
        <item x="526"/>
        <item x="1148"/>
        <item x="1954"/>
        <item x="836"/>
        <item x="29"/>
        <item x="2357"/>
        <item x="1481"/>
        <item x="2056"/>
        <item x="101"/>
        <item x="1938"/>
        <item x="1419"/>
        <item x="1291"/>
        <item x="2145"/>
        <item x="2137"/>
        <item x="1790"/>
        <item x="41"/>
        <item x="1239"/>
        <item x="1324"/>
        <item x="1600"/>
        <item x="120"/>
        <item x="1342"/>
        <item x="1295"/>
        <item x="1725"/>
        <item x="2561"/>
        <item x="2061"/>
        <item x="2545"/>
        <item x="880"/>
        <item x="667"/>
        <item x="71"/>
        <item x="217"/>
        <item x="79"/>
        <item x="2314"/>
        <item x="1566"/>
        <item x="855"/>
        <item x="2074"/>
        <item x="2382"/>
        <item x="596"/>
        <item x="2329"/>
        <item x="1934"/>
        <item x="2141"/>
        <item x="66"/>
        <item x="1463"/>
        <item x="152"/>
        <item x="1689"/>
        <item x="1068"/>
        <item x="2264"/>
        <item x="1391"/>
        <item x="579"/>
        <item x="2562"/>
        <item x="1366"/>
        <item x="919"/>
        <item x="2051"/>
        <item x="311"/>
        <item x="1538"/>
        <item x="2579"/>
        <item x="2478"/>
        <item x="475"/>
        <item x="589"/>
        <item x="861"/>
        <item x="2457"/>
        <item x="2229"/>
        <item x="378"/>
        <item x="1632"/>
        <item x="1474"/>
        <item x="267"/>
        <item x="1055"/>
        <item x="688"/>
        <item x="1352"/>
        <item x="494"/>
        <item x="2396"/>
        <item x="1316"/>
        <item x="1314"/>
        <item x="2194"/>
        <item x="2395"/>
        <item x="1942"/>
        <item x="239"/>
        <item x="271"/>
        <item x="2252"/>
        <item x="1855"/>
        <item x="164"/>
        <item x="1599"/>
        <item x="2132"/>
        <item x="695"/>
        <item x="2285"/>
        <item x="969"/>
        <item x="2003"/>
        <item x="1596"/>
        <item x="2042"/>
        <item x="87"/>
        <item x="345"/>
        <item x="1713"/>
        <item x="1158"/>
        <item x="700"/>
        <item x="2532"/>
        <item x="2439"/>
        <item x="2187"/>
        <item x="282"/>
        <item x="1084"/>
        <item x="294"/>
        <item x="905"/>
        <item x="784"/>
        <item x="2139"/>
        <item x="2411"/>
        <item x="128"/>
        <item x="1568"/>
        <item x="338"/>
        <item x="2525"/>
        <item x="1466"/>
        <item x="1631"/>
        <item x="1525"/>
        <item x="2201"/>
        <item x="2482"/>
        <item x="135"/>
        <item x="391"/>
        <item x="948"/>
        <item x="924"/>
        <item x="1410"/>
        <item x="803"/>
        <item x="1492"/>
        <item x="708"/>
        <item x="2034"/>
        <item x="2171"/>
        <item x="791"/>
        <item x="1186"/>
        <item x="1092"/>
        <item x="1776"/>
        <item x="493"/>
        <item x="319"/>
        <item x="1576"/>
        <item x="2060"/>
        <item x="797"/>
        <item x="2216"/>
        <item x="2554"/>
        <item x="722"/>
        <item x="2336"/>
        <item x="1432"/>
        <item x="868"/>
        <item x="983"/>
        <item x="2307"/>
        <item x="2465"/>
        <item x="2528"/>
        <item x="50"/>
        <item x="1142"/>
        <item x="2426"/>
        <item x="2131"/>
        <item x="1011"/>
        <item x="2070"/>
        <item x="2031"/>
        <item x="2101"/>
        <item x="1559"/>
        <item x="1107"/>
        <item x="2110"/>
        <item x="481"/>
        <item x="760"/>
        <item x="1064"/>
        <item x="1984"/>
        <item x="1479"/>
        <item x="913"/>
        <item x="157"/>
        <item x="936"/>
        <item x="1900"/>
        <item x="961"/>
        <item x="551"/>
        <item x="2291"/>
        <item x="305"/>
        <item x="2447"/>
        <item x="1849"/>
        <item x="1175"/>
        <item x="1905"/>
        <item x="720"/>
        <item x="196"/>
        <item x="670"/>
        <item x="438"/>
        <item x="2501"/>
        <item x="2428"/>
        <item x="2591"/>
        <item x="1700"/>
        <item x="1682"/>
        <item x="692"/>
        <item x="986"/>
        <item x="894"/>
        <item x="349"/>
        <item x="1902"/>
        <item x="1995"/>
        <item x="2125"/>
        <item x="1195"/>
        <item x="2298"/>
        <item x="1109"/>
        <item x="2442"/>
        <item x="2195"/>
        <item x="1820"/>
        <item x="915"/>
        <item x="2571"/>
        <item x="402"/>
        <item x="2429"/>
        <item x="1945"/>
        <item x="2238"/>
        <item x="859"/>
        <item x="2069"/>
        <item x="1364"/>
        <item x="2167"/>
        <item x="56"/>
        <item x="2162"/>
        <item x="1130"/>
        <item x="1228"/>
        <item x="52"/>
        <item x="456"/>
        <item x="1119"/>
        <item x="2240"/>
        <item x="2606"/>
        <item x="1747"/>
        <item x="2230"/>
        <item x="727"/>
        <item x="1833"/>
        <item x="2254"/>
        <item x="2108"/>
        <item x="1293"/>
        <item x="2360"/>
        <item x="875"/>
        <item x="420"/>
        <item x="1317"/>
        <item x="827"/>
        <item x="463"/>
        <item x="1807"/>
        <item x="878"/>
        <item x="560"/>
        <item x="2297"/>
        <item x="2522"/>
        <item x="1653"/>
        <item x="2249"/>
        <item x="607"/>
        <item x="2433"/>
        <item x="583"/>
        <item x="870"/>
        <item x="994"/>
        <item x="1328"/>
        <item x="937"/>
        <item x="249"/>
        <item x="1926"/>
        <item x="1139"/>
        <item x="2600"/>
        <item x="2390"/>
        <item x="715"/>
        <item x="1405"/>
        <item x="1266"/>
        <item x="1962"/>
        <item x="110"/>
        <item x="2427"/>
        <item x="1791"/>
        <item x="131"/>
        <item x="802"/>
        <item x="1564"/>
        <item x="2365"/>
        <item x="2364"/>
        <item x="470"/>
        <item x="683"/>
        <item x="975"/>
        <item x="650"/>
        <item x="1662"/>
        <item x="637"/>
        <item x="2207"/>
        <item x="150"/>
        <item x="552"/>
        <item x="2559"/>
        <item x="1808"/>
        <item x="621"/>
        <item x="2159"/>
        <item x="1230"/>
        <item x="191"/>
        <item x="635"/>
        <item x="1253"/>
        <item x="1282"/>
        <item x="2368"/>
        <item x="2533"/>
        <item x="598"/>
        <item x="1994"/>
        <item x="651"/>
        <item x="47"/>
        <item x="399"/>
        <item x="2033"/>
        <item x="1301"/>
        <item x="2275"/>
        <item x="2576"/>
        <item x="2381"/>
        <item x="1572"/>
        <item x="1440"/>
        <item x="2438"/>
        <item x="373"/>
        <item x="603"/>
        <item x="1928"/>
        <item x="767"/>
        <item x="397"/>
        <item x="1611"/>
        <item x="1001"/>
        <item x="1027"/>
        <item x="1255"/>
        <item x="1950"/>
        <item x="256"/>
        <item x="783"/>
        <item x="1952"/>
        <item x="1607"/>
        <item x="1170"/>
        <item x="2261"/>
        <item x="2304"/>
        <item x="2177"/>
        <item x="2048"/>
        <item x="2084"/>
        <item x="863"/>
        <item x="943"/>
        <item x="1959"/>
        <item x="362"/>
        <item x="2062"/>
        <item x="1128"/>
        <item x="1454"/>
        <item x="213"/>
        <item x="149"/>
        <item x="1290"/>
        <item x="1439"/>
        <item x="1236"/>
        <item x="645"/>
        <item x="2052"/>
        <item x="2242"/>
        <item x="45"/>
        <item x="2509"/>
        <item x="1429"/>
        <item x="322"/>
        <item x="1796"/>
        <item x="2043"/>
        <item x="2557"/>
        <item x="1265"/>
        <item x="946"/>
        <item x="1836"/>
        <item x="1287"/>
        <item x="1395"/>
        <item x="1840"/>
        <item x="1774"/>
        <item x="1912"/>
        <item x="1177"/>
        <item x="1597"/>
        <item x="341"/>
        <item x="1254"/>
        <item x="1183"/>
        <item x="956"/>
        <item x="186"/>
        <item x="2513"/>
        <item x="1748"/>
        <item x="848"/>
        <item x="622"/>
        <item x="1560"/>
        <item x="1383"/>
        <item x="1412"/>
        <item x="1126"/>
        <item x="2038"/>
        <item x="299"/>
        <item x="2463"/>
        <item x="2387"/>
        <item x="1683"/>
        <item x="51"/>
        <item x="776"/>
        <item x="801"/>
        <item x="503"/>
        <item x="1749"/>
        <item x="1571"/>
        <item x="354"/>
        <item x="2503"/>
        <item x="814"/>
        <item x="393"/>
        <item x="1709"/>
        <item x="35"/>
        <item x="119"/>
        <item x="1040"/>
        <item x="381"/>
        <item x="1398"/>
        <item x="1815"/>
        <item x="2344"/>
        <item x="962"/>
        <item x="114"/>
        <item x="352"/>
        <item x="1799"/>
        <item x="1150"/>
        <item x="710"/>
        <item x="1125"/>
        <item x="966"/>
        <item x="479"/>
        <item x="1443"/>
        <item x="839"/>
        <item x="1163"/>
        <item x="1869"/>
        <item x="1985"/>
        <item x="1769"/>
        <item x="761"/>
        <item x="2539"/>
        <item x="1899"/>
        <item x="923"/>
        <item x="290"/>
        <item x="1546"/>
        <item x="317"/>
        <item x="1046"/>
        <item x="165"/>
        <item x="1369"/>
        <item x="111"/>
        <item x="1684"/>
        <item x="2161"/>
        <item x="1801"/>
        <item x="1728"/>
        <item x="1948"/>
        <item x="292"/>
        <item x="2584"/>
        <item x="2271"/>
        <item x="1638"/>
        <item x="845"/>
        <item x="1121"/>
        <item x="1245"/>
        <item x="2330"/>
        <item x="1149"/>
        <item x="591"/>
        <item x="639"/>
        <item x="2186"/>
        <item x="1233"/>
        <item x="819"/>
        <item x="717"/>
        <item x="1067"/>
        <item x="2279"/>
        <item x="126"/>
        <item x="1198"/>
        <item x="40"/>
        <item x="633"/>
        <item x="642"/>
        <item x="442"/>
        <item x="2281"/>
        <item x="451"/>
        <item x="1434"/>
        <item x="175"/>
        <item x="662"/>
        <item x="2272"/>
        <item x="2602"/>
        <item x="2269"/>
        <item x="1450"/>
        <item x="1574"/>
        <item x="1065"/>
        <item x="1477"/>
        <item x="1083"/>
        <item x="243"/>
        <item x="234"/>
        <item x="1612"/>
        <item x="1986"/>
        <item x="883"/>
        <item x="846"/>
        <item x="2121"/>
        <item x="15"/>
        <item x="410"/>
        <item x="184"/>
        <item x="33"/>
        <item x="1370"/>
        <item x="1704"/>
        <item x="1414"/>
        <item x="879"/>
        <item x="2211"/>
        <item x="618"/>
        <item x="1043"/>
        <item x="787"/>
        <item x="2512"/>
        <item x="1197"/>
        <item x="680"/>
        <item x="2258"/>
        <item x="2040"/>
        <item x="226"/>
        <item x="54"/>
        <item x="2212"/>
        <item x="781"/>
        <item x="933"/>
        <item x="701"/>
        <item x="1487"/>
        <item x="942"/>
        <item x="829"/>
        <item x="272"/>
        <item x="2067"/>
        <item x="2316"/>
        <item x="2347"/>
        <item x="1441"/>
        <item x="1086"/>
        <item x="681"/>
        <item x="941"/>
        <item x="1659"/>
        <item x="559"/>
        <item x="572"/>
        <item x="1080"/>
        <item x="2485"/>
        <item x="1216"/>
        <item x="1637"/>
        <item x="920"/>
        <item x="703"/>
        <item x="2412"/>
        <item x="1573"/>
        <item x="2066"/>
        <item x="1903"/>
        <item x="2436"/>
        <item x="1716"/>
        <item x="2458"/>
        <item x="711"/>
        <item x="1013"/>
        <item x="2032"/>
        <item x="546"/>
        <item x="2165"/>
        <item x="244"/>
        <item x="1665"/>
        <item x="1157"/>
        <item x="1162"/>
        <item x="448"/>
        <item x="1648"/>
        <item x="2517"/>
        <item x="31"/>
        <item x="891"/>
        <item x="1773"/>
        <item x="967"/>
        <item x="2030"/>
        <item x="380"/>
        <item x="1812"/>
        <item x="1785"/>
        <item x="325"/>
        <item x="2210"/>
        <item x="1140"/>
        <item x="1614"/>
        <item x="2213"/>
        <item x="759"/>
        <item x="2498"/>
        <item x="1259"/>
        <item x="816"/>
        <item x="188"/>
        <item x="1224"/>
        <item x="1623"/>
        <item x="2147"/>
        <item x="2323"/>
        <item x="1821"/>
        <item x="1964"/>
        <item x="534"/>
        <item x="1075"/>
        <item x="23"/>
        <item x="327"/>
        <item x="1515"/>
        <item x="1522"/>
        <item x="1133"/>
        <item x="2302"/>
        <item x="1592"/>
        <item x="573"/>
        <item x="1243"/>
        <item x="1545"/>
        <item x="1378"/>
        <item x="654"/>
        <item x="977"/>
        <item x="108"/>
        <item x="1238"/>
        <item x="2028"/>
        <item x="372"/>
        <item x="1963"/>
        <item x="0"/>
        <item x="2089"/>
        <item x="1696"/>
        <item x="248"/>
        <item x="1939"/>
        <item x="1798"/>
        <item x="1276"/>
        <item x="1861"/>
        <item x="1969"/>
        <item x="86"/>
        <item x="1932"/>
        <item x="847"/>
        <item x="343"/>
        <item x="1551"/>
        <item x="1435"/>
        <item x="1484"/>
        <item x="2075"/>
        <item x="636"/>
        <item x="672"/>
        <item x="998"/>
        <item x="1225"/>
        <item x="1300"/>
        <item x="1051"/>
        <item x="799"/>
        <item x="1625"/>
        <item x="691"/>
        <item x="2148"/>
        <item x="1968"/>
        <item x="2453"/>
        <item x="1421"/>
        <item x="1200"/>
        <item x="1882"/>
        <item x="2227"/>
        <item x="850"/>
        <item x="2016"/>
        <item x="2519"/>
        <item x="375"/>
        <item x="1036"/>
        <item x="2508"/>
        <item x="1539"/>
        <item x="1234"/>
        <item x="1998"/>
        <item x="332"/>
        <item x="1354"/>
        <item x="423"/>
        <item x="971"/>
        <item x="2334"/>
        <item x="210"/>
        <item x="143"/>
        <item x="800"/>
        <item x="2287"/>
        <item x="279"/>
        <item x="1187"/>
        <item x="2333"/>
        <item x="2352"/>
        <item x="113"/>
        <item x="2262"/>
        <item x="1393"/>
        <item x="2173"/>
        <item x="1908"/>
        <item x="1160"/>
        <item x="1707"/>
        <item x="1668"/>
        <item x="407"/>
        <item x="2384"/>
        <item x="287"/>
        <item x="1268"/>
        <item x="2091"/>
        <item x="17"/>
        <item x="1578"/>
        <item x="1099"/>
        <item x="779"/>
        <item x="1966"/>
        <item x="1887"/>
        <item x="2309"/>
        <item x="2176"/>
        <item x="1636"/>
        <item x="1333"/>
        <item x="922"/>
        <item x="1504"/>
        <item x="1619"/>
        <item x="2609"/>
        <item x="763"/>
        <item x="813"/>
        <item x="1851"/>
        <item x="730"/>
        <item x="2575"/>
        <item x="1743"/>
        <item x="1004"/>
        <item x="548"/>
        <item x="1634"/>
        <item x="904"/>
        <item x="1605"/>
        <item x="187"/>
        <item x="1734"/>
        <item x="1480"/>
        <item x="1307"/>
        <item x="684"/>
        <item x="2546"/>
        <item x="274"/>
        <item x="804"/>
        <item x="1729"/>
        <item x="2203"/>
        <item x="1603"/>
        <item x="46"/>
        <item x="2581"/>
        <item x="2376"/>
        <item x="480"/>
        <item x="659"/>
        <item x="869"/>
        <item x="2168"/>
        <item x="2079"/>
        <item x="907"/>
        <item x="1875"/>
        <item x="2174"/>
        <item x="1061"/>
        <item x="892"/>
        <item x="2452"/>
        <item x="1940"/>
        <item x="347"/>
        <item x="96"/>
        <item x="2583"/>
        <item x="1270"/>
        <item x="1550"/>
        <item x="280"/>
        <item x="2122"/>
        <item x="1095"/>
        <item x="2534"/>
        <item x="2431"/>
        <item x="1348"/>
        <item x="2099"/>
        <item x="1621"/>
        <item x="353"/>
        <item x="849"/>
        <item x="671"/>
        <item x="365"/>
        <item x="1590"/>
        <item x="1824"/>
        <item x="1618"/>
        <item x="1006"/>
        <item x="934"/>
        <item x="1386"/>
        <item x="1357"/>
        <item x="1671"/>
        <item x="952"/>
        <item x="2373"/>
        <item x="2335"/>
        <item x="1048"/>
        <item x="2114"/>
        <item x="237"/>
        <item x="346"/>
        <item x="593"/>
        <item x="328"/>
        <item x="1009"/>
        <item x="483"/>
        <item x="1582"/>
        <item x="406"/>
        <item x="1402"/>
        <item x="125"/>
        <item x="918"/>
        <item x="1112"/>
        <item x="2500"/>
        <item x="2494"/>
        <item x="1528"/>
        <item x="2270"/>
        <item x="1722"/>
        <item x="1589"/>
        <item x="497"/>
        <item x="76"/>
        <item x="2020"/>
        <item x="2460"/>
        <item x="124"/>
        <item x="1930"/>
        <item x="1880"/>
        <item x="366"/>
        <item x="2001"/>
        <item x="1705"/>
        <item x="1244"/>
        <item x="812"/>
        <item x="1438"/>
        <item x="628"/>
        <item x="1850"/>
        <item x="2317"/>
        <item x="2124"/>
        <item x="500"/>
        <item x="1844"/>
        <item x="168"/>
        <item x="1137"/>
        <item x="289"/>
        <item x="674"/>
        <item x="595"/>
        <item x="211"/>
        <item x="1816"/>
        <item x="1222"/>
        <item x="1184"/>
        <item x="1132"/>
        <item x="793"/>
        <item x="487"/>
        <item x="489"/>
        <item x="1825"/>
        <item x="1115"/>
        <item x="1304"/>
        <item x="409"/>
        <item x="2119"/>
        <item x="435"/>
        <item x="808"/>
        <item x="384"/>
        <item x="1332"/>
        <item x="2523"/>
        <item x="2402"/>
        <item x="2321"/>
        <item x="1628"/>
        <item x="815"/>
        <item x="2481"/>
        <item x="1601"/>
        <item x="2265"/>
        <item x="1999"/>
        <item x="1919"/>
        <item x="2311"/>
        <item x="1076"/>
        <item x="2371"/>
        <item x="556"/>
        <item x="1549"/>
        <item x="2107"/>
        <item x="2483"/>
        <item x="1351"/>
        <item x="474"/>
        <item x="2140"/>
        <item x="1275"/>
        <item x="1272"/>
        <item x="2550"/>
        <item x="1459"/>
        <item x="729"/>
        <item x="1367"/>
        <item x="1415"/>
        <item x="77"/>
        <item x="644"/>
        <item x="1598"/>
        <item x="608"/>
        <item x="2341"/>
        <item x="1562"/>
        <item x="1772"/>
        <item x="1217"/>
        <item x="1694"/>
        <item x="2366"/>
        <item x="2610"/>
        <item x="2572"/>
        <item x="2541"/>
        <item x="281"/>
        <item x="390"/>
        <item x="2535"/>
        <item x="102"/>
        <item x="145"/>
        <item x="2022"/>
        <item x="1303"/>
        <item x="1323"/>
        <item x="2010"/>
        <item x="1345"/>
        <item x="306"/>
        <item x="2425"/>
        <item x="16"/>
        <item x="2567"/>
        <item x="521"/>
        <item x="2018"/>
        <item x="2552"/>
        <item x="1911"/>
        <item x="252"/>
        <item x="604"/>
        <item x="1159"/>
        <item x="269"/>
        <item x="2198"/>
        <item x="528"/>
        <item x="2393"/>
        <item x="1042"/>
        <item x="523"/>
        <item x="1870"/>
        <item x="2325"/>
        <item x="1996"/>
        <item x="865"/>
        <item x="118"/>
        <item x="858"/>
        <item x="2129"/>
        <item x="413"/>
        <item x="1856"/>
        <item x="1489"/>
        <item x="2540"/>
        <item x="586"/>
        <item x="530"/>
        <item x="418"/>
        <item x="2263"/>
        <item x="940"/>
        <item x="1933"/>
        <item x="1181"/>
        <item x="1455"/>
        <item x="1839"/>
        <item x="2274"/>
        <item x="2128"/>
        <item x="733"/>
        <item x="173"/>
        <item x="1473"/>
        <item x="2446"/>
        <item x="421"/>
        <item x="1991"/>
        <item x="2013"/>
        <item x="2383"/>
        <item x="501"/>
        <item x="886"/>
        <item x="1199"/>
        <item x="134"/>
        <item x="963"/>
        <item x="2294"/>
        <item x="218"/>
        <item x="513"/>
        <item x="2160"/>
        <item x="1057"/>
        <item x="2094"/>
        <item x="2353"/>
        <item x="2276"/>
        <item x="1974"/>
        <item x="1382"/>
        <item x="2531"/>
        <item x="820"/>
        <item x="37"/>
        <item x="1859"/>
        <item x="1261"/>
        <item x="1336"/>
        <item x="2435"/>
        <item x="1865"/>
        <item x="197"/>
        <item x="614"/>
        <item x="1337"/>
        <item x="117"/>
        <item x="255"/>
        <item x="247"/>
        <item x="153"/>
        <item x="25"/>
        <item x="1548"/>
        <item x="1853"/>
        <item x="130"/>
        <item x="462"/>
        <item x="539"/>
        <item x="1309"/>
        <item x="1892"/>
        <item x="745"/>
        <item x="851"/>
        <item x="2489"/>
        <item x="553"/>
        <item x="1661"/>
        <item x="748"/>
        <item x="1258"/>
        <item x="1502"/>
        <item x="1620"/>
        <item x="1164"/>
        <item x="2058"/>
        <item x="520"/>
        <item x="1846"/>
        <item x="1541"/>
        <item x="931"/>
        <item x="144"/>
        <item x="1646"/>
        <item x="2019"/>
        <item x="229"/>
        <item x="94"/>
        <item x="26"/>
        <item x="1031"/>
        <item x="965"/>
        <item x="1401"/>
        <item x="898"/>
        <item x="1240"/>
        <item x="1114"/>
        <item x="1341"/>
        <item x="602"/>
        <item x="2081"/>
        <item x="81"/>
        <item x="263"/>
        <item x="1756"/>
        <item x="1176"/>
        <item x="2293"/>
        <item x="515"/>
        <item x="2379"/>
        <item x="183"/>
        <item x="2193"/>
        <item x="2430"/>
        <item x="350"/>
        <item x="264"/>
        <item x="1828"/>
        <item x="1847"/>
        <item x="993"/>
        <item x="2143"/>
        <item x="2417"/>
        <item x="510"/>
        <item x="1231"/>
        <item x="374"/>
        <item x="2407"/>
        <item x="1871"/>
        <item x="337"/>
        <item x="582"/>
        <item x="821"/>
        <item x="649"/>
        <item x="2356"/>
        <item x="1910"/>
        <item x="404"/>
        <item x="1327"/>
        <item x="195"/>
        <item x="496"/>
        <item x="122"/>
        <item x="2190"/>
        <item x="1104"/>
        <item x="2469"/>
        <item x="2462"/>
        <item x="154"/>
        <item x="519"/>
        <item x="562"/>
        <item x="1780"/>
        <item x="2251"/>
        <item x="214"/>
        <item x="1024"/>
        <item x="2097"/>
        <item x="1289"/>
        <item x="1923"/>
        <item x="1901"/>
        <item x="1373"/>
        <item x="2378"/>
        <item x="2440"/>
        <item x="336"/>
        <item x="1490"/>
        <item x="958"/>
        <item x="597"/>
        <item x="1695"/>
        <item x="2102"/>
        <item x="60"/>
        <item x="2397"/>
        <item x="301"/>
        <item x="805"/>
        <item x="230"/>
        <item x="1226"/>
        <item x="62"/>
        <item x="1486"/>
        <item x="2224"/>
        <item x="1555"/>
        <item x="1116"/>
        <item x="1610"/>
        <item x="2273"/>
        <item x="12"/>
        <item x="401"/>
        <item x="1858"/>
        <item x="359"/>
        <item x="1283"/>
        <item x="1325"/>
        <item x="1156"/>
        <item x="1580"/>
        <item x="2461"/>
        <item x="55"/>
        <item x="1016"/>
        <item x="273"/>
        <item x="1881"/>
        <item x="1656"/>
        <item x="1943"/>
        <item x="2083"/>
        <item x="1594"/>
        <item x="1976"/>
        <item x="148"/>
        <item x="369"/>
        <item x="852"/>
        <item x="1760"/>
        <item x="449"/>
        <item x="1012"/>
        <item x="1049"/>
        <item x="1802"/>
        <item x="1279"/>
        <item x="587"/>
        <item x="1848"/>
        <item x="714"/>
        <item x="2286"/>
        <item x="1735"/>
        <item x="1779"/>
        <item x="2343"/>
        <item x="1117"/>
        <item x="860"/>
        <item x="2004"/>
        <item x="1205"/>
        <item x="856"/>
        <item x="1654"/>
        <item x="1593"/>
        <item x="1221"/>
        <item x="888"/>
        <item x="1472"/>
        <item x="728"/>
        <item x="1794"/>
        <item x="1102"/>
        <item x="1079"/>
        <item x="2388"/>
        <item x="1547"/>
        <item x="2566"/>
        <item x="1400"/>
        <item x="1242"/>
        <item x="1742"/>
        <item x="1765"/>
        <item x="2117"/>
        <item x="837"/>
        <item x="1471"/>
        <item x="1110"/>
        <item x="1893"/>
        <item x="1680"/>
        <item x="1413"/>
        <item x="444"/>
        <item x="1059"/>
        <item x="2215"/>
        <item x="630"/>
        <item x="1674"/>
        <item x="1452"/>
        <item x="1359"/>
        <item x="762"/>
        <item x="1581"/>
        <item x="2197"/>
        <item x="647"/>
        <item x="1639"/>
        <item x="1145"/>
        <item x="547"/>
        <item x="2301"/>
        <item x="2112"/>
        <item x="300"/>
        <item x="1485"/>
        <item x="939"/>
        <item x="1975"/>
        <item x="1227"/>
        <item x="219"/>
        <item x="543"/>
        <item x="1237"/>
        <item x="228"/>
        <item x="2087"/>
        <item x="2493"/>
        <item x="1809"/>
        <item x="2350"/>
        <item x="2421"/>
        <item x="163"/>
        <item x="172"/>
        <item x="2574"/>
        <item x="532"/>
        <item x="27"/>
        <item x="1189"/>
        <item x="1138"/>
        <item x="414"/>
        <item x="73"/>
        <item x="957"/>
        <item x="749"/>
        <item x="1701"/>
        <item x="286"/>
        <item x="788"/>
        <item x="121"/>
        <item x="323"/>
        <item x="1297"/>
        <item x="1531"/>
        <item x="2257"/>
        <item x="2253"/>
        <item x="2569"/>
        <item x="2255"/>
        <item x="1842"/>
        <item x="1553"/>
        <item x="1"/>
        <item x="2196"/>
        <item x="1252"/>
        <item x="768"/>
        <item x="1534"/>
        <item x="2169"/>
        <item x="89"/>
        <item x="1624"/>
        <item x="1817"/>
        <item x="945"/>
        <item x="949"/>
        <item x="2422"/>
        <item x="1720"/>
        <item x="283"/>
        <item x="344"/>
        <item x="1035"/>
        <item x="1294"/>
        <item x="731"/>
        <item x="2059"/>
        <item x="2363"/>
        <item x="439"/>
        <item x="687"/>
        <item x="1608"/>
        <item x="9"/>
        <item x="2338"/>
        <item x="1703"/>
        <item x="697"/>
        <item x="39"/>
        <item x="545"/>
        <item x="1894"/>
        <item x="987"/>
        <item x="1154"/>
        <item x="1666"/>
        <item x="2012"/>
        <item x="1021"/>
        <item x="2527"/>
        <item x="1978"/>
        <item x="1030"/>
        <item x="1823"/>
        <item x="2578"/>
        <item x="1456"/>
        <item x="2303"/>
        <item x="2185"/>
        <item x="223"/>
        <item x="2510"/>
        <item x="2096"/>
        <item x="698"/>
        <item x="2505"/>
        <item x="693"/>
        <item x="2490"/>
        <item x="2434"/>
        <item x="629"/>
        <item x="1920"/>
        <item x="1377"/>
        <item x="1917"/>
        <item x="831"/>
        <item x="809"/>
        <item x="1326"/>
        <item x="1188"/>
        <item x="171"/>
        <item x="1738"/>
        <item x="736"/>
        <item x="59"/>
        <item x="1863"/>
        <item x="1835"/>
        <item x="2222"/>
        <item x="162"/>
        <item x="473"/>
        <item x="2111"/>
        <item x="2209"/>
        <item x="1073"/>
        <item x="6"/>
        <item x="221"/>
        <item x="786"/>
        <item x="1518"/>
        <item x="1857"/>
        <item x="1220"/>
        <item x="1397"/>
        <item x="490"/>
        <item x="620"/>
        <item x="2310"/>
        <item x="862"/>
        <item x="1494"/>
        <item x="1318"/>
        <item x="189"/>
        <item x="1488"/>
        <item x="844"/>
        <item x="1273"/>
        <item x="1248"/>
        <item x="129"/>
        <item x="1250"/>
        <item x="2377"/>
        <item x="441"/>
        <item x="2243"/>
        <item x="1482"/>
        <item x="302"/>
        <item x="2085"/>
        <item x="203"/>
        <item x="392"/>
        <item x="1403"/>
        <item x="326"/>
        <item x="257"/>
        <item x="566"/>
        <item x="1907"/>
        <item x="502"/>
        <item x="854"/>
        <item x="1645"/>
        <item x="284"/>
        <item x="615"/>
        <item x="167"/>
        <item x="1626"/>
        <item x="843"/>
        <item x="387"/>
        <item x="984"/>
        <item x="2496"/>
        <item x="1685"/>
        <item x="1584"/>
        <item x="1509"/>
        <item x="535"/>
        <item x="1916"/>
        <item x="668"/>
        <item x="2136"/>
        <item x="1904"/>
        <item x="1981"/>
        <item x="1284"/>
        <item x="2467"/>
        <item x="342"/>
        <item x="1980"/>
        <item x="1263"/>
        <item x="818"/>
        <item x="11"/>
        <item x="1202"/>
        <item x="1784"/>
        <item x="706"/>
        <item x="1475"/>
        <item x="1667"/>
        <item x="1633"/>
        <item x="212"/>
        <item x="990"/>
        <item x="1313"/>
        <item x="689"/>
        <item x="541"/>
        <item x="2098"/>
        <item x="2408"/>
        <item x="1039"/>
        <item x="581"/>
        <item x="1047"/>
        <item x="1123"/>
        <item x="1007"/>
        <item x="2130"/>
        <item x="592"/>
        <item x="890"/>
        <item x="1023"/>
        <item x="1020"/>
        <item x="696"/>
        <item x="1458"/>
        <item x="664"/>
        <item x="215"/>
        <item x="504"/>
        <item x="1944"/>
        <item x="972"/>
        <item x="2057"/>
        <item x="1380"/>
        <item x="558"/>
        <item x="72"/>
        <item x="2191"/>
        <item x="2225"/>
        <item x="1719"/>
        <item x="2164"/>
        <item x="777"/>
        <item x="2520"/>
        <item x="702"/>
        <item x="2116"/>
        <item x="2235"/>
        <item x="370"/>
        <item x="2296"/>
        <item x="1379"/>
        <item x="1353"/>
        <item x="1089"/>
        <item x="1329"/>
        <item x="976"/>
        <item x="826"/>
        <item x="459"/>
        <item x="1008"/>
        <item x="2456"/>
        <item x="139"/>
        <item x="1897"/>
        <item x="1296"/>
        <item x="291"/>
        <item x="2260"/>
        <item x="789"/>
        <item x="1519"/>
        <item x="2479"/>
        <item x="2244"/>
        <item x="2424"/>
        <item x="436"/>
        <item x="2529"/>
        <item x="514"/>
        <item x="261"/>
        <item x="871"/>
        <item x="1101"/>
        <item x="1788"/>
        <item x="2312"/>
        <item x="1251"/>
        <item x="285"/>
        <item x="2515"/>
        <item x="268"/>
        <item x="1331"/>
        <item x="601"/>
        <item x="8"/>
        <item x="265"/>
        <item x="1182"/>
        <item x="1278"/>
        <item x="425"/>
        <item x="542"/>
        <item x="1127"/>
        <item x="1987"/>
        <item x="1286"/>
        <item x="1647"/>
        <item x="1416"/>
        <item x="675"/>
        <item x="1151"/>
        <item x="1878"/>
        <item x="2380"/>
        <item x="1852"/>
        <item x="1500"/>
        <item x="811"/>
        <item x="2608"/>
        <item x="68"/>
        <item x="209"/>
        <item x="1758"/>
        <item x="315"/>
        <item x="704"/>
        <item x="2565"/>
        <item x="1418"/>
        <item x="1017"/>
        <item x="2324"/>
        <item x="1396"/>
        <item x="2313"/>
        <item x="912"/>
        <item x="867"/>
        <item x="1650"/>
        <item x="746"/>
        <item x="1876"/>
        <item x="1464"/>
        <item x="1973"/>
        <item x="1800"/>
        <item x="1762"/>
        <item x="38"/>
        <item x="980"/>
        <item x="440"/>
        <item x="756"/>
        <item x="488"/>
        <item x="1501"/>
        <item x="2221"/>
        <item x="1771"/>
        <item x="312"/>
        <item x="1687"/>
        <item x="1302"/>
        <item x="1737"/>
        <item x="1691"/>
        <item x="2149"/>
        <item x="1118"/>
        <item x="778"/>
        <item x="351"/>
        <item x="1172"/>
        <item x="199"/>
        <item x="1622"/>
        <item x="2150"/>
        <item x="2450"/>
        <item x="1476"/>
        <item x="512"/>
        <item x="482"/>
        <item x="1640"/>
        <item x="260"/>
        <item x="1873"/>
        <item x="2044"/>
        <item x="2355"/>
        <item x="225"/>
        <item x="3"/>
        <item x="361"/>
        <item x="1663"/>
        <item x="1277"/>
        <item x="2326"/>
        <item x="2027"/>
        <item x="1649"/>
        <item x="1777"/>
        <item x="1074"/>
        <item x="716"/>
        <item x="1768"/>
        <item x="486"/>
        <item x="2146"/>
        <item x="1497"/>
        <item x="806"/>
        <item x="1569"/>
        <item x="2437"/>
        <item x="1308"/>
        <item x="2138"/>
        <item x="2006"/>
        <item x="985"/>
        <item x="2499"/>
        <item x="648"/>
        <item x="2603"/>
        <item x="2267"/>
        <item x="2361"/>
        <item x="2166"/>
        <item x="1947"/>
        <item x="2000"/>
        <item x="1508"/>
        <item x="466"/>
        <item x="1690"/>
        <item x="2526"/>
        <item x="2037"/>
        <item x="1731"/>
        <item x="1094"/>
        <item x="881"/>
        <item x="1131"/>
        <item x="771"/>
        <item x="1070"/>
        <item x="1681"/>
        <item x="1425"/>
        <item x="2175"/>
        <item x="385"/>
        <item x="245"/>
        <item x="137"/>
        <item x="1979"/>
        <item x="509"/>
        <item x="1090"/>
        <item x="99"/>
        <item x="1915"/>
        <item x="2418"/>
        <item x="1868"/>
        <item x="1185"/>
        <item x="619"/>
        <item x="1841"/>
        <item x="207"/>
        <item x="901"/>
        <item x="1493"/>
        <item x="930"/>
        <item x="2470"/>
        <item x="1937"/>
        <item x="2278"/>
        <item x="926"/>
        <item x="1246"/>
        <item x="828"/>
        <item x="1925"/>
        <item x="1982"/>
        <item x="2199"/>
        <item x="810"/>
        <item x="1404"/>
        <item x="909"/>
        <item x="1972"/>
        <item x="665"/>
        <item x="1465"/>
        <item x="1384"/>
        <item x="2432"/>
        <item x="20"/>
        <item x="417"/>
        <item x="2507"/>
        <item x="2367"/>
        <item x="2239"/>
        <item x="1931"/>
        <item x="1427"/>
        <item x="2184"/>
        <item x="371"/>
        <item x="872"/>
        <item x="1885"/>
        <item x="1388"/>
        <item x="2346"/>
        <item x="766"/>
        <item x="1657"/>
        <item x="158"/>
        <item x="735"/>
        <item x="138"/>
        <item x="1269"/>
        <item x="2183"/>
        <item x="1813"/>
        <item x="1586"/>
        <item x="1718"/>
        <item x="1864"/>
        <item x="755"/>
        <item x="2090"/>
        <item x="198"/>
        <item x="161"/>
        <item x="2594"/>
        <item x="1113"/>
        <item x="224"/>
        <item x="1766"/>
        <item x="2277"/>
        <item x="320"/>
        <item x="1467"/>
        <item x="1739"/>
        <item x="1556"/>
        <item x="1190"/>
        <item x="2502"/>
        <item x="632"/>
        <item x="2134"/>
        <item x="1906"/>
        <item x="1022"/>
        <item x="2348"/>
        <item x="1913"/>
        <item x="1673"/>
        <item x="2178"/>
        <item x="376"/>
        <item x="2226"/>
        <item x="944"/>
        <item x="2560"/>
        <item x="1087"/>
        <item x="1751"/>
        <item x="2250"/>
        <item x="2120"/>
        <item x="1567"/>
        <item x="1406"/>
        <item x="960"/>
        <item x="1194"/>
        <item x="525"/>
        <item x="104"/>
        <item x="1299"/>
        <item x="1629"/>
        <item x="1965"/>
        <item x="2135"/>
        <item x="222"/>
        <item x="1874"/>
        <item x="2495"/>
        <item x="298"/>
        <item x="61"/>
        <item x="1078"/>
        <item x="2590"/>
        <item x="2246"/>
        <item x="2223"/>
        <item x="1209"/>
        <item x="1898"/>
        <item x="1806"/>
        <item x="1676"/>
        <item x="7"/>
        <item x="220"/>
        <item x="1136"/>
        <item x="1257"/>
        <item x="156"/>
        <item x="1914"/>
        <item x="719"/>
        <item x="2095"/>
        <item x="824"/>
        <item x="1054"/>
        <item x="335"/>
        <item x="2127"/>
        <item x="2320"/>
        <item x="2580"/>
        <item x="774"/>
        <item x="1306"/>
        <item x="2466"/>
        <item x="2386"/>
        <item x="2506"/>
        <item x="1970"/>
        <item x="928"/>
        <item x="970"/>
        <item x="2391"/>
        <item x="1946"/>
        <item x="518"/>
        <item x="1702"/>
        <item x="1071"/>
        <item x="93"/>
        <item x="1468"/>
        <item x="109"/>
        <item x="796"/>
        <item x="452"/>
        <item x="2214"/>
        <item x="1444"/>
        <item x="1670"/>
        <item x="1213"/>
        <item x="578"/>
        <item x="304"/>
        <item x="841"/>
        <item x="1433"/>
        <item x="568"/>
        <item x="1763"/>
        <item x="1782"/>
        <item x="416"/>
        <item x="739"/>
        <item x="1091"/>
        <item x="36"/>
        <item x="460"/>
        <item x="445"/>
        <item x="511"/>
        <item x="1014"/>
        <item x="2401"/>
        <item x="1591"/>
        <item x="2340"/>
        <item x="1062"/>
        <item x="606"/>
        <item x="2282"/>
        <item x="70"/>
        <item x="2152"/>
        <item x="2232"/>
        <item x="194"/>
        <item x="885"/>
        <item x="1997"/>
        <item x="1744"/>
        <item x="529"/>
        <item x="190"/>
        <item x="169"/>
        <item x="2605"/>
        <item x="2078"/>
        <item x="205"/>
        <item x="97"/>
        <item x="398"/>
        <item x="1498"/>
        <item x="893"/>
        <item x="2023"/>
        <item x="2587"/>
        <item x="1565"/>
        <item x="1436"/>
        <item x="1166"/>
        <item x="1165"/>
        <item x="2158"/>
        <item x="900"/>
        <item x="1267"/>
        <item x="2577"/>
        <item x="1989"/>
        <item x="1249"/>
        <item x="1134"/>
        <item x="1339"/>
        <item x="2409"/>
        <item x="676"/>
        <item x="450"/>
        <item x="356"/>
        <item x="1909"/>
        <item x="584"/>
        <item x="507"/>
        <item x="2416"/>
        <item x="1081"/>
        <item x="780"/>
        <item x="411"/>
        <item x="2073"/>
        <item x="2547"/>
        <item x="600"/>
        <item x="1831"/>
        <item x="1212"/>
        <item x="179"/>
        <item x="734"/>
        <item x="476"/>
        <item x="2021"/>
        <item x="1983"/>
        <item x="1826"/>
        <item x="2472"/>
        <item x="2064"/>
        <item x="997"/>
        <item x="726"/>
        <item x="1770"/>
        <item x="1675"/>
        <item x="78"/>
        <item x="1652"/>
        <item x="151"/>
        <item x="468"/>
        <item x="1956"/>
        <item x="132"/>
        <item x="1219"/>
        <item x="30"/>
        <item x="1692"/>
        <item x="447"/>
        <item x="2454"/>
        <item x="757"/>
        <item x="1595"/>
        <item x="2420"/>
        <item x="1235"/>
        <item x="599"/>
        <item x="1491"/>
        <item x="2105"/>
        <item x="2248"/>
        <item x="231"/>
        <item x="2259"/>
        <item x="657"/>
        <item x="669"/>
        <item x="34"/>
        <item x="2342"/>
        <item x="2170"/>
        <item x="2543"/>
        <item x="2290"/>
        <item x="1096"/>
        <item x="200"/>
        <item x="103"/>
        <item x="1002"/>
        <item x="995"/>
        <item t="default"/>
      </items>
    </pivotField>
    <pivotField numFmtId="164" showAll="0"/>
    <pivotField numFmtId="164" showAll="0"/>
    <pivotField numFmtId="165" showAll="0"/>
  </pivotFields>
  <rowFields count="1">
    <field x="6"/>
  </rowFields>
  <rowItems count="5">
    <i>
      <x/>
    </i>
    <i>
      <x v="1"/>
    </i>
    <i>
      <x v="2"/>
    </i>
    <i>
      <x v="3"/>
    </i>
    <i t="grand">
      <x/>
    </i>
  </rowItems>
  <colItems count="1">
    <i/>
  </colItems>
  <dataFields count="1">
    <dataField name="Total Revenue" fld="16" baseField="0" baseItem="0" numFmtId="167"/>
  </dataFields>
  <formats count="1">
    <format dxfId="21">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7" format="16" series="1">
      <pivotArea type="data" outline="0" fieldPosition="0">
        <references count="1">
          <reference field="4294967294" count="1" selected="0">
            <x v="0"/>
          </reference>
        </references>
      </pivotArea>
    </chartFormat>
    <chartFormat chart="18" format="16" series="1">
      <pivotArea type="data" outline="0" fieldPosition="0">
        <references count="1">
          <reference field="4294967294" count="1" selected="0">
            <x v="0"/>
          </reference>
        </references>
      </pivotArea>
    </chartFormat>
    <chartFormat chart="20" format="16" series="1">
      <pivotArea type="data" outline="0" fieldPosition="0">
        <references count="1">
          <reference field="4294967294" count="1" selected="0">
            <x v="0"/>
          </reference>
        </references>
      </pivotArea>
    </chartFormat>
    <chartFormat chart="21" format="16"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25" format="7">
      <pivotArea type="data" outline="0" fieldPosition="0">
        <references count="2">
          <reference field="4294967294" count="1" selected="0">
            <x v="0"/>
          </reference>
          <reference field="6" count="1" selected="0">
            <x v="0"/>
          </reference>
        </references>
      </pivotArea>
    </chartFormat>
    <chartFormat chart="25" format="8">
      <pivotArea type="data" outline="0" fieldPosition="0">
        <references count="2">
          <reference field="4294967294" count="1" selected="0">
            <x v="0"/>
          </reference>
          <reference field="6" count="1" selected="0">
            <x v="1"/>
          </reference>
        </references>
      </pivotArea>
    </chartFormat>
    <chartFormat chart="25" format="9">
      <pivotArea type="data" outline="0" fieldPosition="0">
        <references count="2">
          <reference field="4294967294" count="1" selected="0">
            <x v="0"/>
          </reference>
          <reference field="6" count="1" selected="0">
            <x v="2"/>
          </reference>
        </references>
      </pivotArea>
    </chartFormat>
    <chartFormat chart="25"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54EB63-03AE-404E-A170-7BD081D06E59}" name="Sales_Channel"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I9:J14" firstHeaderRow="1" firstDataRow="1" firstDataCol="1"/>
  <pivotFields count="20">
    <pivotField showAll="0"/>
    <pivotField numFmtId="15"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4" showAll="0"/>
    <pivotField numFmtId="9" showAll="0"/>
    <pivotField numFmtId="164" showAll="0"/>
    <pivotField dataField="1" numFmtId="164" showAll="0">
      <items count="2612">
        <item x="2585"/>
        <item x="2398"/>
        <item x="1664"/>
        <item x="2318"/>
        <item x="1161"/>
        <item x="1710"/>
        <item x="2595"/>
        <item x="42"/>
        <item x="2568"/>
        <item x="477"/>
        <item x="1627"/>
        <item x="2400"/>
        <item x="2256"/>
        <item x="2339"/>
        <item x="1034"/>
        <item x="1860"/>
        <item x="1028"/>
        <item x="825"/>
        <item x="785"/>
        <item x="258"/>
        <item x="1111"/>
        <item x="1056"/>
        <item x="1135"/>
        <item x="1387"/>
        <item x="202"/>
        <item x="1604"/>
        <item x="721"/>
        <item x="549"/>
        <item x="2322"/>
        <item x="790"/>
        <item x="2180"/>
        <item x="1281"/>
        <item x="2354"/>
        <item x="605"/>
        <item x="368"/>
        <item x="363"/>
        <item x="2029"/>
        <item x="1141"/>
        <item x="2015"/>
        <item x="85"/>
        <item x="1753"/>
        <item x="1457"/>
        <item x="2449"/>
        <item x="679"/>
        <item x="303"/>
        <item x="1786"/>
        <item x="557"/>
        <item x="432"/>
        <item x="2538"/>
        <item x="147"/>
        <item x="2372"/>
        <item x="1155"/>
        <item x="67"/>
        <item x="2516"/>
        <item x="2189"/>
        <item x="655"/>
        <item x="1884"/>
        <item x="2206"/>
        <item x="1896"/>
        <item x="1957"/>
        <item x="2504"/>
        <item x="1764"/>
        <item x="18"/>
        <item x="1561"/>
        <item x="2374"/>
        <item x="1660"/>
        <item x="2080"/>
        <item x="276"/>
        <item x="1330"/>
        <item x="358"/>
        <item x="873"/>
        <item x="1726"/>
        <item x="2123"/>
        <item x="682"/>
        <item x="2604"/>
        <item x="902"/>
        <item x="1872"/>
        <item x="864"/>
        <item x="2598"/>
        <item x="1053"/>
        <item x="5"/>
        <item x="2241"/>
        <item x="288"/>
        <item x="251"/>
        <item x="498"/>
        <item x="160"/>
        <item x="699"/>
        <item x="1360"/>
        <item x="297"/>
        <item x="1322"/>
        <item x="1368"/>
        <item x="1717"/>
        <item x="1449"/>
        <item x="1019"/>
        <item x="2202"/>
        <item x="1606"/>
        <item x="185"/>
        <item x="506"/>
        <item x="1992"/>
        <item x="112"/>
        <item x="1512"/>
        <item x="1072"/>
        <item x="1356"/>
        <item x="2486"/>
        <item x="1834"/>
        <item x="1775"/>
        <item x="95"/>
        <item x="2337"/>
        <item x="2182"/>
        <item x="982"/>
        <item x="1196"/>
        <item x="1143"/>
        <item x="146"/>
        <item x="1015"/>
        <item x="83"/>
        <item x="1461"/>
        <item x="1264"/>
        <item x="2607"/>
        <item x="712"/>
        <item x="437"/>
        <item x="235"/>
        <item x="2017"/>
        <item x="1483"/>
        <item x="454"/>
        <item x="238"/>
        <item x="2558"/>
        <item x="48"/>
        <item x="174"/>
        <item x="2039"/>
        <item x="1961"/>
        <item x="2592"/>
        <item x="641"/>
        <item x="1530"/>
        <item x="1990"/>
        <item x="177"/>
        <item x="1563"/>
        <item x="663"/>
        <item x="823"/>
        <item x="277"/>
        <item x="656"/>
        <item x="1767"/>
        <item x="842"/>
        <item x="2601"/>
        <item x="1122"/>
        <item x="2115"/>
        <item x="2113"/>
        <item x="1338"/>
        <item x="1750"/>
        <item x="2077"/>
        <item x="2093"/>
        <item x="1448"/>
        <item x="616"/>
        <item x="1152"/>
        <item x="360"/>
        <item x="2586"/>
        <item x="1723"/>
        <item x="2392"/>
        <item x="2332"/>
        <item x="2157"/>
        <item x="1320"/>
        <item x="136"/>
        <item x="758"/>
        <item x="2331"/>
        <item x="2413"/>
        <item x="433"/>
        <item x="331"/>
        <item x="1787"/>
        <item x="1108"/>
        <item x="2305"/>
        <item x="1426"/>
        <item x="640"/>
        <item x="2266"/>
        <item x="1453"/>
        <item x="314"/>
        <item x="1686"/>
        <item x="1207"/>
        <item x="1536"/>
        <item x="310"/>
        <item x="2104"/>
        <item x="395"/>
        <item x="1575"/>
        <item x="1241"/>
        <item x="1678"/>
        <item x="1877"/>
        <item x="953"/>
        <item x="430"/>
        <item x="1000"/>
        <item x="1688"/>
        <item x="896"/>
        <item x="227"/>
        <item x="2289"/>
        <item x="321"/>
        <item x="1521"/>
        <item x="340"/>
        <item x="1507"/>
        <item x="954"/>
        <item x="916"/>
        <item x="2487"/>
        <item x="747"/>
        <item x="2118"/>
        <item x="383"/>
        <item x="752"/>
        <item x="133"/>
        <item x="1693"/>
        <item x="991"/>
        <item x="2153"/>
        <item x="2008"/>
        <item x="2593"/>
        <item x="1171"/>
        <item x="2009"/>
        <item x="2582"/>
        <item x="2351"/>
        <item x="1420"/>
        <item x="1285"/>
        <item x="316"/>
        <item x="14"/>
        <item x="694"/>
        <item x="1811"/>
        <item x="925"/>
        <item x="484"/>
        <item x="1460"/>
        <item x="1191"/>
        <item x="98"/>
        <item x="2455"/>
        <item x="2471"/>
        <item x="1168"/>
        <item x="308"/>
        <item x="457"/>
        <item x="968"/>
        <item x="921"/>
        <item x="2573"/>
        <item x="1203"/>
        <item x="64"/>
        <item x="2063"/>
        <item x="1752"/>
        <item x="1350"/>
        <item x="295"/>
        <item x="1204"/>
        <item x="1759"/>
        <item x="611"/>
        <item x="2464"/>
        <item x="307"/>
        <item x="492"/>
        <item x="1247"/>
        <item x="471"/>
        <item x="575"/>
        <item x="1532"/>
        <item x="1516"/>
        <item x="1311"/>
        <item x="1262"/>
        <item x="1918"/>
        <item x="2389"/>
        <item x="293"/>
        <item x="1967"/>
        <item x="1192"/>
        <item x="652"/>
        <item x="1193"/>
        <item x="1180"/>
        <item x="2035"/>
        <item x="1535"/>
        <item x="1890"/>
        <item x="1146"/>
        <item x="155"/>
        <item x="981"/>
        <item x="1271"/>
        <item x="932"/>
        <item x="1232"/>
        <item x="2299"/>
        <item x="2542"/>
        <item x="1060"/>
        <item x="2234"/>
        <item x="903"/>
        <item x="1585"/>
        <item x="2068"/>
        <item x="1641"/>
        <item x="577"/>
        <item x="2406"/>
        <item x="2268"/>
        <item x="13"/>
        <item x="2484"/>
        <item x="403"/>
        <item x="2181"/>
        <item x="339"/>
        <item x="1554"/>
        <item x="296"/>
        <item x="2300"/>
        <item x="1866"/>
        <item x="1867"/>
        <item x="1088"/>
        <item x="1845"/>
        <item x="2518"/>
        <item x="1321"/>
        <item x="834"/>
        <item x="232"/>
        <item x="1038"/>
        <item x="1178"/>
        <item x="2188"/>
        <item x="795"/>
        <item x="412"/>
        <item x="465"/>
        <item x="1052"/>
        <item x="2025"/>
        <item x="2599"/>
        <item x="973"/>
        <item x="1814"/>
        <item x="911"/>
        <item x="1827"/>
        <item x="741"/>
        <item x="817"/>
        <item x="2491"/>
        <item x="1733"/>
        <item x="1361"/>
        <item x="1346"/>
        <item x="499"/>
        <item x="1754"/>
        <item x="764"/>
        <item x="565"/>
        <item x="1960"/>
        <item x="357"/>
        <item x="610"/>
        <item x="830"/>
        <item x="571"/>
        <item x="1280"/>
        <item x="1698"/>
        <item x="570"/>
        <item x="1058"/>
        <item x="2005"/>
        <item x="1792"/>
        <item x="935"/>
        <item x="1540"/>
        <item x="2144"/>
        <item x="1066"/>
        <item x="453"/>
        <item x="1949"/>
        <item x="2046"/>
        <item x="1526"/>
        <item x="1129"/>
        <item x="427"/>
        <item x="1422"/>
        <item x="1889"/>
        <item x="2192"/>
        <item x="1305"/>
        <item x="807"/>
        <item x="180"/>
        <item x="1862"/>
        <item x="75"/>
        <item x="2233"/>
        <item x="686"/>
        <item x="1407"/>
        <item x="491"/>
        <item x="1819"/>
        <item x="1365"/>
        <item x="544"/>
        <item x="443"/>
        <item x="2544"/>
        <item x="1105"/>
        <item x="1818"/>
        <item x="1537"/>
        <item x="458"/>
        <item x="1446"/>
        <item x="2370"/>
        <item x="538"/>
        <item x="10"/>
        <item x="262"/>
        <item x="1730"/>
        <item x="82"/>
        <item x="989"/>
        <item x="495"/>
        <item x="1935"/>
        <item x="348"/>
        <item x="478"/>
        <item x="677"/>
        <item x="1179"/>
        <item x="1955"/>
        <item x="254"/>
        <item x="914"/>
        <item x="1211"/>
        <item x="1288"/>
        <item x="1340"/>
        <item x="1503"/>
        <item x="724"/>
        <item x="1029"/>
        <item x="1098"/>
        <item x="770"/>
        <item x="379"/>
        <item x="2100"/>
        <item x="2007"/>
        <item x="517"/>
        <item x="625"/>
        <item x="685"/>
        <item x="233"/>
        <item x="1803"/>
        <item x="1579"/>
        <item x="74"/>
        <item x="1424"/>
        <item x="1886"/>
        <item x="2205"/>
        <item x="2345"/>
        <item x="2451"/>
        <item x="2220"/>
        <item x="2359"/>
        <item x="1732"/>
        <item x="2072"/>
        <item x="1740"/>
        <item x="1103"/>
        <item x="2295"/>
        <item x="2524"/>
        <item x="2208"/>
        <item x="2217"/>
        <item x="1381"/>
        <item x="2283"/>
        <item x="1642"/>
        <item x="176"/>
        <item x="2049"/>
        <item x="1394"/>
        <item x="2172"/>
        <item x="216"/>
        <item x="1927"/>
        <item x="2219"/>
        <item x="2292"/>
        <item x="627"/>
        <item x="624"/>
        <item x="2441"/>
        <item x="2570"/>
        <item x="2473"/>
        <item x="2511"/>
        <item x="2468"/>
        <item x="2385"/>
        <item x="1517"/>
        <item x="2218"/>
        <item x="897"/>
        <item x="1587"/>
        <item x="141"/>
        <item x="2414"/>
        <item x="666"/>
        <item x="2092"/>
        <item x="574"/>
        <item x="1363"/>
        <item x="732"/>
        <item x="1018"/>
        <item x="2521"/>
        <item x="1953"/>
        <item x="1822"/>
        <item x="524"/>
        <item x="2236"/>
        <item x="1362"/>
        <item x="612"/>
        <item x="429"/>
        <item x="1417"/>
        <item x="1063"/>
        <item x="2394"/>
        <item x="623"/>
        <item x="123"/>
        <item x="550"/>
        <item x="2375"/>
        <item x="2155"/>
        <item x="705"/>
        <item x="638"/>
        <item x="999"/>
        <item x="1712"/>
        <item x="1615"/>
        <item x="334"/>
        <item x="1951"/>
        <item x="1085"/>
        <item x="1781"/>
        <item x="725"/>
        <item x="910"/>
        <item x="170"/>
        <item x="324"/>
        <item x="2549"/>
        <item x="1921"/>
        <item x="1499"/>
        <item x="2247"/>
        <item x="21"/>
        <item x="1169"/>
        <item x="1431"/>
        <item x="2"/>
        <item x="1542"/>
        <item x="1100"/>
        <item x="1755"/>
        <item x="182"/>
        <item x="866"/>
        <item x="840"/>
        <item x="929"/>
        <item x="899"/>
        <item x="673"/>
        <item x="1124"/>
        <item x="1988"/>
        <item x="127"/>
        <item x="1879"/>
        <item x="2459"/>
        <item x="927"/>
        <item x="1529"/>
        <item x="1201"/>
        <item x="2492"/>
        <item x="835"/>
        <item x="690"/>
        <item x="2024"/>
        <item x="355"/>
        <item x="992"/>
        <item x="1609"/>
        <item x="576"/>
        <item x="2050"/>
        <item x="2126"/>
        <item x="1783"/>
        <item x="1174"/>
        <item x="2530"/>
        <item x="2474"/>
        <item x="1082"/>
        <item x="876"/>
        <item x="100"/>
        <item x="24"/>
        <item x="1399"/>
        <item x="792"/>
        <item x="88"/>
        <item x="1789"/>
        <item x="1804"/>
        <item x="737"/>
        <item x="1929"/>
        <item x="1513"/>
        <item x="631"/>
        <item x="91"/>
        <item x="1523"/>
        <item x="1644"/>
        <item x="1617"/>
        <item x="1385"/>
        <item x="396"/>
        <item x="533"/>
        <item x="90"/>
        <item x="92"/>
        <item x="270"/>
        <item x="1229"/>
        <item x="1469"/>
        <item x="2284"/>
        <item x="309"/>
        <item x="895"/>
        <item x="32"/>
        <item x="1496"/>
        <item x="1583"/>
        <item x="1588"/>
        <item x="388"/>
        <item x="569"/>
        <item x="1543"/>
        <item x="1005"/>
        <item x="1761"/>
        <item x="775"/>
        <item x="2308"/>
        <item x="2553"/>
        <item x="1635"/>
        <item x="259"/>
        <item x="505"/>
        <item x="2405"/>
        <item x="950"/>
        <item x="1745"/>
        <item x="853"/>
        <item x="394"/>
        <item x="964"/>
        <item x="464"/>
        <item x="2477"/>
        <item x="1829"/>
        <item x="1922"/>
        <item x="2151"/>
        <item x="469"/>
        <item x="564"/>
        <item x="1147"/>
        <item x="1706"/>
        <item x="917"/>
        <item x="266"/>
        <item x="1411"/>
        <item x="1721"/>
        <item x="1292"/>
        <item x="1445"/>
        <item x="65"/>
        <item x="2065"/>
        <item x="1050"/>
        <item x="1838"/>
        <item x="653"/>
        <item x="1805"/>
        <item x="1714"/>
        <item x="1797"/>
        <item x="1260"/>
        <item x="531"/>
        <item x="1358"/>
        <item x="2228"/>
        <item x="658"/>
        <item x="1924"/>
        <item x="2054"/>
        <item x="1097"/>
        <item x="44"/>
        <item x="142"/>
        <item x="1423"/>
        <item x="1708"/>
        <item x="105"/>
        <item x="1334"/>
        <item x="1462"/>
        <item x="1044"/>
        <item x="2564"/>
        <item x="57"/>
        <item x="2537"/>
        <item x="1437"/>
        <item x="2358"/>
        <item x="1544"/>
        <item x="1442"/>
        <item x="536"/>
        <item x="408"/>
        <item x="723"/>
        <item x="2589"/>
        <item x="193"/>
        <item x="2415"/>
        <item x="634"/>
        <item x="428"/>
        <item x="201"/>
        <item x="1374"/>
        <item x="2362"/>
        <item x="1888"/>
        <item x="1741"/>
        <item x="1746"/>
        <item x="1312"/>
        <item x="1033"/>
        <item x="2319"/>
        <item x="106"/>
        <item x="1167"/>
        <item x="236"/>
        <item x="1372"/>
        <item x="2047"/>
        <item x="782"/>
        <item x="1936"/>
        <item x="377"/>
        <item x="2327"/>
        <item x="80"/>
        <item x="1830"/>
        <item x="1511"/>
        <item x="1344"/>
        <item x="1616"/>
        <item x="1343"/>
        <item x="1069"/>
        <item x="1643"/>
        <item x="1971"/>
        <item x="751"/>
        <item x="1045"/>
        <item x="313"/>
        <item x="455"/>
        <item x="2237"/>
        <item x="382"/>
        <item x="988"/>
        <item x="750"/>
        <item x="2088"/>
        <item x="364"/>
        <item x="1832"/>
        <item x="2156"/>
        <item x="246"/>
        <item x="1677"/>
        <item x="2103"/>
        <item x="2086"/>
        <item x="2556"/>
        <item x="208"/>
        <item x="753"/>
        <item x="713"/>
        <item x="754"/>
        <item x="1215"/>
        <item x="2514"/>
        <item x="2404"/>
        <item x="590"/>
        <item x="585"/>
        <item x="1724"/>
        <item x="1093"/>
        <item x="743"/>
        <item x="617"/>
        <item x="472"/>
        <item x="1570"/>
        <item x="2071"/>
        <item x="947"/>
        <item x="250"/>
        <item x="178"/>
        <item x="1941"/>
        <item x="1795"/>
        <item x="1672"/>
        <item x="1274"/>
        <item x="1837"/>
        <item x="955"/>
        <item x="660"/>
        <item x="1032"/>
        <item x="2597"/>
        <item x="508"/>
        <item x="646"/>
        <item x="1315"/>
        <item x="242"/>
        <item x="1883"/>
        <item x="833"/>
        <item x="580"/>
        <item x="959"/>
        <item x="609"/>
        <item x="192"/>
        <item x="461"/>
        <item x="1010"/>
        <item x="522"/>
        <item x="2106"/>
        <item x="2306"/>
        <item x="874"/>
        <item x="204"/>
        <item x="1558"/>
        <item x="166"/>
        <item x="275"/>
        <item x="1810"/>
        <item x="1003"/>
        <item x="887"/>
        <item x="563"/>
        <item x="1552"/>
        <item x="769"/>
        <item x="2204"/>
        <item x="2055"/>
        <item x="1349"/>
        <item x="1470"/>
        <item x="2403"/>
        <item x="2548"/>
        <item x="906"/>
        <item x="2082"/>
        <item x="678"/>
        <item x="1408"/>
        <item x="537"/>
        <item x="527"/>
        <item x="2315"/>
        <item x="400"/>
        <item x="1895"/>
        <item x="1335"/>
        <item x="1854"/>
        <item x="540"/>
        <item x="1392"/>
        <item x="58"/>
        <item x="1757"/>
        <item x="1375"/>
        <item x="1451"/>
        <item x="1669"/>
        <item x="1153"/>
        <item x="1651"/>
        <item x="2443"/>
        <item x="2200"/>
        <item x="1520"/>
        <item x="1208"/>
        <item x="2596"/>
        <item x="2369"/>
        <item x="2551"/>
        <item x="419"/>
        <item x="1506"/>
        <item x="2445"/>
        <item x="2588"/>
        <item x="740"/>
        <item x="386"/>
        <item x="2288"/>
        <item x="69"/>
        <item x="2410"/>
        <item x="661"/>
        <item x="1447"/>
        <item x="2423"/>
        <item x="951"/>
        <item x="1173"/>
        <item x="1577"/>
        <item x="1120"/>
        <item x="1319"/>
        <item x="1355"/>
        <item x="2026"/>
        <item x="1478"/>
        <item x="2563"/>
        <item x="367"/>
        <item x="2076"/>
        <item x="2448"/>
        <item x="1524"/>
        <item x="2245"/>
        <item x="446"/>
        <item x="1077"/>
        <item x="206"/>
        <item x="554"/>
        <item x="561"/>
        <item x="567"/>
        <item x="1630"/>
        <item x="1736"/>
        <item x="2399"/>
        <item x="1037"/>
        <item x="1793"/>
        <item x="1310"/>
        <item x="63"/>
        <item x="49"/>
        <item x="709"/>
        <item x="1658"/>
        <item x="832"/>
        <item x="884"/>
        <item x="2179"/>
        <item x="1371"/>
        <item x="1697"/>
        <item x="1409"/>
        <item x="116"/>
        <item x="467"/>
        <item x="1613"/>
        <item x="1602"/>
        <item x="2280"/>
        <item x="2053"/>
        <item x="2154"/>
        <item x="738"/>
        <item x="979"/>
        <item x="765"/>
        <item x="43"/>
        <item x="2014"/>
        <item x="2328"/>
        <item x="2480"/>
        <item x="643"/>
        <item x="1430"/>
        <item x="822"/>
        <item x="2002"/>
        <item x="4"/>
        <item x="2163"/>
        <item x="426"/>
        <item x="2419"/>
        <item x="1041"/>
        <item x="594"/>
        <item x="2488"/>
        <item x="278"/>
        <item x="2011"/>
        <item x="22"/>
        <item x="1527"/>
        <item x="1993"/>
        <item x="1106"/>
        <item x="1679"/>
        <item x="2109"/>
        <item x="555"/>
        <item x="159"/>
        <item x="19"/>
        <item x="1715"/>
        <item x="1214"/>
        <item x="1428"/>
        <item x="107"/>
        <item x="1256"/>
        <item x="53"/>
        <item x="318"/>
        <item x="1843"/>
        <item x="2475"/>
        <item x="1557"/>
        <item x="115"/>
        <item x="2536"/>
        <item x="857"/>
        <item x="1699"/>
        <item x="1958"/>
        <item x="1144"/>
        <item x="422"/>
        <item x="1390"/>
        <item x="1727"/>
        <item x="2476"/>
        <item x="240"/>
        <item x="2041"/>
        <item x="882"/>
        <item x="773"/>
        <item x="1389"/>
        <item x="1495"/>
        <item x="742"/>
        <item x="1026"/>
        <item x="889"/>
        <item x="2133"/>
        <item x="2036"/>
        <item x="2555"/>
        <item x="2231"/>
        <item x="613"/>
        <item x="485"/>
        <item x="1778"/>
        <item x="140"/>
        <item x="1218"/>
        <item x="1891"/>
        <item x="28"/>
        <item x="424"/>
        <item x="2497"/>
        <item x="1510"/>
        <item x="1655"/>
        <item x="253"/>
        <item x="707"/>
        <item x="1347"/>
        <item x="330"/>
        <item x="84"/>
        <item x="431"/>
        <item x="718"/>
        <item x="1711"/>
        <item x="978"/>
        <item x="434"/>
        <item x="181"/>
        <item x="1977"/>
        <item x="877"/>
        <item x="1514"/>
        <item x="2045"/>
        <item x="516"/>
        <item x="2444"/>
        <item x="2142"/>
        <item x="1533"/>
        <item x="415"/>
        <item x="1206"/>
        <item x="333"/>
        <item x="1376"/>
        <item x="1505"/>
        <item x="974"/>
        <item x="1298"/>
        <item x="996"/>
        <item x="772"/>
        <item x="1210"/>
        <item x="1223"/>
        <item x="405"/>
        <item x="938"/>
        <item x="329"/>
        <item x="794"/>
        <item x="1025"/>
        <item x="798"/>
        <item x="241"/>
        <item x="2349"/>
        <item x="588"/>
        <item x="908"/>
        <item x="389"/>
        <item x="744"/>
        <item x="626"/>
        <item x="838"/>
        <item x="526"/>
        <item x="1148"/>
        <item x="1954"/>
        <item x="836"/>
        <item x="29"/>
        <item x="2357"/>
        <item x="1481"/>
        <item x="2056"/>
        <item x="101"/>
        <item x="1938"/>
        <item x="1419"/>
        <item x="1291"/>
        <item x="2145"/>
        <item x="2137"/>
        <item x="1790"/>
        <item x="41"/>
        <item x="1239"/>
        <item x="1324"/>
        <item x="1600"/>
        <item x="120"/>
        <item x="1342"/>
        <item x="1295"/>
        <item x="1725"/>
        <item x="2561"/>
        <item x="2061"/>
        <item x="2545"/>
        <item x="880"/>
        <item x="667"/>
        <item x="71"/>
        <item x="217"/>
        <item x="79"/>
        <item x="2314"/>
        <item x="1566"/>
        <item x="855"/>
        <item x="2074"/>
        <item x="2382"/>
        <item x="596"/>
        <item x="2329"/>
        <item x="1934"/>
        <item x="2141"/>
        <item x="66"/>
        <item x="1463"/>
        <item x="152"/>
        <item x="1689"/>
        <item x="1068"/>
        <item x="2264"/>
        <item x="1391"/>
        <item x="579"/>
        <item x="2562"/>
        <item x="1366"/>
        <item x="919"/>
        <item x="2051"/>
        <item x="311"/>
        <item x="1538"/>
        <item x="2579"/>
        <item x="2478"/>
        <item x="475"/>
        <item x="589"/>
        <item x="861"/>
        <item x="2457"/>
        <item x="2229"/>
        <item x="378"/>
        <item x="1632"/>
        <item x="1474"/>
        <item x="267"/>
        <item x="1055"/>
        <item x="688"/>
        <item x="1352"/>
        <item x="494"/>
        <item x="2396"/>
        <item x="1316"/>
        <item x="1314"/>
        <item x="2194"/>
        <item x="2395"/>
        <item x="1942"/>
        <item x="239"/>
        <item x="271"/>
        <item x="2252"/>
        <item x="1855"/>
        <item x="164"/>
        <item x="1599"/>
        <item x="2132"/>
        <item x="695"/>
        <item x="2285"/>
        <item x="969"/>
        <item x="2003"/>
        <item x="1596"/>
        <item x="2042"/>
        <item x="87"/>
        <item x="345"/>
        <item x="1713"/>
        <item x="1158"/>
        <item x="700"/>
        <item x="2532"/>
        <item x="2439"/>
        <item x="2187"/>
        <item x="282"/>
        <item x="1084"/>
        <item x="294"/>
        <item x="905"/>
        <item x="784"/>
        <item x="2139"/>
        <item x="2411"/>
        <item x="128"/>
        <item x="1568"/>
        <item x="338"/>
        <item x="2525"/>
        <item x="1466"/>
        <item x="1631"/>
        <item x="1525"/>
        <item x="2201"/>
        <item x="2482"/>
        <item x="135"/>
        <item x="391"/>
        <item x="948"/>
        <item x="924"/>
        <item x="1410"/>
        <item x="803"/>
        <item x="1492"/>
        <item x="708"/>
        <item x="2034"/>
        <item x="2171"/>
        <item x="791"/>
        <item x="1186"/>
        <item x="1092"/>
        <item x="1776"/>
        <item x="493"/>
        <item x="319"/>
        <item x="1576"/>
        <item x="2060"/>
        <item x="797"/>
        <item x="2216"/>
        <item x="2554"/>
        <item x="722"/>
        <item x="2336"/>
        <item x="1432"/>
        <item x="868"/>
        <item x="983"/>
        <item x="2307"/>
        <item x="2465"/>
        <item x="2528"/>
        <item x="50"/>
        <item x="1142"/>
        <item x="2426"/>
        <item x="2131"/>
        <item x="1011"/>
        <item x="2070"/>
        <item x="2031"/>
        <item x="2101"/>
        <item x="1559"/>
        <item x="1107"/>
        <item x="2110"/>
        <item x="481"/>
        <item x="760"/>
        <item x="1064"/>
        <item x="1984"/>
        <item x="1479"/>
        <item x="913"/>
        <item x="157"/>
        <item x="936"/>
        <item x="1900"/>
        <item x="961"/>
        <item x="551"/>
        <item x="2291"/>
        <item x="305"/>
        <item x="2447"/>
        <item x="1849"/>
        <item x="1175"/>
        <item x="1905"/>
        <item x="720"/>
        <item x="196"/>
        <item x="670"/>
        <item x="438"/>
        <item x="2501"/>
        <item x="2428"/>
        <item x="2591"/>
        <item x="1700"/>
        <item x="1682"/>
        <item x="692"/>
        <item x="986"/>
        <item x="894"/>
        <item x="349"/>
        <item x="1902"/>
        <item x="1995"/>
        <item x="2125"/>
        <item x="1195"/>
        <item x="2298"/>
        <item x="1109"/>
        <item x="2442"/>
        <item x="2195"/>
        <item x="1820"/>
        <item x="915"/>
        <item x="2571"/>
        <item x="402"/>
        <item x="2429"/>
        <item x="1945"/>
        <item x="2238"/>
        <item x="859"/>
        <item x="2069"/>
        <item x="1364"/>
        <item x="2167"/>
        <item x="56"/>
        <item x="2162"/>
        <item x="1130"/>
        <item x="1228"/>
        <item x="52"/>
        <item x="456"/>
        <item x="1119"/>
        <item x="2240"/>
        <item x="2606"/>
        <item x="1747"/>
        <item x="2230"/>
        <item x="727"/>
        <item x="1833"/>
        <item x="2254"/>
        <item x="2108"/>
        <item x="1293"/>
        <item x="2360"/>
        <item x="875"/>
        <item x="420"/>
        <item x="1317"/>
        <item x="827"/>
        <item x="463"/>
        <item x="1807"/>
        <item x="878"/>
        <item x="560"/>
        <item x="2297"/>
        <item x="2522"/>
        <item x="1653"/>
        <item x="2249"/>
        <item x="607"/>
        <item x="2433"/>
        <item x="583"/>
        <item x="870"/>
        <item x="994"/>
        <item x="1328"/>
        <item x="937"/>
        <item x="249"/>
        <item x="1926"/>
        <item x="1139"/>
        <item x="2600"/>
        <item x="2390"/>
        <item x="715"/>
        <item x="1405"/>
        <item x="1266"/>
        <item x="1962"/>
        <item x="110"/>
        <item x="2427"/>
        <item x="1791"/>
        <item x="131"/>
        <item x="802"/>
        <item x="1564"/>
        <item x="2365"/>
        <item x="2364"/>
        <item x="470"/>
        <item x="683"/>
        <item x="975"/>
        <item x="650"/>
        <item x="1662"/>
        <item x="637"/>
        <item x="2207"/>
        <item x="150"/>
        <item x="552"/>
        <item x="2559"/>
        <item x="1808"/>
        <item x="621"/>
        <item x="2159"/>
        <item x="1230"/>
        <item x="191"/>
        <item x="635"/>
        <item x="1253"/>
        <item x="1282"/>
        <item x="2368"/>
        <item x="2533"/>
        <item x="598"/>
        <item x="1994"/>
        <item x="651"/>
        <item x="47"/>
        <item x="399"/>
        <item x="2033"/>
        <item x="1301"/>
        <item x="2275"/>
        <item x="2576"/>
        <item x="2381"/>
        <item x="1572"/>
        <item x="1440"/>
        <item x="2438"/>
        <item x="373"/>
        <item x="603"/>
        <item x="1928"/>
        <item x="767"/>
        <item x="397"/>
        <item x="1611"/>
        <item x="1001"/>
        <item x="1027"/>
        <item x="1255"/>
        <item x="1950"/>
        <item x="256"/>
        <item x="783"/>
        <item x="1952"/>
        <item x="1607"/>
        <item x="1170"/>
        <item x="2261"/>
        <item x="2304"/>
        <item x="2177"/>
        <item x="2048"/>
        <item x="2084"/>
        <item x="863"/>
        <item x="943"/>
        <item x="1959"/>
        <item x="362"/>
        <item x="2062"/>
        <item x="1128"/>
        <item x="1454"/>
        <item x="213"/>
        <item x="149"/>
        <item x="1290"/>
        <item x="1439"/>
        <item x="1236"/>
        <item x="645"/>
        <item x="2052"/>
        <item x="2242"/>
        <item x="45"/>
        <item x="2509"/>
        <item x="1429"/>
        <item x="322"/>
        <item x="1796"/>
        <item x="2043"/>
        <item x="2557"/>
        <item x="1265"/>
        <item x="946"/>
        <item x="1836"/>
        <item x="1287"/>
        <item x="1395"/>
        <item x="1840"/>
        <item x="1774"/>
        <item x="1912"/>
        <item x="1177"/>
        <item x="1597"/>
        <item x="341"/>
        <item x="1254"/>
        <item x="1183"/>
        <item x="956"/>
        <item x="186"/>
        <item x="2513"/>
        <item x="1748"/>
        <item x="848"/>
        <item x="622"/>
        <item x="1560"/>
        <item x="1383"/>
        <item x="1412"/>
        <item x="1126"/>
        <item x="2038"/>
        <item x="299"/>
        <item x="2463"/>
        <item x="2387"/>
        <item x="1683"/>
        <item x="51"/>
        <item x="776"/>
        <item x="801"/>
        <item x="503"/>
        <item x="1749"/>
        <item x="1571"/>
        <item x="354"/>
        <item x="2503"/>
        <item x="814"/>
        <item x="393"/>
        <item x="1709"/>
        <item x="35"/>
        <item x="119"/>
        <item x="1040"/>
        <item x="381"/>
        <item x="1398"/>
        <item x="1815"/>
        <item x="2344"/>
        <item x="962"/>
        <item x="114"/>
        <item x="352"/>
        <item x="1799"/>
        <item x="1150"/>
        <item x="710"/>
        <item x="1125"/>
        <item x="966"/>
        <item x="479"/>
        <item x="1443"/>
        <item x="839"/>
        <item x="1163"/>
        <item x="1869"/>
        <item x="1985"/>
        <item x="1769"/>
        <item x="761"/>
        <item x="2539"/>
        <item x="1899"/>
        <item x="923"/>
        <item x="290"/>
        <item x="1546"/>
        <item x="317"/>
        <item x="1046"/>
        <item x="165"/>
        <item x="1369"/>
        <item x="111"/>
        <item x="1684"/>
        <item x="2161"/>
        <item x="1801"/>
        <item x="1728"/>
        <item x="1948"/>
        <item x="292"/>
        <item x="2584"/>
        <item x="2271"/>
        <item x="1638"/>
        <item x="845"/>
        <item x="1121"/>
        <item x="1245"/>
        <item x="2330"/>
        <item x="1149"/>
        <item x="591"/>
        <item x="639"/>
        <item x="2186"/>
        <item x="1233"/>
        <item x="819"/>
        <item x="717"/>
        <item x="1067"/>
        <item x="2279"/>
        <item x="126"/>
        <item x="1198"/>
        <item x="40"/>
        <item x="633"/>
        <item x="642"/>
        <item x="442"/>
        <item x="2281"/>
        <item x="451"/>
        <item x="1434"/>
        <item x="175"/>
        <item x="662"/>
        <item x="2272"/>
        <item x="2602"/>
        <item x="2269"/>
        <item x="1450"/>
        <item x="1574"/>
        <item x="1065"/>
        <item x="1477"/>
        <item x="1083"/>
        <item x="243"/>
        <item x="234"/>
        <item x="1612"/>
        <item x="1986"/>
        <item x="883"/>
        <item x="846"/>
        <item x="2121"/>
        <item x="15"/>
        <item x="410"/>
        <item x="184"/>
        <item x="33"/>
        <item x="1370"/>
        <item x="1704"/>
        <item x="1414"/>
        <item x="879"/>
        <item x="2211"/>
        <item x="618"/>
        <item x="1043"/>
        <item x="787"/>
        <item x="2512"/>
        <item x="1197"/>
        <item x="680"/>
        <item x="2258"/>
        <item x="2040"/>
        <item x="226"/>
        <item x="54"/>
        <item x="2212"/>
        <item x="781"/>
        <item x="933"/>
        <item x="701"/>
        <item x="1487"/>
        <item x="942"/>
        <item x="829"/>
        <item x="272"/>
        <item x="2067"/>
        <item x="2316"/>
        <item x="2347"/>
        <item x="1441"/>
        <item x="1086"/>
        <item x="681"/>
        <item x="941"/>
        <item x="1659"/>
        <item x="559"/>
        <item x="572"/>
        <item x="1080"/>
        <item x="2485"/>
        <item x="1216"/>
        <item x="1637"/>
        <item x="920"/>
        <item x="703"/>
        <item x="2412"/>
        <item x="1573"/>
        <item x="2066"/>
        <item x="1903"/>
        <item x="2436"/>
        <item x="1716"/>
        <item x="2458"/>
        <item x="711"/>
        <item x="1013"/>
        <item x="2032"/>
        <item x="546"/>
        <item x="2165"/>
        <item x="244"/>
        <item x="1665"/>
        <item x="1157"/>
        <item x="1162"/>
        <item x="448"/>
        <item x="1648"/>
        <item x="2517"/>
        <item x="31"/>
        <item x="891"/>
        <item x="1773"/>
        <item x="967"/>
        <item x="2030"/>
        <item x="380"/>
        <item x="1812"/>
        <item x="1785"/>
        <item x="325"/>
        <item x="2210"/>
        <item x="1140"/>
        <item x="1614"/>
        <item x="2213"/>
        <item x="759"/>
        <item x="2498"/>
        <item x="1259"/>
        <item x="816"/>
        <item x="188"/>
        <item x="1224"/>
        <item x="1623"/>
        <item x="2147"/>
        <item x="2323"/>
        <item x="1821"/>
        <item x="1964"/>
        <item x="534"/>
        <item x="1075"/>
        <item x="23"/>
        <item x="327"/>
        <item x="1515"/>
        <item x="1522"/>
        <item x="1133"/>
        <item x="2302"/>
        <item x="1592"/>
        <item x="573"/>
        <item x="1243"/>
        <item x="1545"/>
        <item x="1378"/>
        <item x="654"/>
        <item x="977"/>
        <item x="108"/>
        <item x="1238"/>
        <item x="2028"/>
        <item x="372"/>
        <item x="1963"/>
        <item x="0"/>
        <item x="2089"/>
        <item x="1696"/>
        <item x="248"/>
        <item x="1939"/>
        <item x="1798"/>
        <item x="1276"/>
        <item x="1861"/>
        <item x="1969"/>
        <item x="86"/>
        <item x="1932"/>
        <item x="847"/>
        <item x="343"/>
        <item x="1551"/>
        <item x="1435"/>
        <item x="1484"/>
        <item x="2075"/>
        <item x="636"/>
        <item x="672"/>
        <item x="998"/>
        <item x="1225"/>
        <item x="1300"/>
        <item x="1051"/>
        <item x="799"/>
        <item x="1625"/>
        <item x="691"/>
        <item x="2148"/>
        <item x="1968"/>
        <item x="2453"/>
        <item x="1421"/>
        <item x="1200"/>
        <item x="1882"/>
        <item x="2227"/>
        <item x="850"/>
        <item x="2016"/>
        <item x="2519"/>
        <item x="375"/>
        <item x="1036"/>
        <item x="2508"/>
        <item x="1539"/>
        <item x="1234"/>
        <item x="1998"/>
        <item x="332"/>
        <item x="1354"/>
        <item x="423"/>
        <item x="971"/>
        <item x="2334"/>
        <item x="210"/>
        <item x="143"/>
        <item x="800"/>
        <item x="2287"/>
        <item x="279"/>
        <item x="1187"/>
        <item x="2333"/>
        <item x="2352"/>
        <item x="113"/>
        <item x="2262"/>
        <item x="1393"/>
        <item x="2173"/>
        <item x="1908"/>
        <item x="1160"/>
        <item x="1707"/>
        <item x="1668"/>
        <item x="407"/>
        <item x="2384"/>
        <item x="287"/>
        <item x="1268"/>
        <item x="2091"/>
        <item x="17"/>
        <item x="1578"/>
        <item x="1099"/>
        <item x="779"/>
        <item x="1966"/>
        <item x="1887"/>
        <item x="2309"/>
        <item x="2176"/>
        <item x="1636"/>
        <item x="1333"/>
        <item x="922"/>
        <item x="1504"/>
        <item x="1619"/>
        <item x="2609"/>
        <item x="763"/>
        <item x="813"/>
        <item x="1851"/>
        <item x="730"/>
        <item x="2575"/>
        <item x="1743"/>
        <item x="1004"/>
        <item x="548"/>
        <item x="1634"/>
        <item x="904"/>
        <item x="1605"/>
        <item x="187"/>
        <item x="1734"/>
        <item x="1480"/>
        <item x="1307"/>
        <item x="684"/>
        <item x="2546"/>
        <item x="274"/>
        <item x="804"/>
        <item x="1729"/>
        <item x="2203"/>
        <item x="1603"/>
        <item x="46"/>
        <item x="2581"/>
        <item x="2376"/>
        <item x="480"/>
        <item x="659"/>
        <item x="869"/>
        <item x="2168"/>
        <item x="2079"/>
        <item x="907"/>
        <item x="1875"/>
        <item x="2174"/>
        <item x="1061"/>
        <item x="892"/>
        <item x="2452"/>
        <item x="1940"/>
        <item x="347"/>
        <item x="96"/>
        <item x="2583"/>
        <item x="1270"/>
        <item x="1550"/>
        <item x="280"/>
        <item x="2122"/>
        <item x="1095"/>
        <item x="2534"/>
        <item x="2431"/>
        <item x="1348"/>
        <item x="2099"/>
        <item x="1621"/>
        <item x="353"/>
        <item x="849"/>
        <item x="671"/>
        <item x="365"/>
        <item x="1590"/>
        <item x="1824"/>
        <item x="1618"/>
        <item x="1006"/>
        <item x="934"/>
        <item x="1386"/>
        <item x="1357"/>
        <item x="1671"/>
        <item x="952"/>
        <item x="2373"/>
        <item x="2335"/>
        <item x="1048"/>
        <item x="2114"/>
        <item x="237"/>
        <item x="346"/>
        <item x="593"/>
        <item x="328"/>
        <item x="1009"/>
        <item x="483"/>
        <item x="1582"/>
        <item x="406"/>
        <item x="1402"/>
        <item x="125"/>
        <item x="918"/>
        <item x="1112"/>
        <item x="2500"/>
        <item x="2494"/>
        <item x="1528"/>
        <item x="2270"/>
        <item x="1722"/>
        <item x="1589"/>
        <item x="497"/>
        <item x="76"/>
        <item x="2020"/>
        <item x="2460"/>
        <item x="124"/>
        <item x="1930"/>
        <item x="1880"/>
        <item x="366"/>
        <item x="2001"/>
        <item x="1705"/>
        <item x="1244"/>
        <item x="812"/>
        <item x="1438"/>
        <item x="628"/>
        <item x="1850"/>
        <item x="2317"/>
        <item x="2124"/>
        <item x="500"/>
        <item x="1844"/>
        <item x="168"/>
        <item x="1137"/>
        <item x="289"/>
        <item x="674"/>
        <item x="595"/>
        <item x="211"/>
        <item x="1816"/>
        <item x="1222"/>
        <item x="1184"/>
        <item x="1132"/>
        <item x="793"/>
        <item x="487"/>
        <item x="489"/>
        <item x="1825"/>
        <item x="1115"/>
        <item x="1304"/>
        <item x="409"/>
        <item x="2119"/>
        <item x="435"/>
        <item x="808"/>
        <item x="384"/>
        <item x="1332"/>
        <item x="2523"/>
        <item x="2402"/>
        <item x="2321"/>
        <item x="1628"/>
        <item x="815"/>
        <item x="2481"/>
        <item x="1601"/>
        <item x="2265"/>
        <item x="1999"/>
        <item x="1919"/>
        <item x="2311"/>
        <item x="1076"/>
        <item x="2371"/>
        <item x="556"/>
        <item x="1549"/>
        <item x="2107"/>
        <item x="2483"/>
        <item x="1351"/>
        <item x="474"/>
        <item x="2140"/>
        <item x="1275"/>
        <item x="1272"/>
        <item x="2550"/>
        <item x="1459"/>
        <item x="729"/>
        <item x="1367"/>
        <item x="1415"/>
        <item x="77"/>
        <item x="644"/>
        <item x="1598"/>
        <item x="608"/>
        <item x="2341"/>
        <item x="1562"/>
        <item x="1772"/>
        <item x="1217"/>
        <item x="1694"/>
        <item x="2366"/>
        <item x="2610"/>
        <item x="2572"/>
        <item x="2541"/>
        <item x="281"/>
        <item x="390"/>
        <item x="2535"/>
        <item x="102"/>
        <item x="145"/>
        <item x="2022"/>
        <item x="1303"/>
        <item x="1323"/>
        <item x="2010"/>
        <item x="1345"/>
        <item x="306"/>
        <item x="2425"/>
        <item x="16"/>
        <item x="2567"/>
        <item x="521"/>
        <item x="2018"/>
        <item x="2552"/>
        <item x="1911"/>
        <item x="252"/>
        <item x="604"/>
        <item x="1159"/>
        <item x="269"/>
        <item x="2198"/>
        <item x="528"/>
        <item x="2393"/>
        <item x="1042"/>
        <item x="523"/>
        <item x="1870"/>
        <item x="2325"/>
        <item x="1996"/>
        <item x="865"/>
        <item x="118"/>
        <item x="858"/>
        <item x="2129"/>
        <item x="413"/>
        <item x="1856"/>
        <item x="1489"/>
        <item x="2540"/>
        <item x="586"/>
        <item x="530"/>
        <item x="418"/>
        <item x="2263"/>
        <item x="940"/>
        <item x="1933"/>
        <item x="1181"/>
        <item x="1455"/>
        <item x="1839"/>
        <item x="2274"/>
        <item x="2128"/>
        <item x="733"/>
        <item x="173"/>
        <item x="1473"/>
        <item x="2446"/>
        <item x="421"/>
        <item x="1991"/>
        <item x="2013"/>
        <item x="2383"/>
        <item x="501"/>
        <item x="886"/>
        <item x="1199"/>
        <item x="134"/>
        <item x="963"/>
        <item x="2294"/>
        <item x="218"/>
        <item x="513"/>
        <item x="2160"/>
        <item x="1057"/>
        <item x="2094"/>
        <item x="2353"/>
        <item x="2276"/>
        <item x="1974"/>
        <item x="1382"/>
        <item x="2531"/>
        <item x="820"/>
        <item x="37"/>
        <item x="1859"/>
        <item x="1261"/>
        <item x="1336"/>
        <item x="2435"/>
        <item x="1865"/>
        <item x="197"/>
        <item x="614"/>
        <item x="1337"/>
        <item x="117"/>
        <item x="255"/>
        <item x="247"/>
        <item x="153"/>
        <item x="25"/>
        <item x="1548"/>
        <item x="1853"/>
        <item x="130"/>
        <item x="462"/>
        <item x="539"/>
        <item x="1309"/>
        <item x="1892"/>
        <item x="745"/>
        <item x="851"/>
        <item x="2489"/>
        <item x="553"/>
        <item x="1661"/>
        <item x="748"/>
        <item x="1258"/>
        <item x="1502"/>
        <item x="1620"/>
        <item x="1164"/>
        <item x="2058"/>
        <item x="520"/>
        <item x="1846"/>
        <item x="1541"/>
        <item x="931"/>
        <item x="144"/>
        <item x="1646"/>
        <item x="2019"/>
        <item x="229"/>
        <item x="94"/>
        <item x="26"/>
        <item x="1031"/>
        <item x="965"/>
        <item x="1401"/>
        <item x="898"/>
        <item x="1240"/>
        <item x="1114"/>
        <item x="1341"/>
        <item x="602"/>
        <item x="2081"/>
        <item x="81"/>
        <item x="263"/>
        <item x="1756"/>
        <item x="1176"/>
        <item x="2293"/>
        <item x="515"/>
        <item x="2379"/>
        <item x="183"/>
        <item x="2193"/>
        <item x="2430"/>
        <item x="350"/>
        <item x="264"/>
        <item x="1828"/>
        <item x="1847"/>
        <item x="993"/>
        <item x="2143"/>
        <item x="2417"/>
        <item x="510"/>
        <item x="1231"/>
        <item x="374"/>
        <item x="2407"/>
        <item x="1871"/>
        <item x="337"/>
        <item x="582"/>
        <item x="821"/>
        <item x="649"/>
        <item x="2356"/>
        <item x="1910"/>
        <item x="404"/>
        <item x="1327"/>
        <item x="195"/>
        <item x="496"/>
        <item x="122"/>
        <item x="2190"/>
        <item x="1104"/>
        <item x="2469"/>
        <item x="2462"/>
        <item x="154"/>
        <item x="519"/>
        <item x="562"/>
        <item x="1780"/>
        <item x="2251"/>
        <item x="214"/>
        <item x="1024"/>
        <item x="2097"/>
        <item x="1289"/>
        <item x="1923"/>
        <item x="1901"/>
        <item x="1373"/>
        <item x="2378"/>
        <item x="2440"/>
        <item x="336"/>
        <item x="1490"/>
        <item x="958"/>
        <item x="597"/>
        <item x="1695"/>
        <item x="2102"/>
        <item x="60"/>
        <item x="2397"/>
        <item x="301"/>
        <item x="805"/>
        <item x="230"/>
        <item x="1226"/>
        <item x="62"/>
        <item x="1486"/>
        <item x="2224"/>
        <item x="1555"/>
        <item x="1116"/>
        <item x="1610"/>
        <item x="2273"/>
        <item x="12"/>
        <item x="401"/>
        <item x="1858"/>
        <item x="359"/>
        <item x="1283"/>
        <item x="1325"/>
        <item x="1156"/>
        <item x="1580"/>
        <item x="2461"/>
        <item x="55"/>
        <item x="1016"/>
        <item x="273"/>
        <item x="1881"/>
        <item x="1656"/>
        <item x="1943"/>
        <item x="2083"/>
        <item x="1594"/>
        <item x="1976"/>
        <item x="148"/>
        <item x="369"/>
        <item x="852"/>
        <item x="1760"/>
        <item x="449"/>
        <item x="1012"/>
        <item x="1049"/>
        <item x="1802"/>
        <item x="1279"/>
        <item x="587"/>
        <item x="1848"/>
        <item x="714"/>
        <item x="2286"/>
        <item x="1735"/>
        <item x="1779"/>
        <item x="2343"/>
        <item x="1117"/>
        <item x="860"/>
        <item x="2004"/>
        <item x="1205"/>
        <item x="856"/>
        <item x="1654"/>
        <item x="1593"/>
        <item x="1221"/>
        <item x="888"/>
        <item x="1472"/>
        <item x="728"/>
        <item x="1794"/>
        <item x="1102"/>
        <item x="1079"/>
        <item x="2388"/>
        <item x="1547"/>
        <item x="2566"/>
        <item x="1400"/>
        <item x="1242"/>
        <item x="1742"/>
        <item x="1765"/>
        <item x="2117"/>
        <item x="837"/>
        <item x="1471"/>
        <item x="1110"/>
        <item x="1893"/>
        <item x="1680"/>
        <item x="1413"/>
        <item x="444"/>
        <item x="1059"/>
        <item x="2215"/>
        <item x="630"/>
        <item x="1674"/>
        <item x="1452"/>
        <item x="1359"/>
        <item x="762"/>
        <item x="1581"/>
        <item x="2197"/>
        <item x="647"/>
        <item x="1639"/>
        <item x="1145"/>
        <item x="547"/>
        <item x="2301"/>
        <item x="2112"/>
        <item x="300"/>
        <item x="1485"/>
        <item x="939"/>
        <item x="1975"/>
        <item x="1227"/>
        <item x="219"/>
        <item x="543"/>
        <item x="1237"/>
        <item x="228"/>
        <item x="2087"/>
        <item x="2493"/>
        <item x="1809"/>
        <item x="2350"/>
        <item x="2421"/>
        <item x="163"/>
        <item x="172"/>
        <item x="2574"/>
        <item x="532"/>
        <item x="27"/>
        <item x="1189"/>
        <item x="1138"/>
        <item x="414"/>
        <item x="73"/>
        <item x="957"/>
        <item x="749"/>
        <item x="1701"/>
        <item x="286"/>
        <item x="788"/>
        <item x="121"/>
        <item x="323"/>
        <item x="1297"/>
        <item x="1531"/>
        <item x="2257"/>
        <item x="2253"/>
        <item x="2569"/>
        <item x="2255"/>
        <item x="1842"/>
        <item x="1553"/>
        <item x="1"/>
        <item x="2196"/>
        <item x="1252"/>
        <item x="768"/>
        <item x="1534"/>
        <item x="2169"/>
        <item x="89"/>
        <item x="1624"/>
        <item x="1817"/>
        <item x="945"/>
        <item x="949"/>
        <item x="2422"/>
        <item x="1720"/>
        <item x="283"/>
        <item x="344"/>
        <item x="1035"/>
        <item x="1294"/>
        <item x="731"/>
        <item x="2059"/>
        <item x="2363"/>
        <item x="439"/>
        <item x="687"/>
        <item x="1608"/>
        <item x="9"/>
        <item x="2338"/>
        <item x="1703"/>
        <item x="697"/>
        <item x="39"/>
        <item x="545"/>
        <item x="1894"/>
        <item x="987"/>
        <item x="1154"/>
        <item x="1666"/>
        <item x="2012"/>
        <item x="1021"/>
        <item x="2527"/>
        <item x="1978"/>
        <item x="1030"/>
        <item x="1823"/>
        <item x="2578"/>
        <item x="1456"/>
        <item x="2303"/>
        <item x="2185"/>
        <item x="223"/>
        <item x="2510"/>
        <item x="2096"/>
        <item x="698"/>
        <item x="2505"/>
        <item x="693"/>
        <item x="2490"/>
        <item x="2434"/>
        <item x="629"/>
        <item x="1920"/>
        <item x="1377"/>
        <item x="1917"/>
        <item x="831"/>
        <item x="809"/>
        <item x="1326"/>
        <item x="1188"/>
        <item x="171"/>
        <item x="1738"/>
        <item x="736"/>
        <item x="59"/>
        <item x="1863"/>
        <item x="1835"/>
        <item x="2222"/>
        <item x="162"/>
        <item x="473"/>
        <item x="2111"/>
        <item x="2209"/>
        <item x="1073"/>
        <item x="6"/>
        <item x="221"/>
        <item x="786"/>
        <item x="1518"/>
        <item x="1857"/>
        <item x="1220"/>
        <item x="1397"/>
        <item x="490"/>
        <item x="620"/>
        <item x="2310"/>
        <item x="862"/>
        <item x="1494"/>
        <item x="1318"/>
        <item x="189"/>
        <item x="1488"/>
        <item x="844"/>
        <item x="1273"/>
        <item x="1248"/>
        <item x="129"/>
        <item x="1250"/>
        <item x="2377"/>
        <item x="441"/>
        <item x="2243"/>
        <item x="1482"/>
        <item x="302"/>
        <item x="2085"/>
        <item x="203"/>
        <item x="392"/>
        <item x="1403"/>
        <item x="326"/>
        <item x="257"/>
        <item x="566"/>
        <item x="1907"/>
        <item x="502"/>
        <item x="854"/>
        <item x="1645"/>
        <item x="284"/>
        <item x="615"/>
        <item x="167"/>
        <item x="1626"/>
        <item x="843"/>
        <item x="387"/>
        <item x="984"/>
        <item x="2496"/>
        <item x="1685"/>
        <item x="1584"/>
        <item x="1509"/>
        <item x="535"/>
        <item x="1916"/>
        <item x="668"/>
        <item x="2136"/>
        <item x="1904"/>
        <item x="1981"/>
        <item x="1284"/>
        <item x="2467"/>
        <item x="342"/>
        <item x="1980"/>
        <item x="1263"/>
        <item x="818"/>
        <item x="11"/>
        <item x="1202"/>
        <item x="1784"/>
        <item x="706"/>
        <item x="1475"/>
        <item x="1667"/>
        <item x="1633"/>
        <item x="212"/>
        <item x="990"/>
        <item x="1313"/>
        <item x="689"/>
        <item x="541"/>
        <item x="2098"/>
        <item x="2408"/>
        <item x="1039"/>
        <item x="581"/>
        <item x="1047"/>
        <item x="1123"/>
        <item x="1007"/>
        <item x="2130"/>
        <item x="592"/>
        <item x="890"/>
        <item x="1023"/>
        <item x="1020"/>
        <item x="696"/>
        <item x="1458"/>
        <item x="664"/>
        <item x="215"/>
        <item x="504"/>
        <item x="1944"/>
        <item x="972"/>
        <item x="2057"/>
        <item x="1380"/>
        <item x="558"/>
        <item x="72"/>
        <item x="2191"/>
        <item x="2225"/>
        <item x="1719"/>
        <item x="2164"/>
        <item x="777"/>
        <item x="2520"/>
        <item x="702"/>
        <item x="2116"/>
        <item x="2235"/>
        <item x="370"/>
        <item x="2296"/>
        <item x="1379"/>
        <item x="1353"/>
        <item x="1089"/>
        <item x="1329"/>
        <item x="976"/>
        <item x="826"/>
        <item x="459"/>
        <item x="1008"/>
        <item x="2456"/>
        <item x="139"/>
        <item x="1897"/>
        <item x="1296"/>
        <item x="291"/>
        <item x="2260"/>
        <item x="789"/>
        <item x="1519"/>
        <item x="2479"/>
        <item x="2244"/>
        <item x="2424"/>
        <item x="436"/>
        <item x="2529"/>
        <item x="514"/>
        <item x="261"/>
        <item x="871"/>
        <item x="1101"/>
        <item x="1788"/>
        <item x="2312"/>
        <item x="1251"/>
        <item x="285"/>
        <item x="2515"/>
        <item x="268"/>
        <item x="1331"/>
        <item x="601"/>
        <item x="8"/>
        <item x="265"/>
        <item x="1182"/>
        <item x="1278"/>
        <item x="425"/>
        <item x="542"/>
        <item x="1127"/>
        <item x="1987"/>
        <item x="1286"/>
        <item x="1647"/>
        <item x="1416"/>
        <item x="675"/>
        <item x="1151"/>
        <item x="1878"/>
        <item x="2380"/>
        <item x="1852"/>
        <item x="1500"/>
        <item x="811"/>
        <item x="2608"/>
        <item x="68"/>
        <item x="209"/>
        <item x="1758"/>
        <item x="315"/>
        <item x="704"/>
        <item x="2565"/>
        <item x="1418"/>
        <item x="1017"/>
        <item x="2324"/>
        <item x="1396"/>
        <item x="2313"/>
        <item x="912"/>
        <item x="867"/>
        <item x="1650"/>
        <item x="746"/>
        <item x="1876"/>
        <item x="1464"/>
        <item x="1973"/>
        <item x="1800"/>
        <item x="1762"/>
        <item x="38"/>
        <item x="980"/>
        <item x="440"/>
        <item x="756"/>
        <item x="488"/>
        <item x="1501"/>
        <item x="2221"/>
        <item x="1771"/>
        <item x="312"/>
        <item x="1687"/>
        <item x="1302"/>
        <item x="1737"/>
        <item x="1691"/>
        <item x="2149"/>
        <item x="1118"/>
        <item x="778"/>
        <item x="351"/>
        <item x="1172"/>
        <item x="199"/>
        <item x="1622"/>
        <item x="2150"/>
        <item x="2450"/>
        <item x="1476"/>
        <item x="512"/>
        <item x="482"/>
        <item x="1640"/>
        <item x="260"/>
        <item x="1873"/>
        <item x="2044"/>
        <item x="2355"/>
        <item x="225"/>
        <item x="3"/>
        <item x="361"/>
        <item x="1663"/>
        <item x="1277"/>
        <item x="2326"/>
        <item x="2027"/>
        <item x="1649"/>
        <item x="1777"/>
        <item x="1074"/>
        <item x="716"/>
        <item x="1768"/>
        <item x="486"/>
        <item x="2146"/>
        <item x="1497"/>
        <item x="806"/>
        <item x="1569"/>
        <item x="2437"/>
        <item x="1308"/>
        <item x="2138"/>
        <item x="2006"/>
        <item x="985"/>
        <item x="2499"/>
        <item x="648"/>
        <item x="2603"/>
        <item x="2267"/>
        <item x="2361"/>
        <item x="2166"/>
        <item x="1947"/>
        <item x="2000"/>
        <item x="1508"/>
        <item x="466"/>
        <item x="1690"/>
        <item x="2526"/>
        <item x="2037"/>
        <item x="1731"/>
        <item x="1094"/>
        <item x="881"/>
        <item x="1131"/>
        <item x="771"/>
        <item x="1070"/>
        <item x="1681"/>
        <item x="1425"/>
        <item x="2175"/>
        <item x="385"/>
        <item x="245"/>
        <item x="137"/>
        <item x="1979"/>
        <item x="509"/>
        <item x="1090"/>
        <item x="99"/>
        <item x="1915"/>
        <item x="2418"/>
        <item x="1868"/>
        <item x="1185"/>
        <item x="619"/>
        <item x="1841"/>
        <item x="207"/>
        <item x="901"/>
        <item x="1493"/>
        <item x="930"/>
        <item x="2470"/>
        <item x="1937"/>
        <item x="2278"/>
        <item x="926"/>
        <item x="1246"/>
        <item x="828"/>
        <item x="1925"/>
        <item x="1982"/>
        <item x="2199"/>
        <item x="810"/>
        <item x="1404"/>
        <item x="909"/>
        <item x="1972"/>
        <item x="665"/>
        <item x="1465"/>
        <item x="1384"/>
        <item x="2432"/>
        <item x="20"/>
        <item x="417"/>
        <item x="2507"/>
        <item x="2367"/>
        <item x="2239"/>
        <item x="1931"/>
        <item x="1427"/>
        <item x="2184"/>
        <item x="371"/>
        <item x="872"/>
        <item x="1885"/>
        <item x="1388"/>
        <item x="2346"/>
        <item x="766"/>
        <item x="1657"/>
        <item x="158"/>
        <item x="735"/>
        <item x="138"/>
        <item x="1269"/>
        <item x="2183"/>
        <item x="1813"/>
        <item x="1586"/>
        <item x="1718"/>
        <item x="1864"/>
        <item x="755"/>
        <item x="2090"/>
        <item x="198"/>
        <item x="161"/>
        <item x="2594"/>
        <item x="1113"/>
        <item x="224"/>
        <item x="1766"/>
        <item x="2277"/>
        <item x="320"/>
        <item x="1467"/>
        <item x="1739"/>
        <item x="1556"/>
        <item x="1190"/>
        <item x="2502"/>
        <item x="632"/>
        <item x="2134"/>
        <item x="1906"/>
        <item x="1022"/>
        <item x="2348"/>
        <item x="1913"/>
        <item x="1673"/>
        <item x="2178"/>
        <item x="376"/>
        <item x="2226"/>
        <item x="944"/>
        <item x="2560"/>
        <item x="1087"/>
        <item x="1751"/>
        <item x="2250"/>
        <item x="2120"/>
        <item x="1567"/>
        <item x="1406"/>
        <item x="960"/>
        <item x="1194"/>
        <item x="525"/>
        <item x="104"/>
        <item x="1299"/>
        <item x="1629"/>
        <item x="1965"/>
        <item x="2135"/>
        <item x="222"/>
        <item x="1874"/>
        <item x="2495"/>
        <item x="298"/>
        <item x="61"/>
        <item x="1078"/>
        <item x="2590"/>
        <item x="2246"/>
        <item x="2223"/>
        <item x="1209"/>
        <item x="1898"/>
        <item x="1806"/>
        <item x="1676"/>
        <item x="7"/>
        <item x="220"/>
        <item x="1136"/>
        <item x="1257"/>
        <item x="156"/>
        <item x="1914"/>
        <item x="719"/>
        <item x="2095"/>
        <item x="824"/>
        <item x="1054"/>
        <item x="335"/>
        <item x="2127"/>
        <item x="2320"/>
        <item x="2580"/>
        <item x="774"/>
        <item x="1306"/>
        <item x="2466"/>
        <item x="2386"/>
        <item x="2506"/>
        <item x="1970"/>
        <item x="928"/>
        <item x="970"/>
        <item x="2391"/>
        <item x="1946"/>
        <item x="518"/>
        <item x="1702"/>
        <item x="1071"/>
        <item x="93"/>
        <item x="1468"/>
        <item x="109"/>
        <item x="796"/>
        <item x="452"/>
        <item x="2214"/>
        <item x="1444"/>
        <item x="1670"/>
        <item x="1213"/>
        <item x="578"/>
        <item x="304"/>
        <item x="841"/>
        <item x="1433"/>
        <item x="568"/>
        <item x="1763"/>
        <item x="1782"/>
        <item x="416"/>
        <item x="739"/>
        <item x="1091"/>
        <item x="36"/>
        <item x="460"/>
        <item x="445"/>
        <item x="511"/>
        <item x="1014"/>
        <item x="2401"/>
        <item x="1591"/>
        <item x="2340"/>
        <item x="1062"/>
        <item x="606"/>
        <item x="2282"/>
        <item x="70"/>
        <item x="2152"/>
        <item x="2232"/>
        <item x="194"/>
        <item x="885"/>
        <item x="1997"/>
        <item x="1744"/>
        <item x="529"/>
        <item x="190"/>
        <item x="169"/>
        <item x="2605"/>
        <item x="2078"/>
        <item x="205"/>
        <item x="97"/>
        <item x="398"/>
        <item x="1498"/>
        <item x="893"/>
        <item x="2023"/>
        <item x="2587"/>
        <item x="1565"/>
        <item x="1436"/>
        <item x="1166"/>
        <item x="1165"/>
        <item x="2158"/>
        <item x="900"/>
        <item x="1267"/>
        <item x="2577"/>
        <item x="1989"/>
        <item x="1249"/>
        <item x="1134"/>
        <item x="1339"/>
        <item x="2409"/>
        <item x="676"/>
        <item x="450"/>
        <item x="356"/>
        <item x="1909"/>
        <item x="584"/>
        <item x="507"/>
        <item x="2416"/>
        <item x="1081"/>
        <item x="780"/>
        <item x="411"/>
        <item x="2073"/>
        <item x="2547"/>
        <item x="600"/>
        <item x="1831"/>
        <item x="1212"/>
        <item x="179"/>
        <item x="734"/>
        <item x="476"/>
        <item x="2021"/>
        <item x="1983"/>
        <item x="1826"/>
        <item x="2472"/>
        <item x="2064"/>
        <item x="997"/>
        <item x="726"/>
        <item x="1770"/>
        <item x="1675"/>
        <item x="78"/>
        <item x="1652"/>
        <item x="151"/>
        <item x="468"/>
        <item x="1956"/>
        <item x="132"/>
        <item x="1219"/>
        <item x="30"/>
        <item x="1692"/>
        <item x="447"/>
        <item x="2454"/>
        <item x="757"/>
        <item x="1595"/>
        <item x="2420"/>
        <item x="1235"/>
        <item x="599"/>
        <item x="1491"/>
        <item x="2105"/>
        <item x="2248"/>
        <item x="231"/>
        <item x="2259"/>
        <item x="657"/>
        <item x="669"/>
        <item x="34"/>
        <item x="2342"/>
        <item x="2170"/>
        <item x="2543"/>
        <item x="2290"/>
        <item x="1096"/>
        <item x="200"/>
        <item x="103"/>
        <item x="1002"/>
        <item x="995"/>
        <item t="default"/>
      </items>
    </pivotField>
    <pivotField numFmtId="164" showAll="0"/>
    <pivotField numFmtId="164" showAll="0"/>
    <pivotField numFmtId="165" showAll="0"/>
  </pivotFields>
  <rowFields count="1">
    <field x="8"/>
  </rowFields>
  <rowItems count="5">
    <i>
      <x/>
    </i>
    <i>
      <x v="1"/>
    </i>
    <i>
      <x v="2"/>
    </i>
    <i>
      <x v="3"/>
    </i>
    <i t="grand">
      <x/>
    </i>
  </rowItems>
  <colItems count="1">
    <i/>
  </colItems>
  <dataFields count="1">
    <dataField name="Total Revenue" fld="16" baseField="0" baseItem="0" numFmtId="167"/>
  </dataFields>
  <formats count="1">
    <format dxfId="20">
      <pivotArea outline="0" collapsedLevelsAreSubtotals="1" fieldPosition="0"/>
    </format>
  </formats>
  <chartFormats count="1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4" format="2">
      <pivotArea type="data" outline="0" fieldPosition="0">
        <references count="2">
          <reference field="4294967294" count="1" selected="0">
            <x v="0"/>
          </reference>
          <reference field="8" count="1" selected="0">
            <x v="0"/>
          </reference>
        </references>
      </pivotArea>
    </chartFormat>
    <chartFormat chart="14" format="3">
      <pivotArea type="data" outline="0" fieldPosition="0">
        <references count="2">
          <reference field="4294967294" count="1" selected="0">
            <x v="0"/>
          </reference>
          <reference field="8" count="1" selected="0">
            <x v="1"/>
          </reference>
        </references>
      </pivotArea>
    </chartFormat>
    <chartFormat chart="14" format="4">
      <pivotArea type="data" outline="0" fieldPosition="0">
        <references count="2">
          <reference field="4294967294" count="1" selected="0">
            <x v="0"/>
          </reference>
          <reference field="8" count="1" selected="0">
            <x v="2"/>
          </reference>
        </references>
      </pivotArea>
    </chartFormat>
    <chartFormat chart="14" format="5">
      <pivotArea type="data" outline="0" fieldPosition="0">
        <references count="2">
          <reference field="4294967294" count="1" selected="0">
            <x v="0"/>
          </reference>
          <reference field="8" count="1" selected="0">
            <x v="3"/>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8" count="1" selected="0">
            <x v="0"/>
          </reference>
        </references>
      </pivotArea>
    </chartFormat>
    <chartFormat chart="15" format="8">
      <pivotArea type="data" outline="0" fieldPosition="0">
        <references count="2">
          <reference field="4294967294" count="1" selected="0">
            <x v="0"/>
          </reference>
          <reference field="8" count="1" selected="0">
            <x v="1"/>
          </reference>
        </references>
      </pivotArea>
    </chartFormat>
    <chartFormat chart="15" format="9">
      <pivotArea type="data" outline="0" fieldPosition="0">
        <references count="2">
          <reference field="4294967294" count="1" selected="0">
            <x v="0"/>
          </reference>
          <reference field="8" count="1" selected="0">
            <x v="2"/>
          </reference>
        </references>
      </pivotArea>
    </chartFormat>
    <chartFormat chart="15"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161BF6-D681-43BE-9E54-C5D195A7195C}" name="Top_5_Country"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F9:G15" firstHeaderRow="1" firstDataRow="1" firstDataCol="1"/>
  <pivotFields count="20">
    <pivotField showAll="0"/>
    <pivotField numFmtId="15"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items count="5">
        <item x="1"/>
        <item x="2"/>
        <item x="0"/>
        <item x="3"/>
        <item t="default"/>
      </items>
    </pivotField>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4" showAll="0"/>
    <pivotField numFmtId="9" showAll="0"/>
    <pivotField numFmtId="164" showAll="0"/>
    <pivotField dataField="1" numFmtId="164" showAll="0">
      <items count="2612">
        <item x="2585"/>
        <item x="2398"/>
        <item x="1664"/>
        <item x="2318"/>
        <item x="1161"/>
        <item x="1710"/>
        <item x="2595"/>
        <item x="42"/>
        <item x="2568"/>
        <item x="477"/>
        <item x="1627"/>
        <item x="2400"/>
        <item x="2256"/>
        <item x="2339"/>
        <item x="1034"/>
        <item x="1860"/>
        <item x="1028"/>
        <item x="825"/>
        <item x="785"/>
        <item x="258"/>
        <item x="1111"/>
        <item x="1056"/>
        <item x="1135"/>
        <item x="1387"/>
        <item x="202"/>
        <item x="1604"/>
        <item x="721"/>
        <item x="549"/>
        <item x="2322"/>
        <item x="790"/>
        <item x="2180"/>
        <item x="1281"/>
        <item x="2354"/>
        <item x="605"/>
        <item x="368"/>
        <item x="363"/>
        <item x="2029"/>
        <item x="1141"/>
        <item x="2015"/>
        <item x="85"/>
        <item x="1753"/>
        <item x="1457"/>
        <item x="2449"/>
        <item x="679"/>
        <item x="303"/>
        <item x="1786"/>
        <item x="557"/>
        <item x="432"/>
        <item x="2538"/>
        <item x="147"/>
        <item x="2372"/>
        <item x="1155"/>
        <item x="67"/>
        <item x="2516"/>
        <item x="2189"/>
        <item x="655"/>
        <item x="1884"/>
        <item x="2206"/>
        <item x="1896"/>
        <item x="1957"/>
        <item x="2504"/>
        <item x="1764"/>
        <item x="18"/>
        <item x="1561"/>
        <item x="2374"/>
        <item x="1660"/>
        <item x="2080"/>
        <item x="276"/>
        <item x="1330"/>
        <item x="358"/>
        <item x="873"/>
        <item x="1726"/>
        <item x="2123"/>
        <item x="682"/>
        <item x="2604"/>
        <item x="902"/>
        <item x="1872"/>
        <item x="864"/>
        <item x="2598"/>
        <item x="1053"/>
        <item x="5"/>
        <item x="2241"/>
        <item x="288"/>
        <item x="251"/>
        <item x="498"/>
        <item x="160"/>
        <item x="699"/>
        <item x="1360"/>
        <item x="297"/>
        <item x="1322"/>
        <item x="1368"/>
        <item x="1717"/>
        <item x="1449"/>
        <item x="1019"/>
        <item x="2202"/>
        <item x="1606"/>
        <item x="185"/>
        <item x="506"/>
        <item x="1992"/>
        <item x="112"/>
        <item x="1512"/>
        <item x="1072"/>
        <item x="1356"/>
        <item x="2486"/>
        <item x="1834"/>
        <item x="1775"/>
        <item x="95"/>
        <item x="2337"/>
        <item x="2182"/>
        <item x="982"/>
        <item x="1196"/>
        <item x="1143"/>
        <item x="146"/>
        <item x="1015"/>
        <item x="83"/>
        <item x="1461"/>
        <item x="1264"/>
        <item x="2607"/>
        <item x="712"/>
        <item x="437"/>
        <item x="235"/>
        <item x="2017"/>
        <item x="1483"/>
        <item x="454"/>
        <item x="238"/>
        <item x="2558"/>
        <item x="48"/>
        <item x="174"/>
        <item x="2039"/>
        <item x="1961"/>
        <item x="2592"/>
        <item x="641"/>
        <item x="1530"/>
        <item x="1990"/>
        <item x="177"/>
        <item x="1563"/>
        <item x="663"/>
        <item x="823"/>
        <item x="277"/>
        <item x="656"/>
        <item x="1767"/>
        <item x="842"/>
        <item x="2601"/>
        <item x="1122"/>
        <item x="2115"/>
        <item x="2113"/>
        <item x="1338"/>
        <item x="1750"/>
        <item x="2077"/>
        <item x="2093"/>
        <item x="1448"/>
        <item x="616"/>
        <item x="1152"/>
        <item x="360"/>
        <item x="2586"/>
        <item x="1723"/>
        <item x="2392"/>
        <item x="2332"/>
        <item x="2157"/>
        <item x="1320"/>
        <item x="136"/>
        <item x="758"/>
        <item x="2331"/>
        <item x="2413"/>
        <item x="433"/>
        <item x="331"/>
        <item x="1787"/>
        <item x="1108"/>
        <item x="2305"/>
        <item x="1426"/>
        <item x="640"/>
        <item x="2266"/>
        <item x="1453"/>
        <item x="314"/>
        <item x="1686"/>
        <item x="1207"/>
        <item x="1536"/>
        <item x="310"/>
        <item x="2104"/>
        <item x="395"/>
        <item x="1575"/>
        <item x="1241"/>
        <item x="1678"/>
        <item x="1877"/>
        <item x="953"/>
        <item x="430"/>
        <item x="1000"/>
        <item x="1688"/>
        <item x="896"/>
        <item x="227"/>
        <item x="2289"/>
        <item x="321"/>
        <item x="1521"/>
        <item x="340"/>
        <item x="1507"/>
        <item x="954"/>
        <item x="916"/>
        <item x="2487"/>
        <item x="747"/>
        <item x="2118"/>
        <item x="383"/>
        <item x="752"/>
        <item x="133"/>
        <item x="1693"/>
        <item x="991"/>
        <item x="2153"/>
        <item x="2008"/>
        <item x="2593"/>
        <item x="1171"/>
        <item x="2009"/>
        <item x="2582"/>
        <item x="2351"/>
        <item x="1420"/>
        <item x="1285"/>
        <item x="316"/>
        <item x="14"/>
        <item x="694"/>
        <item x="1811"/>
        <item x="925"/>
        <item x="484"/>
        <item x="1460"/>
        <item x="1191"/>
        <item x="98"/>
        <item x="2455"/>
        <item x="2471"/>
        <item x="1168"/>
        <item x="308"/>
        <item x="457"/>
        <item x="968"/>
        <item x="921"/>
        <item x="2573"/>
        <item x="1203"/>
        <item x="64"/>
        <item x="2063"/>
        <item x="1752"/>
        <item x="1350"/>
        <item x="295"/>
        <item x="1204"/>
        <item x="1759"/>
        <item x="611"/>
        <item x="2464"/>
        <item x="307"/>
        <item x="492"/>
        <item x="1247"/>
        <item x="471"/>
        <item x="575"/>
        <item x="1532"/>
        <item x="1516"/>
        <item x="1311"/>
        <item x="1262"/>
        <item x="1918"/>
        <item x="2389"/>
        <item x="293"/>
        <item x="1967"/>
        <item x="1192"/>
        <item x="652"/>
        <item x="1193"/>
        <item x="1180"/>
        <item x="2035"/>
        <item x="1535"/>
        <item x="1890"/>
        <item x="1146"/>
        <item x="155"/>
        <item x="981"/>
        <item x="1271"/>
        <item x="932"/>
        <item x="1232"/>
        <item x="2299"/>
        <item x="2542"/>
        <item x="1060"/>
        <item x="2234"/>
        <item x="903"/>
        <item x="1585"/>
        <item x="2068"/>
        <item x="1641"/>
        <item x="577"/>
        <item x="2406"/>
        <item x="2268"/>
        <item x="13"/>
        <item x="2484"/>
        <item x="403"/>
        <item x="2181"/>
        <item x="339"/>
        <item x="1554"/>
        <item x="296"/>
        <item x="2300"/>
        <item x="1866"/>
        <item x="1867"/>
        <item x="1088"/>
        <item x="1845"/>
        <item x="2518"/>
        <item x="1321"/>
        <item x="834"/>
        <item x="232"/>
        <item x="1038"/>
        <item x="1178"/>
        <item x="2188"/>
        <item x="795"/>
        <item x="412"/>
        <item x="465"/>
        <item x="1052"/>
        <item x="2025"/>
        <item x="2599"/>
        <item x="973"/>
        <item x="1814"/>
        <item x="911"/>
        <item x="1827"/>
        <item x="741"/>
        <item x="817"/>
        <item x="2491"/>
        <item x="1733"/>
        <item x="1361"/>
        <item x="1346"/>
        <item x="499"/>
        <item x="1754"/>
        <item x="764"/>
        <item x="565"/>
        <item x="1960"/>
        <item x="357"/>
        <item x="610"/>
        <item x="830"/>
        <item x="571"/>
        <item x="1280"/>
        <item x="1698"/>
        <item x="570"/>
        <item x="1058"/>
        <item x="2005"/>
        <item x="1792"/>
        <item x="935"/>
        <item x="1540"/>
        <item x="2144"/>
        <item x="1066"/>
        <item x="453"/>
        <item x="1949"/>
        <item x="2046"/>
        <item x="1526"/>
        <item x="1129"/>
        <item x="427"/>
        <item x="1422"/>
        <item x="1889"/>
        <item x="2192"/>
        <item x="1305"/>
        <item x="807"/>
        <item x="180"/>
        <item x="1862"/>
        <item x="75"/>
        <item x="2233"/>
        <item x="686"/>
        <item x="1407"/>
        <item x="491"/>
        <item x="1819"/>
        <item x="1365"/>
        <item x="544"/>
        <item x="443"/>
        <item x="2544"/>
        <item x="1105"/>
        <item x="1818"/>
        <item x="1537"/>
        <item x="458"/>
        <item x="1446"/>
        <item x="2370"/>
        <item x="538"/>
        <item x="10"/>
        <item x="262"/>
        <item x="1730"/>
        <item x="82"/>
        <item x="989"/>
        <item x="495"/>
        <item x="1935"/>
        <item x="348"/>
        <item x="478"/>
        <item x="677"/>
        <item x="1179"/>
        <item x="1955"/>
        <item x="254"/>
        <item x="914"/>
        <item x="1211"/>
        <item x="1288"/>
        <item x="1340"/>
        <item x="1503"/>
        <item x="724"/>
        <item x="1029"/>
        <item x="1098"/>
        <item x="770"/>
        <item x="379"/>
        <item x="2100"/>
        <item x="2007"/>
        <item x="517"/>
        <item x="625"/>
        <item x="685"/>
        <item x="233"/>
        <item x="1803"/>
        <item x="1579"/>
        <item x="74"/>
        <item x="1424"/>
        <item x="1886"/>
        <item x="2205"/>
        <item x="2345"/>
        <item x="2451"/>
        <item x="2220"/>
        <item x="2359"/>
        <item x="1732"/>
        <item x="2072"/>
        <item x="1740"/>
        <item x="1103"/>
        <item x="2295"/>
        <item x="2524"/>
        <item x="2208"/>
        <item x="2217"/>
        <item x="1381"/>
        <item x="2283"/>
        <item x="1642"/>
        <item x="176"/>
        <item x="2049"/>
        <item x="1394"/>
        <item x="2172"/>
        <item x="216"/>
        <item x="1927"/>
        <item x="2219"/>
        <item x="2292"/>
        <item x="627"/>
        <item x="624"/>
        <item x="2441"/>
        <item x="2570"/>
        <item x="2473"/>
        <item x="2511"/>
        <item x="2468"/>
        <item x="2385"/>
        <item x="1517"/>
        <item x="2218"/>
        <item x="897"/>
        <item x="1587"/>
        <item x="141"/>
        <item x="2414"/>
        <item x="666"/>
        <item x="2092"/>
        <item x="574"/>
        <item x="1363"/>
        <item x="732"/>
        <item x="1018"/>
        <item x="2521"/>
        <item x="1953"/>
        <item x="1822"/>
        <item x="524"/>
        <item x="2236"/>
        <item x="1362"/>
        <item x="612"/>
        <item x="429"/>
        <item x="1417"/>
        <item x="1063"/>
        <item x="2394"/>
        <item x="623"/>
        <item x="123"/>
        <item x="550"/>
        <item x="2375"/>
        <item x="2155"/>
        <item x="705"/>
        <item x="638"/>
        <item x="999"/>
        <item x="1712"/>
        <item x="1615"/>
        <item x="334"/>
        <item x="1951"/>
        <item x="1085"/>
        <item x="1781"/>
        <item x="725"/>
        <item x="910"/>
        <item x="170"/>
        <item x="324"/>
        <item x="2549"/>
        <item x="1921"/>
        <item x="1499"/>
        <item x="2247"/>
        <item x="21"/>
        <item x="1169"/>
        <item x="1431"/>
        <item x="2"/>
        <item x="1542"/>
        <item x="1100"/>
        <item x="1755"/>
        <item x="182"/>
        <item x="866"/>
        <item x="840"/>
        <item x="929"/>
        <item x="899"/>
        <item x="673"/>
        <item x="1124"/>
        <item x="1988"/>
        <item x="127"/>
        <item x="1879"/>
        <item x="2459"/>
        <item x="927"/>
        <item x="1529"/>
        <item x="1201"/>
        <item x="2492"/>
        <item x="835"/>
        <item x="690"/>
        <item x="2024"/>
        <item x="355"/>
        <item x="992"/>
        <item x="1609"/>
        <item x="576"/>
        <item x="2050"/>
        <item x="2126"/>
        <item x="1783"/>
        <item x="1174"/>
        <item x="2530"/>
        <item x="2474"/>
        <item x="1082"/>
        <item x="876"/>
        <item x="100"/>
        <item x="24"/>
        <item x="1399"/>
        <item x="792"/>
        <item x="88"/>
        <item x="1789"/>
        <item x="1804"/>
        <item x="737"/>
        <item x="1929"/>
        <item x="1513"/>
        <item x="631"/>
        <item x="91"/>
        <item x="1523"/>
        <item x="1644"/>
        <item x="1617"/>
        <item x="1385"/>
        <item x="396"/>
        <item x="533"/>
        <item x="90"/>
        <item x="92"/>
        <item x="270"/>
        <item x="1229"/>
        <item x="1469"/>
        <item x="2284"/>
        <item x="309"/>
        <item x="895"/>
        <item x="32"/>
        <item x="1496"/>
        <item x="1583"/>
        <item x="1588"/>
        <item x="388"/>
        <item x="569"/>
        <item x="1543"/>
        <item x="1005"/>
        <item x="1761"/>
        <item x="775"/>
        <item x="2308"/>
        <item x="2553"/>
        <item x="1635"/>
        <item x="259"/>
        <item x="505"/>
        <item x="2405"/>
        <item x="950"/>
        <item x="1745"/>
        <item x="853"/>
        <item x="394"/>
        <item x="964"/>
        <item x="464"/>
        <item x="2477"/>
        <item x="1829"/>
        <item x="1922"/>
        <item x="2151"/>
        <item x="469"/>
        <item x="564"/>
        <item x="1147"/>
        <item x="1706"/>
        <item x="917"/>
        <item x="266"/>
        <item x="1411"/>
        <item x="1721"/>
        <item x="1292"/>
        <item x="1445"/>
        <item x="65"/>
        <item x="2065"/>
        <item x="1050"/>
        <item x="1838"/>
        <item x="653"/>
        <item x="1805"/>
        <item x="1714"/>
        <item x="1797"/>
        <item x="1260"/>
        <item x="531"/>
        <item x="1358"/>
        <item x="2228"/>
        <item x="658"/>
        <item x="1924"/>
        <item x="2054"/>
        <item x="1097"/>
        <item x="44"/>
        <item x="142"/>
        <item x="1423"/>
        <item x="1708"/>
        <item x="105"/>
        <item x="1334"/>
        <item x="1462"/>
        <item x="1044"/>
        <item x="2564"/>
        <item x="57"/>
        <item x="2537"/>
        <item x="1437"/>
        <item x="2358"/>
        <item x="1544"/>
        <item x="1442"/>
        <item x="536"/>
        <item x="408"/>
        <item x="723"/>
        <item x="2589"/>
        <item x="193"/>
        <item x="2415"/>
        <item x="634"/>
        <item x="428"/>
        <item x="201"/>
        <item x="1374"/>
        <item x="2362"/>
        <item x="1888"/>
        <item x="1741"/>
        <item x="1746"/>
        <item x="1312"/>
        <item x="1033"/>
        <item x="2319"/>
        <item x="106"/>
        <item x="1167"/>
        <item x="236"/>
        <item x="1372"/>
        <item x="2047"/>
        <item x="782"/>
        <item x="1936"/>
        <item x="377"/>
        <item x="2327"/>
        <item x="80"/>
        <item x="1830"/>
        <item x="1511"/>
        <item x="1344"/>
        <item x="1616"/>
        <item x="1343"/>
        <item x="1069"/>
        <item x="1643"/>
        <item x="1971"/>
        <item x="751"/>
        <item x="1045"/>
        <item x="313"/>
        <item x="455"/>
        <item x="2237"/>
        <item x="382"/>
        <item x="988"/>
        <item x="750"/>
        <item x="2088"/>
        <item x="364"/>
        <item x="1832"/>
        <item x="2156"/>
        <item x="246"/>
        <item x="1677"/>
        <item x="2103"/>
        <item x="2086"/>
        <item x="2556"/>
        <item x="208"/>
        <item x="753"/>
        <item x="713"/>
        <item x="754"/>
        <item x="1215"/>
        <item x="2514"/>
        <item x="2404"/>
        <item x="590"/>
        <item x="585"/>
        <item x="1724"/>
        <item x="1093"/>
        <item x="743"/>
        <item x="617"/>
        <item x="472"/>
        <item x="1570"/>
        <item x="2071"/>
        <item x="947"/>
        <item x="250"/>
        <item x="178"/>
        <item x="1941"/>
        <item x="1795"/>
        <item x="1672"/>
        <item x="1274"/>
        <item x="1837"/>
        <item x="955"/>
        <item x="660"/>
        <item x="1032"/>
        <item x="2597"/>
        <item x="508"/>
        <item x="646"/>
        <item x="1315"/>
        <item x="242"/>
        <item x="1883"/>
        <item x="833"/>
        <item x="580"/>
        <item x="959"/>
        <item x="609"/>
        <item x="192"/>
        <item x="461"/>
        <item x="1010"/>
        <item x="522"/>
        <item x="2106"/>
        <item x="2306"/>
        <item x="874"/>
        <item x="204"/>
        <item x="1558"/>
        <item x="166"/>
        <item x="275"/>
        <item x="1810"/>
        <item x="1003"/>
        <item x="887"/>
        <item x="563"/>
        <item x="1552"/>
        <item x="769"/>
        <item x="2204"/>
        <item x="2055"/>
        <item x="1349"/>
        <item x="1470"/>
        <item x="2403"/>
        <item x="2548"/>
        <item x="906"/>
        <item x="2082"/>
        <item x="678"/>
        <item x="1408"/>
        <item x="537"/>
        <item x="527"/>
        <item x="2315"/>
        <item x="400"/>
        <item x="1895"/>
        <item x="1335"/>
        <item x="1854"/>
        <item x="540"/>
        <item x="1392"/>
        <item x="58"/>
        <item x="1757"/>
        <item x="1375"/>
        <item x="1451"/>
        <item x="1669"/>
        <item x="1153"/>
        <item x="1651"/>
        <item x="2443"/>
        <item x="2200"/>
        <item x="1520"/>
        <item x="1208"/>
        <item x="2596"/>
        <item x="2369"/>
        <item x="2551"/>
        <item x="419"/>
        <item x="1506"/>
        <item x="2445"/>
        <item x="2588"/>
        <item x="740"/>
        <item x="386"/>
        <item x="2288"/>
        <item x="69"/>
        <item x="2410"/>
        <item x="661"/>
        <item x="1447"/>
        <item x="2423"/>
        <item x="951"/>
        <item x="1173"/>
        <item x="1577"/>
        <item x="1120"/>
        <item x="1319"/>
        <item x="1355"/>
        <item x="2026"/>
        <item x="1478"/>
        <item x="2563"/>
        <item x="367"/>
        <item x="2076"/>
        <item x="2448"/>
        <item x="1524"/>
        <item x="2245"/>
        <item x="446"/>
        <item x="1077"/>
        <item x="206"/>
        <item x="554"/>
        <item x="561"/>
        <item x="567"/>
        <item x="1630"/>
        <item x="1736"/>
        <item x="2399"/>
        <item x="1037"/>
        <item x="1793"/>
        <item x="1310"/>
        <item x="63"/>
        <item x="49"/>
        <item x="709"/>
        <item x="1658"/>
        <item x="832"/>
        <item x="884"/>
        <item x="2179"/>
        <item x="1371"/>
        <item x="1697"/>
        <item x="1409"/>
        <item x="116"/>
        <item x="467"/>
        <item x="1613"/>
        <item x="1602"/>
        <item x="2280"/>
        <item x="2053"/>
        <item x="2154"/>
        <item x="738"/>
        <item x="979"/>
        <item x="765"/>
        <item x="43"/>
        <item x="2014"/>
        <item x="2328"/>
        <item x="2480"/>
        <item x="643"/>
        <item x="1430"/>
        <item x="822"/>
        <item x="2002"/>
        <item x="4"/>
        <item x="2163"/>
        <item x="426"/>
        <item x="2419"/>
        <item x="1041"/>
        <item x="594"/>
        <item x="2488"/>
        <item x="278"/>
        <item x="2011"/>
        <item x="22"/>
        <item x="1527"/>
        <item x="1993"/>
        <item x="1106"/>
        <item x="1679"/>
        <item x="2109"/>
        <item x="555"/>
        <item x="159"/>
        <item x="19"/>
        <item x="1715"/>
        <item x="1214"/>
        <item x="1428"/>
        <item x="107"/>
        <item x="1256"/>
        <item x="53"/>
        <item x="318"/>
        <item x="1843"/>
        <item x="2475"/>
        <item x="1557"/>
        <item x="115"/>
        <item x="2536"/>
        <item x="857"/>
        <item x="1699"/>
        <item x="1958"/>
        <item x="1144"/>
        <item x="422"/>
        <item x="1390"/>
        <item x="1727"/>
        <item x="2476"/>
        <item x="240"/>
        <item x="2041"/>
        <item x="882"/>
        <item x="773"/>
        <item x="1389"/>
        <item x="1495"/>
        <item x="742"/>
        <item x="1026"/>
        <item x="889"/>
        <item x="2133"/>
        <item x="2036"/>
        <item x="2555"/>
        <item x="2231"/>
        <item x="613"/>
        <item x="485"/>
        <item x="1778"/>
        <item x="140"/>
        <item x="1218"/>
        <item x="1891"/>
        <item x="28"/>
        <item x="424"/>
        <item x="2497"/>
        <item x="1510"/>
        <item x="1655"/>
        <item x="253"/>
        <item x="707"/>
        <item x="1347"/>
        <item x="330"/>
        <item x="84"/>
        <item x="431"/>
        <item x="718"/>
        <item x="1711"/>
        <item x="978"/>
        <item x="434"/>
        <item x="181"/>
        <item x="1977"/>
        <item x="877"/>
        <item x="1514"/>
        <item x="2045"/>
        <item x="516"/>
        <item x="2444"/>
        <item x="2142"/>
        <item x="1533"/>
        <item x="415"/>
        <item x="1206"/>
        <item x="333"/>
        <item x="1376"/>
        <item x="1505"/>
        <item x="974"/>
        <item x="1298"/>
        <item x="996"/>
        <item x="772"/>
        <item x="1210"/>
        <item x="1223"/>
        <item x="405"/>
        <item x="938"/>
        <item x="329"/>
        <item x="794"/>
        <item x="1025"/>
        <item x="798"/>
        <item x="241"/>
        <item x="2349"/>
        <item x="588"/>
        <item x="908"/>
        <item x="389"/>
        <item x="744"/>
        <item x="626"/>
        <item x="838"/>
        <item x="526"/>
        <item x="1148"/>
        <item x="1954"/>
        <item x="836"/>
        <item x="29"/>
        <item x="2357"/>
        <item x="1481"/>
        <item x="2056"/>
        <item x="101"/>
        <item x="1938"/>
        <item x="1419"/>
        <item x="1291"/>
        <item x="2145"/>
        <item x="2137"/>
        <item x="1790"/>
        <item x="41"/>
        <item x="1239"/>
        <item x="1324"/>
        <item x="1600"/>
        <item x="120"/>
        <item x="1342"/>
        <item x="1295"/>
        <item x="1725"/>
        <item x="2561"/>
        <item x="2061"/>
        <item x="2545"/>
        <item x="880"/>
        <item x="667"/>
        <item x="71"/>
        <item x="217"/>
        <item x="79"/>
        <item x="2314"/>
        <item x="1566"/>
        <item x="855"/>
        <item x="2074"/>
        <item x="2382"/>
        <item x="596"/>
        <item x="2329"/>
        <item x="1934"/>
        <item x="2141"/>
        <item x="66"/>
        <item x="1463"/>
        <item x="152"/>
        <item x="1689"/>
        <item x="1068"/>
        <item x="2264"/>
        <item x="1391"/>
        <item x="579"/>
        <item x="2562"/>
        <item x="1366"/>
        <item x="919"/>
        <item x="2051"/>
        <item x="311"/>
        <item x="1538"/>
        <item x="2579"/>
        <item x="2478"/>
        <item x="475"/>
        <item x="589"/>
        <item x="861"/>
        <item x="2457"/>
        <item x="2229"/>
        <item x="378"/>
        <item x="1632"/>
        <item x="1474"/>
        <item x="267"/>
        <item x="1055"/>
        <item x="688"/>
        <item x="1352"/>
        <item x="494"/>
        <item x="2396"/>
        <item x="1316"/>
        <item x="1314"/>
        <item x="2194"/>
        <item x="2395"/>
        <item x="1942"/>
        <item x="239"/>
        <item x="271"/>
        <item x="2252"/>
        <item x="1855"/>
        <item x="164"/>
        <item x="1599"/>
        <item x="2132"/>
        <item x="695"/>
        <item x="2285"/>
        <item x="969"/>
        <item x="2003"/>
        <item x="1596"/>
        <item x="2042"/>
        <item x="87"/>
        <item x="345"/>
        <item x="1713"/>
        <item x="1158"/>
        <item x="700"/>
        <item x="2532"/>
        <item x="2439"/>
        <item x="2187"/>
        <item x="282"/>
        <item x="1084"/>
        <item x="294"/>
        <item x="905"/>
        <item x="784"/>
        <item x="2139"/>
        <item x="2411"/>
        <item x="128"/>
        <item x="1568"/>
        <item x="338"/>
        <item x="2525"/>
        <item x="1466"/>
        <item x="1631"/>
        <item x="1525"/>
        <item x="2201"/>
        <item x="2482"/>
        <item x="135"/>
        <item x="391"/>
        <item x="948"/>
        <item x="924"/>
        <item x="1410"/>
        <item x="803"/>
        <item x="1492"/>
        <item x="708"/>
        <item x="2034"/>
        <item x="2171"/>
        <item x="791"/>
        <item x="1186"/>
        <item x="1092"/>
        <item x="1776"/>
        <item x="493"/>
        <item x="319"/>
        <item x="1576"/>
        <item x="2060"/>
        <item x="797"/>
        <item x="2216"/>
        <item x="2554"/>
        <item x="722"/>
        <item x="2336"/>
        <item x="1432"/>
        <item x="868"/>
        <item x="983"/>
        <item x="2307"/>
        <item x="2465"/>
        <item x="2528"/>
        <item x="50"/>
        <item x="1142"/>
        <item x="2426"/>
        <item x="2131"/>
        <item x="1011"/>
        <item x="2070"/>
        <item x="2031"/>
        <item x="2101"/>
        <item x="1559"/>
        <item x="1107"/>
        <item x="2110"/>
        <item x="481"/>
        <item x="760"/>
        <item x="1064"/>
        <item x="1984"/>
        <item x="1479"/>
        <item x="913"/>
        <item x="157"/>
        <item x="936"/>
        <item x="1900"/>
        <item x="961"/>
        <item x="551"/>
        <item x="2291"/>
        <item x="305"/>
        <item x="2447"/>
        <item x="1849"/>
        <item x="1175"/>
        <item x="1905"/>
        <item x="720"/>
        <item x="196"/>
        <item x="670"/>
        <item x="438"/>
        <item x="2501"/>
        <item x="2428"/>
        <item x="2591"/>
        <item x="1700"/>
        <item x="1682"/>
        <item x="692"/>
        <item x="986"/>
        <item x="894"/>
        <item x="349"/>
        <item x="1902"/>
        <item x="1995"/>
        <item x="2125"/>
        <item x="1195"/>
        <item x="2298"/>
        <item x="1109"/>
        <item x="2442"/>
        <item x="2195"/>
        <item x="1820"/>
        <item x="915"/>
        <item x="2571"/>
        <item x="402"/>
        <item x="2429"/>
        <item x="1945"/>
        <item x="2238"/>
        <item x="859"/>
        <item x="2069"/>
        <item x="1364"/>
        <item x="2167"/>
        <item x="56"/>
        <item x="2162"/>
        <item x="1130"/>
        <item x="1228"/>
        <item x="52"/>
        <item x="456"/>
        <item x="1119"/>
        <item x="2240"/>
        <item x="2606"/>
        <item x="1747"/>
        <item x="2230"/>
        <item x="727"/>
        <item x="1833"/>
        <item x="2254"/>
        <item x="2108"/>
        <item x="1293"/>
        <item x="2360"/>
        <item x="875"/>
        <item x="420"/>
        <item x="1317"/>
        <item x="827"/>
        <item x="463"/>
        <item x="1807"/>
        <item x="878"/>
        <item x="560"/>
        <item x="2297"/>
        <item x="2522"/>
        <item x="1653"/>
        <item x="2249"/>
        <item x="607"/>
        <item x="2433"/>
        <item x="583"/>
        <item x="870"/>
        <item x="994"/>
        <item x="1328"/>
        <item x="937"/>
        <item x="249"/>
        <item x="1926"/>
        <item x="1139"/>
        <item x="2600"/>
        <item x="2390"/>
        <item x="715"/>
        <item x="1405"/>
        <item x="1266"/>
        <item x="1962"/>
        <item x="110"/>
        <item x="2427"/>
        <item x="1791"/>
        <item x="131"/>
        <item x="802"/>
        <item x="1564"/>
        <item x="2365"/>
        <item x="2364"/>
        <item x="470"/>
        <item x="683"/>
        <item x="975"/>
        <item x="650"/>
        <item x="1662"/>
        <item x="637"/>
        <item x="2207"/>
        <item x="150"/>
        <item x="552"/>
        <item x="2559"/>
        <item x="1808"/>
        <item x="621"/>
        <item x="2159"/>
        <item x="1230"/>
        <item x="191"/>
        <item x="635"/>
        <item x="1253"/>
        <item x="1282"/>
        <item x="2368"/>
        <item x="2533"/>
        <item x="598"/>
        <item x="1994"/>
        <item x="651"/>
        <item x="47"/>
        <item x="399"/>
        <item x="2033"/>
        <item x="1301"/>
        <item x="2275"/>
        <item x="2576"/>
        <item x="2381"/>
        <item x="1572"/>
        <item x="1440"/>
        <item x="2438"/>
        <item x="373"/>
        <item x="603"/>
        <item x="1928"/>
        <item x="767"/>
        <item x="397"/>
        <item x="1611"/>
        <item x="1001"/>
        <item x="1027"/>
        <item x="1255"/>
        <item x="1950"/>
        <item x="256"/>
        <item x="783"/>
        <item x="1952"/>
        <item x="1607"/>
        <item x="1170"/>
        <item x="2261"/>
        <item x="2304"/>
        <item x="2177"/>
        <item x="2048"/>
        <item x="2084"/>
        <item x="863"/>
        <item x="943"/>
        <item x="1959"/>
        <item x="362"/>
        <item x="2062"/>
        <item x="1128"/>
        <item x="1454"/>
        <item x="213"/>
        <item x="149"/>
        <item x="1290"/>
        <item x="1439"/>
        <item x="1236"/>
        <item x="645"/>
        <item x="2052"/>
        <item x="2242"/>
        <item x="45"/>
        <item x="2509"/>
        <item x="1429"/>
        <item x="322"/>
        <item x="1796"/>
        <item x="2043"/>
        <item x="2557"/>
        <item x="1265"/>
        <item x="946"/>
        <item x="1836"/>
        <item x="1287"/>
        <item x="1395"/>
        <item x="1840"/>
        <item x="1774"/>
        <item x="1912"/>
        <item x="1177"/>
        <item x="1597"/>
        <item x="341"/>
        <item x="1254"/>
        <item x="1183"/>
        <item x="956"/>
        <item x="186"/>
        <item x="2513"/>
        <item x="1748"/>
        <item x="848"/>
        <item x="622"/>
        <item x="1560"/>
        <item x="1383"/>
        <item x="1412"/>
        <item x="1126"/>
        <item x="2038"/>
        <item x="299"/>
        <item x="2463"/>
        <item x="2387"/>
        <item x="1683"/>
        <item x="51"/>
        <item x="776"/>
        <item x="801"/>
        <item x="503"/>
        <item x="1749"/>
        <item x="1571"/>
        <item x="354"/>
        <item x="2503"/>
        <item x="814"/>
        <item x="393"/>
        <item x="1709"/>
        <item x="35"/>
        <item x="119"/>
        <item x="1040"/>
        <item x="381"/>
        <item x="1398"/>
        <item x="1815"/>
        <item x="2344"/>
        <item x="962"/>
        <item x="114"/>
        <item x="352"/>
        <item x="1799"/>
        <item x="1150"/>
        <item x="710"/>
        <item x="1125"/>
        <item x="966"/>
        <item x="479"/>
        <item x="1443"/>
        <item x="839"/>
        <item x="1163"/>
        <item x="1869"/>
        <item x="1985"/>
        <item x="1769"/>
        <item x="761"/>
        <item x="2539"/>
        <item x="1899"/>
        <item x="923"/>
        <item x="290"/>
        <item x="1546"/>
        <item x="317"/>
        <item x="1046"/>
        <item x="165"/>
        <item x="1369"/>
        <item x="111"/>
        <item x="1684"/>
        <item x="2161"/>
        <item x="1801"/>
        <item x="1728"/>
        <item x="1948"/>
        <item x="292"/>
        <item x="2584"/>
        <item x="2271"/>
        <item x="1638"/>
        <item x="845"/>
        <item x="1121"/>
        <item x="1245"/>
        <item x="2330"/>
        <item x="1149"/>
        <item x="591"/>
        <item x="639"/>
        <item x="2186"/>
        <item x="1233"/>
        <item x="819"/>
        <item x="717"/>
        <item x="1067"/>
        <item x="2279"/>
        <item x="126"/>
        <item x="1198"/>
        <item x="40"/>
        <item x="633"/>
        <item x="642"/>
        <item x="442"/>
        <item x="2281"/>
        <item x="451"/>
        <item x="1434"/>
        <item x="175"/>
        <item x="662"/>
        <item x="2272"/>
        <item x="2602"/>
        <item x="2269"/>
        <item x="1450"/>
        <item x="1574"/>
        <item x="1065"/>
        <item x="1477"/>
        <item x="1083"/>
        <item x="243"/>
        <item x="234"/>
        <item x="1612"/>
        <item x="1986"/>
        <item x="883"/>
        <item x="846"/>
        <item x="2121"/>
        <item x="15"/>
        <item x="410"/>
        <item x="184"/>
        <item x="33"/>
        <item x="1370"/>
        <item x="1704"/>
        <item x="1414"/>
        <item x="879"/>
        <item x="2211"/>
        <item x="618"/>
        <item x="1043"/>
        <item x="787"/>
        <item x="2512"/>
        <item x="1197"/>
        <item x="680"/>
        <item x="2258"/>
        <item x="2040"/>
        <item x="226"/>
        <item x="54"/>
        <item x="2212"/>
        <item x="781"/>
        <item x="933"/>
        <item x="701"/>
        <item x="1487"/>
        <item x="942"/>
        <item x="829"/>
        <item x="272"/>
        <item x="2067"/>
        <item x="2316"/>
        <item x="2347"/>
        <item x="1441"/>
        <item x="1086"/>
        <item x="681"/>
        <item x="941"/>
        <item x="1659"/>
        <item x="559"/>
        <item x="572"/>
        <item x="1080"/>
        <item x="2485"/>
        <item x="1216"/>
        <item x="1637"/>
        <item x="920"/>
        <item x="703"/>
        <item x="2412"/>
        <item x="1573"/>
        <item x="2066"/>
        <item x="1903"/>
        <item x="2436"/>
        <item x="1716"/>
        <item x="2458"/>
        <item x="711"/>
        <item x="1013"/>
        <item x="2032"/>
        <item x="546"/>
        <item x="2165"/>
        <item x="244"/>
        <item x="1665"/>
        <item x="1157"/>
        <item x="1162"/>
        <item x="448"/>
        <item x="1648"/>
        <item x="2517"/>
        <item x="31"/>
        <item x="891"/>
        <item x="1773"/>
        <item x="967"/>
        <item x="2030"/>
        <item x="380"/>
        <item x="1812"/>
        <item x="1785"/>
        <item x="325"/>
        <item x="2210"/>
        <item x="1140"/>
        <item x="1614"/>
        <item x="2213"/>
        <item x="759"/>
        <item x="2498"/>
        <item x="1259"/>
        <item x="816"/>
        <item x="188"/>
        <item x="1224"/>
        <item x="1623"/>
        <item x="2147"/>
        <item x="2323"/>
        <item x="1821"/>
        <item x="1964"/>
        <item x="534"/>
        <item x="1075"/>
        <item x="23"/>
        <item x="327"/>
        <item x="1515"/>
        <item x="1522"/>
        <item x="1133"/>
        <item x="2302"/>
        <item x="1592"/>
        <item x="573"/>
        <item x="1243"/>
        <item x="1545"/>
        <item x="1378"/>
        <item x="654"/>
        <item x="977"/>
        <item x="108"/>
        <item x="1238"/>
        <item x="2028"/>
        <item x="372"/>
        <item x="1963"/>
        <item x="0"/>
        <item x="2089"/>
        <item x="1696"/>
        <item x="248"/>
        <item x="1939"/>
        <item x="1798"/>
        <item x="1276"/>
        <item x="1861"/>
        <item x="1969"/>
        <item x="86"/>
        <item x="1932"/>
        <item x="847"/>
        <item x="343"/>
        <item x="1551"/>
        <item x="1435"/>
        <item x="1484"/>
        <item x="2075"/>
        <item x="636"/>
        <item x="672"/>
        <item x="998"/>
        <item x="1225"/>
        <item x="1300"/>
        <item x="1051"/>
        <item x="799"/>
        <item x="1625"/>
        <item x="691"/>
        <item x="2148"/>
        <item x="1968"/>
        <item x="2453"/>
        <item x="1421"/>
        <item x="1200"/>
        <item x="1882"/>
        <item x="2227"/>
        <item x="850"/>
        <item x="2016"/>
        <item x="2519"/>
        <item x="375"/>
        <item x="1036"/>
        <item x="2508"/>
        <item x="1539"/>
        <item x="1234"/>
        <item x="1998"/>
        <item x="332"/>
        <item x="1354"/>
        <item x="423"/>
        <item x="971"/>
        <item x="2334"/>
        <item x="210"/>
        <item x="143"/>
        <item x="800"/>
        <item x="2287"/>
        <item x="279"/>
        <item x="1187"/>
        <item x="2333"/>
        <item x="2352"/>
        <item x="113"/>
        <item x="2262"/>
        <item x="1393"/>
        <item x="2173"/>
        <item x="1908"/>
        <item x="1160"/>
        <item x="1707"/>
        <item x="1668"/>
        <item x="407"/>
        <item x="2384"/>
        <item x="287"/>
        <item x="1268"/>
        <item x="2091"/>
        <item x="17"/>
        <item x="1578"/>
        <item x="1099"/>
        <item x="779"/>
        <item x="1966"/>
        <item x="1887"/>
        <item x="2309"/>
        <item x="2176"/>
        <item x="1636"/>
        <item x="1333"/>
        <item x="922"/>
        <item x="1504"/>
        <item x="1619"/>
        <item x="2609"/>
        <item x="763"/>
        <item x="813"/>
        <item x="1851"/>
        <item x="730"/>
        <item x="2575"/>
        <item x="1743"/>
        <item x="1004"/>
        <item x="548"/>
        <item x="1634"/>
        <item x="904"/>
        <item x="1605"/>
        <item x="187"/>
        <item x="1734"/>
        <item x="1480"/>
        <item x="1307"/>
        <item x="684"/>
        <item x="2546"/>
        <item x="274"/>
        <item x="804"/>
        <item x="1729"/>
        <item x="2203"/>
        <item x="1603"/>
        <item x="46"/>
        <item x="2581"/>
        <item x="2376"/>
        <item x="480"/>
        <item x="659"/>
        <item x="869"/>
        <item x="2168"/>
        <item x="2079"/>
        <item x="907"/>
        <item x="1875"/>
        <item x="2174"/>
        <item x="1061"/>
        <item x="892"/>
        <item x="2452"/>
        <item x="1940"/>
        <item x="347"/>
        <item x="96"/>
        <item x="2583"/>
        <item x="1270"/>
        <item x="1550"/>
        <item x="280"/>
        <item x="2122"/>
        <item x="1095"/>
        <item x="2534"/>
        <item x="2431"/>
        <item x="1348"/>
        <item x="2099"/>
        <item x="1621"/>
        <item x="353"/>
        <item x="849"/>
        <item x="671"/>
        <item x="365"/>
        <item x="1590"/>
        <item x="1824"/>
        <item x="1618"/>
        <item x="1006"/>
        <item x="934"/>
        <item x="1386"/>
        <item x="1357"/>
        <item x="1671"/>
        <item x="952"/>
        <item x="2373"/>
        <item x="2335"/>
        <item x="1048"/>
        <item x="2114"/>
        <item x="237"/>
        <item x="346"/>
        <item x="593"/>
        <item x="328"/>
        <item x="1009"/>
        <item x="483"/>
        <item x="1582"/>
        <item x="406"/>
        <item x="1402"/>
        <item x="125"/>
        <item x="918"/>
        <item x="1112"/>
        <item x="2500"/>
        <item x="2494"/>
        <item x="1528"/>
        <item x="2270"/>
        <item x="1722"/>
        <item x="1589"/>
        <item x="497"/>
        <item x="76"/>
        <item x="2020"/>
        <item x="2460"/>
        <item x="124"/>
        <item x="1930"/>
        <item x="1880"/>
        <item x="366"/>
        <item x="2001"/>
        <item x="1705"/>
        <item x="1244"/>
        <item x="812"/>
        <item x="1438"/>
        <item x="628"/>
        <item x="1850"/>
        <item x="2317"/>
        <item x="2124"/>
        <item x="500"/>
        <item x="1844"/>
        <item x="168"/>
        <item x="1137"/>
        <item x="289"/>
        <item x="674"/>
        <item x="595"/>
        <item x="211"/>
        <item x="1816"/>
        <item x="1222"/>
        <item x="1184"/>
        <item x="1132"/>
        <item x="793"/>
        <item x="487"/>
        <item x="489"/>
        <item x="1825"/>
        <item x="1115"/>
        <item x="1304"/>
        <item x="409"/>
        <item x="2119"/>
        <item x="435"/>
        <item x="808"/>
        <item x="384"/>
        <item x="1332"/>
        <item x="2523"/>
        <item x="2402"/>
        <item x="2321"/>
        <item x="1628"/>
        <item x="815"/>
        <item x="2481"/>
        <item x="1601"/>
        <item x="2265"/>
        <item x="1999"/>
        <item x="1919"/>
        <item x="2311"/>
        <item x="1076"/>
        <item x="2371"/>
        <item x="556"/>
        <item x="1549"/>
        <item x="2107"/>
        <item x="2483"/>
        <item x="1351"/>
        <item x="474"/>
        <item x="2140"/>
        <item x="1275"/>
        <item x="1272"/>
        <item x="2550"/>
        <item x="1459"/>
        <item x="729"/>
        <item x="1367"/>
        <item x="1415"/>
        <item x="77"/>
        <item x="644"/>
        <item x="1598"/>
        <item x="608"/>
        <item x="2341"/>
        <item x="1562"/>
        <item x="1772"/>
        <item x="1217"/>
        <item x="1694"/>
        <item x="2366"/>
        <item x="2610"/>
        <item x="2572"/>
        <item x="2541"/>
        <item x="281"/>
        <item x="390"/>
        <item x="2535"/>
        <item x="102"/>
        <item x="145"/>
        <item x="2022"/>
        <item x="1303"/>
        <item x="1323"/>
        <item x="2010"/>
        <item x="1345"/>
        <item x="306"/>
        <item x="2425"/>
        <item x="16"/>
        <item x="2567"/>
        <item x="521"/>
        <item x="2018"/>
        <item x="2552"/>
        <item x="1911"/>
        <item x="252"/>
        <item x="604"/>
        <item x="1159"/>
        <item x="269"/>
        <item x="2198"/>
        <item x="528"/>
        <item x="2393"/>
        <item x="1042"/>
        <item x="523"/>
        <item x="1870"/>
        <item x="2325"/>
        <item x="1996"/>
        <item x="865"/>
        <item x="118"/>
        <item x="858"/>
        <item x="2129"/>
        <item x="413"/>
        <item x="1856"/>
        <item x="1489"/>
        <item x="2540"/>
        <item x="586"/>
        <item x="530"/>
        <item x="418"/>
        <item x="2263"/>
        <item x="940"/>
        <item x="1933"/>
        <item x="1181"/>
        <item x="1455"/>
        <item x="1839"/>
        <item x="2274"/>
        <item x="2128"/>
        <item x="733"/>
        <item x="173"/>
        <item x="1473"/>
        <item x="2446"/>
        <item x="421"/>
        <item x="1991"/>
        <item x="2013"/>
        <item x="2383"/>
        <item x="501"/>
        <item x="886"/>
        <item x="1199"/>
        <item x="134"/>
        <item x="963"/>
        <item x="2294"/>
        <item x="218"/>
        <item x="513"/>
        <item x="2160"/>
        <item x="1057"/>
        <item x="2094"/>
        <item x="2353"/>
        <item x="2276"/>
        <item x="1974"/>
        <item x="1382"/>
        <item x="2531"/>
        <item x="820"/>
        <item x="37"/>
        <item x="1859"/>
        <item x="1261"/>
        <item x="1336"/>
        <item x="2435"/>
        <item x="1865"/>
        <item x="197"/>
        <item x="614"/>
        <item x="1337"/>
        <item x="117"/>
        <item x="255"/>
        <item x="247"/>
        <item x="153"/>
        <item x="25"/>
        <item x="1548"/>
        <item x="1853"/>
        <item x="130"/>
        <item x="462"/>
        <item x="539"/>
        <item x="1309"/>
        <item x="1892"/>
        <item x="745"/>
        <item x="851"/>
        <item x="2489"/>
        <item x="553"/>
        <item x="1661"/>
        <item x="748"/>
        <item x="1258"/>
        <item x="1502"/>
        <item x="1620"/>
        <item x="1164"/>
        <item x="2058"/>
        <item x="520"/>
        <item x="1846"/>
        <item x="1541"/>
        <item x="931"/>
        <item x="144"/>
        <item x="1646"/>
        <item x="2019"/>
        <item x="229"/>
        <item x="94"/>
        <item x="26"/>
        <item x="1031"/>
        <item x="965"/>
        <item x="1401"/>
        <item x="898"/>
        <item x="1240"/>
        <item x="1114"/>
        <item x="1341"/>
        <item x="602"/>
        <item x="2081"/>
        <item x="81"/>
        <item x="263"/>
        <item x="1756"/>
        <item x="1176"/>
        <item x="2293"/>
        <item x="515"/>
        <item x="2379"/>
        <item x="183"/>
        <item x="2193"/>
        <item x="2430"/>
        <item x="350"/>
        <item x="264"/>
        <item x="1828"/>
        <item x="1847"/>
        <item x="993"/>
        <item x="2143"/>
        <item x="2417"/>
        <item x="510"/>
        <item x="1231"/>
        <item x="374"/>
        <item x="2407"/>
        <item x="1871"/>
        <item x="337"/>
        <item x="582"/>
        <item x="821"/>
        <item x="649"/>
        <item x="2356"/>
        <item x="1910"/>
        <item x="404"/>
        <item x="1327"/>
        <item x="195"/>
        <item x="496"/>
        <item x="122"/>
        <item x="2190"/>
        <item x="1104"/>
        <item x="2469"/>
        <item x="2462"/>
        <item x="154"/>
        <item x="519"/>
        <item x="562"/>
        <item x="1780"/>
        <item x="2251"/>
        <item x="214"/>
        <item x="1024"/>
        <item x="2097"/>
        <item x="1289"/>
        <item x="1923"/>
        <item x="1901"/>
        <item x="1373"/>
        <item x="2378"/>
        <item x="2440"/>
        <item x="336"/>
        <item x="1490"/>
        <item x="958"/>
        <item x="597"/>
        <item x="1695"/>
        <item x="2102"/>
        <item x="60"/>
        <item x="2397"/>
        <item x="301"/>
        <item x="805"/>
        <item x="230"/>
        <item x="1226"/>
        <item x="62"/>
        <item x="1486"/>
        <item x="2224"/>
        <item x="1555"/>
        <item x="1116"/>
        <item x="1610"/>
        <item x="2273"/>
        <item x="12"/>
        <item x="401"/>
        <item x="1858"/>
        <item x="359"/>
        <item x="1283"/>
        <item x="1325"/>
        <item x="1156"/>
        <item x="1580"/>
        <item x="2461"/>
        <item x="55"/>
        <item x="1016"/>
        <item x="273"/>
        <item x="1881"/>
        <item x="1656"/>
        <item x="1943"/>
        <item x="2083"/>
        <item x="1594"/>
        <item x="1976"/>
        <item x="148"/>
        <item x="369"/>
        <item x="852"/>
        <item x="1760"/>
        <item x="449"/>
        <item x="1012"/>
        <item x="1049"/>
        <item x="1802"/>
        <item x="1279"/>
        <item x="587"/>
        <item x="1848"/>
        <item x="714"/>
        <item x="2286"/>
        <item x="1735"/>
        <item x="1779"/>
        <item x="2343"/>
        <item x="1117"/>
        <item x="860"/>
        <item x="2004"/>
        <item x="1205"/>
        <item x="856"/>
        <item x="1654"/>
        <item x="1593"/>
        <item x="1221"/>
        <item x="888"/>
        <item x="1472"/>
        <item x="728"/>
        <item x="1794"/>
        <item x="1102"/>
        <item x="1079"/>
        <item x="2388"/>
        <item x="1547"/>
        <item x="2566"/>
        <item x="1400"/>
        <item x="1242"/>
        <item x="1742"/>
        <item x="1765"/>
        <item x="2117"/>
        <item x="837"/>
        <item x="1471"/>
        <item x="1110"/>
        <item x="1893"/>
        <item x="1680"/>
        <item x="1413"/>
        <item x="444"/>
        <item x="1059"/>
        <item x="2215"/>
        <item x="630"/>
        <item x="1674"/>
        <item x="1452"/>
        <item x="1359"/>
        <item x="762"/>
        <item x="1581"/>
        <item x="2197"/>
        <item x="647"/>
        <item x="1639"/>
        <item x="1145"/>
        <item x="547"/>
        <item x="2301"/>
        <item x="2112"/>
        <item x="300"/>
        <item x="1485"/>
        <item x="939"/>
        <item x="1975"/>
        <item x="1227"/>
        <item x="219"/>
        <item x="543"/>
        <item x="1237"/>
        <item x="228"/>
        <item x="2087"/>
        <item x="2493"/>
        <item x="1809"/>
        <item x="2350"/>
        <item x="2421"/>
        <item x="163"/>
        <item x="172"/>
        <item x="2574"/>
        <item x="532"/>
        <item x="27"/>
        <item x="1189"/>
        <item x="1138"/>
        <item x="414"/>
        <item x="73"/>
        <item x="957"/>
        <item x="749"/>
        <item x="1701"/>
        <item x="286"/>
        <item x="788"/>
        <item x="121"/>
        <item x="323"/>
        <item x="1297"/>
        <item x="1531"/>
        <item x="2257"/>
        <item x="2253"/>
        <item x="2569"/>
        <item x="2255"/>
        <item x="1842"/>
        <item x="1553"/>
        <item x="1"/>
        <item x="2196"/>
        <item x="1252"/>
        <item x="768"/>
        <item x="1534"/>
        <item x="2169"/>
        <item x="89"/>
        <item x="1624"/>
        <item x="1817"/>
        <item x="945"/>
        <item x="949"/>
        <item x="2422"/>
        <item x="1720"/>
        <item x="283"/>
        <item x="344"/>
        <item x="1035"/>
        <item x="1294"/>
        <item x="731"/>
        <item x="2059"/>
        <item x="2363"/>
        <item x="439"/>
        <item x="687"/>
        <item x="1608"/>
        <item x="9"/>
        <item x="2338"/>
        <item x="1703"/>
        <item x="697"/>
        <item x="39"/>
        <item x="545"/>
        <item x="1894"/>
        <item x="987"/>
        <item x="1154"/>
        <item x="1666"/>
        <item x="2012"/>
        <item x="1021"/>
        <item x="2527"/>
        <item x="1978"/>
        <item x="1030"/>
        <item x="1823"/>
        <item x="2578"/>
        <item x="1456"/>
        <item x="2303"/>
        <item x="2185"/>
        <item x="223"/>
        <item x="2510"/>
        <item x="2096"/>
        <item x="698"/>
        <item x="2505"/>
        <item x="693"/>
        <item x="2490"/>
        <item x="2434"/>
        <item x="629"/>
        <item x="1920"/>
        <item x="1377"/>
        <item x="1917"/>
        <item x="831"/>
        <item x="809"/>
        <item x="1326"/>
        <item x="1188"/>
        <item x="171"/>
        <item x="1738"/>
        <item x="736"/>
        <item x="59"/>
        <item x="1863"/>
        <item x="1835"/>
        <item x="2222"/>
        <item x="162"/>
        <item x="473"/>
        <item x="2111"/>
        <item x="2209"/>
        <item x="1073"/>
        <item x="6"/>
        <item x="221"/>
        <item x="786"/>
        <item x="1518"/>
        <item x="1857"/>
        <item x="1220"/>
        <item x="1397"/>
        <item x="490"/>
        <item x="620"/>
        <item x="2310"/>
        <item x="862"/>
        <item x="1494"/>
        <item x="1318"/>
        <item x="189"/>
        <item x="1488"/>
        <item x="844"/>
        <item x="1273"/>
        <item x="1248"/>
        <item x="129"/>
        <item x="1250"/>
        <item x="2377"/>
        <item x="441"/>
        <item x="2243"/>
        <item x="1482"/>
        <item x="302"/>
        <item x="2085"/>
        <item x="203"/>
        <item x="392"/>
        <item x="1403"/>
        <item x="326"/>
        <item x="257"/>
        <item x="566"/>
        <item x="1907"/>
        <item x="502"/>
        <item x="854"/>
        <item x="1645"/>
        <item x="284"/>
        <item x="615"/>
        <item x="167"/>
        <item x="1626"/>
        <item x="843"/>
        <item x="387"/>
        <item x="984"/>
        <item x="2496"/>
        <item x="1685"/>
        <item x="1584"/>
        <item x="1509"/>
        <item x="535"/>
        <item x="1916"/>
        <item x="668"/>
        <item x="2136"/>
        <item x="1904"/>
        <item x="1981"/>
        <item x="1284"/>
        <item x="2467"/>
        <item x="342"/>
        <item x="1980"/>
        <item x="1263"/>
        <item x="818"/>
        <item x="11"/>
        <item x="1202"/>
        <item x="1784"/>
        <item x="706"/>
        <item x="1475"/>
        <item x="1667"/>
        <item x="1633"/>
        <item x="212"/>
        <item x="990"/>
        <item x="1313"/>
        <item x="689"/>
        <item x="541"/>
        <item x="2098"/>
        <item x="2408"/>
        <item x="1039"/>
        <item x="581"/>
        <item x="1047"/>
        <item x="1123"/>
        <item x="1007"/>
        <item x="2130"/>
        <item x="592"/>
        <item x="890"/>
        <item x="1023"/>
        <item x="1020"/>
        <item x="696"/>
        <item x="1458"/>
        <item x="664"/>
        <item x="215"/>
        <item x="504"/>
        <item x="1944"/>
        <item x="972"/>
        <item x="2057"/>
        <item x="1380"/>
        <item x="558"/>
        <item x="72"/>
        <item x="2191"/>
        <item x="2225"/>
        <item x="1719"/>
        <item x="2164"/>
        <item x="777"/>
        <item x="2520"/>
        <item x="702"/>
        <item x="2116"/>
        <item x="2235"/>
        <item x="370"/>
        <item x="2296"/>
        <item x="1379"/>
        <item x="1353"/>
        <item x="1089"/>
        <item x="1329"/>
        <item x="976"/>
        <item x="826"/>
        <item x="459"/>
        <item x="1008"/>
        <item x="2456"/>
        <item x="139"/>
        <item x="1897"/>
        <item x="1296"/>
        <item x="291"/>
        <item x="2260"/>
        <item x="789"/>
        <item x="1519"/>
        <item x="2479"/>
        <item x="2244"/>
        <item x="2424"/>
        <item x="436"/>
        <item x="2529"/>
        <item x="514"/>
        <item x="261"/>
        <item x="871"/>
        <item x="1101"/>
        <item x="1788"/>
        <item x="2312"/>
        <item x="1251"/>
        <item x="285"/>
        <item x="2515"/>
        <item x="268"/>
        <item x="1331"/>
        <item x="601"/>
        <item x="8"/>
        <item x="265"/>
        <item x="1182"/>
        <item x="1278"/>
        <item x="425"/>
        <item x="542"/>
        <item x="1127"/>
        <item x="1987"/>
        <item x="1286"/>
        <item x="1647"/>
        <item x="1416"/>
        <item x="675"/>
        <item x="1151"/>
        <item x="1878"/>
        <item x="2380"/>
        <item x="1852"/>
        <item x="1500"/>
        <item x="811"/>
        <item x="2608"/>
        <item x="68"/>
        <item x="209"/>
        <item x="1758"/>
        <item x="315"/>
        <item x="704"/>
        <item x="2565"/>
        <item x="1418"/>
        <item x="1017"/>
        <item x="2324"/>
        <item x="1396"/>
        <item x="2313"/>
        <item x="912"/>
        <item x="867"/>
        <item x="1650"/>
        <item x="746"/>
        <item x="1876"/>
        <item x="1464"/>
        <item x="1973"/>
        <item x="1800"/>
        <item x="1762"/>
        <item x="38"/>
        <item x="980"/>
        <item x="440"/>
        <item x="756"/>
        <item x="488"/>
        <item x="1501"/>
        <item x="2221"/>
        <item x="1771"/>
        <item x="312"/>
        <item x="1687"/>
        <item x="1302"/>
        <item x="1737"/>
        <item x="1691"/>
        <item x="2149"/>
        <item x="1118"/>
        <item x="778"/>
        <item x="351"/>
        <item x="1172"/>
        <item x="199"/>
        <item x="1622"/>
        <item x="2150"/>
        <item x="2450"/>
        <item x="1476"/>
        <item x="512"/>
        <item x="482"/>
        <item x="1640"/>
        <item x="260"/>
        <item x="1873"/>
        <item x="2044"/>
        <item x="2355"/>
        <item x="225"/>
        <item x="3"/>
        <item x="361"/>
        <item x="1663"/>
        <item x="1277"/>
        <item x="2326"/>
        <item x="2027"/>
        <item x="1649"/>
        <item x="1777"/>
        <item x="1074"/>
        <item x="716"/>
        <item x="1768"/>
        <item x="486"/>
        <item x="2146"/>
        <item x="1497"/>
        <item x="806"/>
        <item x="1569"/>
        <item x="2437"/>
        <item x="1308"/>
        <item x="2138"/>
        <item x="2006"/>
        <item x="985"/>
        <item x="2499"/>
        <item x="648"/>
        <item x="2603"/>
        <item x="2267"/>
        <item x="2361"/>
        <item x="2166"/>
        <item x="1947"/>
        <item x="2000"/>
        <item x="1508"/>
        <item x="466"/>
        <item x="1690"/>
        <item x="2526"/>
        <item x="2037"/>
        <item x="1731"/>
        <item x="1094"/>
        <item x="881"/>
        <item x="1131"/>
        <item x="771"/>
        <item x="1070"/>
        <item x="1681"/>
        <item x="1425"/>
        <item x="2175"/>
        <item x="385"/>
        <item x="245"/>
        <item x="137"/>
        <item x="1979"/>
        <item x="509"/>
        <item x="1090"/>
        <item x="99"/>
        <item x="1915"/>
        <item x="2418"/>
        <item x="1868"/>
        <item x="1185"/>
        <item x="619"/>
        <item x="1841"/>
        <item x="207"/>
        <item x="901"/>
        <item x="1493"/>
        <item x="930"/>
        <item x="2470"/>
        <item x="1937"/>
        <item x="2278"/>
        <item x="926"/>
        <item x="1246"/>
        <item x="828"/>
        <item x="1925"/>
        <item x="1982"/>
        <item x="2199"/>
        <item x="810"/>
        <item x="1404"/>
        <item x="909"/>
        <item x="1972"/>
        <item x="665"/>
        <item x="1465"/>
        <item x="1384"/>
        <item x="2432"/>
        <item x="20"/>
        <item x="417"/>
        <item x="2507"/>
        <item x="2367"/>
        <item x="2239"/>
        <item x="1931"/>
        <item x="1427"/>
        <item x="2184"/>
        <item x="371"/>
        <item x="872"/>
        <item x="1885"/>
        <item x="1388"/>
        <item x="2346"/>
        <item x="766"/>
        <item x="1657"/>
        <item x="158"/>
        <item x="735"/>
        <item x="138"/>
        <item x="1269"/>
        <item x="2183"/>
        <item x="1813"/>
        <item x="1586"/>
        <item x="1718"/>
        <item x="1864"/>
        <item x="755"/>
        <item x="2090"/>
        <item x="198"/>
        <item x="161"/>
        <item x="2594"/>
        <item x="1113"/>
        <item x="224"/>
        <item x="1766"/>
        <item x="2277"/>
        <item x="320"/>
        <item x="1467"/>
        <item x="1739"/>
        <item x="1556"/>
        <item x="1190"/>
        <item x="2502"/>
        <item x="632"/>
        <item x="2134"/>
        <item x="1906"/>
        <item x="1022"/>
        <item x="2348"/>
        <item x="1913"/>
        <item x="1673"/>
        <item x="2178"/>
        <item x="376"/>
        <item x="2226"/>
        <item x="944"/>
        <item x="2560"/>
        <item x="1087"/>
        <item x="1751"/>
        <item x="2250"/>
        <item x="2120"/>
        <item x="1567"/>
        <item x="1406"/>
        <item x="960"/>
        <item x="1194"/>
        <item x="525"/>
        <item x="104"/>
        <item x="1299"/>
        <item x="1629"/>
        <item x="1965"/>
        <item x="2135"/>
        <item x="222"/>
        <item x="1874"/>
        <item x="2495"/>
        <item x="298"/>
        <item x="61"/>
        <item x="1078"/>
        <item x="2590"/>
        <item x="2246"/>
        <item x="2223"/>
        <item x="1209"/>
        <item x="1898"/>
        <item x="1806"/>
        <item x="1676"/>
        <item x="7"/>
        <item x="220"/>
        <item x="1136"/>
        <item x="1257"/>
        <item x="156"/>
        <item x="1914"/>
        <item x="719"/>
        <item x="2095"/>
        <item x="824"/>
        <item x="1054"/>
        <item x="335"/>
        <item x="2127"/>
        <item x="2320"/>
        <item x="2580"/>
        <item x="774"/>
        <item x="1306"/>
        <item x="2466"/>
        <item x="2386"/>
        <item x="2506"/>
        <item x="1970"/>
        <item x="928"/>
        <item x="970"/>
        <item x="2391"/>
        <item x="1946"/>
        <item x="518"/>
        <item x="1702"/>
        <item x="1071"/>
        <item x="93"/>
        <item x="1468"/>
        <item x="109"/>
        <item x="796"/>
        <item x="452"/>
        <item x="2214"/>
        <item x="1444"/>
        <item x="1670"/>
        <item x="1213"/>
        <item x="578"/>
        <item x="304"/>
        <item x="841"/>
        <item x="1433"/>
        <item x="568"/>
        <item x="1763"/>
        <item x="1782"/>
        <item x="416"/>
        <item x="739"/>
        <item x="1091"/>
        <item x="36"/>
        <item x="460"/>
        <item x="445"/>
        <item x="511"/>
        <item x="1014"/>
        <item x="2401"/>
        <item x="1591"/>
        <item x="2340"/>
        <item x="1062"/>
        <item x="606"/>
        <item x="2282"/>
        <item x="70"/>
        <item x="2152"/>
        <item x="2232"/>
        <item x="194"/>
        <item x="885"/>
        <item x="1997"/>
        <item x="1744"/>
        <item x="529"/>
        <item x="190"/>
        <item x="169"/>
        <item x="2605"/>
        <item x="2078"/>
        <item x="205"/>
        <item x="97"/>
        <item x="398"/>
        <item x="1498"/>
        <item x="893"/>
        <item x="2023"/>
        <item x="2587"/>
        <item x="1565"/>
        <item x="1436"/>
        <item x="1166"/>
        <item x="1165"/>
        <item x="2158"/>
        <item x="900"/>
        <item x="1267"/>
        <item x="2577"/>
        <item x="1989"/>
        <item x="1249"/>
        <item x="1134"/>
        <item x="1339"/>
        <item x="2409"/>
        <item x="676"/>
        <item x="450"/>
        <item x="356"/>
        <item x="1909"/>
        <item x="584"/>
        <item x="507"/>
        <item x="2416"/>
        <item x="1081"/>
        <item x="780"/>
        <item x="411"/>
        <item x="2073"/>
        <item x="2547"/>
        <item x="600"/>
        <item x="1831"/>
        <item x="1212"/>
        <item x="179"/>
        <item x="734"/>
        <item x="476"/>
        <item x="2021"/>
        <item x="1983"/>
        <item x="1826"/>
        <item x="2472"/>
        <item x="2064"/>
        <item x="997"/>
        <item x="726"/>
        <item x="1770"/>
        <item x="1675"/>
        <item x="78"/>
        <item x="1652"/>
        <item x="151"/>
        <item x="468"/>
        <item x="1956"/>
        <item x="132"/>
        <item x="1219"/>
        <item x="30"/>
        <item x="1692"/>
        <item x="447"/>
        <item x="2454"/>
        <item x="757"/>
        <item x="1595"/>
        <item x="2420"/>
        <item x="1235"/>
        <item x="599"/>
        <item x="1491"/>
        <item x="2105"/>
        <item x="2248"/>
        <item x="231"/>
        <item x="2259"/>
        <item x="657"/>
        <item x="669"/>
        <item x="34"/>
        <item x="2342"/>
        <item x="2170"/>
        <item x="2543"/>
        <item x="2290"/>
        <item x="1096"/>
        <item x="200"/>
        <item x="103"/>
        <item x="1002"/>
        <item x="995"/>
        <item t="default"/>
      </items>
    </pivotField>
    <pivotField numFmtId="164" showAll="0"/>
    <pivotField numFmtId="164" showAll="0"/>
    <pivotField numFmtId="165" showAll="0"/>
  </pivotFields>
  <rowFields count="1">
    <field x="7"/>
  </rowFields>
  <rowItems count="6">
    <i>
      <x v="5"/>
    </i>
    <i>
      <x v="6"/>
    </i>
    <i>
      <x v="8"/>
    </i>
    <i>
      <x v="13"/>
    </i>
    <i>
      <x v="16"/>
    </i>
    <i t="grand">
      <x/>
    </i>
  </rowItems>
  <colItems count="1">
    <i/>
  </colItems>
  <dataFields count="1">
    <dataField name="Total Revenue" fld="16" baseField="0" baseItem="0" numFmtId="167"/>
  </dataFields>
  <formats count="1">
    <format dxfId="19">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2834B8-8D37-4529-9F81-DB8EE0629C4F}" name="Total_order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0">
    <pivotField dataField="1" showAll="0"/>
    <pivotField numFmtId="15" showAll="0"/>
    <pivotField showAll="0"/>
    <pivotField showAll="0">
      <items count="5">
        <item x="0"/>
        <item x="1"/>
        <item x="2"/>
        <item x="3"/>
        <item t="default"/>
      </items>
    </pivotField>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4" showAll="0"/>
    <pivotField numFmtId="9" showAll="0"/>
    <pivotField numFmtId="164" showAll="0"/>
    <pivotField numFmtId="164" showAll="0">
      <items count="2612">
        <item x="2585"/>
        <item x="2398"/>
        <item x="1664"/>
        <item x="2318"/>
        <item x="1161"/>
        <item x="1710"/>
        <item x="2595"/>
        <item x="42"/>
        <item x="2568"/>
        <item x="477"/>
        <item x="1627"/>
        <item x="2400"/>
        <item x="2256"/>
        <item x="2339"/>
        <item x="1034"/>
        <item x="1860"/>
        <item x="1028"/>
        <item x="825"/>
        <item x="785"/>
        <item x="258"/>
        <item x="1111"/>
        <item x="1056"/>
        <item x="1135"/>
        <item x="1387"/>
        <item x="202"/>
        <item x="1604"/>
        <item x="721"/>
        <item x="549"/>
        <item x="2322"/>
        <item x="790"/>
        <item x="2180"/>
        <item x="1281"/>
        <item x="2354"/>
        <item x="605"/>
        <item x="368"/>
        <item x="363"/>
        <item x="2029"/>
        <item x="1141"/>
        <item x="2015"/>
        <item x="85"/>
        <item x="1753"/>
        <item x="1457"/>
        <item x="2449"/>
        <item x="679"/>
        <item x="303"/>
        <item x="1786"/>
        <item x="557"/>
        <item x="432"/>
        <item x="2538"/>
        <item x="147"/>
        <item x="2372"/>
        <item x="1155"/>
        <item x="67"/>
        <item x="2516"/>
        <item x="2189"/>
        <item x="655"/>
        <item x="1884"/>
        <item x="2206"/>
        <item x="1896"/>
        <item x="1957"/>
        <item x="2504"/>
        <item x="1764"/>
        <item x="18"/>
        <item x="1561"/>
        <item x="2374"/>
        <item x="1660"/>
        <item x="2080"/>
        <item x="276"/>
        <item x="1330"/>
        <item x="358"/>
        <item x="873"/>
        <item x="1726"/>
        <item x="2123"/>
        <item x="682"/>
        <item x="2604"/>
        <item x="902"/>
        <item x="1872"/>
        <item x="864"/>
        <item x="2598"/>
        <item x="1053"/>
        <item x="5"/>
        <item x="2241"/>
        <item x="288"/>
        <item x="251"/>
        <item x="498"/>
        <item x="160"/>
        <item x="699"/>
        <item x="1360"/>
        <item x="297"/>
        <item x="1322"/>
        <item x="1368"/>
        <item x="1717"/>
        <item x="1449"/>
        <item x="1019"/>
        <item x="2202"/>
        <item x="1606"/>
        <item x="185"/>
        <item x="506"/>
        <item x="1992"/>
        <item x="112"/>
        <item x="1512"/>
        <item x="1072"/>
        <item x="1356"/>
        <item x="2486"/>
        <item x="1834"/>
        <item x="1775"/>
        <item x="95"/>
        <item x="2337"/>
        <item x="2182"/>
        <item x="982"/>
        <item x="1196"/>
        <item x="1143"/>
        <item x="146"/>
        <item x="1015"/>
        <item x="83"/>
        <item x="1461"/>
        <item x="1264"/>
        <item x="2607"/>
        <item x="712"/>
        <item x="437"/>
        <item x="235"/>
        <item x="2017"/>
        <item x="1483"/>
        <item x="454"/>
        <item x="238"/>
        <item x="2558"/>
        <item x="48"/>
        <item x="174"/>
        <item x="2039"/>
        <item x="1961"/>
        <item x="2592"/>
        <item x="641"/>
        <item x="1530"/>
        <item x="1990"/>
        <item x="177"/>
        <item x="1563"/>
        <item x="663"/>
        <item x="823"/>
        <item x="277"/>
        <item x="656"/>
        <item x="1767"/>
        <item x="842"/>
        <item x="2601"/>
        <item x="1122"/>
        <item x="2115"/>
        <item x="2113"/>
        <item x="1338"/>
        <item x="1750"/>
        <item x="2077"/>
        <item x="2093"/>
        <item x="1448"/>
        <item x="616"/>
        <item x="1152"/>
        <item x="360"/>
        <item x="2586"/>
        <item x="1723"/>
        <item x="2392"/>
        <item x="2332"/>
        <item x="2157"/>
        <item x="1320"/>
        <item x="136"/>
        <item x="758"/>
        <item x="2331"/>
        <item x="2413"/>
        <item x="433"/>
        <item x="331"/>
        <item x="1787"/>
        <item x="1108"/>
        <item x="2305"/>
        <item x="1426"/>
        <item x="640"/>
        <item x="2266"/>
        <item x="1453"/>
        <item x="314"/>
        <item x="1686"/>
        <item x="1207"/>
        <item x="1536"/>
        <item x="310"/>
        <item x="2104"/>
        <item x="395"/>
        <item x="1575"/>
        <item x="1241"/>
        <item x="1678"/>
        <item x="1877"/>
        <item x="953"/>
        <item x="430"/>
        <item x="1000"/>
        <item x="1688"/>
        <item x="896"/>
        <item x="227"/>
        <item x="2289"/>
        <item x="321"/>
        <item x="1521"/>
        <item x="340"/>
        <item x="1507"/>
        <item x="954"/>
        <item x="916"/>
        <item x="2487"/>
        <item x="747"/>
        <item x="2118"/>
        <item x="383"/>
        <item x="752"/>
        <item x="133"/>
        <item x="1693"/>
        <item x="991"/>
        <item x="2153"/>
        <item x="2008"/>
        <item x="2593"/>
        <item x="1171"/>
        <item x="2009"/>
        <item x="2582"/>
        <item x="2351"/>
        <item x="1420"/>
        <item x="1285"/>
        <item x="316"/>
        <item x="14"/>
        <item x="694"/>
        <item x="1811"/>
        <item x="925"/>
        <item x="484"/>
        <item x="1460"/>
        <item x="1191"/>
        <item x="98"/>
        <item x="2455"/>
        <item x="2471"/>
        <item x="1168"/>
        <item x="308"/>
        <item x="457"/>
        <item x="968"/>
        <item x="921"/>
        <item x="2573"/>
        <item x="1203"/>
        <item x="64"/>
        <item x="2063"/>
        <item x="1752"/>
        <item x="1350"/>
        <item x="295"/>
        <item x="1204"/>
        <item x="1759"/>
        <item x="611"/>
        <item x="2464"/>
        <item x="307"/>
        <item x="492"/>
        <item x="1247"/>
        <item x="471"/>
        <item x="575"/>
        <item x="1532"/>
        <item x="1516"/>
        <item x="1311"/>
        <item x="1262"/>
        <item x="1918"/>
        <item x="2389"/>
        <item x="293"/>
        <item x="1967"/>
        <item x="1192"/>
        <item x="652"/>
        <item x="1193"/>
        <item x="1180"/>
        <item x="2035"/>
        <item x="1535"/>
        <item x="1890"/>
        <item x="1146"/>
        <item x="155"/>
        <item x="981"/>
        <item x="1271"/>
        <item x="932"/>
        <item x="1232"/>
        <item x="2299"/>
        <item x="2542"/>
        <item x="1060"/>
        <item x="2234"/>
        <item x="903"/>
        <item x="1585"/>
        <item x="2068"/>
        <item x="1641"/>
        <item x="577"/>
        <item x="2406"/>
        <item x="2268"/>
        <item x="13"/>
        <item x="2484"/>
        <item x="403"/>
        <item x="2181"/>
        <item x="339"/>
        <item x="1554"/>
        <item x="296"/>
        <item x="2300"/>
        <item x="1866"/>
        <item x="1867"/>
        <item x="1088"/>
        <item x="1845"/>
        <item x="2518"/>
        <item x="1321"/>
        <item x="834"/>
        <item x="232"/>
        <item x="1038"/>
        <item x="1178"/>
        <item x="2188"/>
        <item x="795"/>
        <item x="412"/>
        <item x="465"/>
        <item x="1052"/>
        <item x="2025"/>
        <item x="2599"/>
        <item x="973"/>
        <item x="1814"/>
        <item x="911"/>
        <item x="1827"/>
        <item x="741"/>
        <item x="817"/>
        <item x="2491"/>
        <item x="1733"/>
        <item x="1361"/>
        <item x="1346"/>
        <item x="499"/>
        <item x="1754"/>
        <item x="764"/>
        <item x="565"/>
        <item x="1960"/>
        <item x="357"/>
        <item x="610"/>
        <item x="830"/>
        <item x="571"/>
        <item x="1280"/>
        <item x="1698"/>
        <item x="570"/>
        <item x="1058"/>
        <item x="2005"/>
        <item x="1792"/>
        <item x="935"/>
        <item x="1540"/>
        <item x="2144"/>
        <item x="1066"/>
        <item x="453"/>
        <item x="1949"/>
        <item x="2046"/>
        <item x="1526"/>
        <item x="1129"/>
        <item x="427"/>
        <item x="1422"/>
        <item x="1889"/>
        <item x="2192"/>
        <item x="1305"/>
        <item x="807"/>
        <item x="180"/>
        <item x="1862"/>
        <item x="75"/>
        <item x="2233"/>
        <item x="686"/>
        <item x="1407"/>
        <item x="491"/>
        <item x="1819"/>
        <item x="1365"/>
        <item x="544"/>
        <item x="443"/>
        <item x="2544"/>
        <item x="1105"/>
        <item x="1818"/>
        <item x="1537"/>
        <item x="458"/>
        <item x="1446"/>
        <item x="2370"/>
        <item x="538"/>
        <item x="10"/>
        <item x="262"/>
        <item x="1730"/>
        <item x="82"/>
        <item x="989"/>
        <item x="495"/>
        <item x="1935"/>
        <item x="348"/>
        <item x="478"/>
        <item x="677"/>
        <item x="1179"/>
        <item x="1955"/>
        <item x="254"/>
        <item x="914"/>
        <item x="1211"/>
        <item x="1288"/>
        <item x="1340"/>
        <item x="1503"/>
        <item x="724"/>
        <item x="1029"/>
        <item x="1098"/>
        <item x="770"/>
        <item x="379"/>
        <item x="2100"/>
        <item x="2007"/>
        <item x="517"/>
        <item x="625"/>
        <item x="685"/>
        <item x="233"/>
        <item x="1803"/>
        <item x="1579"/>
        <item x="74"/>
        <item x="1424"/>
        <item x="1886"/>
        <item x="2205"/>
        <item x="2345"/>
        <item x="2451"/>
        <item x="2220"/>
        <item x="2359"/>
        <item x="1732"/>
        <item x="2072"/>
        <item x="1740"/>
        <item x="1103"/>
        <item x="2295"/>
        <item x="2524"/>
        <item x="2208"/>
        <item x="2217"/>
        <item x="1381"/>
        <item x="2283"/>
        <item x="1642"/>
        <item x="176"/>
        <item x="2049"/>
        <item x="1394"/>
        <item x="2172"/>
        <item x="216"/>
        <item x="1927"/>
        <item x="2219"/>
        <item x="2292"/>
        <item x="627"/>
        <item x="624"/>
        <item x="2441"/>
        <item x="2570"/>
        <item x="2473"/>
        <item x="2511"/>
        <item x="2468"/>
        <item x="2385"/>
        <item x="1517"/>
        <item x="2218"/>
        <item x="897"/>
        <item x="1587"/>
        <item x="141"/>
        <item x="2414"/>
        <item x="666"/>
        <item x="2092"/>
        <item x="574"/>
        <item x="1363"/>
        <item x="732"/>
        <item x="1018"/>
        <item x="2521"/>
        <item x="1953"/>
        <item x="1822"/>
        <item x="524"/>
        <item x="2236"/>
        <item x="1362"/>
        <item x="612"/>
        <item x="429"/>
        <item x="1417"/>
        <item x="1063"/>
        <item x="2394"/>
        <item x="623"/>
        <item x="123"/>
        <item x="550"/>
        <item x="2375"/>
        <item x="2155"/>
        <item x="705"/>
        <item x="638"/>
        <item x="999"/>
        <item x="1712"/>
        <item x="1615"/>
        <item x="334"/>
        <item x="1951"/>
        <item x="1085"/>
        <item x="1781"/>
        <item x="725"/>
        <item x="910"/>
        <item x="170"/>
        <item x="324"/>
        <item x="2549"/>
        <item x="1921"/>
        <item x="1499"/>
        <item x="2247"/>
        <item x="21"/>
        <item x="1169"/>
        <item x="1431"/>
        <item x="2"/>
        <item x="1542"/>
        <item x="1100"/>
        <item x="1755"/>
        <item x="182"/>
        <item x="866"/>
        <item x="840"/>
        <item x="929"/>
        <item x="899"/>
        <item x="673"/>
        <item x="1124"/>
        <item x="1988"/>
        <item x="127"/>
        <item x="1879"/>
        <item x="2459"/>
        <item x="927"/>
        <item x="1529"/>
        <item x="1201"/>
        <item x="2492"/>
        <item x="835"/>
        <item x="690"/>
        <item x="2024"/>
        <item x="355"/>
        <item x="992"/>
        <item x="1609"/>
        <item x="576"/>
        <item x="2050"/>
        <item x="2126"/>
        <item x="1783"/>
        <item x="1174"/>
        <item x="2530"/>
        <item x="2474"/>
        <item x="1082"/>
        <item x="876"/>
        <item x="100"/>
        <item x="24"/>
        <item x="1399"/>
        <item x="792"/>
        <item x="88"/>
        <item x="1789"/>
        <item x="1804"/>
        <item x="737"/>
        <item x="1929"/>
        <item x="1513"/>
        <item x="631"/>
        <item x="91"/>
        <item x="1523"/>
        <item x="1644"/>
        <item x="1617"/>
        <item x="1385"/>
        <item x="396"/>
        <item x="533"/>
        <item x="90"/>
        <item x="92"/>
        <item x="270"/>
        <item x="1229"/>
        <item x="1469"/>
        <item x="2284"/>
        <item x="309"/>
        <item x="895"/>
        <item x="32"/>
        <item x="1496"/>
        <item x="1583"/>
        <item x="1588"/>
        <item x="388"/>
        <item x="569"/>
        <item x="1543"/>
        <item x="1005"/>
        <item x="1761"/>
        <item x="775"/>
        <item x="2308"/>
        <item x="2553"/>
        <item x="1635"/>
        <item x="259"/>
        <item x="505"/>
        <item x="2405"/>
        <item x="950"/>
        <item x="1745"/>
        <item x="853"/>
        <item x="394"/>
        <item x="964"/>
        <item x="464"/>
        <item x="2477"/>
        <item x="1829"/>
        <item x="1922"/>
        <item x="2151"/>
        <item x="469"/>
        <item x="564"/>
        <item x="1147"/>
        <item x="1706"/>
        <item x="917"/>
        <item x="266"/>
        <item x="1411"/>
        <item x="1721"/>
        <item x="1292"/>
        <item x="1445"/>
        <item x="65"/>
        <item x="2065"/>
        <item x="1050"/>
        <item x="1838"/>
        <item x="653"/>
        <item x="1805"/>
        <item x="1714"/>
        <item x="1797"/>
        <item x="1260"/>
        <item x="531"/>
        <item x="1358"/>
        <item x="2228"/>
        <item x="658"/>
        <item x="1924"/>
        <item x="2054"/>
        <item x="1097"/>
        <item x="44"/>
        <item x="142"/>
        <item x="1423"/>
        <item x="1708"/>
        <item x="105"/>
        <item x="1334"/>
        <item x="1462"/>
        <item x="1044"/>
        <item x="2564"/>
        <item x="57"/>
        <item x="2537"/>
        <item x="1437"/>
        <item x="2358"/>
        <item x="1544"/>
        <item x="1442"/>
        <item x="536"/>
        <item x="408"/>
        <item x="723"/>
        <item x="2589"/>
        <item x="193"/>
        <item x="2415"/>
        <item x="634"/>
        <item x="428"/>
        <item x="201"/>
        <item x="1374"/>
        <item x="2362"/>
        <item x="1888"/>
        <item x="1741"/>
        <item x="1746"/>
        <item x="1312"/>
        <item x="1033"/>
        <item x="2319"/>
        <item x="106"/>
        <item x="1167"/>
        <item x="236"/>
        <item x="1372"/>
        <item x="2047"/>
        <item x="782"/>
        <item x="1936"/>
        <item x="377"/>
        <item x="2327"/>
        <item x="80"/>
        <item x="1830"/>
        <item x="1511"/>
        <item x="1344"/>
        <item x="1616"/>
        <item x="1343"/>
        <item x="1069"/>
        <item x="1643"/>
        <item x="1971"/>
        <item x="751"/>
        <item x="1045"/>
        <item x="313"/>
        <item x="455"/>
        <item x="2237"/>
        <item x="382"/>
        <item x="988"/>
        <item x="750"/>
        <item x="2088"/>
        <item x="364"/>
        <item x="1832"/>
        <item x="2156"/>
        <item x="246"/>
        <item x="1677"/>
        <item x="2103"/>
        <item x="2086"/>
        <item x="2556"/>
        <item x="208"/>
        <item x="753"/>
        <item x="713"/>
        <item x="754"/>
        <item x="1215"/>
        <item x="2514"/>
        <item x="2404"/>
        <item x="590"/>
        <item x="585"/>
        <item x="1724"/>
        <item x="1093"/>
        <item x="743"/>
        <item x="617"/>
        <item x="472"/>
        <item x="1570"/>
        <item x="2071"/>
        <item x="947"/>
        <item x="250"/>
        <item x="178"/>
        <item x="1941"/>
        <item x="1795"/>
        <item x="1672"/>
        <item x="1274"/>
        <item x="1837"/>
        <item x="955"/>
        <item x="660"/>
        <item x="1032"/>
        <item x="2597"/>
        <item x="508"/>
        <item x="646"/>
        <item x="1315"/>
        <item x="242"/>
        <item x="1883"/>
        <item x="833"/>
        <item x="580"/>
        <item x="959"/>
        <item x="609"/>
        <item x="192"/>
        <item x="461"/>
        <item x="1010"/>
        <item x="522"/>
        <item x="2106"/>
        <item x="2306"/>
        <item x="874"/>
        <item x="204"/>
        <item x="1558"/>
        <item x="166"/>
        <item x="275"/>
        <item x="1810"/>
        <item x="1003"/>
        <item x="887"/>
        <item x="563"/>
        <item x="1552"/>
        <item x="769"/>
        <item x="2204"/>
        <item x="2055"/>
        <item x="1349"/>
        <item x="1470"/>
        <item x="2403"/>
        <item x="2548"/>
        <item x="906"/>
        <item x="2082"/>
        <item x="678"/>
        <item x="1408"/>
        <item x="537"/>
        <item x="527"/>
        <item x="2315"/>
        <item x="400"/>
        <item x="1895"/>
        <item x="1335"/>
        <item x="1854"/>
        <item x="540"/>
        <item x="1392"/>
        <item x="58"/>
        <item x="1757"/>
        <item x="1375"/>
        <item x="1451"/>
        <item x="1669"/>
        <item x="1153"/>
        <item x="1651"/>
        <item x="2443"/>
        <item x="2200"/>
        <item x="1520"/>
        <item x="1208"/>
        <item x="2596"/>
        <item x="2369"/>
        <item x="2551"/>
        <item x="419"/>
        <item x="1506"/>
        <item x="2445"/>
        <item x="2588"/>
        <item x="740"/>
        <item x="386"/>
        <item x="2288"/>
        <item x="69"/>
        <item x="2410"/>
        <item x="661"/>
        <item x="1447"/>
        <item x="2423"/>
        <item x="951"/>
        <item x="1173"/>
        <item x="1577"/>
        <item x="1120"/>
        <item x="1319"/>
        <item x="1355"/>
        <item x="2026"/>
        <item x="1478"/>
        <item x="2563"/>
        <item x="367"/>
        <item x="2076"/>
        <item x="2448"/>
        <item x="1524"/>
        <item x="2245"/>
        <item x="446"/>
        <item x="1077"/>
        <item x="206"/>
        <item x="554"/>
        <item x="561"/>
        <item x="567"/>
        <item x="1630"/>
        <item x="1736"/>
        <item x="2399"/>
        <item x="1037"/>
        <item x="1793"/>
        <item x="1310"/>
        <item x="63"/>
        <item x="49"/>
        <item x="709"/>
        <item x="1658"/>
        <item x="832"/>
        <item x="884"/>
        <item x="2179"/>
        <item x="1371"/>
        <item x="1697"/>
        <item x="1409"/>
        <item x="116"/>
        <item x="467"/>
        <item x="1613"/>
        <item x="1602"/>
        <item x="2280"/>
        <item x="2053"/>
        <item x="2154"/>
        <item x="738"/>
        <item x="979"/>
        <item x="765"/>
        <item x="43"/>
        <item x="2014"/>
        <item x="2328"/>
        <item x="2480"/>
        <item x="643"/>
        <item x="1430"/>
        <item x="822"/>
        <item x="2002"/>
        <item x="4"/>
        <item x="2163"/>
        <item x="426"/>
        <item x="2419"/>
        <item x="1041"/>
        <item x="594"/>
        <item x="2488"/>
        <item x="278"/>
        <item x="2011"/>
        <item x="22"/>
        <item x="1527"/>
        <item x="1993"/>
        <item x="1106"/>
        <item x="1679"/>
        <item x="2109"/>
        <item x="555"/>
        <item x="159"/>
        <item x="19"/>
        <item x="1715"/>
        <item x="1214"/>
        <item x="1428"/>
        <item x="107"/>
        <item x="1256"/>
        <item x="53"/>
        <item x="318"/>
        <item x="1843"/>
        <item x="2475"/>
        <item x="1557"/>
        <item x="115"/>
        <item x="2536"/>
        <item x="857"/>
        <item x="1699"/>
        <item x="1958"/>
        <item x="1144"/>
        <item x="422"/>
        <item x="1390"/>
        <item x="1727"/>
        <item x="2476"/>
        <item x="240"/>
        <item x="2041"/>
        <item x="882"/>
        <item x="773"/>
        <item x="1389"/>
        <item x="1495"/>
        <item x="742"/>
        <item x="1026"/>
        <item x="889"/>
        <item x="2133"/>
        <item x="2036"/>
        <item x="2555"/>
        <item x="2231"/>
        <item x="613"/>
        <item x="485"/>
        <item x="1778"/>
        <item x="140"/>
        <item x="1218"/>
        <item x="1891"/>
        <item x="28"/>
        <item x="424"/>
        <item x="2497"/>
        <item x="1510"/>
        <item x="1655"/>
        <item x="253"/>
        <item x="707"/>
        <item x="1347"/>
        <item x="330"/>
        <item x="84"/>
        <item x="431"/>
        <item x="718"/>
        <item x="1711"/>
        <item x="978"/>
        <item x="434"/>
        <item x="181"/>
        <item x="1977"/>
        <item x="877"/>
        <item x="1514"/>
        <item x="2045"/>
        <item x="516"/>
        <item x="2444"/>
        <item x="2142"/>
        <item x="1533"/>
        <item x="415"/>
        <item x="1206"/>
        <item x="333"/>
        <item x="1376"/>
        <item x="1505"/>
        <item x="974"/>
        <item x="1298"/>
        <item x="996"/>
        <item x="772"/>
        <item x="1210"/>
        <item x="1223"/>
        <item x="405"/>
        <item x="938"/>
        <item x="329"/>
        <item x="794"/>
        <item x="1025"/>
        <item x="798"/>
        <item x="241"/>
        <item x="2349"/>
        <item x="588"/>
        <item x="908"/>
        <item x="389"/>
        <item x="744"/>
        <item x="626"/>
        <item x="838"/>
        <item x="526"/>
        <item x="1148"/>
        <item x="1954"/>
        <item x="836"/>
        <item x="29"/>
        <item x="2357"/>
        <item x="1481"/>
        <item x="2056"/>
        <item x="101"/>
        <item x="1938"/>
        <item x="1419"/>
        <item x="1291"/>
        <item x="2145"/>
        <item x="2137"/>
        <item x="1790"/>
        <item x="41"/>
        <item x="1239"/>
        <item x="1324"/>
        <item x="1600"/>
        <item x="120"/>
        <item x="1342"/>
        <item x="1295"/>
        <item x="1725"/>
        <item x="2561"/>
        <item x="2061"/>
        <item x="2545"/>
        <item x="880"/>
        <item x="667"/>
        <item x="71"/>
        <item x="217"/>
        <item x="79"/>
        <item x="2314"/>
        <item x="1566"/>
        <item x="855"/>
        <item x="2074"/>
        <item x="2382"/>
        <item x="596"/>
        <item x="2329"/>
        <item x="1934"/>
        <item x="2141"/>
        <item x="66"/>
        <item x="1463"/>
        <item x="152"/>
        <item x="1689"/>
        <item x="1068"/>
        <item x="2264"/>
        <item x="1391"/>
        <item x="579"/>
        <item x="2562"/>
        <item x="1366"/>
        <item x="919"/>
        <item x="2051"/>
        <item x="311"/>
        <item x="1538"/>
        <item x="2579"/>
        <item x="2478"/>
        <item x="475"/>
        <item x="589"/>
        <item x="861"/>
        <item x="2457"/>
        <item x="2229"/>
        <item x="378"/>
        <item x="1632"/>
        <item x="1474"/>
        <item x="267"/>
        <item x="1055"/>
        <item x="688"/>
        <item x="1352"/>
        <item x="494"/>
        <item x="2396"/>
        <item x="1316"/>
        <item x="1314"/>
        <item x="2194"/>
        <item x="2395"/>
        <item x="1942"/>
        <item x="239"/>
        <item x="271"/>
        <item x="2252"/>
        <item x="1855"/>
        <item x="164"/>
        <item x="1599"/>
        <item x="2132"/>
        <item x="695"/>
        <item x="2285"/>
        <item x="969"/>
        <item x="2003"/>
        <item x="1596"/>
        <item x="2042"/>
        <item x="87"/>
        <item x="345"/>
        <item x="1713"/>
        <item x="1158"/>
        <item x="700"/>
        <item x="2532"/>
        <item x="2439"/>
        <item x="2187"/>
        <item x="282"/>
        <item x="1084"/>
        <item x="294"/>
        <item x="905"/>
        <item x="784"/>
        <item x="2139"/>
        <item x="2411"/>
        <item x="128"/>
        <item x="1568"/>
        <item x="338"/>
        <item x="2525"/>
        <item x="1466"/>
        <item x="1631"/>
        <item x="1525"/>
        <item x="2201"/>
        <item x="2482"/>
        <item x="135"/>
        <item x="391"/>
        <item x="948"/>
        <item x="924"/>
        <item x="1410"/>
        <item x="803"/>
        <item x="1492"/>
        <item x="708"/>
        <item x="2034"/>
        <item x="2171"/>
        <item x="791"/>
        <item x="1186"/>
        <item x="1092"/>
        <item x="1776"/>
        <item x="493"/>
        <item x="319"/>
        <item x="1576"/>
        <item x="2060"/>
        <item x="797"/>
        <item x="2216"/>
        <item x="2554"/>
        <item x="722"/>
        <item x="2336"/>
        <item x="1432"/>
        <item x="868"/>
        <item x="983"/>
        <item x="2307"/>
        <item x="2465"/>
        <item x="2528"/>
        <item x="50"/>
        <item x="1142"/>
        <item x="2426"/>
        <item x="2131"/>
        <item x="1011"/>
        <item x="2070"/>
        <item x="2031"/>
        <item x="2101"/>
        <item x="1559"/>
        <item x="1107"/>
        <item x="2110"/>
        <item x="481"/>
        <item x="760"/>
        <item x="1064"/>
        <item x="1984"/>
        <item x="1479"/>
        <item x="913"/>
        <item x="157"/>
        <item x="936"/>
        <item x="1900"/>
        <item x="961"/>
        <item x="551"/>
        <item x="2291"/>
        <item x="305"/>
        <item x="2447"/>
        <item x="1849"/>
        <item x="1175"/>
        <item x="1905"/>
        <item x="720"/>
        <item x="196"/>
        <item x="670"/>
        <item x="438"/>
        <item x="2501"/>
        <item x="2428"/>
        <item x="2591"/>
        <item x="1700"/>
        <item x="1682"/>
        <item x="692"/>
        <item x="986"/>
        <item x="894"/>
        <item x="349"/>
        <item x="1902"/>
        <item x="1995"/>
        <item x="2125"/>
        <item x="1195"/>
        <item x="2298"/>
        <item x="1109"/>
        <item x="2442"/>
        <item x="2195"/>
        <item x="1820"/>
        <item x="915"/>
        <item x="2571"/>
        <item x="402"/>
        <item x="2429"/>
        <item x="1945"/>
        <item x="2238"/>
        <item x="859"/>
        <item x="2069"/>
        <item x="1364"/>
        <item x="2167"/>
        <item x="56"/>
        <item x="2162"/>
        <item x="1130"/>
        <item x="1228"/>
        <item x="52"/>
        <item x="456"/>
        <item x="1119"/>
        <item x="2240"/>
        <item x="2606"/>
        <item x="1747"/>
        <item x="2230"/>
        <item x="727"/>
        <item x="1833"/>
        <item x="2254"/>
        <item x="2108"/>
        <item x="1293"/>
        <item x="2360"/>
        <item x="875"/>
        <item x="420"/>
        <item x="1317"/>
        <item x="827"/>
        <item x="463"/>
        <item x="1807"/>
        <item x="878"/>
        <item x="560"/>
        <item x="2297"/>
        <item x="2522"/>
        <item x="1653"/>
        <item x="2249"/>
        <item x="607"/>
        <item x="2433"/>
        <item x="583"/>
        <item x="870"/>
        <item x="994"/>
        <item x="1328"/>
        <item x="937"/>
        <item x="249"/>
        <item x="1926"/>
        <item x="1139"/>
        <item x="2600"/>
        <item x="2390"/>
        <item x="715"/>
        <item x="1405"/>
        <item x="1266"/>
        <item x="1962"/>
        <item x="110"/>
        <item x="2427"/>
        <item x="1791"/>
        <item x="131"/>
        <item x="802"/>
        <item x="1564"/>
        <item x="2365"/>
        <item x="2364"/>
        <item x="470"/>
        <item x="683"/>
        <item x="975"/>
        <item x="650"/>
        <item x="1662"/>
        <item x="637"/>
        <item x="2207"/>
        <item x="150"/>
        <item x="552"/>
        <item x="2559"/>
        <item x="1808"/>
        <item x="621"/>
        <item x="2159"/>
        <item x="1230"/>
        <item x="191"/>
        <item x="635"/>
        <item x="1253"/>
        <item x="1282"/>
        <item x="2368"/>
        <item x="2533"/>
        <item x="598"/>
        <item x="1994"/>
        <item x="651"/>
        <item x="47"/>
        <item x="399"/>
        <item x="2033"/>
        <item x="1301"/>
        <item x="2275"/>
        <item x="2576"/>
        <item x="2381"/>
        <item x="1572"/>
        <item x="1440"/>
        <item x="2438"/>
        <item x="373"/>
        <item x="603"/>
        <item x="1928"/>
        <item x="767"/>
        <item x="397"/>
        <item x="1611"/>
        <item x="1001"/>
        <item x="1027"/>
        <item x="1255"/>
        <item x="1950"/>
        <item x="256"/>
        <item x="783"/>
        <item x="1952"/>
        <item x="1607"/>
        <item x="1170"/>
        <item x="2261"/>
        <item x="2304"/>
        <item x="2177"/>
        <item x="2048"/>
        <item x="2084"/>
        <item x="863"/>
        <item x="943"/>
        <item x="1959"/>
        <item x="362"/>
        <item x="2062"/>
        <item x="1128"/>
        <item x="1454"/>
        <item x="213"/>
        <item x="149"/>
        <item x="1290"/>
        <item x="1439"/>
        <item x="1236"/>
        <item x="645"/>
        <item x="2052"/>
        <item x="2242"/>
        <item x="45"/>
        <item x="2509"/>
        <item x="1429"/>
        <item x="322"/>
        <item x="1796"/>
        <item x="2043"/>
        <item x="2557"/>
        <item x="1265"/>
        <item x="946"/>
        <item x="1836"/>
        <item x="1287"/>
        <item x="1395"/>
        <item x="1840"/>
        <item x="1774"/>
        <item x="1912"/>
        <item x="1177"/>
        <item x="1597"/>
        <item x="341"/>
        <item x="1254"/>
        <item x="1183"/>
        <item x="956"/>
        <item x="186"/>
        <item x="2513"/>
        <item x="1748"/>
        <item x="848"/>
        <item x="622"/>
        <item x="1560"/>
        <item x="1383"/>
        <item x="1412"/>
        <item x="1126"/>
        <item x="2038"/>
        <item x="299"/>
        <item x="2463"/>
        <item x="2387"/>
        <item x="1683"/>
        <item x="51"/>
        <item x="776"/>
        <item x="801"/>
        <item x="503"/>
        <item x="1749"/>
        <item x="1571"/>
        <item x="354"/>
        <item x="2503"/>
        <item x="814"/>
        <item x="393"/>
        <item x="1709"/>
        <item x="35"/>
        <item x="119"/>
        <item x="1040"/>
        <item x="381"/>
        <item x="1398"/>
        <item x="1815"/>
        <item x="2344"/>
        <item x="962"/>
        <item x="114"/>
        <item x="352"/>
        <item x="1799"/>
        <item x="1150"/>
        <item x="710"/>
        <item x="1125"/>
        <item x="966"/>
        <item x="479"/>
        <item x="1443"/>
        <item x="839"/>
        <item x="1163"/>
        <item x="1869"/>
        <item x="1985"/>
        <item x="1769"/>
        <item x="761"/>
        <item x="2539"/>
        <item x="1899"/>
        <item x="923"/>
        <item x="290"/>
        <item x="1546"/>
        <item x="317"/>
        <item x="1046"/>
        <item x="165"/>
        <item x="1369"/>
        <item x="111"/>
        <item x="1684"/>
        <item x="2161"/>
        <item x="1801"/>
        <item x="1728"/>
        <item x="1948"/>
        <item x="292"/>
        <item x="2584"/>
        <item x="2271"/>
        <item x="1638"/>
        <item x="845"/>
        <item x="1121"/>
        <item x="1245"/>
        <item x="2330"/>
        <item x="1149"/>
        <item x="591"/>
        <item x="639"/>
        <item x="2186"/>
        <item x="1233"/>
        <item x="819"/>
        <item x="717"/>
        <item x="1067"/>
        <item x="2279"/>
        <item x="126"/>
        <item x="1198"/>
        <item x="40"/>
        <item x="633"/>
        <item x="642"/>
        <item x="442"/>
        <item x="2281"/>
        <item x="451"/>
        <item x="1434"/>
        <item x="175"/>
        <item x="662"/>
        <item x="2272"/>
        <item x="2602"/>
        <item x="2269"/>
        <item x="1450"/>
        <item x="1574"/>
        <item x="1065"/>
        <item x="1477"/>
        <item x="1083"/>
        <item x="243"/>
        <item x="234"/>
        <item x="1612"/>
        <item x="1986"/>
        <item x="883"/>
        <item x="846"/>
        <item x="2121"/>
        <item x="15"/>
        <item x="410"/>
        <item x="184"/>
        <item x="33"/>
        <item x="1370"/>
        <item x="1704"/>
        <item x="1414"/>
        <item x="879"/>
        <item x="2211"/>
        <item x="618"/>
        <item x="1043"/>
        <item x="787"/>
        <item x="2512"/>
        <item x="1197"/>
        <item x="680"/>
        <item x="2258"/>
        <item x="2040"/>
        <item x="226"/>
        <item x="54"/>
        <item x="2212"/>
        <item x="781"/>
        <item x="933"/>
        <item x="701"/>
        <item x="1487"/>
        <item x="942"/>
        <item x="829"/>
        <item x="272"/>
        <item x="2067"/>
        <item x="2316"/>
        <item x="2347"/>
        <item x="1441"/>
        <item x="1086"/>
        <item x="681"/>
        <item x="941"/>
        <item x="1659"/>
        <item x="559"/>
        <item x="572"/>
        <item x="1080"/>
        <item x="2485"/>
        <item x="1216"/>
        <item x="1637"/>
        <item x="920"/>
        <item x="703"/>
        <item x="2412"/>
        <item x="1573"/>
        <item x="2066"/>
        <item x="1903"/>
        <item x="2436"/>
        <item x="1716"/>
        <item x="2458"/>
        <item x="711"/>
        <item x="1013"/>
        <item x="2032"/>
        <item x="546"/>
        <item x="2165"/>
        <item x="244"/>
        <item x="1665"/>
        <item x="1157"/>
        <item x="1162"/>
        <item x="448"/>
        <item x="1648"/>
        <item x="2517"/>
        <item x="31"/>
        <item x="891"/>
        <item x="1773"/>
        <item x="967"/>
        <item x="2030"/>
        <item x="380"/>
        <item x="1812"/>
        <item x="1785"/>
        <item x="325"/>
        <item x="2210"/>
        <item x="1140"/>
        <item x="1614"/>
        <item x="2213"/>
        <item x="759"/>
        <item x="2498"/>
        <item x="1259"/>
        <item x="816"/>
        <item x="188"/>
        <item x="1224"/>
        <item x="1623"/>
        <item x="2147"/>
        <item x="2323"/>
        <item x="1821"/>
        <item x="1964"/>
        <item x="534"/>
        <item x="1075"/>
        <item x="23"/>
        <item x="327"/>
        <item x="1515"/>
        <item x="1522"/>
        <item x="1133"/>
        <item x="2302"/>
        <item x="1592"/>
        <item x="573"/>
        <item x="1243"/>
        <item x="1545"/>
        <item x="1378"/>
        <item x="654"/>
        <item x="977"/>
        <item x="108"/>
        <item x="1238"/>
        <item x="2028"/>
        <item x="372"/>
        <item x="1963"/>
        <item x="0"/>
        <item x="2089"/>
        <item x="1696"/>
        <item x="248"/>
        <item x="1939"/>
        <item x="1798"/>
        <item x="1276"/>
        <item x="1861"/>
        <item x="1969"/>
        <item x="86"/>
        <item x="1932"/>
        <item x="847"/>
        <item x="343"/>
        <item x="1551"/>
        <item x="1435"/>
        <item x="1484"/>
        <item x="2075"/>
        <item x="636"/>
        <item x="672"/>
        <item x="998"/>
        <item x="1225"/>
        <item x="1300"/>
        <item x="1051"/>
        <item x="799"/>
        <item x="1625"/>
        <item x="691"/>
        <item x="2148"/>
        <item x="1968"/>
        <item x="2453"/>
        <item x="1421"/>
        <item x="1200"/>
        <item x="1882"/>
        <item x="2227"/>
        <item x="850"/>
        <item x="2016"/>
        <item x="2519"/>
        <item x="375"/>
        <item x="1036"/>
        <item x="2508"/>
        <item x="1539"/>
        <item x="1234"/>
        <item x="1998"/>
        <item x="332"/>
        <item x="1354"/>
        <item x="423"/>
        <item x="971"/>
        <item x="2334"/>
        <item x="210"/>
        <item x="143"/>
        <item x="800"/>
        <item x="2287"/>
        <item x="279"/>
        <item x="1187"/>
        <item x="2333"/>
        <item x="2352"/>
        <item x="113"/>
        <item x="2262"/>
        <item x="1393"/>
        <item x="2173"/>
        <item x="1908"/>
        <item x="1160"/>
        <item x="1707"/>
        <item x="1668"/>
        <item x="407"/>
        <item x="2384"/>
        <item x="287"/>
        <item x="1268"/>
        <item x="2091"/>
        <item x="17"/>
        <item x="1578"/>
        <item x="1099"/>
        <item x="779"/>
        <item x="1966"/>
        <item x="1887"/>
        <item x="2309"/>
        <item x="2176"/>
        <item x="1636"/>
        <item x="1333"/>
        <item x="922"/>
        <item x="1504"/>
        <item x="1619"/>
        <item x="2609"/>
        <item x="763"/>
        <item x="813"/>
        <item x="1851"/>
        <item x="730"/>
        <item x="2575"/>
        <item x="1743"/>
        <item x="1004"/>
        <item x="548"/>
        <item x="1634"/>
        <item x="904"/>
        <item x="1605"/>
        <item x="187"/>
        <item x="1734"/>
        <item x="1480"/>
        <item x="1307"/>
        <item x="684"/>
        <item x="2546"/>
        <item x="274"/>
        <item x="804"/>
        <item x="1729"/>
        <item x="2203"/>
        <item x="1603"/>
        <item x="46"/>
        <item x="2581"/>
        <item x="2376"/>
        <item x="480"/>
        <item x="659"/>
        <item x="869"/>
        <item x="2168"/>
        <item x="2079"/>
        <item x="907"/>
        <item x="1875"/>
        <item x="2174"/>
        <item x="1061"/>
        <item x="892"/>
        <item x="2452"/>
        <item x="1940"/>
        <item x="347"/>
        <item x="96"/>
        <item x="2583"/>
        <item x="1270"/>
        <item x="1550"/>
        <item x="280"/>
        <item x="2122"/>
        <item x="1095"/>
        <item x="2534"/>
        <item x="2431"/>
        <item x="1348"/>
        <item x="2099"/>
        <item x="1621"/>
        <item x="353"/>
        <item x="849"/>
        <item x="671"/>
        <item x="365"/>
        <item x="1590"/>
        <item x="1824"/>
        <item x="1618"/>
        <item x="1006"/>
        <item x="934"/>
        <item x="1386"/>
        <item x="1357"/>
        <item x="1671"/>
        <item x="952"/>
        <item x="2373"/>
        <item x="2335"/>
        <item x="1048"/>
        <item x="2114"/>
        <item x="237"/>
        <item x="346"/>
        <item x="593"/>
        <item x="328"/>
        <item x="1009"/>
        <item x="483"/>
        <item x="1582"/>
        <item x="406"/>
        <item x="1402"/>
        <item x="125"/>
        <item x="918"/>
        <item x="1112"/>
        <item x="2500"/>
        <item x="2494"/>
        <item x="1528"/>
        <item x="2270"/>
        <item x="1722"/>
        <item x="1589"/>
        <item x="497"/>
        <item x="76"/>
        <item x="2020"/>
        <item x="2460"/>
        <item x="124"/>
        <item x="1930"/>
        <item x="1880"/>
        <item x="366"/>
        <item x="2001"/>
        <item x="1705"/>
        <item x="1244"/>
        <item x="812"/>
        <item x="1438"/>
        <item x="628"/>
        <item x="1850"/>
        <item x="2317"/>
        <item x="2124"/>
        <item x="500"/>
        <item x="1844"/>
        <item x="168"/>
        <item x="1137"/>
        <item x="289"/>
        <item x="674"/>
        <item x="595"/>
        <item x="211"/>
        <item x="1816"/>
        <item x="1222"/>
        <item x="1184"/>
        <item x="1132"/>
        <item x="793"/>
        <item x="487"/>
        <item x="489"/>
        <item x="1825"/>
        <item x="1115"/>
        <item x="1304"/>
        <item x="409"/>
        <item x="2119"/>
        <item x="435"/>
        <item x="808"/>
        <item x="384"/>
        <item x="1332"/>
        <item x="2523"/>
        <item x="2402"/>
        <item x="2321"/>
        <item x="1628"/>
        <item x="815"/>
        <item x="2481"/>
        <item x="1601"/>
        <item x="2265"/>
        <item x="1999"/>
        <item x="1919"/>
        <item x="2311"/>
        <item x="1076"/>
        <item x="2371"/>
        <item x="556"/>
        <item x="1549"/>
        <item x="2107"/>
        <item x="2483"/>
        <item x="1351"/>
        <item x="474"/>
        <item x="2140"/>
        <item x="1275"/>
        <item x="1272"/>
        <item x="2550"/>
        <item x="1459"/>
        <item x="729"/>
        <item x="1367"/>
        <item x="1415"/>
        <item x="77"/>
        <item x="644"/>
        <item x="1598"/>
        <item x="608"/>
        <item x="2341"/>
        <item x="1562"/>
        <item x="1772"/>
        <item x="1217"/>
        <item x="1694"/>
        <item x="2366"/>
        <item x="2610"/>
        <item x="2572"/>
        <item x="2541"/>
        <item x="281"/>
        <item x="390"/>
        <item x="2535"/>
        <item x="102"/>
        <item x="145"/>
        <item x="2022"/>
        <item x="1303"/>
        <item x="1323"/>
        <item x="2010"/>
        <item x="1345"/>
        <item x="306"/>
        <item x="2425"/>
        <item x="16"/>
        <item x="2567"/>
        <item x="521"/>
        <item x="2018"/>
        <item x="2552"/>
        <item x="1911"/>
        <item x="252"/>
        <item x="604"/>
        <item x="1159"/>
        <item x="269"/>
        <item x="2198"/>
        <item x="528"/>
        <item x="2393"/>
        <item x="1042"/>
        <item x="523"/>
        <item x="1870"/>
        <item x="2325"/>
        <item x="1996"/>
        <item x="865"/>
        <item x="118"/>
        <item x="858"/>
        <item x="2129"/>
        <item x="413"/>
        <item x="1856"/>
        <item x="1489"/>
        <item x="2540"/>
        <item x="586"/>
        <item x="530"/>
        <item x="418"/>
        <item x="2263"/>
        <item x="940"/>
        <item x="1933"/>
        <item x="1181"/>
        <item x="1455"/>
        <item x="1839"/>
        <item x="2274"/>
        <item x="2128"/>
        <item x="733"/>
        <item x="173"/>
        <item x="1473"/>
        <item x="2446"/>
        <item x="421"/>
        <item x="1991"/>
        <item x="2013"/>
        <item x="2383"/>
        <item x="501"/>
        <item x="886"/>
        <item x="1199"/>
        <item x="134"/>
        <item x="963"/>
        <item x="2294"/>
        <item x="218"/>
        <item x="513"/>
        <item x="2160"/>
        <item x="1057"/>
        <item x="2094"/>
        <item x="2353"/>
        <item x="2276"/>
        <item x="1974"/>
        <item x="1382"/>
        <item x="2531"/>
        <item x="820"/>
        <item x="37"/>
        <item x="1859"/>
        <item x="1261"/>
        <item x="1336"/>
        <item x="2435"/>
        <item x="1865"/>
        <item x="197"/>
        <item x="614"/>
        <item x="1337"/>
        <item x="117"/>
        <item x="255"/>
        <item x="247"/>
        <item x="153"/>
        <item x="25"/>
        <item x="1548"/>
        <item x="1853"/>
        <item x="130"/>
        <item x="462"/>
        <item x="539"/>
        <item x="1309"/>
        <item x="1892"/>
        <item x="745"/>
        <item x="851"/>
        <item x="2489"/>
        <item x="553"/>
        <item x="1661"/>
        <item x="748"/>
        <item x="1258"/>
        <item x="1502"/>
        <item x="1620"/>
        <item x="1164"/>
        <item x="2058"/>
        <item x="520"/>
        <item x="1846"/>
        <item x="1541"/>
        <item x="931"/>
        <item x="144"/>
        <item x="1646"/>
        <item x="2019"/>
        <item x="229"/>
        <item x="94"/>
        <item x="26"/>
        <item x="1031"/>
        <item x="965"/>
        <item x="1401"/>
        <item x="898"/>
        <item x="1240"/>
        <item x="1114"/>
        <item x="1341"/>
        <item x="602"/>
        <item x="2081"/>
        <item x="81"/>
        <item x="263"/>
        <item x="1756"/>
        <item x="1176"/>
        <item x="2293"/>
        <item x="515"/>
        <item x="2379"/>
        <item x="183"/>
        <item x="2193"/>
        <item x="2430"/>
        <item x="350"/>
        <item x="264"/>
        <item x="1828"/>
        <item x="1847"/>
        <item x="993"/>
        <item x="2143"/>
        <item x="2417"/>
        <item x="510"/>
        <item x="1231"/>
        <item x="374"/>
        <item x="2407"/>
        <item x="1871"/>
        <item x="337"/>
        <item x="582"/>
        <item x="821"/>
        <item x="649"/>
        <item x="2356"/>
        <item x="1910"/>
        <item x="404"/>
        <item x="1327"/>
        <item x="195"/>
        <item x="496"/>
        <item x="122"/>
        <item x="2190"/>
        <item x="1104"/>
        <item x="2469"/>
        <item x="2462"/>
        <item x="154"/>
        <item x="519"/>
        <item x="562"/>
        <item x="1780"/>
        <item x="2251"/>
        <item x="214"/>
        <item x="1024"/>
        <item x="2097"/>
        <item x="1289"/>
        <item x="1923"/>
        <item x="1901"/>
        <item x="1373"/>
        <item x="2378"/>
        <item x="2440"/>
        <item x="336"/>
        <item x="1490"/>
        <item x="958"/>
        <item x="597"/>
        <item x="1695"/>
        <item x="2102"/>
        <item x="60"/>
        <item x="2397"/>
        <item x="301"/>
        <item x="805"/>
        <item x="230"/>
        <item x="1226"/>
        <item x="62"/>
        <item x="1486"/>
        <item x="2224"/>
        <item x="1555"/>
        <item x="1116"/>
        <item x="1610"/>
        <item x="2273"/>
        <item x="12"/>
        <item x="401"/>
        <item x="1858"/>
        <item x="359"/>
        <item x="1283"/>
        <item x="1325"/>
        <item x="1156"/>
        <item x="1580"/>
        <item x="2461"/>
        <item x="55"/>
        <item x="1016"/>
        <item x="273"/>
        <item x="1881"/>
        <item x="1656"/>
        <item x="1943"/>
        <item x="2083"/>
        <item x="1594"/>
        <item x="1976"/>
        <item x="148"/>
        <item x="369"/>
        <item x="852"/>
        <item x="1760"/>
        <item x="449"/>
        <item x="1012"/>
        <item x="1049"/>
        <item x="1802"/>
        <item x="1279"/>
        <item x="587"/>
        <item x="1848"/>
        <item x="714"/>
        <item x="2286"/>
        <item x="1735"/>
        <item x="1779"/>
        <item x="2343"/>
        <item x="1117"/>
        <item x="860"/>
        <item x="2004"/>
        <item x="1205"/>
        <item x="856"/>
        <item x="1654"/>
        <item x="1593"/>
        <item x="1221"/>
        <item x="888"/>
        <item x="1472"/>
        <item x="728"/>
        <item x="1794"/>
        <item x="1102"/>
        <item x="1079"/>
        <item x="2388"/>
        <item x="1547"/>
        <item x="2566"/>
        <item x="1400"/>
        <item x="1242"/>
        <item x="1742"/>
        <item x="1765"/>
        <item x="2117"/>
        <item x="837"/>
        <item x="1471"/>
        <item x="1110"/>
        <item x="1893"/>
        <item x="1680"/>
        <item x="1413"/>
        <item x="444"/>
        <item x="1059"/>
        <item x="2215"/>
        <item x="630"/>
        <item x="1674"/>
        <item x="1452"/>
        <item x="1359"/>
        <item x="762"/>
        <item x="1581"/>
        <item x="2197"/>
        <item x="647"/>
        <item x="1639"/>
        <item x="1145"/>
        <item x="547"/>
        <item x="2301"/>
        <item x="2112"/>
        <item x="300"/>
        <item x="1485"/>
        <item x="939"/>
        <item x="1975"/>
        <item x="1227"/>
        <item x="219"/>
        <item x="543"/>
        <item x="1237"/>
        <item x="228"/>
        <item x="2087"/>
        <item x="2493"/>
        <item x="1809"/>
        <item x="2350"/>
        <item x="2421"/>
        <item x="163"/>
        <item x="172"/>
        <item x="2574"/>
        <item x="532"/>
        <item x="27"/>
        <item x="1189"/>
        <item x="1138"/>
        <item x="414"/>
        <item x="73"/>
        <item x="957"/>
        <item x="749"/>
        <item x="1701"/>
        <item x="286"/>
        <item x="788"/>
        <item x="121"/>
        <item x="323"/>
        <item x="1297"/>
        <item x="1531"/>
        <item x="2257"/>
        <item x="2253"/>
        <item x="2569"/>
        <item x="2255"/>
        <item x="1842"/>
        <item x="1553"/>
        <item x="1"/>
        <item x="2196"/>
        <item x="1252"/>
        <item x="768"/>
        <item x="1534"/>
        <item x="2169"/>
        <item x="89"/>
        <item x="1624"/>
        <item x="1817"/>
        <item x="945"/>
        <item x="949"/>
        <item x="2422"/>
        <item x="1720"/>
        <item x="283"/>
        <item x="344"/>
        <item x="1035"/>
        <item x="1294"/>
        <item x="731"/>
        <item x="2059"/>
        <item x="2363"/>
        <item x="439"/>
        <item x="687"/>
        <item x="1608"/>
        <item x="9"/>
        <item x="2338"/>
        <item x="1703"/>
        <item x="697"/>
        <item x="39"/>
        <item x="545"/>
        <item x="1894"/>
        <item x="987"/>
        <item x="1154"/>
        <item x="1666"/>
        <item x="2012"/>
        <item x="1021"/>
        <item x="2527"/>
        <item x="1978"/>
        <item x="1030"/>
        <item x="1823"/>
        <item x="2578"/>
        <item x="1456"/>
        <item x="2303"/>
        <item x="2185"/>
        <item x="223"/>
        <item x="2510"/>
        <item x="2096"/>
        <item x="698"/>
        <item x="2505"/>
        <item x="693"/>
        <item x="2490"/>
        <item x="2434"/>
        <item x="629"/>
        <item x="1920"/>
        <item x="1377"/>
        <item x="1917"/>
        <item x="831"/>
        <item x="809"/>
        <item x="1326"/>
        <item x="1188"/>
        <item x="171"/>
        <item x="1738"/>
        <item x="736"/>
        <item x="59"/>
        <item x="1863"/>
        <item x="1835"/>
        <item x="2222"/>
        <item x="162"/>
        <item x="473"/>
        <item x="2111"/>
        <item x="2209"/>
        <item x="1073"/>
        <item x="6"/>
        <item x="221"/>
        <item x="786"/>
        <item x="1518"/>
        <item x="1857"/>
        <item x="1220"/>
        <item x="1397"/>
        <item x="490"/>
        <item x="620"/>
        <item x="2310"/>
        <item x="862"/>
        <item x="1494"/>
        <item x="1318"/>
        <item x="189"/>
        <item x="1488"/>
        <item x="844"/>
        <item x="1273"/>
        <item x="1248"/>
        <item x="129"/>
        <item x="1250"/>
        <item x="2377"/>
        <item x="441"/>
        <item x="2243"/>
        <item x="1482"/>
        <item x="302"/>
        <item x="2085"/>
        <item x="203"/>
        <item x="392"/>
        <item x="1403"/>
        <item x="326"/>
        <item x="257"/>
        <item x="566"/>
        <item x="1907"/>
        <item x="502"/>
        <item x="854"/>
        <item x="1645"/>
        <item x="284"/>
        <item x="615"/>
        <item x="167"/>
        <item x="1626"/>
        <item x="843"/>
        <item x="387"/>
        <item x="984"/>
        <item x="2496"/>
        <item x="1685"/>
        <item x="1584"/>
        <item x="1509"/>
        <item x="535"/>
        <item x="1916"/>
        <item x="668"/>
        <item x="2136"/>
        <item x="1904"/>
        <item x="1981"/>
        <item x="1284"/>
        <item x="2467"/>
        <item x="342"/>
        <item x="1980"/>
        <item x="1263"/>
        <item x="818"/>
        <item x="11"/>
        <item x="1202"/>
        <item x="1784"/>
        <item x="706"/>
        <item x="1475"/>
        <item x="1667"/>
        <item x="1633"/>
        <item x="212"/>
        <item x="990"/>
        <item x="1313"/>
        <item x="689"/>
        <item x="541"/>
        <item x="2098"/>
        <item x="2408"/>
        <item x="1039"/>
        <item x="581"/>
        <item x="1047"/>
        <item x="1123"/>
        <item x="1007"/>
        <item x="2130"/>
        <item x="592"/>
        <item x="890"/>
        <item x="1023"/>
        <item x="1020"/>
        <item x="696"/>
        <item x="1458"/>
        <item x="664"/>
        <item x="215"/>
        <item x="504"/>
        <item x="1944"/>
        <item x="972"/>
        <item x="2057"/>
        <item x="1380"/>
        <item x="558"/>
        <item x="72"/>
        <item x="2191"/>
        <item x="2225"/>
        <item x="1719"/>
        <item x="2164"/>
        <item x="777"/>
        <item x="2520"/>
        <item x="702"/>
        <item x="2116"/>
        <item x="2235"/>
        <item x="370"/>
        <item x="2296"/>
        <item x="1379"/>
        <item x="1353"/>
        <item x="1089"/>
        <item x="1329"/>
        <item x="976"/>
        <item x="826"/>
        <item x="459"/>
        <item x="1008"/>
        <item x="2456"/>
        <item x="139"/>
        <item x="1897"/>
        <item x="1296"/>
        <item x="291"/>
        <item x="2260"/>
        <item x="789"/>
        <item x="1519"/>
        <item x="2479"/>
        <item x="2244"/>
        <item x="2424"/>
        <item x="436"/>
        <item x="2529"/>
        <item x="514"/>
        <item x="261"/>
        <item x="871"/>
        <item x="1101"/>
        <item x="1788"/>
        <item x="2312"/>
        <item x="1251"/>
        <item x="285"/>
        <item x="2515"/>
        <item x="268"/>
        <item x="1331"/>
        <item x="601"/>
        <item x="8"/>
        <item x="265"/>
        <item x="1182"/>
        <item x="1278"/>
        <item x="425"/>
        <item x="542"/>
        <item x="1127"/>
        <item x="1987"/>
        <item x="1286"/>
        <item x="1647"/>
        <item x="1416"/>
        <item x="675"/>
        <item x="1151"/>
        <item x="1878"/>
        <item x="2380"/>
        <item x="1852"/>
        <item x="1500"/>
        <item x="811"/>
        <item x="2608"/>
        <item x="68"/>
        <item x="209"/>
        <item x="1758"/>
        <item x="315"/>
        <item x="704"/>
        <item x="2565"/>
        <item x="1418"/>
        <item x="1017"/>
        <item x="2324"/>
        <item x="1396"/>
        <item x="2313"/>
        <item x="912"/>
        <item x="867"/>
        <item x="1650"/>
        <item x="746"/>
        <item x="1876"/>
        <item x="1464"/>
        <item x="1973"/>
        <item x="1800"/>
        <item x="1762"/>
        <item x="38"/>
        <item x="980"/>
        <item x="440"/>
        <item x="756"/>
        <item x="488"/>
        <item x="1501"/>
        <item x="2221"/>
        <item x="1771"/>
        <item x="312"/>
        <item x="1687"/>
        <item x="1302"/>
        <item x="1737"/>
        <item x="1691"/>
        <item x="2149"/>
        <item x="1118"/>
        <item x="778"/>
        <item x="351"/>
        <item x="1172"/>
        <item x="199"/>
        <item x="1622"/>
        <item x="2150"/>
        <item x="2450"/>
        <item x="1476"/>
        <item x="512"/>
        <item x="482"/>
        <item x="1640"/>
        <item x="260"/>
        <item x="1873"/>
        <item x="2044"/>
        <item x="2355"/>
        <item x="225"/>
        <item x="3"/>
        <item x="361"/>
        <item x="1663"/>
        <item x="1277"/>
        <item x="2326"/>
        <item x="2027"/>
        <item x="1649"/>
        <item x="1777"/>
        <item x="1074"/>
        <item x="716"/>
        <item x="1768"/>
        <item x="486"/>
        <item x="2146"/>
        <item x="1497"/>
        <item x="806"/>
        <item x="1569"/>
        <item x="2437"/>
        <item x="1308"/>
        <item x="2138"/>
        <item x="2006"/>
        <item x="985"/>
        <item x="2499"/>
        <item x="648"/>
        <item x="2603"/>
        <item x="2267"/>
        <item x="2361"/>
        <item x="2166"/>
        <item x="1947"/>
        <item x="2000"/>
        <item x="1508"/>
        <item x="466"/>
        <item x="1690"/>
        <item x="2526"/>
        <item x="2037"/>
        <item x="1731"/>
        <item x="1094"/>
        <item x="881"/>
        <item x="1131"/>
        <item x="771"/>
        <item x="1070"/>
        <item x="1681"/>
        <item x="1425"/>
        <item x="2175"/>
        <item x="385"/>
        <item x="245"/>
        <item x="137"/>
        <item x="1979"/>
        <item x="509"/>
        <item x="1090"/>
        <item x="99"/>
        <item x="1915"/>
        <item x="2418"/>
        <item x="1868"/>
        <item x="1185"/>
        <item x="619"/>
        <item x="1841"/>
        <item x="207"/>
        <item x="901"/>
        <item x="1493"/>
        <item x="930"/>
        <item x="2470"/>
        <item x="1937"/>
        <item x="2278"/>
        <item x="926"/>
        <item x="1246"/>
        <item x="828"/>
        <item x="1925"/>
        <item x="1982"/>
        <item x="2199"/>
        <item x="810"/>
        <item x="1404"/>
        <item x="909"/>
        <item x="1972"/>
        <item x="665"/>
        <item x="1465"/>
        <item x="1384"/>
        <item x="2432"/>
        <item x="20"/>
        <item x="417"/>
        <item x="2507"/>
        <item x="2367"/>
        <item x="2239"/>
        <item x="1931"/>
        <item x="1427"/>
        <item x="2184"/>
        <item x="371"/>
        <item x="872"/>
        <item x="1885"/>
        <item x="1388"/>
        <item x="2346"/>
        <item x="766"/>
        <item x="1657"/>
        <item x="158"/>
        <item x="735"/>
        <item x="138"/>
        <item x="1269"/>
        <item x="2183"/>
        <item x="1813"/>
        <item x="1586"/>
        <item x="1718"/>
        <item x="1864"/>
        <item x="755"/>
        <item x="2090"/>
        <item x="198"/>
        <item x="161"/>
        <item x="2594"/>
        <item x="1113"/>
        <item x="224"/>
        <item x="1766"/>
        <item x="2277"/>
        <item x="320"/>
        <item x="1467"/>
        <item x="1739"/>
        <item x="1556"/>
        <item x="1190"/>
        <item x="2502"/>
        <item x="632"/>
        <item x="2134"/>
        <item x="1906"/>
        <item x="1022"/>
        <item x="2348"/>
        <item x="1913"/>
        <item x="1673"/>
        <item x="2178"/>
        <item x="376"/>
        <item x="2226"/>
        <item x="944"/>
        <item x="2560"/>
        <item x="1087"/>
        <item x="1751"/>
        <item x="2250"/>
        <item x="2120"/>
        <item x="1567"/>
        <item x="1406"/>
        <item x="960"/>
        <item x="1194"/>
        <item x="525"/>
        <item x="104"/>
        <item x="1299"/>
        <item x="1629"/>
        <item x="1965"/>
        <item x="2135"/>
        <item x="222"/>
        <item x="1874"/>
        <item x="2495"/>
        <item x="298"/>
        <item x="61"/>
        <item x="1078"/>
        <item x="2590"/>
        <item x="2246"/>
        <item x="2223"/>
        <item x="1209"/>
        <item x="1898"/>
        <item x="1806"/>
        <item x="1676"/>
        <item x="7"/>
        <item x="220"/>
        <item x="1136"/>
        <item x="1257"/>
        <item x="156"/>
        <item x="1914"/>
        <item x="719"/>
        <item x="2095"/>
        <item x="824"/>
        <item x="1054"/>
        <item x="335"/>
        <item x="2127"/>
        <item x="2320"/>
        <item x="2580"/>
        <item x="774"/>
        <item x="1306"/>
        <item x="2466"/>
        <item x="2386"/>
        <item x="2506"/>
        <item x="1970"/>
        <item x="928"/>
        <item x="970"/>
        <item x="2391"/>
        <item x="1946"/>
        <item x="518"/>
        <item x="1702"/>
        <item x="1071"/>
        <item x="93"/>
        <item x="1468"/>
        <item x="109"/>
        <item x="796"/>
        <item x="452"/>
        <item x="2214"/>
        <item x="1444"/>
        <item x="1670"/>
        <item x="1213"/>
        <item x="578"/>
        <item x="304"/>
        <item x="841"/>
        <item x="1433"/>
        <item x="568"/>
        <item x="1763"/>
        <item x="1782"/>
        <item x="416"/>
        <item x="739"/>
        <item x="1091"/>
        <item x="36"/>
        <item x="460"/>
        <item x="445"/>
        <item x="511"/>
        <item x="1014"/>
        <item x="2401"/>
        <item x="1591"/>
        <item x="2340"/>
        <item x="1062"/>
        <item x="606"/>
        <item x="2282"/>
        <item x="70"/>
        <item x="2152"/>
        <item x="2232"/>
        <item x="194"/>
        <item x="885"/>
        <item x="1997"/>
        <item x="1744"/>
        <item x="529"/>
        <item x="190"/>
        <item x="169"/>
        <item x="2605"/>
        <item x="2078"/>
        <item x="205"/>
        <item x="97"/>
        <item x="398"/>
        <item x="1498"/>
        <item x="893"/>
        <item x="2023"/>
        <item x="2587"/>
        <item x="1565"/>
        <item x="1436"/>
        <item x="1166"/>
        <item x="1165"/>
        <item x="2158"/>
        <item x="900"/>
        <item x="1267"/>
        <item x="2577"/>
        <item x="1989"/>
        <item x="1249"/>
        <item x="1134"/>
        <item x="1339"/>
        <item x="2409"/>
        <item x="676"/>
        <item x="450"/>
        <item x="356"/>
        <item x="1909"/>
        <item x="584"/>
        <item x="507"/>
        <item x="2416"/>
        <item x="1081"/>
        <item x="780"/>
        <item x="411"/>
        <item x="2073"/>
        <item x="2547"/>
        <item x="600"/>
        <item x="1831"/>
        <item x="1212"/>
        <item x="179"/>
        <item x="734"/>
        <item x="476"/>
        <item x="2021"/>
        <item x="1983"/>
        <item x="1826"/>
        <item x="2472"/>
        <item x="2064"/>
        <item x="997"/>
        <item x="726"/>
        <item x="1770"/>
        <item x="1675"/>
        <item x="78"/>
        <item x="1652"/>
        <item x="151"/>
        <item x="468"/>
        <item x="1956"/>
        <item x="132"/>
        <item x="1219"/>
        <item x="30"/>
        <item x="1692"/>
        <item x="447"/>
        <item x="2454"/>
        <item x="757"/>
        <item x="1595"/>
        <item x="2420"/>
        <item x="1235"/>
        <item x="599"/>
        <item x="1491"/>
        <item x="2105"/>
        <item x="2248"/>
        <item x="231"/>
        <item x="2259"/>
        <item x="657"/>
        <item x="669"/>
        <item x="34"/>
        <item x="2342"/>
        <item x="2170"/>
        <item x="2543"/>
        <item x="2290"/>
        <item x="1096"/>
        <item x="200"/>
        <item x="103"/>
        <item x="1002"/>
        <item x="995"/>
        <item t="default"/>
      </items>
    </pivotField>
    <pivotField numFmtId="164" showAll="0"/>
    <pivotField numFmtId="164" showAll="0"/>
    <pivotField numFmtId="165"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4541E9-0829-48A4-B53D-DEC0A569A8E5}" name="Total_UnitSold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0">
    <pivotField showAll="0"/>
    <pivotField numFmtId="15" showAll="0"/>
    <pivotField showAll="0"/>
    <pivotField showAll="0">
      <items count="5">
        <item x="0"/>
        <item x="1"/>
        <item x="2"/>
        <item x="3"/>
        <item t="default"/>
      </items>
    </pivotField>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4" showAll="0"/>
    <pivotField numFmtId="9" showAll="0"/>
    <pivotField numFmtId="164" showAll="0"/>
    <pivotField numFmtId="164" showAll="0">
      <items count="2612">
        <item x="2585"/>
        <item x="2398"/>
        <item x="1664"/>
        <item x="2318"/>
        <item x="1161"/>
        <item x="1710"/>
        <item x="2595"/>
        <item x="42"/>
        <item x="2568"/>
        <item x="477"/>
        <item x="1627"/>
        <item x="2400"/>
        <item x="2256"/>
        <item x="2339"/>
        <item x="1034"/>
        <item x="1860"/>
        <item x="1028"/>
        <item x="825"/>
        <item x="785"/>
        <item x="258"/>
        <item x="1111"/>
        <item x="1056"/>
        <item x="1135"/>
        <item x="1387"/>
        <item x="202"/>
        <item x="1604"/>
        <item x="721"/>
        <item x="549"/>
        <item x="2322"/>
        <item x="790"/>
        <item x="2180"/>
        <item x="1281"/>
        <item x="2354"/>
        <item x="605"/>
        <item x="368"/>
        <item x="363"/>
        <item x="2029"/>
        <item x="1141"/>
        <item x="2015"/>
        <item x="85"/>
        <item x="1753"/>
        <item x="1457"/>
        <item x="2449"/>
        <item x="679"/>
        <item x="303"/>
        <item x="1786"/>
        <item x="557"/>
        <item x="432"/>
        <item x="2538"/>
        <item x="147"/>
        <item x="2372"/>
        <item x="1155"/>
        <item x="67"/>
        <item x="2516"/>
        <item x="2189"/>
        <item x="655"/>
        <item x="1884"/>
        <item x="2206"/>
        <item x="1896"/>
        <item x="1957"/>
        <item x="2504"/>
        <item x="1764"/>
        <item x="18"/>
        <item x="1561"/>
        <item x="2374"/>
        <item x="1660"/>
        <item x="2080"/>
        <item x="276"/>
        <item x="1330"/>
        <item x="358"/>
        <item x="873"/>
        <item x="1726"/>
        <item x="2123"/>
        <item x="682"/>
        <item x="2604"/>
        <item x="902"/>
        <item x="1872"/>
        <item x="864"/>
        <item x="2598"/>
        <item x="1053"/>
        <item x="5"/>
        <item x="2241"/>
        <item x="288"/>
        <item x="251"/>
        <item x="498"/>
        <item x="160"/>
        <item x="699"/>
        <item x="1360"/>
        <item x="297"/>
        <item x="1322"/>
        <item x="1368"/>
        <item x="1717"/>
        <item x="1449"/>
        <item x="1019"/>
        <item x="2202"/>
        <item x="1606"/>
        <item x="185"/>
        <item x="506"/>
        <item x="1992"/>
        <item x="112"/>
        <item x="1512"/>
        <item x="1072"/>
        <item x="1356"/>
        <item x="2486"/>
        <item x="1834"/>
        <item x="1775"/>
        <item x="95"/>
        <item x="2337"/>
        <item x="2182"/>
        <item x="982"/>
        <item x="1196"/>
        <item x="1143"/>
        <item x="146"/>
        <item x="1015"/>
        <item x="83"/>
        <item x="1461"/>
        <item x="1264"/>
        <item x="2607"/>
        <item x="712"/>
        <item x="437"/>
        <item x="235"/>
        <item x="2017"/>
        <item x="1483"/>
        <item x="454"/>
        <item x="238"/>
        <item x="2558"/>
        <item x="48"/>
        <item x="174"/>
        <item x="2039"/>
        <item x="1961"/>
        <item x="2592"/>
        <item x="641"/>
        <item x="1530"/>
        <item x="1990"/>
        <item x="177"/>
        <item x="1563"/>
        <item x="663"/>
        <item x="823"/>
        <item x="277"/>
        <item x="656"/>
        <item x="1767"/>
        <item x="842"/>
        <item x="2601"/>
        <item x="1122"/>
        <item x="2115"/>
        <item x="2113"/>
        <item x="1338"/>
        <item x="1750"/>
        <item x="2077"/>
        <item x="2093"/>
        <item x="1448"/>
        <item x="616"/>
        <item x="1152"/>
        <item x="360"/>
        <item x="2586"/>
        <item x="1723"/>
        <item x="2392"/>
        <item x="2332"/>
        <item x="2157"/>
        <item x="1320"/>
        <item x="136"/>
        <item x="758"/>
        <item x="2331"/>
        <item x="2413"/>
        <item x="433"/>
        <item x="331"/>
        <item x="1787"/>
        <item x="1108"/>
        <item x="2305"/>
        <item x="1426"/>
        <item x="640"/>
        <item x="2266"/>
        <item x="1453"/>
        <item x="314"/>
        <item x="1686"/>
        <item x="1207"/>
        <item x="1536"/>
        <item x="310"/>
        <item x="2104"/>
        <item x="395"/>
        <item x="1575"/>
        <item x="1241"/>
        <item x="1678"/>
        <item x="1877"/>
        <item x="953"/>
        <item x="430"/>
        <item x="1000"/>
        <item x="1688"/>
        <item x="896"/>
        <item x="227"/>
        <item x="2289"/>
        <item x="321"/>
        <item x="1521"/>
        <item x="340"/>
        <item x="1507"/>
        <item x="954"/>
        <item x="916"/>
        <item x="2487"/>
        <item x="747"/>
        <item x="2118"/>
        <item x="383"/>
        <item x="752"/>
        <item x="133"/>
        <item x="1693"/>
        <item x="991"/>
        <item x="2153"/>
        <item x="2008"/>
        <item x="2593"/>
        <item x="1171"/>
        <item x="2009"/>
        <item x="2582"/>
        <item x="2351"/>
        <item x="1420"/>
        <item x="1285"/>
        <item x="316"/>
        <item x="14"/>
        <item x="694"/>
        <item x="1811"/>
        <item x="925"/>
        <item x="484"/>
        <item x="1460"/>
        <item x="1191"/>
        <item x="98"/>
        <item x="2455"/>
        <item x="2471"/>
        <item x="1168"/>
        <item x="308"/>
        <item x="457"/>
        <item x="968"/>
        <item x="921"/>
        <item x="2573"/>
        <item x="1203"/>
        <item x="64"/>
        <item x="2063"/>
        <item x="1752"/>
        <item x="1350"/>
        <item x="295"/>
        <item x="1204"/>
        <item x="1759"/>
        <item x="611"/>
        <item x="2464"/>
        <item x="307"/>
        <item x="492"/>
        <item x="1247"/>
        <item x="471"/>
        <item x="575"/>
        <item x="1532"/>
        <item x="1516"/>
        <item x="1311"/>
        <item x="1262"/>
        <item x="1918"/>
        <item x="2389"/>
        <item x="293"/>
        <item x="1967"/>
        <item x="1192"/>
        <item x="652"/>
        <item x="1193"/>
        <item x="1180"/>
        <item x="2035"/>
        <item x="1535"/>
        <item x="1890"/>
        <item x="1146"/>
        <item x="155"/>
        <item x="981"/>
        <item x="1271"/>
        <item x="932"/>
        <item x="1232"/>
        <item x="2299"/>
        <item x="2542"/>
        <item x="1060"/>
        <item x="2234"/>
        <item x="903"/>
        <item x="1585"/>
        <item x="2068"/>
        <item x="1641"/>
        <item x="577"/>
        <item x="2406"/>
        <item x="2268"/>
        <item x="13"/>
        <item x="2484"/>
        <item x="403"/>
        <item x="2181"/>
        <item x="339"/>
        <item x="1554"/>
        <item x="296"/>
        <item x="2300"/>
        <item x="1866"/>
        <item x="1867"/>
        <item x="1088"/>
        <item x="1845"/>
        <item x="2518"/>
        <item x="1321"/>
        <item x="834"/>
        <item x="232"/>
        <item x="1038"/>
        <item x="1178"/>
        <item x="2188"/>
        <item x="795"/>
        <item x="412"/>
        <item x="465"/>
        <item x="1052"/>
        <item x="2025"/>
        <item x="2599"/>
        <item x="973"/>
        <item x="1814"/>
        <item x="911"/>
        <item x="1827"/>
        <item x="741"/>
        <item x="817"/>
        <item x="2491"/>
        <item x="1733"/>
        <item x="1361"/>
        <item x="1346"/>
        <item x="499"/>
        <item x="1754"/>
        <item x="764"/>
        <item x="565"/>
        <item x="1960"/>
        <item x="357"/>
        <item x="610"/>
        <item x="830"/>
        <item x="571"/>
        <item x="1280"/>
        <item x="1698"/>
        <item x="570"/>
        <item x="1058"/>
        <item x="2005"/>
        <item x="1792"/>
        <item x="935"/>
        <item x="1540"/>
        <item x="2144"/>
        <item x="1066"/>
        <item x="453"/>
        <item x="1949"/>
        <item x="2046"/>
        <item x="1526"/>
        <item x="1129"/>
        <item x="427"/>
        <item x="1422"/>
        <item x="1889"/>
        <item x="2192"/>
        <item x="1305"/>
        <item x="807"/>
        <item x="180"/>
        <item x="1862"/>
        <item x="75"/>
        <item x="2233"/>
        <item x="686"/>
        <item x="1407"/>
        <item x="491"/>
        <item x="1819"/>
        <item x="1365"/>
        <item x="544"/>
        <item x="443"/>
        <item x="2544"/>
        <item x="1105"/>
        <item x="1818"/>
        <item x="1537"/>
        <item x="458"/>
        <item x="1446"/>
        <item x="2370"/>
        <item x="538"/>
        <item x="10"/>
        <item x="262"/>
        <item x="1730"/>
        <item x="82"/>
        <item x="989"/>
        <item x="495"/>
        <item x="1935"/>
        <item x="348"/>
        <item x="478"/>
        <item x="677"/>
        <item x="1179"/>
        <item x="1955"/>
        <item x="254"/>
        <item x="914"/>
        <item x="1211"/>
        <item x="1288"/>
        <item x="1340"/>
        <item x="1503"/>
        <item x="724"/>
        <item x="1029"/>
        <item x="1098"/>
        <item x="770"/>
        <item x="379"/>
        <item x="2100"/>
        <item x="2007"/>
        <item x="517"/>
        <item x="625"/>
        <item x="685"/>
        <item x="233"/>
        <item x="1803"/>
        <item x="1579"/>
        <item x="74"/>
        <item x="1424"/>
        <item x="1886"/>
        <item x="2205"/>
        <item x="2345"/>
        <item x="2451"/>
        <item x="2220"/>
        <item x="2359"/>
        <item x="1732"/>
        <item x="2072"/>
        <item x="1740"/>
        <item x="1103"/>
        <item x="2295"/>
        <item x="2524"/>
        <item x="2208"/>
        <item x="2217"/>
        <item x="1381"/>
        <item x="2283"/>
        <item x="1642"/>
        <item x="176"/>
        <item x="2049"/>
        <item x="1394"/>
        <item x="2172"/>
        <item x="216"/>
        <item x="1927"/>
        <item x="2219"/>
        <item x="2292"/>
        <item x="627"/>
        <item x="624"/>
        <item x="2441"/>
        <item x="2570"/>
        <item x="2473"/>
        <item x="2511"/>
        <item x="2468"/>
        <item x="2385"/>
        <item x="1517"/>
        <item x="2218"/>
        <item x="897"/>
        <item x="1587"/>
        <item x="141"/>
        <item x="2414"/>
        <item x="666"/>
        <item x="2092"/>
        <item x="574"/>
        <item x="1363"/>
        <item x="732"/>
        <item x="1018"/>
        <item x="2521"/>
        <item x="1953"/>
        <item x="1822"/>
        <item x="524"/>
        <item x="2236"/>
        <item x="1362"/>
        <item x="612"/>
        <item x="429"/>
        <item x="1417"/>
        <item x="1063"/>
        <item x="2394"/>
        <item x="623"/>
        <item x="123"/>
        <item x="550"/>
        <item x="2375"/>
        <item x="2155"/>
        <item x="705"/>
        <item x="638"/>
        <item x="999"/>
        <item x="1712"/>
        <item x="1615"/>
        <item x="334"/>
        <item x="1951"/>
        <item x="1085"/>
        <item x="1781"/>
        <item x="725"/>
        <item x="910"/>
        <item x="170"/>
        <item x="324"/>
        <item x="2549"/>
        <item x="1921"/>
        <item x="1499"/>
        <item x="2247"/>
        <item x="21"/>
        <item x="1169"/>
        <item x="1431"/>
        <item x="2"/>
        <item x="1542"/>
        <item x="1100"/>
        <item x="1755"/>
        <item x="182"/>
        <item x="866"/>
        <item x="840"/>
        <item x="929"/>
        <item x="899"/>
        <item x="673"/>
        <item x="1124"/>
        <item x="1988"/>
        <item x="127"/>
        <item x="1879"/>
        <item x="2459"/>
        <item x="927"/>
        <item x="1529"/>
        <item x="1201"/>
        <item x="2492"/>
        <item x="835"/>
        <item x="690"/>
        <item x="2024"/>
        <item x="355"/>
        <item x="992"/>
        <item x="1609"/>
        <item x="576"/>
        <item x="2050"/>
        <item x="2126"/>
        <item x="1783"/>
        <item x="1174"/>
        <item x="2530"/>
        <item x="2474"/>
        <item x="1082"/>
        <item x="876"/>
        <item x="100"/>
        <item x="24"/>
        <item x="1399"/>
        <item x="792"/>
        <item x="88"/>
        <item x="1789"/>
        <item x="1804"/>
        <item x="737"/>
        <item x="1929"/>
        <item x="1513"/>
        <item x="631"/>
        <item x="91"/>
        <item x="1523"/>
        <item x="1644"/>
        <item x="1617"/>
        <item x="1385"/>
        <item x="396"/>
        <item x="533"/>
        <item x="90"/>
        <item x="92"/>
        <item x="270"/>
        <item x="1229"/>
        <item x="1469"/>
        <item x="2284"/>
        <item x="309"/>
        <item x="895"/>
        <item x="32"/>
        <item x="1496"/>
        <item x="1583"/>
        <item x="1588"/>
        <item x="388"/>
        <item x="569"/>
        <item x="1543"/>
        <item x="1005"/>
        <item x="1761"/>
        <item x="775"/>
        <item x="2308"/>
        <item x="2553"/>
        <item x="1635"/>
        <item x="259"/>
        <item x="505"/>
        <item x="2405"/>
        <item x="950"/>
        <item x="1745"/>
        <item x="853"/>
        <item x="394"/>
        <item x="964"/>
        <item x="464"/>
        <item x="2477"/>
        <item x="1829"/>
        <item x="1922"/>
        <item x="2151"/>
        <item x="469"/>
        <item x="564"/>
        <item x="1147"/>
        <item x="1706"/>
        <item x="917"/>
        <item x="266"/>
        <item x="1411"/>
        <item x="1721"/>
        <item x="1292"/>
        <item x="1445"/>
        <item x="65"/>
        <item x="2065"/>
        <item x="1050"/>
        <item x="1838"/>
        <item x="653"/>
        <item x="1805"/>
        <item x="1714"/>
        <item x="1797"/>
        <item x="1260"/>
        <item x="531"/>
        <item x="1358"/>
        <item x="2228"/>
        <item x="658"/>
        <item x="1924"/>
        <item x="2054"/>
        <item x="1097"/>
        <item x="44"/>
        <item x="142"/>
        <item x="1423"/>
        <item x="1708"/>
        <item x="105"/>
        <item x="1334"/>
        <item x="1462"/>
        <item x="1044"/>
        <item x="2564"/>
        <item x="57"/>
        <item x="2537"/>
        <item x="1437"/>
        <item x="2358"/>
        <item x="1544"/>
        <item x="1442"/>
        <item x="536"/>
        <item x="408"/>
        <item x="723"/>
        <item x="2589"/>
        <item x="193"/>
        <item x="2415"/>
        <item x="634"/>
        <item x="428"/>
        <item x="201"/>
        <item x="1374"/>
        <item x="2362"/>
        <item x="1888"/>
        <item x="1741"/>
        <item x="1746"/>
        <item x="1312"/>
        <item x="1033"/>
        <item x="2319"/>
        <item x="106"/>
        <item x="1167"/>
        <item x="236"/>
        <item x="1372"/>
        <item x="2047"/>
        <item x="782"/>
        <item x="1936"/>
        <item x="377"/>
        <item x="2327"/>
        <item x="80"/>
        <item x="1830"/>
        <item x="1511"/>
        <item x="1344"/>
        <item x="1616"/>
        <item x="1343"/>
        <item x="1069"/>
        <item x="1643"/>
        <item x="1971"/>
        <item x="751"/>
        <item x="1045"/>
        <item x="313"/>
        <item x="455"/>
        <item x="2237"/>
        <item x="382"/>
        <item x="988"/>
        <item x="750"/>
        <item x="2088"/>
        <item x="364"/>
        <item x="1832"/>
        <item x="2156"/>
        <item x="246"/>
        <item x="1677"/>
        <item x="2103"/>
        <item x="2086"/>
        <item x="2556"/>
        <item x="208"/>
        <item x="753"/>
        <item x="713"/>
        <item x="754"/>
        <item x="1215"/>
        <item x="2514"/>
        <item x="2404"/>
        <item x="590"/>
        <item x="585"/>
        <item x="1724"/>
        <item x="1093"/>
        <item x="743"/>
        <item x="617"/>
        <item x="472"/>
        <item x="1570"/>
        <item x="2071"/>
        <item x="947"/>
        <item x="250"/>
        <item x="178"/>
        <item x="1941"/>
        <item x="1795"/>
        <item x="1672"/>
        <item x="1274"/>
        <item x="1837"/>
        <item x="955"/>
        <item x="660"/>
        <item x="1032"/>
        <item x="2597"/>
        <item x="508"/>
        <item x="646"/>
        <item x="1315"/>
        <item x="242"/>
        <item x="1883"/>
        <item x="833"/>
        <item x="580"/>
        <item x="959"/>
        <item x="609"/>
        <item x="192"/>
        <item x="461"/>
        <item x="1010"/>
        <item x="522"/>
        <item x="2106"/>
        <item x="2306"/>
        <item x="874"/>
        <item x="204"/>
        <item x="1558"/>
        <item x="166"/>
        <item x="275"/>
        <item x="1810"/>
        <item x="1003"/>
        <item x="887"/>
        <item x="563"/>
        <item x="1552"/>
        <item x="769"/>
        <item x="2204"/>
        <item x="2055"/>
        <item x="1349"/>
        <item x="1470"/>
        <item x="2403"/>
        <item x="2548"/>
        <item x="906"/>
        <item x="2082"/>
        <item x="678"/>
        <item x="1408"/>
        <item x="537"/>
        <item x="527"/>
        <item x="2315"/>
        <item x="400"/>
        <item x="1895"/>
        <item x="1335"/>
        <item x="1854"/>
        <item x="540"/>
        <item x="1392"/>
        <item x="58"/>
        <item x="1757"/>
        <item x="1375"/>
        <item x="1451"/>
        <item x="1669"/>
        <item x="1153"/>
        <item x="1651"/>
        <item x="2443"/>
        <item x="2200"/>
        <item x="1520"/>
        <item x="1208"/>
        <item x="2596"/>
        <item x="2369"/>
        <item x="2551"/>
        <item x="419"/>
        <item x="1506"/>
        <item x="2445"/>
        <item x="2588"/>
        <item x="740"/>
        <item x="386"/>
        <item x="2288"/>
        <item x="69"/>
        <item x="2410"/>
        <item x="661"/>
        <item x="1447"/>
        <item x="2423"/>
        <item x="951"/>
        <item x="1173"/>
        <item x="1577"/>
        <item x="1120"/>
        <item x="1319"/>
        <item x="1355"/>
        <item x="2026"/>
        <item x="1478"/>
        <item x="2563"/>
        <item x="367"/>
        <item x="2076"/>
        <item x="2448"/>
        <item x="1524"/>
        <item x="2245"/>
        <item x="446"/>
        <item x="1077"/>
        <item x="206"/>
        <item x="554"/>
        <item x="561"/>
        <item x="567"/>
        <item x="1630"/>
        <item x="1736"/>
        <item x="2399"/>
        <item x="1037"/>
        <item x="1793"/>
        <item x="1310"/>
        <item x="63"/>
        <item x="49"/>
        <item x="709"/>
        <item x="1658"/>
        <item x="832"/>
        <item x="884"/>
        <item x="2179"/>
        <item x="1371"/>
        <item x="1697"/>
        <item x="1409"/>
        <item x="116"/>
        <item x="467"/>
        <item x="1613"/>
        <item x="1602"/>
        <item x="2280"/>
        <item x="2053"/>
        <item x="2154"/>
        <item x="738"/>
        <item x="979"/>
        <item x="765"/>
        <item x="43"/>
        <item x="2014"/>
        <item x="2328"/>
        <item x="2480"/>
        <item x="643"/>
        <item x="1430"/>
        <item x="822"/>
        <item x="2002"/>
        <item x="4"/>
        <item x="2163"/>
        <item x="426"/>
        <item x="2419"/>
        <item x="1041"/>
        <item x="594"/>
        <item x="2488"/>
        <item x="278"/>
        <item x="2011"/>
        <item x="22"/>
        <item x="1527"/>
        <item x="1993"/>
        <item x="1106"/>
        <item x="1679"/>
        <item x="2109"/>
        <item x="555"/>
        <item x="159"/>
        <item x="19"/>
        <item x="1715"/>
        <item x="1214"/>
        <item x="1428"/>
        <item x="107"/>
        <item x="1256"/>
        <item x="53"/>
        <item x="318"/>
        <item x="1843"/>
        <item x="2475"/>
        <item x="1557"/>
        <item x="115"/>
        <item x="2536"/>
        <item x="857"/>
        <item x="1699"/>
        <item x="1958"/>
        <item x="1144"/>
        <item x="422"/>
        <item x="1390"/>
        <item x="1727"/>
        <item x="2476"/>
        <item x="240"/>
        <item x="2041"/>
        <item x="882"/>
        <item x="773"/>
        <item x="1389"/>
        <item x="1495"/>
        <item x="742"/>
        <item x="1026"/>
        <item x="889"/>
        <item x="2133"/>
        <item x="2036"/>
        <item x="2555"/>
        <item x="2231"/>
        <item x="613"/>
        <item x="485"/>
        <item x="1778"/>
        <item x="140"/>
        <item x="1218"/>
        <item x="1891"/>
        <item x="28"/>
        <item x="424"/>
        <item x="2497"/>
        <item x="1510"/>
        <item x="1655"/>
        <item x="253"/>
        <item x="707"/>
        <item x="1347"/>
        <item x="330"/>
        <item x="84"/>
        <item x="431"/>
        <item x="718"/>
        <item x="1711"/>
        <item x="978"/>
        <item x="434"/>
        <item x="181"/>
        <item x="1977"/>
        <item x="877"/>
        <item x="1514"/>
        <item x="2045"/>
        <item x="516"/>
        <item x="2444"/>
        <item x="2142"/>
        <item x="1533"/>
        <item x="415"/>
        <item x="1206"/>
        <item x="333"/>
        <item x="1376"/>
        <item x="1505"/>
        <item x="974"/>
        <item x="1298"/>
        <item x="996"/>
        <item x="772"/>
        <item x="1210"/>
        <item x="1223"/>
        <item x="405"/>
        <item x="938"/>
        <item x="329"/>
        <item x="794"/>
        <item x="1025"/>
        <item x="798"/>
        <item x="241"/>
        <item x="2349"/>
        <item x="588"/>
        <item x="908"/>
        <item x="389"/>
        <item x="744"/>
        <item x="626"/>
        <item x="838"/>
        <item x="526"/>
        <item x="1148"/>
        <item x="1954"/>
        <item x="836"/>
        <item x="29"/>
        <item x="2357"/>
        <item x="1481"/>
        <item x="2056"/>
        <item x="101"/>
        <item x="1938"/>
        <item x="1419"/>
        <item x="1291"/>
        <item x="2145"/>
        <item x="2137"/>
        <item x="1790"/>
        <item x="41"/>
        <item x="1239"/>
        <item x="1324"/>
        <item x="1600"/>
        <item x="120"/>
        <item x="1342"/>
        <item x="1295"/>
        <item x="1725"/>
        <item x="2561"/>
        <item x="2061"/>
        <item x="2545"/>
        <item x="880"/>
        <item x="667"/>
        <item x="71"/>
        <item x="217"/>
        <item x="79"/>
        <item x="2314"/>
        <item x="1566"/>
        <item x="855"/>
        <item x="2074"/>
        <item x="2382"/>
        <item x="596"/>
        <item x="2329"/>
        <item x="1934"/>
        <item x="2141"/>
        <item x="66"/>
        <item x="1463"/>
        <item x="152"/>
        <item x="1689"/>
        <item x="1068"/>
        <item x="2264"/>
        <item x="1391"/>
        <item x="579"/>
        <item x="2562"/>
        <item x="1366"/>
        <item x="919"/>
        <item x="2051"/>
        <item x="311"/>
        <item x="1538"/>
        <item x="2579"/>
        <item x="2478"/>
        <item x="475"/>
        <item x="589"/>
        <item x="861"/>
        <item x="2457"/>
        <item x="2229"/>
        <item x="378"/>
        <item x="1632"/>
        <item x="1474"/>
        <item x="267"/>
        <item x="1055"/>
        <item x="688"/>
        <item x="1352"/>
        <item x="494"/>
        <item x="2396"/>
        <item x="1316"/>
        <item x="1314"/>
        <item x="2194"/>
        <item x="2395"/>
        <item x="1942"/>
        <item x="239"/>
        <item x="271"/>
        <item x="2252"/>
        <item x="1855"/>
        <item x="164"/>
        <item x="1599"/>
        <item x="2132"/>
        <item x="695"/>
        <item x="2285"/>
        <item x="969"/>
        <item x="2003"/>
        <item x="1596"/>
        <item x="2042"/>
        <item x="87"/>
        <item x="345"/>
        <item x="1713"/>
        <item x="1158"/>
        <item x="700"/>
        <item x="2532"/>
        <item x="2439"/>
        <item x="2187"/>
        <item x="282"/>
        <item x="1084"/>
        <item x="294"/>
        <item x="905"/>
        <item x="784"/>
        <item x="2139"/>
        <item x="2411"/>
        <item x="128"/>
        <item x="1568"/>
        <item x="338"/>
        <item x="2525"/>
        <item x="1466"/>
        <item x="1631"/>
        <item x="1525"/>
        <item x="2201"/>
        <item x="2482"/>
        <item x="135"/>
        <item x="391"/>
        <item x="948"/>
        <item x="924"/>
        <item x="1410"/>
        <item x="803"/>
        <item x="1492"/>
        <item x="708"/>
        <item x="2034"/>
        <item x="2171"/>
        <item x="791"/>
        <item x="1186"/>
        <item x="1092"/>
        <item x="1776"/>
        <item x="493"/>
        <item x="319"/>
        <item x="1576"/>
        <item x="2060"/>
        <item x="797"/>
        <item x="2216"/>
        <item x="2554"/>
        <item x="722"/>
        <item x="2336"/>
        <item x="1432"/>
        <item x="868"/>
        <item x="983"/>
        <item x="2307"/>
        <item x="2465"/>
        <item x="2528"/>
        <item x="50"/>
        <item x="1142"/>
        <item x="2426"/>
        <item x="2131"/>
        <item x="1011"/>
        <item x="2070"/>
        <item x="2031"/>
        <item x="2101"/>
        <item x="1559"/>
        <item x="1107"/>
        <item x="2110"/>
        <item x="481"/>
        <item x="760"/>
        <item x="1064"/>
        <item x="1984"/>
        <item x="1479"/>
        <item x="913"/>
        <item x="157"/>
        <item x="936"/>
        <item x="1900"/>
        <item x="961"/>
        <item x="551"/>
        <item x="2291"/>
        <item x="305"/>
        <item x="2447"/>
        <item x="1849"/>
        <item x="1175"/>
        <item x="1905"/>
        <item x="720"/>
        <item x="196"/>
        <item x="670"/>
        <item x="438"/>
        <item x="2501"/>
        <item x="2428"/>
        <item x="2591"/>
        <item x="1700"/>
        <item x="1682"/>
        <item x="692"/>
        <item x="986"/>
        <item x="894"/>
        <item x="349"/>
        <item x="1902"/>
        <item x="1995"/>
        <item x="2125"/>
        <item x="1195"/>
        <item x="2298"/>
        <item x="1109"/>
        <item x="2442"/>
        <item x="2195"/>
        <item x="1820"/>
        <item x="915"/>
        <item x="2571"/>
        <item x="402"/>
        <item x="2429"/>
        <item x="1945"/>
        <item x="2238"/>
        <item x="859"/>
        <item x="2069"/>
        <item x="1364"/>
        <item x="2167"/>
        <item x="56"/>
        <item x="2162"/>
        <item x="1130"/>
        <item x="1228"/>
        <item x="52"/>
        <item x="456"/>
        <item x="1119"/>
        <item x="2240"/>
        <item x="2606"/>
        <item x="1747"/>
        <item x="2230"/>
        <item x="727"/>
        <item x="1833"/>
        <item x="2254"/>
        <item x="2108"/>
        <item x="1293"/>
        <item x="2360"/>
        <item x="875"/>
        <item x="420"/>
        <item x="1317"/>
        <item x="827"/>
        <item x="463"/>
        <item x="1807"/>
        <item x="878"/>
        <item x="560"/>
        <item x="2297"/>
        <item x="2522"/>
        <item x="1653"/>
        <item x="2249"/>
        <item x="607"/>
        <item x="2433"/>
        <item x="583"/>
        <item x="870"/>
        <item x="994"/>
        <item x="1328"/>
        <item x="937"/>
        <item x="249"/>
        <item x="1926"/>
        <item x="1139"/>
        <item x="2600"/>
        <item x="2390"/>
        <item x="715"/>
        <item x="1405"/>
        <item x="1266"/>
        <item x="1962"/>
        <item x="110"/>
        <item x="2427"/>
        <item x="1791"/>
        <item x="131"/>
        <item x="802"/>
        <item x="1564"/>
        <item x="2365"/>
        <item x="2364"/>
        <item x="470"/>
        <item x="683"/>
        <item x="975"/>
        <item x="650"/>
        <item x="1662"/>
        <item x="637"/>
        <item x="2207"/>
        <item x="150"/>
        <item x="552"/>
        <item x="2559"/>
        <item x="1808"/>
        <item x="621"/>
        <item x="2159"/>
        <item x="1230"/>
        <item x="191"/>
        <item x="635"/>
        <item x="1253"/>
        <item x="1282"/>
        <item x="2368"/>
        <item x="2533"/>
        <item x="598"/>
        <item x="1994"/>
        <item x="651"/>
        <item x="47"/>
        <item x="399"/>
        <item x="2033"/>
        <item x="1301"/>
        <item x="2275"/>
        <item x="2576"/>
        <item x="2381"/>
        <item x="1572"/>
        <item x="1440"/>
        <item x="2438"/>
        <item x="373"/>
        <item x="603"/>
        <item x="1928"/>
        <item x="767"/>
        <item x="397"/>
        <item x="1611"/>
        <item x="1001"/>
        <item x="1027"/>
        <item x="1255"/>
        <item x="1950"/>
        <item x="256"/>
        <item x="783"/>
        <item x="1952"/>
        <item x="1607"/>
        <item x="1170"/>
        <item x="2261"/>
        <item x="2304"/>
        <item x="2177"/>
        <item x="2048"/>
        <item x="2084"/>
        <item x="863"/>
        <item x="943"/>
        <item x="1959"/>
        <item x="362"/>
        <item x="2062"/>
        <item x="1128"/>
        <item x="1454"/>
        <item x="213"/>
        <item x="149"/>
        <item x="1290"/>
        <item x="1439"/>
        <item x="1236"/>
        <item x="645"/>
        <item x="2052"/>
        <item x="2242"/>
        <item x="45"/>
        <item x="2509"/>
        <item x="1429"/>
        <item x="322"/>
        <item x="1796"/>
        <item x="2043"/>
        <item x="2557"/>
        <item x="1265"/>
        <item x="946"/>
        <item x="1836"/>
        <item x="1287"/>
        <item x="1395"/>
        <item x="1840"/>
        <item x="1774"/>
        <item x="1912"/>
        <item x="1177"/>
        <item x="1597"/>
        <item x="341"/>
        <item x="1254"/>
        <item x="1183"/>
        <item x="956"/>
        <item x="186"/>
        <item x="2513"/>
        <item x="1748"/>
        <item x="848"/>
        <item x="622"/>
        <item x="1560"/>
        <item x="1383"/>
        <item x="1412"/>
        <item x="1126"/>
        <item x="2038"/>
        <item x="299"/>
        <item x="2463"/>
        <item x="2387"/>
        <item x="1683"/>
        <item x="51"/>
        <item x="776"/>
        <item x="801"/>
        <item x="503"/>
        <item x="1749"/>
        <item x="1571"/>
        <item x="354"/>
        <item x="2503"/>
        <item x="814"/>
        <item x="393"/>
        <item x="1709"/>
        <item x="35"/>
        <item x="119"/>
        <item x="1040"/>
        <item x="381"/>
        <item x="1398"/>
        <item x="1815"/>
        <item x="2344"/>
        <item x="962"/>
        <item x="114"/>
        <item x="352"/>
        <item x="1799"/>
        <item x="1150"/>
        <item x="710"/>
        <item x="1125"/>
        <item x="966"/>
        <item x="479"/>
        <item x="1443"/>
        <item x="839"/>
        <item x="1163"/>
        <item x="1869"/>
        <item x="1985"/>
        <item x="1769"/>
        <item x="761"/>
        <item x="2539"/>
        <item x="1899"/>
        <item x="923"/>
        <item x="290"/>
        <item x="1546"/>
        <item x="317"/>
        <item x="1046"/>
        <item x="165"/>
        <item x="1369"/>
        <item x="111"/>
        <item x="1684"/>
        <item x="2161"/>
        <item x="1801"/>
        <item x="1728"/>
        <item x="1948"/>
        <item x="292"/>
        <item x="2584"/>
        <item x="2271"/>
        <item x="1638"/>
        <item x="845"/>
        <item x="1121"/>
        <item x="1245"/>
        <item x="2330"/>
        <item x="1149"/>
        <item x="591"/>
        <item x="639"/>
        <item x="2186"/>
        <item x="1233"/>
        <item x="819"/>
        <item x="717"/>
        <item x="1067"/>
        <item x="2279"/>
        <item x="126"/>
        <item x="1198"/>
        <item x="40"/>
        <item x="633"/>
        <item x="642"/>
        <item x="442"/>
        <item x="2281"/>
        <item x="451"/>
        <item x="1434"/>
        <item x="175"/>
        <item x="662"/>
        <item x="2272"/>
        <item x="2602"/>
        <item x="2269"/>
        <item x="1450"/>
        <item x="1574"/>
        <item x="1065"/>
        <item x="1477"/>
        <item x="1083"/>
        <item x="243"/>
        <item x="234"/>
        <item x="1612"/>
        <item x="1986"/>
        <item x="883"/>
        <item x="846"/>
        <item x="2121"/>
        <item x="15"/>
        <item x="410"/>
        <item x="184"/>
        <item x="33"/>
        <item x="1370"/>
        <item x="1704"/>
        <item x="1414"/>
        <item x="879"/>
        <item x="2211"/>
        <item x="618"/>
        <item x="1043"/>
        <item x="787"/>
        <item x="2512"/>
        <item x="1197"/>
        <item x="680"/>
        <item x="2258"/>
        <item x="2040"/>
        <item x="226"/>
        <item x="54"/>
        <item x="2212"/>
        <item x="781"/>
        <item x="933"/>
        <item x="701"/>
        <item x="1487"/>
        <item x="942"/>
        <item x="829"/>
        <item x="272"/>
        <item x="2067"/>
        <item x="2316"/>
        <item x="2347"/>
        <item x="1441"/>
        <item x="1086"/>
        <item x="681"/>
        <item x="941"/>
        <item x="1659"/>
        <item x="559"/>
        <item x="572"/>
        <item x="1080"/>
        <item x="2485"/>
        <item x="1216"/>
        <item x="1637"/>
        <item x="920"/>
        <item x="703"/>
        <item x="2412"/>
        <item x="1573"/>
        <item x="2066"/>
        <item x="1903"/>
        <item x="2436"/>
        <item x="1716"/>
        <item x="2458"/>
        <item x="711"/>
        <item x="1013"/>
        <item x="2032"/>
        <item x="546"/>
        <item x="2165"/>
        <item x="244"/>
        <item x="1665"/>
        <item x="1157"/>
        <item x="1162"/>
        <item x="448"/>
        <item x="1648"/>
        <item x="2517"/>
        <item x="31"/>
        <item x="891"/>
        <item x="1773"/>
        <item x="967"/>
        <item x="2030"/>
        <item x="380"/>
        <item x="1812"/>
        <item x="1785"/>
        <item x="325"/>
        <item x="2210"/>
        <item x="1140"/>
        <item x="1614"/>
        <item x="2213"/>
        <item x="759"/>
        <item x="2498"/>
        <item x="1259"/>
        <item x="816"/>
        <item x="188"/>
        <item x="1224"/>
        <item x="1623"/>
        <item x="2147"/>
        <item x="2323"/>
        <item x="1821"/>
        <item x="1964"/>
        <item x="534"/>
        <item x="1075"/>
        <item x="23"/>
        <item x="327"/>
        <item x="1515"/>
        <item x="1522"/>
        <item x="1133"/>
        <item x="2302"/>
        <item x="1592"/>
        <item x="573"/>
        <item x="1243"/>
        <item x="1545"/>
        <item x="1378"/>
        <item x="654"/>
        <item x="977"/>
        <item x="108"/>
        <item x="1238"/>
        <item x="2028"/>
        <item x="372"/>
        <item x="1963"/>
        <item x="0"/>
        <item x="2089"/>
        <item x="1696"/>
        <item x="248"/>
        <item x="1939"/>
        <item x="1798"/>
        <item x="1276"/>
        <item x="1861"/>
        <item x="1969"/>
        <item x="86"/>
        <item x="1932"/>
        <item x="847"/>
        <item x="343"/>
        <item x="1551"/>
        <item x="1435"/>
        <item x="1484"/>
        <item x="2075"/>
        <item x="636"/>
        <item x="672"/>
        <item x="998"/>
        <item x="1225"/>
        <item x="1300"/>
        <item x="1051"/>
        <item x="799"/>
        <item x="1625"/>
        <item x="691"/>
        <item x="2148"/>
        <item x="1968"/>
        <item x="2453"/>
        <item x="1421"/>
        <item x="1200"/>
        <item x="1882"/>
        <item x="2227"/>
        <item x="850"/>
        <item x="2016"/>
        <item x="2519"/>
        <item x="375"/>
        <item x="1036"/>
        <item x="2508"/>
        <item x="1539"/>
        <item x="1234"/>
        <item x="1998"/>
        <item x="332"/>
        <item x="1354"/>
        <item x="423"/>
        <item x="971"/>
        <item x="2334"/>
        <item x="210"/>
        <item x="143"/>
        <item x="800"/>
        <item x="2287"/>
        <item x="279"/>
        <item x="1187"/>
        <item x="2333"/>
        <item x="2352"/>
        <item x="113"/>
        <item x="2262"/>
        <item x="1393"/>
        <item x="2173"/>
        <item x="1908"/>
        <item x="1160"/>
        <item x="1707"/>
        <item x="1668"/>
        <item x="407"/>
        <item x="2384"/>
        <item x="287"/>
        <item x="1268"/>
        <item x="2091"/>
        <item x="17"/>
        <item x="1578"/>
        <item x="1099"/>
        <item x="779"/>
        <item x="1966"/>
        <item x="1887"/>
        <item x="2309"/>
        <item x="2176"/>
        <item x="1636"/>
        <item x="1333"/>
        <item x="922"/>
        <item x="1504"/>
        <item x="1619"/>
        <item x="2609"/>
        <item x="763"/>
        <item x="813"/>
        <item x="1851"/>
        <item x="730"/>
        <item x="2575"/>
        <item x="1743"/>
        <item x="1004"/>
        <item x="548"/>
        <item x="1634"/>
        <item x="904"/>
        <item x="1605"/>
        <item x="187"/>
        <item x="1734"/>
        <item x="1480"/>
        <item x="1307"/>
        <item x="684"/>
        <item x="2546"/>
        <item x="274"/>
        <item x="804"/>
        <item x="1729"/>
        <item x="2203"/>
        <item x="1603"/>
        <item x="46"/>
        <item x="2581"/>
        <item x="2376"/>
        <item x="480"/>
        <item x="659"/>
        <item x="869"/>
        <item x="2168"/>
        <item x="2079"/>
        <item x="907"/>
        <item x="1875"/>
        <item x="2174"/>
        <item x="1061"/>
        <item x="892"/>
        <item x="2452"/>
        <item x="1940"/>
        <item x="347"/>
        <item x="96"/>
        <item x="2583"/>
        <item x="1270"/>
        <item x="1550"/>
        <item x="280"/>
        <item x="2122"/>
        <item x="1095"/>
        <item x="2534"/>
        <item x="2431"/>
        <item x="1348"/>
        <item x="2099"/>
        <item x="1621"/>
        <item x="353"/>
        <item x="849"/>
        <item x="671"/>
        <item x="365"/>
        <item x="1590"/>
        <item x="1824"/>
        <item x="1618"/>
        <item x="1006"/>
        <item x="934"/>
        <item x="1386"/>
        <item x="1357"/>
        <item x="1671"/>
        <item x="952"/>
        <item x="2373"/>
        <item x="2335"/>
        <item x="1048"/>
        <item x="2114"/>
        <item x="237"/>
        <item x="346"/>
        <item x="593"/>
        <item x="328"/>
        <item x="1009"/>
        <item x="483"/>
        <item x="1582"/>
        <item x="406"/>
        <item x="1402"/>
        <item x="125"/>
        <item x="918"/>
        <item x="1112"/>
        <item x="2500"/>
        <item x="2494"/>
        <item x="1528"/>
        <item x="2270"/>
        <item x="1722"/>
        <item x="1589"/>
        <item x="497"/>
        <item x="76"/>
        <item x="2020"/>
        <item x="2460"/>
        <item x="124"/>
        <item x="1930"/>
        <item x="1880"/>
        <item x="366"/>
        <item x="2001"/>
        <item x="1705"/>
        <item x="1244"/>
        <item x="812"/>
        <item x="1438"/>
        <item x="628"/>
        <item x="1850"/>
        <item x="2317"/>
        <item x="2124"/>
        <item x="500"/>
        <item x="1844"/>
        <item x="168"/>
        <item x="1137"/>
        <item x="289"/>
        <item x="674"/>
        <item x="595"/>
        <item x="211"/>
        <item x="1816"/>
        <item x="1222"/>
        <item x="1184"/>
        <item x="1132"/>
        <item x="793"/>
        <item x="487"/>
        <item x="489"/>
        <item x="1825"/>
        <item x="1115"/>
        <item x="1304"/>
        <item x="409"/>
        <item x="2119"/>
        <item x="435"/>
        <item x="808"/>
        <item x="384"/>
        <item x="1332"/>
        <item x="2523"/>
        <item x="2402"/>
        <item x="2321"/>
        <item x="1628"/>
        <item x="815"/>
        <item x="2481"/>
        <item x="1601"/>
        <item x="2265"/>
        <item x="1999"/>
        <item x="1919"/>
        <item x="2311"/>
        <item x="1076"/>
        <item x="2371"/>
        <item x="556"/>
        <item x="1549"/>
        <item x="2107"/>
        <item x="2483"/>
        <item x="1351"/>
        <item x="474"/>
        <item x="2140"/>
        <item x="1275"/>
        <item x="1272"/>
        <item x="2550"/>
        <item x="1459"/>
        <item x="729"/>
        <item x="1367"/>
        <item x="1415"/>
        <item x="77"/>
        <item x="644"/>
        <item x="1598"/>
        <item x="608"/>
        <item x="2341"/>
        <item x="1562"/>
        <item x="1772"/>
        <item x="1217"/>
        <item x="1694"/>
        <item x="2366"/>
        <item x="2610"/>
        <item x="2572"/>
        <item x="2541"/>
        <item x="281"/>
        <item x="390"/>
        <item x="2535"/>
        <item x="102"/>
        <item x="145"/>
        <item x="2022"/>
        <item x="1303"/>
        <item x="1323"/>
        <item x="2010"/>
        <item x="1345"/>
        <item x="306"/>
        <item x="2425"/>
        <item x="16"/>
        <item x="2567"/>
        <item x="521"/>
        <item x="2018"/>
        <item x="2552"/>
        <item x="1911"/>
        <item x="252"/>
        <item x="604"/>
        <item x="1159"/>
        <item x="269"/>
        <item x="2198"/>
        <item x="528"/>
        <item x="2393"/>
        <item x="1042"/>
        <item x="523"/>
        <item x="1870"/>
        <item x="2325"/>
        <item x="1996"/>
        <item x="865"/>
        <item x="118"/>
        <item x="858"/>
        <item x="2129"/>
        <item x="413"/>
        <item x="1856"/>
        <item x="1489"/>
        <item x="2540"/>
        <item x="586"/>
        <item x="530"/>
        <item x="418"/>
        <item x="2263"/>
        <item x="940"/>
        <item x="1933"/>
        <item x="1181"/>
        <item x="1455"/>
        <item x="1839"/>
        <item x="2274"/>
        <item x="2128"/>
        <item x="733"/>
        <item x="173"/>
        <item x="1473"/>
        <item x="2446"/>
        <item x="421"/>
        <item x="1991"/>
        <item x="2013"/>
        <item x="2383"/>
        <item x="501"/>
        <item x="886"/>
        <item x="1199"/>
        <item x="134"/>
        <item x="963"/>
        <item x="2294"/>
        <item x="218"/>
        <item x="513"/>
        <item x="2160"/>
        <item x="1057"/>
        <item x="2094"/>
        <item x="2353"/>
        <item x="2276"/>
        <item x="1974"/>
        <item x="1382"/>
        <item x="2531"/>
        <item x="820"/>
        <item x="37"/>
        <item x="1859"/>
        <item x="1261"/>
        <item x="1336"/>
        <item x="2435"/>
        <item x="1865"/>
        <item x="197"/>
        <item x="614"/>
        <item x="1337"/>
        <item x="117"/>
        <item x="255"/>
        <item x="247"/>
        <item x="153"/>
        <item x="25"/>
        <item x="1548"/>
        <item x="1853"/>
        <item x="130"/>
        <item x="462"/>
        <item x="539"/>
        <item x="1309"/>
        <item x="1892"/>
        <item x="745"/>
        <item x="851"/>
        <item x="2489"/>
        <item x="553"/>
        <item x="1661"/>
        <item x="748"/>
        <item x="1258"/>
        <item x="1502"/>
        <item x="1620"/>
        <item x="1164"/>
        <item x="2058"/>
        <item x="520"/>
        <item x="1846"/>
        <item x="1541"/>
        <item x="931"/>
        <item x="144"/>
        <item x="1646"/>
        <item x="2019"/>
        <item x="229"/>
        <item x="94"/>
        <item x="26"/>
        <item x="1031"/>
        <item x="965"/>
        <item x="1401"/>
        <item x="898"/>
        <item x="1240"/>
        <item x="1114"/>
        <item x="1341"/>
        <item x="602"/>
        <item x="2081"/>
        <item x="81"/>
        <item x="263"/>
        <item x="1756"/>
        <item x="1176"/>
        <item x="2293"/>
        <item x="515"/>
        <item x="2379"/>
        <item x="183"/>
        <item x="2193"/>
        <item x="2430"/>
        <item x="350"/>
        <item x="264"/>
        <item x="1828"/>
        <item x="1847"/>
        <item x="993"/>
        <item x="2143"/>
        <item x="2417"/>
        <item x="510"/>
        <item x="1231"/>
        <item x="374"/>
        <item x="2407"/>
        <item x="1871"/>
        <item x="337"/>
        <item x="582"/>
        <item x="821"/>
        <item x="649"/>
        <item x="2356"/>
        <item x="1910"/>
        <item x="404"/>
        <item x="1327"/>
        <item x="195"/>
        <item x="496"/>
        <item x="122"/>
        <item x="2190"/>
        <item x="1104"/>
        <item x="2469"/>
        <item x="2462"/>
        <item x="154"/>
        <item x="519"/>
        <item x="562"/>
        <item x="1780"/>
        <item x="2251"/>
        <item x="214"/>
        <item x="1024"/>
        <item x="2097"/>
        <item x="1289"/>
        <item x="1923"/>
        <item x="1901"/>
        <item x="1373"/>
        <item x="2378"/>
        <item x="2440"/>
        <item x="336"/>
        <item x="1490"/>
        <item x="958"/>
        <item x="597"/>
        <item x="1695"/>
        <item x="2102"/>
        <item x="60"/>
        <item x="2397"/>
        <item x="301"/>
        <item x="805"/>
        <item x="230"/>
        <item x="1226"/>
        <item x="62"/>
        <item x="1486"/>
        <item x="2224"/>
        <item x="1555"/>
        <item x="1116"/>
        <item x="1610"/>
        <item x="2273"/>
        <item x="12"/>
        <item x="401"/>
        <item x="1858"/>
        <item x="359"/>
        <item x="1283"/>
        <item x="1325"/>
        <item x="1156"/>
        <item x="1580"/>
        <item x="2461"/>
        <item x="55"/>
        <item x="1016"/>
        <item x="273"/>
        <item x="1881"/>
        <item x="1656"/>
        <item x="1943"/>
        <item x="2083"/>
        <item x="1594"/>
        <item x="1976"/>
        <item x="148"/>
        <item x="369"/>
        <item x="852"/>
        <item x="1760"/>
        <item x="449"/>
        <item x="1012"/>
        <item x="1049"/>
        <item x="1802"/>
        <item x="1279"/>
        <item x="587"/>
        <item x="1848"/>
        <item x="714"/>
        <item x="2286"/>
        <item x="1735"/>
        <item x="1779"/>
        <item x="2343"/>
        <item x="1117"/>
        <item x="860"/>
        <item x="2004"/>
        <item x="1205"/>
        <item x="856"/>
        <item x="1654"/>
        <item x="1593"/>
        <item x="1221"/>
        <item x="888"/>
        <item x="1472"/>
        <item x="728"/>
        <item x="1794"/>
        <item x="1102"/>
        <item x="1079"/>
        <item x="2388"/>
        <item x="1547"/>
        <item x="2566"/>
        <item x="1400"/>
        <item x="1242"/>
        <item x="1742"/>
        <item x="1765"/>
        <item x="2117"/>
        <item x="837"/>
        <item x="1471"/>
        <item x="1110"/>
        <item x="1893"/>
        <item x="1680"/>
        <item x="1413"/>
        <item x="444"/>
        <item x="1059"/>
        <item x="2215"/>
        <item x="630"/>
        <item x="1674"/>
        <item x="1452"/>
        <item x="1359"/>
        <item x="762"/>
        <item x="1581"/>
        <item x="2197"/>
        <item x="647"/>
        <item x="1639"/>
        <item x="1145"/>
        <item x="547"/>
        <item x="2301"/>
        <item x="2112"/>
        <item x="300"/>
        <item x="1485"/>
        <item x="939"/>
        <item x="1975"/>
        <item x="1227"/>
        <item x="219"/>
        <item x="543"/>
        <item x="1237"/>
        <item x="228"/>
        <item x="2087"/>
        <item x="2493"/>
        <item x="1809"/>
        <item x="2350"/>
        <item x="2421"/>
        <item x="163"/>
        <item x="172"/>
        <item x="2574"/>
        <item x="532"/>
        <item x="27"/>
        <item x="1189"/>
        <item x="1138"/>
        <item x="414"/>
        <item x="73"/>
        <item x="957"/>
        <item x="749"/>
        <item x="1701"/>
        <item x="286"/>
        <item x="788"/>
        <item x="121"/>
        <item x="323"/>
        <item x="1297"/>
        <item x="1531"/>
        <item x="2257"/>
        <item x="2253"/>
        <item x="2569"/>
        <item x="2255"/>
        <item x="1842"/>
        <item x="1553"/>
        <item x="1"/>
        <item x="2196"/>
        <item x="1252"/>
        <item x="768"/>
        <item x="1534"/>
        <item x="2169"/>
        <item x="89"/>
        <item x="1624"/>
        <item x="1817"/>
        <item x="945"/>
        <item x="949"/>
        <item x="2422"/>
        <item x="1720"/>
        <item x="283"/>
        <item x="344"/>
        <item x="1035"/>
        <item x="1294"/>
        <item x="731"/>
        <item x="2059"/>
        <item x="2363"/>
        <item x="439"/>
        <item x="687"/>
        <item x="1608"/>
        <item x="9"/>
        <item x="2338"/>
        <item x="1703"/>
        <item x="697"/>
        <item x="39"/>
        <item x="545"/>
        <item x="1894"/>
        <item x="987"/>
        <item x="1154"/>
        <item x="1666"/>
        <item x="2012"/>
        <item x="1021"/>
        <item x="2527"/>
        <item x="1978"/>
        <item x="1030"/>
        <item x="1823"/>
        <item x="2578"/>
        <item x="1456"/>
        <item x="2303"/>
        <item x="2185"/>
        <item x="223"/>
        <item x="2510"/>
        <item x="2096"/>
        <item x="698"/>
        <item x="2505"/>
        <item x="693"/>
        <item x="2490"/>
        <item x="2434"/>
        <item x="629"/>
        <item x="1920"/>
        <item x="1377"/>
        <item x="1917"/>
        <item x="831"/>
        <item x="809"/>
        <item x="1326"/>
        <item x="1188"/>
        <item x="171"/>
        <item x="1738"/>
        <item x="736"/>
        <item x="59"/>
        <item x="1863"/>
        <item x="1835"/>
        <item x="2222"/>
        <item x="162"/>
        <item x="473"/>
        <item x="2111"/>
        <item x="2209"/>
        <item x="1073"/>
        <item x="6"/>
        <item x="221"/>
        <item x="786"/>
        <item x="1518"/>
        <item x="1857"/>
        <item x="1220"/>
        <item x="1397"/>
        <item x="490"/>
        <item x="620"/>
        <item x="2310"/>
        <item x="862"/>
        <item x="1494"/>
        <item x="1318"/>
        <item x="189"/>
        <item x="1488"/>
        <item x="844"/>
        <item x="1273"/>
        <item x="1248"/>
        <item x="129"/>
        <item x="1250"/>
        <item x="2377"/>
        <item x="441"/>
        <item x="2243"/>
        <item x="1482"/>
        <item x="302"/>
        <item x="2085"/>
        <item x="203"/>
        <item x="392"/>
        <item x="1403"/>
        <item x="326"/>
        <item x="257"/>
        <item x="566"/>
        <item x="1907"/>
        <item x="502"/>
        <item x="854"/>
        <item x="1645"/>
        <item x="284"/>
        <item x="615"/>
        <item x="167"/>
        <item x="1626"/>
        <item x="843"/>
        <item x="387"/>
        <item x="984"/>
        <item x="2496"/>
        <item x="1685"/>
        <item x="1584"/>
        <item x="1509"/>
        <item x="535"/>
        <item x="1916"/>
        <item x="668"/>
        <item x="2136"/>
        <item x="1904"/>
        <item x="1981"/>
        <item x="1284"/>
        <item x="2467"/>
        <item x="342"/>
        <item x="1980"/>
        <item x="1263"/>
        <item x="818"/>
        <item x="11"/>
        <item x="1202"/>
        <item x="1784"/>
        <item x="706"/>
        <item x="1475"/>
        <item x="1667"/>
        <item x="1633"/>
        <item x="212"/>
        <item x="990"/>
        <item x="1313"/>
        <item x="689"/>
        <item x="541"/>
        <item x="2098"/>
        <item x="2408"/>
        <item x="1039"/>
        <item x="581"/>
        <item x="1047"/>
        <item x="1123"/>
        <item x="1007"/>
        <item x="2130"/>
        <item x="592"/>
        <item x="890"/>
        <item x="1023"/>
        <item x="1020"/>
        <item x="696"/>
        <item x="1458"/>
        <item x="664"/>
        <item x="215"/>
        <item x="504"/>
        <item x="1944"/>
        <item x="972"/>
        <item x="2057"/>
        <item x="1380"/>
        <item x="558"/>
        <item x="72"/>
        <item x="2191"/>
        <item x="2225"/>
        <item x="1719"/>
        <item x="2164"/>
        <item x="777"/>
        <item x="2520"/>
        <item x="702"/>
        <item x="2116"/>
        <item x="2235"/>
        <item x="370"/>
        <item x="2296"/>
        <item x="1379"/>
        <item x="1353"/>
        <item x="1089"/>
        <item x="1329"/>
        <item x="976"/>
        <item x="826"/>
        <item x="459"/>
        <item x="1008"/>
        <item x="2456"/>
        <item x="139"/>
        <item x="1897"/>
        <item x="1296"/>
        <item x="291"/>
        <item x="2260"/>
        <item x="789"/>
        <item x="1519"/>
        <item x="2479"/>
        <item x="2244"/>
        <item x="2424"/>
        <item x="436"/>
        <item x="2529"/>
        <item x="514"/>
        <item x="261"/>
        <item x="871"/>
        <item x="1101"/>
        <item x="1788"/>
        <item x="2312"/>
        <item x="1251"/>
        <item x="285"/>
        <item x="2515"/>
        <item x="268"/>
        <item x="1331"/>
        <item x="601"/>
        <item x="8"/>
        <item x="265"/>
        <item x="1182"/>
        <item x="1278"/>
        <item x="425"/>
        <item x="542"/>
        <item x="1127"/>
        <item x="1987"/>
        <item x="1286"/>
        <item x="1647"/>
        <item x="1416"/>
        <item x="675"/>
        <item x="1151"/>
        <item x="1878"/>
        <item x="2380"/>
        <item x="1852"/>
        <item x="1500"/>
        <item x="811"/>
        <item x="2608"/>
        <item x="68"/>
        <item x="209"/>
        <item x="1758"/>
        <item x="315"/>
        <item x="704"/>
        <item x="2565"/>
        <item x="1418"/>
        <item x="1017"/>
        <item x="2324"/>
        <item x="1396"/>
        <item x="2313"/>
        <item x="912"/>
        <item x="867"/>
        <item x="1650"/>
        <item x="746"/>
        <item x="1876"/>
        <item x="1464"/>
        <item x="1973"/>
        <item x="1800"/>
        <item x="1762"/>
        <item x="38"/>
        <item x="980"/>
        <item x="440"/>
        <item x="756"/>
        <item x="488"/>
        <item x="1501"/>
        <item x="2221"/>
        <item x="1771"/>
        <item x="312"/>
        <item x="1687"/>
        <item x="1302"/>
        <item x="1737"/>
        <item x="1691"/>
        <item x="2149"/>
        <item x="1118"/>
        <item x="778"/>
        <item x="351"/>
        <item x="1172"/>
        <item x="199"/>
        <item x="1622"/>
        <item x="2150"/>
        <item x="2450"/>
        <item x="1476"/>
        <item x="512"/>
        <item x="482"/>
        <item x="1640"/>
        <item x="260"/>
        <item x="1873"/>
        <item x="2044"/>
        <item x="2355"/>
        <item x="225"/>
        <item x="3"/>
        <item x="361"/>
        <item x="1663"/>
        <item x="1277"/>
        <item x="2326"/>
        <item x="2027"/>
        <item x="1649"/>
        <item x="1777"/>
        <item x="1074"/>
        <item x="716"/>
        <item x="1768"/>
        <item x="486"/>
        <item x="2146"/>
        <item x="1497"/>
        <item x="806"/>
        <item x="1569"/>
        <item x="2437"/>
        <item x="1308"/>
        <item x="2138"/>
        <item x="2006"/>
        <item x="985"/>
        <item x="2499"/>
        <item x="648"/>
        <item x="2603"/>
        <item x="2267"/>
        <item x="2361"/>
        <item x="2166"/>
        <item x="1947"/>
        <item x="2000"/>
        <item x="1508"/>
        <item x="466"/>
        <item x="1690"/>
        <item x="2526"/>
        <item x="2037"/>
        <item x="1731"/>
        <item x="1094"/>
        <item x="881"/>
        <item x="1131"/>
        <item x="771"/>
        <item x="1070"/>
        <item x="1681"/>
        <item x="1425"/>
        <item x="2175"/>
        <item x="385"/>
        <item x="245"/>
        <item x="137"/>
        <item x="1979"/>
        <item x="509"/>
        <item x="1090"/>
        <item x="99"/>
        <item x="1915"/>
        <item x="2418"/>
        <item x="1868"/>
        <item x="1185"/>
        <item x="619"/>
        <item x="1841"/>
        <item x="207"/>
        <item x="901"/>
        <item x="1493"/>
        <item x="930"/>
        <item x="2470"/>
        <item x="1937"/>
        <item x="2278"/>
        <item x="926"/>
        <item x="1246"/>
        <item x="828"/>
        <item x="1925"/>
        <item x="1982"/>
        <item x="2199"/>
        <item x="810"/>
        <item x="1404"/>
        <item x="909"/>
        <item x="1972"/>
        <item x="665"/>
        <item x="1465"/>
        <item x="1384"/>
        <item x="2432"/>
        <item x="20"/>
        <item x="417"/>
        <item x="2507"/>
        <item x="2367"/>
        <item x="2239"/>
        <item x="1931"/>
        <item x="1427"/>
        <item x="2184"/>
        <item x="371"/>
        <item x="872"/>
        <item x="1885"/>
        <item x="1388"/>
        <item x="2346"/>
        <item x="766"/>
        <item x="1657"/>
        <item x="158"/>
        <item x="735"/>
        <item x="138"/>
        <item x="1269"/>
        <item x="2183"/>
        <item x="1813"/>
        <item x="1586"/>
        <item x="1718"/>
        <item x="1864"/>
        <item x="755"/>
        <item x="2090"/>
        <item x="198"/>
        <item x="161"/>
        <item x="2594"/>
        <item x="1113"/>
        <item x="224"/>
        <item x="1766"/>
        <item x="2277"/>
        <item x="320"/>
        <item x="1467"/>
        <item x="1739"/>
        <item x="1556"/>
        <item x="1190"/>
        <item x="2502"/>
        <item x="632"/>
        <item x="2134"/>
        <item x="1906"/>
        <item x="1022"/>
        <item x="2348"/>
        <item x="1913"/>
        <item x="1673"/>
        <item x="2178"/>
        <item x="376"/>
        <item x="2226"/>
        <item x="944"/>
        <item x="2560"/>
        <item x="1087"/>
        <item x="1751"/>
        <item x="2250"/>
        <item x="2120"/>
        <item x="1567"/>
        <item x="1406"/>
        <item x="960"/>
        <item x="1194"/>
        <item x="525"/>
        <item x="104"/>
        <item x="1299"/>
        <item x="1629"/>
        <item x="1965"/>
        <item x="2135"/>
        <item x="222"/>
        <item x="1874"/>
        <item x="2495"/>
        <item x="298"/>
        <item x="61"/>
        <item x="1078"/>
        <item x="2590"/>
        <item x="2246"/>
        <item x="2223"/>
        <item x="1209"/>
        <item x="1898"/>
        <item x="1806"/>
        <item x="1676"/>
        <item x="7"/>
        <item x="220"/>
        <item x="1136"/>
        <item x="1257"/>
        <item x="156"/>
        <item x="1914"/>
        <item x="719"/>
        <item x="2095"/>
        <item x="824"/>
        <item x="1054"/>
        <item x="335"/>
        <item x="2127"/>
        <item x="2320"/>
        <item x="2580"/>
        <item x="774"/>
        <item x="1306"/>
        <item x="2466"/>
        <item x="2386"/>
        <item x="2506"/>
        <item x="1970"/>
        <item x="928"/>
        <item x="970"/>
        <item x="2391"/>
        <item x="1946"/>
        <item x="518"/>
        <item x="1702"/>
        <item x="1071"/>
        <item x="93"/>
        <item x="1468"/>
        <item x="109"/>
        <item x="796"/>
        <item x="452"/>
        <item x="2214"/>
        <item x="1444"/>
        <item x="1670"/>
        <item x="1213"/>
        <item x="578"/>
        <item x="304"/>
        <item x="841"/>
        <item x="1433"/>
        <item x="568"/>
        <item x="1763"/>
        <item x="1782"/>
        <item x="416"/>
        <item x="739"/>
        <item x="1091"/>
        <item x="36"/>
        <item x="460"/>
        <item x="445"/>
        <item x="511"/>
        <item x="1014"/>
        <item x="2401"/>
        <item x="1591"/>
        <item x="2340"/>
        <item x="1062"/>
        <item x="606"/>
        <item x="2282"/>
        <item x="70"/>
        <item x="2152"/>
        <item x="2232"/>
        <item x="194"/>
        <item x="885"/>
        <item x="1997"/>
        <item x="1744"/>
        <item x="529"/>
        <item x="190"/>
        <item x="169"/>
        <item x="2605"/>
        <item x="2078"/>
        <item x="205"/>
        <item x="97"/>
        <item x="398"/>
        <item x="1498"/>
        <item x="893"/>
        <item x="2023"/>
        <item x="2587"/>
        <item x="1565"/>
        <item x="1436"/>
        <item x="1166"/>
        <item x="1165"/>
        <item x="2158"/>
        <item x="900"/>
        <item x="1267"/>
        <item x="2577"/>
        <item x="1989"/>
        <item x="1249"/>
        <item x="1134"/>
        <item x="1339"/>
        <item x="2409"/>
        <item x="676"/>
        <item x="450"/>
        <item x="356"/>
        <item x="1909"/>
        <item x="584"/>
        <item x="507"/>
        <item x="2416"/>
        <item x="1081"/>
        <item x="780"/>
        <item x="411"/>
        <item x="2073"/>
        <item x="2547"/>
        <item x="600"/>
        <item x="1831"/>
        <item x="1212"/>
        <item x="179"/>
        <item x="734"/>
        <item x="476"/>
        <item x="2021"/>
        <item x="1983"/>
        <item x="1826"/>
        <item x="2472"/>
        <item x="2064"/>
        <item x="997"/>
        <item x="726"/>
        <item x="1770"/>
        <item x="1675"/>
        <item x="78"/>
        <item x="1652"/>
        <item x="151"/>
        <item x="468"/>
        <item x="1956"/>
        <item x="132"/>
        <item x="1219"/>
        <item x="30"/>
        <item x="1692"/>
        <item x="447"/>
        <item x="2454"/>
        <item x="757"/>
        <item x="1595"/>
        <item x="2420"/>
        <item x="1235"/>
        <item x="599"/>
        <item x="1491"/>
        <item x="2105"/>
        <item x="2248"/>
        <item x="231"/>
        <item x="2259"/>
        <item x="657"/>
        <item x="669"/>
        <item x="34"/>
        <item x="2342"/>
        <item x="2170"/>
        <item x="2543"/>
        <item x="2290"/>
        <item x="1096"/>
        <item x="200"/>
        <item x="103"/>
        <item x="1002"/>
        <item x="995"/>
        <item t="default"/>
      </items>
    </pivotField>
    <pivotField numFmtId="164" showAll="0"/>
    <pivotField numFmtId="164" showAll="0"/>
    <pivotField numFmtId="165"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D3627A5-B360-4104-8962-48AD7A8B4D02}" name="Total_GrossProfi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0">
    <pivotField showAll="0"/>
    <pivotField numFmtId="15" showAll="0"/>
    <pivotField showAll="0"/>
    <pivotField showAll="0">
      <items count="5">
        <item x="0"/>
        <item x="1"/>
        <item x="2"/>
        <item x="3"/>
        <item t="default"/>
      </items>
    </pivotField>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4" showAll="0"/>
    <pivotField numFmtId="9" showAll="0"/>
    <pivotField numFmtId="164" showAll="0"/>
    <pivotField numFmtId="164" showAll="0">
      <items count="2612">
        <item x="2585"/>
        <item x="2398"/>
        <item x="1664"/>
        <item x="2318"/>
        <item x="1161"/>
        <item x="1710"/>
        <item x="2595"/>
        <item x="42"/>
        <item x="2568"/>
        <item x="477"/>
        <item x="1627"/>
        <item x="2400"/>
        <item x="2256"/>
        <item x="2339"/>
        <item x="1034"/>
        <item x="1860"/>
        <item x="1028"/>
        <item x="825"/>
        <item x="785"/>
        <item x="258"/>
        <item x="1111"/>
        <item x="1056"/>
        <item x="1135"/>
        <item x="1387"/>
        <item x="202"/>
        <item x="1604"/>
        <item x="721"/>
        <item x="549"/>
        <item x="2322"/>
        <item x="790"/>
        <item x="2180"/>
        <item x="1281"/>
        <item x="2354"/>
        <item x="605"/>
        <item x="368"/>
        <item x="363"/>
        <item x="2029"/>
        <item x="1141"/>
        <item x="2015"/>
        <item x="85"/>
        <item x="1753"/>
        <item x="1457"/>
        <item x="2449"/>
        <item x="679"/>
        <item x="303"/>
        <item x="1786"/>
        <item x="557"/>
        <item x="432"/>
        <item x="2538"/>
        <item x="147"/>
        <item x="2372"/>
        <item x="1155"/>
        <item x="67"/>
        <item x="2516"/>
        <item x="2189"/>
        <item x="655"/>
        <item x="1884"/>
        <item x="2206"/>
        <item x="1896"/>
        <item x="1957"/>
        <item x="2504"/>
        <item x="1764"/>
        <item x="18"/>
        <item x="1561"/>
        <item x="2374"/>
        <item x="1660"/>
        <item x="2080"/>
        <item x="276"/>
        <item x="1330"/>
        <item x="358"/>
        <item x="873"/>
        <item x="1726"/>
        <item x="2123"/>
        <item x="682"/>
        <item x="2604"/>
        <item x="902"/>
        <item x="1872"/>
        <item x="864"/>
        <item x="2598"/>
        <item x="1053"/>
        <item x="5"/>
        <item x="2241"/>
        <item x="288"/>
        <item x="251"/>
        <item x="498"/>
        <item x="160"/>
        <item x="699"/>
        <item x="1360"/>
        <item x="297"/>
        <item x="1322"/>
        <item x="1368"/>
        <item x="1717"/>
        <item x="1449"/>
        <item x="1019"/>
        <item x="2202"/>
        <item x="1606"/>
        <item x="185"/>
        <item x="506"/>
        <item x="1992"/>
        <item x="112"/>
        <item x="1512"/>
        <item x="1072"/>
        <item x="1356"/>
        <item x="2486"/>
        <item x="1834"/>
        <item x="1775"/>
        <item x="95"/>
        <item x="2337"/>
        <item x="2182"/>
        <item x="982"/>
        <item x="1196"/>
        <item x="1143"/>
        <item x="146"/>
        <item x="1015"/>
        <item x="83"/>
        <item x="1461"/>
        <item x="1264"/>
        <item x="2607"/>
        <item x="712"/>
        <item x="437"/>
        <item x="235"/>
        <item x="2017"/>
        <item x="1483"/>
        <item x="454"/>
        <item x="238"/>
        <item x="2558"/>
        <item x="48"/>
        <item x="174"/>
        <item x="2039"/>
        <item x="1961"/>
        <item x="2592"/>
        <item x="641"/>
        <item x="1530"/>
        <item x="1990"/>
        <item x="177"/>
        <item x="1563"/>
        <item x="663"/>
        <item x="823"/>
        <item x="277"/>
        <item x="656"/>
        <item x="1767"/>
        <item x="842"/>
        <item x="2601"/>
        <item x="1122"/>
        <item x="2115"/>
        <item x="2113"/>
        <item x="1338"/>
        <item x="1750"/>
        <item x="2077"/>
        <item x="2093"/>
        <item x="1448"/>
        <item x="616"/>
        <item x="1152"/>
        <item x="360"/>
        <item x="2586"/>
        <item x="1723"/>
        <item x="2392"/>
        <item x="2332"/>
        <item x="2157"/>
        <item x="1320"/>
        <item x="136"/>
        <item x="758"/>
        <item x="2331"/>
        <item x="2413"/>
        <item x="433"/>
        <item x="331"/>
        <item x="1787"/>
        <item x="1108"/>
        <item x="2305"/>
        <item x="1426"/>
        <item x="640"/>
        <item x="2266"/>
        <item x="1453"/>
        <item x="314"/>
        <item x="1686"/>
        <item x="1207"/>
        <item x="1536"/>
        <item x="310"/>
        <item x="2104"/>
        <item x="395"/>
        <item x="1575"/>
        <item x="1241"/>
        <item x="1678"/>
        <item x="1877"/>
        <item x="953"/>
        <item x="430"/>
        <item x="1000"/>
        <item x="1688"/>
        <item x="896"/>
        <item x="227"/>
        <item x="2289"/>
        <item x="321"/>
        <item x="1521"/>
        <item x="340"/>
        <item x="1507"/>
        <item x="954"/>
        <item x="916"/>
        <item x="2487"/>
        <item x="747"/>
        <item x="2118"/>
        <item x="383"/>
        <item x="752"/>
        <item x="133"/>
        <item x="1693"/>
        <item x="991"/>
        <item x="2153"/>
        <item x="2008"/>
        <item x="2593"/>
        <item x="1171"/>
        <item x="2009"/>
        <item x="2582"/>
        <item x="2351"/>
        <item x="1420"/>
        <item x="1285"/>
        <item x="316"/>
        <item x="14"/>
        <item x="694"/>
        <item x="1811"/>
        <item x="925"/>
        <item x="484"/>
        <item x="1460"/>
        <item x="1191"/>
        <item x="98"/>
        <item x="2455"/>
        <item x="2471"/>
        <item x="1168"/>
        <item x="308"/>
        <item x="457"/>
        <item x="968"/>
        <item x="921"/>
        <item x="2573"/>
        <item x="1203"/>
        <item x="64"/>
        <item x="2063"/>
        <item x="1752"/>
        <item x="1350"/>
        <item x="295"/>
        <item x="1204"/>
        <item x="1759"/>
        <item x="611"/>
        <item x="2464"/>
        <item x="307"/>
        <item x="492"/>
        <item x="1247"/>
        <item x="471"/>
        <item x="575"/>
        <item x="1532"/>
        <item x="1516"/>
        <item x="1311"/>
        <item x="1262"/>
        <item x="1918"/>
        <item x="2389"/>
        <item x="293"/>
        <item x="1967"/>
        <item x="1192"/>
        <item x="652"/>
        <item x="1193"/>
        <item x="1180"/>
        <item x="2035"/>
        <item x="1535"/>
        <item x="1890"/>
        <item x="1146"/>
        <item x="155"/>
        <item x="981"/>
        <item x="1271"/>
        <item x="932"/>
        <item x="1232"/>
        <item x="2299"/>
        <item x="2542"/>
        <item x="1060"/>
        <item x="2234"/>
        <item x="903"/>
        <item x="1585"/>
        <item x="2068"/>
        <item x="1641"/>
        <item x="577"/>
        <item x="2406"/>
        <item x="2268"/>
        <item x="13"/>
        <item x="2484"/>
        <item x="403"/>
        <item x="2181"/>
        <item x="339"/>
        <item x="1554"/>
        <item x="296"/>
        <item x="2300"/>
        <item x="1866"/>
        <item x="1867"/>
        <item x="1088"/>
        <item x="1845"/>
        <item x="2518"/>
        <item x="1321"/>
        <item x="834"/>
        <item x="232"/>
        <item x="1038"/>
        <item x="1178"/>
        <item x="2188"/>
        <item x="795"/>
        <item x="412"/>
        <item x="465"/>
        <item x="1052"/>
        <item x="2025"/>
        <item x="2599"/>
        <item x="973"/>
        <item x="1814"/>
        <item x="911"/>
        <item x="1827"/>
        <item x="741"/>
        <item x="817"/>
        <item x="2491"/>
        <item x="1733"/>
        <item x="1361"/>
        <item x="1346"/>
        <item x="499"/>
        <item x="1754"/>
        <item x="764"/>
        <item x="565"/>
        <item x="1960"/>
        <item x="357"/>
        <item x="610"/>
        <item x="830"/>
        <item x="571"/>
        <item x="1280"/>
        <item x="1698"/>
        <item x="570"/>
        <item x="1058"/>
        <item x="2005"/>
        <item x="1792"/>
        <item x="935"/>
        <item x="1540"/>
        <item x="2144"/>
        <item x="1066"/>
        <item x="453"/>
        <item x="1949"/>
        <item x="2046"/>
        <item x="1526"/>
        <item x="1129"/>
        <item x="427"/>
        <item x="1422"/>
        <item x="1889"/>
        <item x="2192"/>
        <item x="1305"/>
        <item x="807"/>
        <item x="180"/>
        <item x="1862"/>
        <item x="75"/>
        <item x="2233"/>
        <item x="686"/>
        <item x="1407"/>
        <item x="491"/>
        <item x="1819"/>
        <item x="1365"/>
        <item x="544"/>
        <item x="443"/>
        <item x="2544"/>
        <item x="1105"/>
        <item x="1818"/>
        <item x="1537"/>
        <item x="458"/>
        <item x="1446"/>
        <item x="2370"/>
        <item x="538"/>
        <item x="10"/>
        <item x="262"/>
        <item x="1730"/>
        <item x="82"/>
        <item x="989"/>
        <item x="495"/>
        <item x="1935"/>
        <item x="348"/>
        <item x="478"/>
        <item x="677"/>
        <item x="1179"/>
        <item x="1955"/>
        <item x="254"/>
        <item x="914"/>
        <item x="1211"/>
        <item x="1288"/>
        <item x="1340"/>
        <item x="1503"/>
        <item x="724"/>
        <item x="1029"/>
        <item x="1098"/>
        <item x="770"/>
        <item x="379"/>
        <item x="2100"/>
        <item x="2007"/>
        <item x="517"/>
        <item x="625"/>
        <item x="685"/>
        <item x="233"/>
        <item x="1803"/>
        <item x="1579"/>
        <item x="74"/>
        <item x="1424"/>
        <item x="1886"/>
        <item x="2205"/>
        <item x="2345"/>
        <item x="2451"/>
        <item x="2220"/>
        <item x="2359"/>
        <item x="1732"/>
        <item x="2072"/>
        <item x="1740"/>
        <item x="1103"/>
        <item x="2295"/>
        <item x="2524"/>
        <item x="2208"/>
        <item x="2217"/>
        <item x="1381"/>
        <item x="2283"/>
        <item x="1642"/>
        <item x="176"/>
        <item x="2049"/>
        <item x="1394"/>
        <item x="2172"/>
        <item x="216"/>
        <item x="1927"/>
        <item x="2219"/>
        <item x="2292"/>
        <item x="627"/>
        <item x="624"/>
        <item x="2441"/>
        <item x="2570"/>
        <item x="2473"/>
        <item x="2511"/>
        <item x="2468"/>
        <item x="2385"/>
        <item x="1517"/>
        <item x="2218"/>
        <item x="897"/>
        <item x="1587"/>
        <item x="141"/>
        <item x="2414"/>
        <item x="666"/>
        <item x="2092"/>
        <item x="574"/>
        <item x="1363"/>
        <item x="732"/>
        <item x="1018"/>
        <item x="2521"/>
        <item x="1953"/>
        <item x="1822"/>
        <item x="524"/>
        <item x="2236"/>
        <item x="1362"/>
        <item x="612"/>
        <item x="429"/>
        <item x="1417"/>
        <item x="1063"/>
        <item x="2394"/>
        <item x="623"/>
        <item x="123"/>
        <item x="550"/>
        <item x="2375"/>
        <item x="2155"/>
        <item x="705"/>
        <item x="638"/>
        <item x="999"/>
        <item x="1712"/>
        <item x="1615"/>
        <item x="334"/>
        <item x="1951"/>
        <item x="1085"/>
        <item x="1781"/>
        <item x="725"/>
        <item x="910"/>
        <item x="170"/>
        <item x="324"/>
        <item x="2549"/>
        <item x="1921"/>
        <item x="1499"/>
        <item x="2247"/>
        <item x="21"/>
        <item x="1169"/>
        <item x="1431"/>
        <item x="2"/>
        <item x="1542"/>
        <item x="1100"/>
        <item x="1755"/>
        <item x="182"/>
        <item x="866"/>
        <item x="840"/>
        <item x="929"/>
        <item x="899"/>
        <item x="673"/>
        <item x="1124"/>
        <item x="1988"/>
        <item x="127"/>
        <item x="1879"/>
        <item x="2459"/>
        <item x="927"/>
        <item x="1529"/>
        <item x="1201"/>
        <item x="2492"/>
        <item x="835"/>
        <item x="690"/>
        <item x="2024"/>
        <item x="355"/>
        <item x="992"/>
        <item x="1609"/>
        <item x="576"/>
        <item x="2050"/>
        <item x="2126"/>
        <item x="1783"/>
        <item x="1174"/>
        <item x="2530"/>
        <item x="2474"/>
        <item x="1082"/>
        <item x="876"/>
        <item x="100"/>
        <item x="24"/>
        <item x="1399"/>
        <item x="792"/>
        <item x="88"/>
        <item x="1789"/>
        <item x="1804"/>
        <item x="737"/>
        <item x="1929"/>
        <item x="1513"/>
        <item x="631"/>
        <item x="91"/>
        <item x="1523"/>
        <item x="1644"/>
        <item x="1617"/>
        <item x="1385"/>
        <item x="396"/>
        <item x="533"/>
        <item x="90"/>
        <item x="92"/>
        <item x="270"/>
        <item x="1229"/>
        <item x="1469"/>
        <item x="2284"/>
        <item x="309"/>
        <item x="895"/>
        <item x="32"/>
        <item x="1496"/>
        <item x="1583"/>
        <item x="1588"/>
        <item x="388"/>
        <item x="569"/>
        <item x="1543"/>
        <item x="1005"/>
        <item x="1761"/>
        <item x="775"/>
        <item x="2308"/>
        <item x="2553"/>
        <item x="1635"/>
        <item x="259"/>
        <item x="505"/>
        <item x="2405"/>
        <item x="950"/>
        <item x="1745"/>
        <item x="853"/>
        <item x="394"/>
        <item x="964"/>
        <item x="464"/>
        <item x="2477"/>
        <item x="1829"/>
        <item x="1922"/>
        <item x="2151"/>
        <item x="469"/>
        <item x="564"/>
        <item x="1147"/>
        <item x="1706"/>
        <item x="917"/>
        <item x="266"/>
        <item x="1411"/>
        <item x="1721"/>
        <item x="1292"/>
        <item x="1445"/>
        <item x="65"/>
        <item x="2065"/>
        <item x="1050"/>
        <item x="1838"/>
        <item x="653"/>
        <item x="1805"/>
        <item x="1714"/>
        <item x="1797"/>
        <item x="1260"/>
        <item x="531"/>
        <item x="1358"/>
        <item x="2228"/>
        <item x="658"/>
        <item x="1924"/>
        <item x="2054"/>
        <item x="1097"/>
        <item x="44"/>
        <item x="142"/>
        <item x="1423"/>
        <item x="1708"/>
        <item x="105"/>
        <item x="1334"/>
        <item x="1462"/>
        <item x="1044"/>
        <item x="2564"/>
        <item x="57"/>
        <item x="2537"/>
        <item x="1437"/>
        <item x="2358"/>
        <item x="1544"/>
        <item x="1442"/>
        <item x="536"/>
        <item x="408"/>
        <item x="723"/>
        <item x="2589"/>
        <item x="193"/>
        <item x="2415"/>
        <item x="634"/>
        <item x="428"/>
        <item x="201"/>
        <item x="1374"/>
        <item x="2362"/>
        <item x="1888"/>
        <item x="1741"/>
        <item x="1746"/>
        <item x="1312"/>
        <item x="1033"/>
        <item x="2319"/>
        <item x="106"/>
        <item x="1167"/>
        <item x="236"/>
        <item x="1372"/>
        <item x="2047"/>
        <item x="782"/>
        <item x="1936"/>
        <item x="377"/>
        <item x="2327"/>
        <item x="80"/>
        <item x="1830"/>
        <item x="1511"/>
        <item x="1344"/>
        <item x="1616"/>
        <item x="1343"/>
        <item x="1069"/>
        <item x="1643"/>
        <item x="1971"/>
        <item x="751"/>
        <item x="1045"/>
        <item x="313"/>
        <item x="455"/>
        <item x="2237"/>
        <item x="382"/>
        <item x="988"/>
        <item x="750"/>
        <item x="2088"/>
        <item x="364"/>
        <item x="1832"/>
        <item x="2156"/>
        <item x="246"/>
        <item x="1677"/>
        <item x="2103"/>
        <item x="2086"/>
        <item x="2556"/>
        <item x="208"/>
        <item x="753"/>
        <item x="713"/>
        <item x="754"/>
        <item x="1215"/>
        <item x="2514"/>
        <item x="2404"/>
        <item x="590"/>
        <item x="585"/>
        <item x="1724"/>
        <item x="1093"/>
        <item x="743"/>
        <item x="617"/>
        <item x="472"/>
        <item x="1570"/>
        <item x="2071"/>
        <item x="947"/>
        <item x="250"/>
        <item x="178"/>
        <item x="1941"/>
        <item x="1795"/>
        <item x="1672"/>
        <item x="1274"/>
        <item x="1837"/>
        <item x="955"/>
        <item x="660"/>
        <item x="1032"/>
        <item x="2597"/>
        <item x="508"/>
        <item x="646"/>
        <item x="1315"/>
        <item x="242"/>
        <item x="1883"/>
        <item x="833"/>
        <item x="580"/>
        <item x="959"/>
        <item x="609"/>
        <item x="192"/>
        <item x="461"/>
        <item x="1010"/>
        <item x="522"/>
        <item x="2106"/>
        <item x="2306"/>
        <item x="874"/>
        <item x="204"/>
        <item x="1558"/>
        <item x="166"/>
        <item x="275"/>
        <item x="1810"/>
        <item x="1003"/>
        <item x="887"/>
        <item x="563"/>
        <item x="1552"/>
        <item x="769"/>
        <item x="2204"/>
        <item x="2055"/>
        <item x="1349"/>
        <item x="1470"/>
        <item x="2403"/>
        <item x="2548"/>
        <item x="906"/>
        <item x="2082"/>
        <item x="678"/>
        <item x="1408"/>
        <item x="537"/>
        <item x="527"/>
        <item x="2315"/>
        <item x="400"/>
        <item x="1895"/>
        <item x="1335"/>
        <item x="1854"/>
        <item x="540"/>
        <item x="1392"/>
        <item x="58"/>
        <item x="1757"/>
        <item x="1375"/>
        <item x="1451"/>
        <item x="1669"/>
        <item x="1153"/>
        <item x="1651"/>
        <item x="2443"/>
        <item x="2200"/>
        <item x="1520"/>
        <item x="1208"/>
        <item x="2596"/>
        <item x="2369"/>
        <item x="2551"/>
        <item x="419"/>
        <item x="1506"/>
        <item x="2445"/>
        <item x="2588"/>
        <item x="740"/>
        <item x="386"/>
        <item x="2288"/>
        <item x="69"/>
        <item x="2410"/>
        <item x="661"/>
        <item x="1447"/>
        <item x="2423"/>
        <item x="951"/>
        <item x="1173"/>
        <item x="1577"/>
        <item x="1120"/>
        <item x="1319"/>
        <item x="1355"/>
        <item x="2026"/>
        <item x="1478"/>
        <item x="2563"/>
        <item x="367"/>
        <item x="2076"/>
        <item x="2448"/>
        <item x="1524"/>
        <item x="2245"/>
        <item x="446"/>
        <item x="1077"/>
        <item x="206"/>
        <item x="554"/>
        <item x="561"/>
        <item x="567"/>
        <item x="1630"/>
        <item x="1736"/>
        <item x="2399"/>
        <item x="1037"/>
        <item x="1793"/>
        <item x="1310"/>
        <item x="63"/>
        <item x="49"/>
        <item x="709"/>
        <item x="1658"/>
        <item x="832"/>
        <item x="884"/>
        <item x="2179"/>
        <item x="1371"/>
        <item x="1697"/>
        <item x="1409"/>
        <item x="116"/>
        <item x="467"/>
        <item x="1613"/>
        <item x="1602"/>
        <item x="2280"/>
        <item x="2053"/>
        <item x="2154"/>
        <item x="738"/>
        <item x="979"/>
        <item x="765"/>
        <item x="43"/>
        <item x="2014"/>
        <item x="2328"/>
        <item x="2480"/>
        <item x="643"/>
        <item x="1430"/>
        <item x="822"/>
        <item x="2002"/>
        <item x="4"/>
        <item x="2163"/>
        <item x="426"/>
        <item x="2419"/>
        <item x="1041"/>
        <item x="594"/>
        <item x="2488"/>
        <item x="278"/>
        <item x="2011"/>
        <item x="22"/>
        <item x="1527"/>
        <item x="1993"/>
        <item x="1106"/>
        <item x="1679"/>
        <item x="2109"/>
        <item x="555"/>
        <item x="159"/>
        <item x="19"/>
        <item x="1715"/>
        <item x="1214"/>
        <item x="1428"/>
        <item x="107"/>
        <item x="1256"/>
        <item x="53"/>
        <item x="318"/>
        <item x="1843"/>
        <item x="2475"/>
        <item x="1557"/>
        <item x="115"/>
        <item x="2536"/>
        <item x="857"/>
        <item x="1699"/>
        <item x="1958"/>
        <item x="1144"/>
        <item x="422"/>
        <item x="1390"/>
        <item x="1727"/>
        <item x="2476"/>
        <item x="240"/>
        <item x="2041"/>
        <item x="882"/>
        <item x="773"/>
        <item x="1389"/>
        <item x="1495"/>
        <item x="742"/>
        <item x="1026"/>
        <item x="889"/>
        <item x="2133"/>
        <item x="2036"/>
        <item x="2555"/>
        <item x="2231"/>
        <item x="613"/>
        <item x="485"/>
        <item x="1778"/>
        <item x="140"/>
        <item x="1218"/>
        <item x="1891"/>
        <item x="28"/>
        <item x="424"/>
        <item x="2497"/>
        <item x="1510"/>
        <item x="1655"/>
        <item x="253"/>
        <item x="707"/>
        <item x="1347"/>
        <item x="330"/>
        <item x="84"/>
        <item x="431"/>
        <item x="718"/>
        <item x="1711"/>
        <item x="978"/>
        <item x="434"/>
        <item x="181"/>
        <item x="1977"/>
        <item x="877"/>
        <item x="1514"/>
        <item x="2045"/>
        <item x="516"/>
        <item x="2444"/>
        <item x="2142"/>
        <item x="1533"/>
        <item x="415"/>
        <item x="1206"/>
        <item x="333"/>
        <item x="1376"/>
        <item x="1505"/>
        <item x="974"/>
        <item x="1298"/>
        <item x="996"/>
        <item x="772"/>
        <item x="1210"/>
        <item x="1223"/>
        <item x="405"/>
        <item x="938"/>
        <item x="329"/>
        <item x="794"/>
        <item x="1025"/>
        <item x="798"/>
        <item x="241"/>
        <item x="2349"/>
        <item x="588"/>
        <item x="908"/>
        <item x="389"/>
        <item x="744"/>
        <item x="626"/>
        <item x="838"/>
        <item x="526"/>
        <item x="1148"/>
        <item x="1954"/>
        <item x="836"/>
        <item x="29"/>
        <item x="2357"/>
        <item x="1481"/>
        <item x="2056"/>
        <item x="101"/>
        <item x="1938"/>
        <item x="1419"/>
        <item x="1291"/>
        <item x="2145"/>
        <item x="2137"/>
        <item x="1790"/>
        <item x="41"/>
        <item x="1239"/>
        <item x="1324"/>
        <item x="1600"/>
        <item x="120"/>
        <item x="1342"/>
        <item x="1295"/>
        <item x="1725"/>
        <item x="2561"/>
        <item x="2061"/>
        <item x="2545"/>
        <item x="880"/>
        <item x="667"/>
        <item x="71"/>
        <item x="217"/>
        <item x="79"/>
        <item x="2314"/>
        <item x="1566"/>
        <item x="855"/>
        <item x="2074"/>
        <item x="2382"/>
        <item x="596"/>
        <item x="2329"/>
        <item x="1934"/>
        <item x="2141"/>
        <item x="66"/>
        <item x="1463"/>
        <item x="152"/>
        <item x="1689"/>
        <item x="1068"/>
        <item x="2264"/>
        <item x="1391"/>
        <item x="579"/>
        <item x="2562"/>
        <item x="1366"/>
        <item x="919"/>
        <item x="2051"/>
        <item x="311"/>
        <item x="1538"/>
        <item x="2579"/>
        <item x="2478"/>
        <item x="475"/>
        <item x="589"/>
        <item x="861"/>
        <item x="2457"/>
        <item x="2229"/>
        <item x="378"/>
        <item x="1632"/>
        <item x="1474"/>
        <item x="267"/>
        <item x="1055"/>
        <item x="688"/>
        <item x="1352"/>
        <item x="494"/>
        <item x="2396"/>
        <item x="1316"/>
        <item x="1314"/>
        <item x="2194"/>
        <item x="2395"/>
        <item x="1942"/>
        <item x="239"/>
        <item x="271"/>
        <item x="2252"/>
        <item x="1855"/>
        <item x="164"/>
        <item x="1599"/>
        <item x="2132"/>
        <item x="695"/>
        <item x="2285"/>
        <item x="969"/>
        <item x="2003"/>
        <item x="1596"/>
        <item x="2042"/>
        <item x="87"/>
        <item x="345"/>
        <item x="1713"/>
        <item x="1158"/>
        <item x="700"/>
        <item x="2532"/>
        <item x="2439"/>
        <item x="2187"/>
        <item x="282"/>
        <item x="1084"/>
        <item x="294"/>
        <item x="905"/>
        <item x="784"/>
        <item x="2139"/>
        <item x="2411"/>
        <item x="128"/>
        <item x="1568"/>
        <item x="338"/>
        <item x="2525"/>
        <item x="1466"/>
        <item x="1631"/>
        <item x="1525"/>
        <item x="2201"/>
        <item x="2482"/>
        <item x="135"/>
        <item x="391"/>
        <item x="948"/>
        <item x="924"/>
        <item x="1410"/>
        <item x="803"/>
        <item x="1492"/>
        <item x="708"/>
        <item x="2034"/>
        <item x="2171"/>
        <item x="791"/>
        <item x="1186"/>
        <item x="1092"/>
        <item x="1776"/>
        <item x="493"/>
        <item x="319"/>
        <item x="1576"/>
        <item x="2060"/>
        <item x="797"/>
        <item x="2216"/>
        <item x="2554"/>
        <item x="722"/>
        <item x="2336"/>
        <item x="1432"/>
        <item x="868"/>
        <item x="983"/>
        <item x="2307"/>
        <item x="2465"/>
        <item x="2528"/>
        <item x="50"/>
        <item x="1142"/>
        <item x="2426"/>
        <item x="2131"/>
        <item x="1011"/>
        <item x="2070"/>
        <item x="2031"/>
        <item x="2101"/>
        <item x="1559"/>
        <item x="1107"/>
        <item x="2110"/>
        <item x="481"/>
        <item x="760"/>
        <item x="1064"/>
        <item x="1984"/>
        <item x="1479"/>
        <item x="913"/>
        <item x="157"/>
        <item x="936"/>
        <item x="1900"/>
        <item x="961"/>
        <item x="551"/>
        <item x="2291"/>
        <item x="305"/>
        <item x="2447"/>
        <item x="1849"/>
        <item x="1175"/>
        <item x="1905"/>
        <item x="720"/>
        <item x="196"/>
        <item x="670"/>
        <item x="438"/>
        <item x="2501"/>
        <item x="2428"/>
        <item x="2591"/>
        <item x="1700"/>
        <item x="1682"/>
        <item x="692"/>
        <item x="986"/>
        <item x="894"/>
        <item x="349"/>
        <item x="1902"/>
        <item x="1995"/>
        <item x="2125"/>
        <item x="1195"/>
        <item x="2298"/>
        <item x="1109"/>
        <item x="2442"/>
        <item x="2195"/>
        <item x="1820"/>
        <item x="915"/>
        <item x="2571"/>
        <item x="402"/>
        <item x="2429"/>
        <item x="1945"/>
        <item x="2238"/>
        <item x="859"/>
        <item x="2069"/>
        <item x="1364"/>
        <item x="2167"/>
        <item x="56"/>
        <item x="2162"/>
        <item x="1130"/>
        <item x="1228"/>
        <item x="52"/>
        <item x="456"/>
        <item x="1119"/>
        <item x="2240"/>
        <item x="2606"/>
        <item x="1747"/>
        <item x="2230"/>
        <item x="727"/>
        <item x="1833"/>
        <item x="2254"/>
        <item x="2108"/>
        <item x="1293"/>
        <item x="2360"/>
        <item x="875"/>
        <item x="420"/>
        <item x="1317"/>
        <item x="827"/>
        <item x="463"/>
        <item x="1807"/>
        <item x="878"/>
        <item x="560"/>
        <item x="2297"/>
        <item x="2522"/>
        <item x="1653"/>
        <item x="2249"/>
        <item x="607"/>
        <item x="2433"/>
        <item x="583"/>
        <item x="870"/>
        <item x="994"/>
        <item x="1328"/>
        <item x="937"/>
        <item x="249"/>
        <item x="1926"/>
        <item x="1139"/>
        <item x="2600"/>
        <item x="2390"/>
        <item x="715"/>
        <item x="1405"/>
        <item x="1266"/>
        <item x="1962"/>
        <item x="110"/>
        <item x="2427"/>
        <item x="1791"/>
        <item x="131"/>
        <item x="802"/>
        <item x="1564"/>
        <item x="2365"/>
        <item x="2364"/>
        <item x="470"/>
        <item x="683"/>
        <item x="975"/>
        <item x="650"/>
        <item x="1662"/>
        <item x="637"/>
        <item x="2207"/>
        <item x="150"/>
        <item x="552"/>
        <item x="2559"/>
        <item x="1808"/>
        <item x="621"/>
        <item x="2159"/>
        <item x="1230"/>
        <item x="191"/>
        <item x="635"/>
        <item x="1253"/>
        <item x="1282"/>
        <item x="2368"/>
        <item x="2533"/>
        <item x="598"/>
        <item x="1994"/>
        <item x="651"/>
        <item x="47"/>
        <item x="399"/>
        <item x="2033"/>
        <item x="1301"/>
        <item x="2275"/>
        <item x="2576"/>
        <item x="2381"/>
        <item x="1572"/>
        <item x="1440"/>
        <item x="2438"/>
        <item x="373"/>
        <item x="603"/>
        <item x="1928"/>
        <item x="767"/>
        <item x="397"/>
        <item x="1611"/>
        <item x="1001"/>
        <item x="1027"/>
        <item x="1255"/>
        <item x="1950"/>
        <item x="256"/>
        <item x="783"/>
        <item x="1952"/>
        <item x="1607"/>
        <item x="1170"/>
        <item x="2261"/>
        <item x="2304"/>
        <item x="2177"/>
        <item x="2048"/>
        <item x="2084"/>
        <item x="863"/>
        <item x="943"/>
        <item x="1959"/>
        <item x="362"/>
        <item x="2062"/>
        <item x="1128"/>
        <item x="1454"/>
        <item x="213"/>
        <item x="149"/>
        <item x="1290"/>
        <item x="1439"/>
        <item x="1236"/>
        <item x="645"/>
        <item x="2052"/>
        <item x="2242"/>
        <item x="45"/>
        <item x="2509"/>
        <item x="1429"/>
        <item x="322"/>
        <item x="1796"/>
        <item x="2043"/>
        <item x="2557"/>
        <item x="1265"/>
        <item x="946"/>
        <item x="1836"/>
        <item x="1287"/>
        <item x="1395"/>
        <item x="1840"/>
        <item x="1774"/>
        <item x="1912"/>
        <item x="1177"/>
        <item x="1597"/>
        <item x="341"/>
        <item x="1254"/>
        <item x="1183"/>
        <item x="956"/>
        <item x="186"/>
        <item x="2513"/>
        <item x="1748"/>
        <item x="848"/>
        <item x="622"/>
        <item x="1560"/>
        <item x="1383"/>
        <item x="1412"/>
        <item x="1126"/>
        <item x="2038"/>
        <item x="299"/>
        <item x="2463"/>
        <item x="2387"/>
        <item x="1683"/>
        <item x="51"/>
        <item x="776"/>
        <item x="801"/>
        <item x="503"/>
        <item x="1749"/>
        <item x="1571"/>
        <item x="354"/>
        <item x="2503"/>
        <item x="814"/>
        <item x="393"/>
        <item x="1709"/>
        <item x="35"/>
        <item x="119"/>
        <item x="1040"/>
        <item x="381"/>
        <item x="1398"/>
        <item x="1815"/>
        <item x="2344"/>
        <item x="962"/>
        <item x="114"/>
        <item x="352"/>
        <item x="1799"/>
        <item x="1150"/>
        <item x="710"/>
        <item x="1125"/>
        <item x="966"/>
        <item x="479"/>
        <item x="1443"/>
        <item x="839"/>
        <item x="1163"/>
        <item x="1869"/>
        <item x="1985"/>
        <item x="1769"/>
        <item x="761"/>
        <item x="2539"/>
        <item x="1899"/>
        <item x="923"/>
        <item x="290"/>
        <item x="1546"/>
        <item x="317"/>
        <item x="1046"/>
        <item x="165"/>
        <item x="1369"/>
        <item x="111"/>
        <item x="1684"/>
        <item x="2161"/>
        <item x="1801"/>
        <item x="1728"/>
        <item x="1948"/>
        <item x="292"/>
        <item x="2584"/>
        <item x="2271"/>
        <item x="1638"/>
        <item x="845"/>
        <item x="1121"/>
        <item x="1245"/>
        <item x="2330"/>
        <item x="1149"/>
        <item x="591"/>
        <item x="639"/>
        <item x="2186"/>
        <item x="1233"/>
        <item x="819"/>
        <item x="717"/>
        <item x="1067"/>
        <item x="2279"/>
        <item x="126"/>
        <item x="1198"/>
        <item x="40"/>
        <item x="633"/>
        <item x="642"/>
        <item x="442"/>
        <item x="2281"/>
        <item x="451"/>
        <item x="1434"/>
        <item x="175"/>
        <item x="662"/>
        <item x="2272"/>
        <item x="2602"/>
        <item x="2269"/>
        <item x="1450"/>
        <item x="1574"/>
        <item x="1065"/>
        <item x="1477"/>
        <item x="1083"/>
        <item x="243"/>
        <item x="234"/>
        <item x="1612"/>
        <item x="1986"/>
        <item x="883"/>
        <item x="846"/>
        <item x="2121"/>
        <item x="15"/>
        <item x="410"/>
        <item x="184"/>
        <item x="33"/>
        <item x="1370"/>
        <item x="1704"/>
        <item x="1414"/>
        <item x="879"/>
        <item x="2211"/>
        <item x="618"/>
        <item x="1043"/>
        <item x="787"/>
        <item x="2512"/>
        <item x="1197"/>
        <item x="680"/>
        <item x="2258"/>
        <item x="2040"/>
        <item x="226"/>
        <item x="54"/>
        <item x="2212"/>
        <item x="781"/>
        <item x="933"/>
        <item x="701"/>
        <item x="1487"/>
        <item x="942"/>
        <item x="829"/>
        <item x="272"/>
        <item x="2067"/>
        <item x="2316"/>
        <item x="2347"/>
        <item x="1441"/>
        <item x="1086"/>
        <item x="681"/>
        <item x="941"/>
        <item x="1659"/>
        <item x="559"/>
        <item x="572"/>
        <item x="1080"/>
        <item x="2485"/>
        <item x="1216"/>
        <item x="1637"/>
        <item x="920"/>
        <item x="703"/>
        <item x="2412"/>
        <item x="1573"/>
        <item x="2066"/>
        <item x="1903"/>
        <item x="2436"/>
        <item x="1716"/>
        <item x="2458"/>
        <item x="711"/>
        <item x="1013"/>
        <item x="2032"/>
        <item x="546"/>
        <item x="2165"/>
        <item x="244"/>
        <item x="1665"/>
        <item x="1157"/>
        <item x="1162"/>
        <item x="448"/>
        <item x="1648"/>
        <item x="2517"/>
        <item x="31"/>
        <item x="891"/>
        <item x="1773"/>
        <item x="967"/>
        <item x="2030"/>
        <item x="380"/>
        <item x="1812"/>
        <item x="1785"/>
        <item x="325"/>
        <item x="2210"/>
        <item x="1140"/>
        <item x="1614"/>
        <item x="2213"/>
        <item x="759"/>
        <item x="2498"/>
        <item x="1259"/>
        <item x="816"/>
        <item x="188"/>
        <item x="1224"/>
        <item x="1623"/>
        <item x="2147"/>
        <item x="2323"/>
        <item x="1821"/>
        <item x="1964"/>
        <item x="534"/>
        <item x="1075"/>
        <item x="23"/>
        <item x="327"/>
        <item x="1515"/>
        <item x="1522"/>
        <item x="1133"/>
        <item x="2302"/>
        <item x="1592"/>
        <item x="573"/>
        <item x="1243"/>
        <item x="1545"/>
        <item x="1378"/>
        <item x="654"/>
        <item x="977"/>
        <item x="108"/>
        <item x="1238"/>
        <item x="2028"/>
        <item x="372"/>
        <item x="1963"/>
        <item x="0"/>
        <item x="2089"/>
        <item x="1696"/>
        <item x="248"/>
        <item x="1939"/>
        <item x="1798"/>
        <item x="1276"/>
        <item x="1861"/>
        <item x="1969"/>
        <item x="86"/>
        <item x="1932"/>
        <item x="847"/>
        <item x="343"/>
        <item x="1551"/>
        <item x="1435"/>
        <item x="1484"/>
        <item x="2075"/>
        <item x="636"/>
        <item x="672"/>
        <item x="998"/>
        <item x="1225"/>
        <item x="1300"/>
        <item x="1051"/>
        <item x="799"/>
        <item x="1625"/>
        <item x="691"/>
        <item x="2148"/>
        <item x="1968"/>
        <item x="2453"/>
        <item x="1421"/>
        <item x="1200"/>
        <item x="1882"/>
        <item x="2227"/>
        <item x="850"/>
        <item x="2016"/>
        <item x="2519"/>
        <item x="375"/>
        <item x="1036"/>
        <item x="2508"/>
        <item x="1539"/>
        <item x="1234"/>
        <item x="1998"/>
        <item x="332"/>
        <item x="1354"/>
        <item x="423"/>
        <item x="971"/>
        <item x="2334"/>
        <item x="210"/>
        <item x="143"/>
        <item x="800"/>
        <item x="2287"/>
        <item x="279"/>
        <item x="1187"/>
        <item x="2333"/>
        <item x="2352"/>
        <item x="113"/>
        <item x="2262"/>
        <item x="1393"/>
        <item x="2173"/>
        <item x="1908"/>
        <item x="1160"/>
        <item x="1707"/>
        <item x="1668"/>
        <item x="407"/>
        <item x="2384"/>
        <item x="287"/>
        <item x="1268"/>
        <item x="2091"/>
        <item x="17"/>
        <item x="1578"/>
        <item x="1099"/>
        <item x="779"/>
        <item x="1966"/>
        <item x="1887"/>
        <item x="2309"/>
        <item x="2176"/>
        <item x="1636"/>
        <item x="1333"/>
        <item x="922"/>
        <item x="1504"/>
        <item x="1619"/>
        <item x="2609"/>
        <item x="763"/>
        <item x="813"/>
        <item x="1851"/>
        <item x="730"/>
        <item x="2575"/>
        <item x="1743"/>
        <item x="1004"/>
        <item x="548"/>
        <item x="1634"/>
        <item x="904"/>
        <item x="1605"/>
        <item x="187"/>
        <item x="1734"/>
        <item x="1480"/>
        <item x="1307"/>
        <item x="684"/>
        <item x="2546"/>
        <item x="274"/>
        <item x="804"/>
        <item x="1729"/>
        <item x="2203"/>
        <item x="1603"/>
        <item x="46"/>
        <item x="2581"/>
        <item x="2376"/>
        <item x="480"/>
        <item x="659"/>
        <item x="869"/>
        <item x="2168"/>
        <item x="2079"/>
        <item x="907"/>
        <item x="1875"/>
        <item x="2174"/>
        <item x="1061"/>
        <item x="892"/>
        <item x="2452"/>
        <item x="1940"/>
        <item x="347"/>
        <item x="96"/>
        <item x="2583"/>
        <item x="1270"/>
        <item x="1550"/>
        <item x="280"/>
        <item x="2122"/>
        <item x="1095"/>
        <item x="2534"/>
        <item x="2431"/>
        <item x="1348"/>
        <item x="2099"/>
        <item x="1621"/>
        <item x="353"/>
        <item x="849"/>
        <item x="671"/>
        <item x="365"/>
        <item x="1590"/>
        <item x="1824"/>
        <item x="1618"/>
        <item x="1006"/>
        <item x="934"/>
        <item x="1386"/>
        <item x="1357"/>
        <item x="1671"/>
        <item x="952"/>
        <item x="2373"/>
        <item x="2335"/>
        <item x="1048"/>
        <item x="2114"/>
        <item x="237"/>
        <item x="346"/>
        <item x="593"/>
        <item x="328"/>
        <item x="1009"/>
        <item x="483"/>
        <item x="1582"/>
        <item x="406"/>
        <item x="1402"/>
        <item x="125"/>
        <item x="918"/>
        <item x="1112"/>
        <item x="2500"/>
        <item x="2494"/>
        <item x="1528"/>
        <item x="2270"/>
        <item x="1722"/>
        <item x="1589"/>
        <item x="497"/>
        <item x="76"/>
        <item x="2020"/>
        <item x="2460"/>
        <item x="124"/>
        <item x="1930"/>
        <item x="1880"/>
        <item x="366"/>
        <item x="2001"/>
        <item x="1705"/>
        <item x="1244"/>
        <item x="812"/>
        <item x="1438"/>
        <item x="628"/>
        <item x="1850"/>
        <item x="2317"/>
        <item x="2124"/>
        <item x="500"/>
        <item x="1844"/>
        <item x="168"/>
        <item x="1137"/>
        <item x="289"/>
        <item x="674"/>
        <item x="595"/>
        <item x="211"/>
        <item x="1816"/>
        <item x="1222"/>
        <item x="1184"/>
        <item x="1132"/>
        <item x="793"/>
        <item x="487"/>
        <item x="489"/>
        <item x="1825"/>
        <item x="1115"/>
        <item x="1304"/>
        <item x="409"/>
        <item x="2119"/>
        <item x="435"/>
        <item x="808"/>
        <item x="384"/>
        <item x="1332"/>
        <item x="2523"/>
        <item x="2402"/>
        <item x="2321"/>
        <item x="1628"/>
        <item x="815"/>
        <item x="2481"/>
        <item x="1601"/>
        <item x="2265"/>
        <item x="1999"/>
        <item x="1919"/>
        <item x="2311"/>
        <item x="1076"/>
        <item x="2371"/>
        <item x="556"/>
        <item x="1549"/>
        <item x="2107"/>
        <item x="2483"/>
        <item x="1351"/>
        <item x="474"/>
        <item x="2140"/>
        <item x="1275"/>
        <item x="1272"/>
        <item x="2550"/>
        <item x="1459"/>
        <item x="729"/>
        <item x="1367"/>
        <item x="1415"/>
        <item x="77"/>
        <item x="644"/>
        <item x="1598"/>
        <item x="608"/>
        <item x="2341"/>
        <item x="1562"/>
        <item x="1772"/>
        <item x="1217"/>
        <item x="1694"/>
        <item x="2366"/>
        <item x="2610"/>
        <item x="2572"/>
        <item x="2541"/>
        <item x="281"/>
        <item x="390"/>
        <item x="2535"/>
        <item x="102"/>
        <item x="145"/>
        <item x="2022"/>
        <item x="1303"/>
        <item x="1323"/>
        <item x="2010"/>
        <item x="1345"/>
        <item x="306"/>
        <item x="2425"/>
        <item x="16"/>
        <item x="2567"/>
        <item x="521"/>
        <item x="2018"/>
        <item x="2552"/>
        <item x="1911"/>
        <item x="252"/>
        <item x="604"/>
        <item x="1159"/>
        <item x="269"/>
        <item x="2198"/>
        <item x="528"/>
        <item x="2393"/>
        <item x="1042"/>
        <item x="523"/>
        <item x="1870"/>
        <item x="2325"/>
        <item x="1996"/>
        <item x="865"/>
        <item x="118"/>
        <item x="858"/>
        <item x="2129"/>
        <item x="413"/>
        <item x="1856"/>
        <item x="1489"/>
        <item x="2540"/>
        <item x="586"/>
        <item x="530"/>
        <item x="418"/>
        <item x="2263"/>
        <item x="940"/>
        <item x="1933"/>
        <item x="1181"/>
        <item x="1455"/>
        <item x="1839"/>
        <item x="2274"/>
        <item x="2128"/>
        <item x="733"/>
        <item x="173"/>
        <item x="1473"/>
        <item x="2446"/>
        <item x="421"/>
        <item x="1991"/>
        <item x="2013"/>
        <item x="2383"/>
        <item x="501"/>
        <item x="886"/>
        <item x="1199"/>
        <item x="134"/>
        <item x="963"/>
        <item x="2294"/>
        <item x="218"/>
        <item x="513"/>
        <item x="2160"/>
        <item x="1057"/>
        <item x="2094"/>
        <item x="2353"/>
        <item x="2276"/>
        <item x="1974"/>
        <item x="1382"/>
        <item x="2531"/>
        <item x="820"/>
        <item x="37"/>
        <item x="1859"/>
        <item x="1261"/>
        <item x="1336"/>
        <item x="2435"/>
        <item x="1865"/>
        <item x="197"/>
        <item x="614"/>
        <item x="1337"/>
        <item x="117"/>
        <item x="255"/>
        <item x="247"/>
        <item x="153"/>
        <item x="25"/>
        <item x="1548"/>
        <item x="1853"/>
        <item x="130"/>
        <item x="462"/>
        <item x="539"/>
        <item x="1309"/>
        <item x="1892"/>
        <item x="745"/>
        <item x="851"/>
        <item x="2489"/>
        <item x="553"/>
        <item x="1661"/>
        <item x="748"/>
        <item x="1258"/>
        <item x="1502"/>
        <item x="1620"/>
        <item x="1164"/>
        <item x="2058"/>
        <item x="520"/>
        <item x="1846"/>
        <item x="1541"/>
        <item x="931"/>
        <item x="144"/>
        <item x="1646"/>
        <item x="2019"/>
        <item x="229"/>
        <item x="94"/>
        <item x="26"/>
        <item x="1031"/>
        <item x="965"/>
        <item x="1401"/>
        <item x="898"/>
        <item x="1240"/>
        <item x="1114"/>
        <item x="1341"/>
        <item x="602"/>
        <item x="2081"/>
        <item x="81"/>
        <item x="263"/>
        <item x="1756"/>
        <item x="1176"/>
        <item x="2293"/>
        <item x="515"/>
        <item x="2379"/>
        <item x="183"/>
        <item x="2193"/>
        <item x="2430"/>
        <item x="350"/>
        <item x="264"/>
        <item x="1828"/>
        <item x="1847"/>
        <item x="993"/>
        <item x="2143"/>
        <item x="2417"/>
        <item x="510"/>
        <item x="1231"/>
        <item x="374"/>
        <item x="2407"/>
        <item x="1871"/>
        <item x="337"/>
        <item x="582"/>
        <item x="821"/>
        <item x="649"/>
        <item x="2356"/>
        <item x="1910"/>
        <item x="404"/>
        <item x="1327"/>
        <item x="195"/>
        <item x="496"/>
        <item x="122"/>
        <item x="2190"/>
        <item x="1104"/>
        <item x="2469"/>
        <item x="2462"/>
        <item x="154"/>
        <item x="519"/>
        <item x="562"/>
        <item x="1780"/>
        <item x="2251"/>
        <item x="214"/>
        <item x="1024"/>
        <item x="2097"/>
        <item x="1289"/>
        <item x="1923"/>
        <item x="1901"/>
        <item x="1373"/>
        <item x="2378"/>
        <item x="2440"/>
        <item x="336"/>
        <item x="1490"/>
        <item x="958"/>
        <item x="597"/>
        <item x="1695"/>
        <item x="2102"/>
        <item x="60"/>
        <item x="2397"/>
        <item x="301"/>
        <item x="805"/>
        <item x="230"/>
        <item x="1226"/>
        <item x="62"/>
        <item x="1486"/>
        <item x="2224"/>
        <item x="1555"/>
        <item x="1116"/>
        <item x="1610"/>
        <item x="2273"/>
        <item x="12"/>
        <item x="401"/>
        <item x="1858"/>
        <item x="359"/>
        <item x="1283"/>
        <item x="1325"/>
        <item x="1156"/>
        <item x="1580"/>
        <item x="2461"/>
        <item x="55"/>
        <item x="1016"/>
        <item x="273"/>
        <item x="1881"/>
        <item x="1656"/>
        <item x="1943"/>
        <item x="2083"/>
        <item x="1594"/>
        <item x="1976"/>
        <item x="148"/>
        <item x="369"/>
        <item x="852"/>
        <item x="1760"/>
        <item x="449"/>
        <item x="1012"/>
        <item x="1049"/>
        <item x="1802"/>
        <item x="1279"/>
        <item x="587"/>
        <item x="1848"/>
        <item x="714"/>
        <item x="2286"/>
        <item x="1735"/>
        <item x="1779"/>
        <item x="2343"/>
        <item x="1117"/>
        <item x="860"/>
        <item x="2004"/>
        <item x="1205"/>
        <item x="856"/>
        <item x="1654"/>
        <item x="1593"/>
        <item x="1221"/>
        <item x="888"/>
        <item x="1472"/>
        <item x="728"/>
        <item x="1794"/>
        <item x="1102"/>
        <item x="1079"/>
        <item x="2388"/>
        <item x="1547"/>
        <item x="2566"/>
        <item x="1400"/>
        <item x="1242"/>
        <item x="1742"/>
        <item x="1765"/>
        <item x="2117"/>
        <item x="837"/>
        <item x="1471"/>
        <item x="1110"/>
        <item x="1893"/>
        <item x="1680"/>
        <item x="1413"/>
        <item x="444"/>
        <item x="1059"/>
        <item x="2215"/>
        <item x="630"/>
        <item x="1674"/>
        <item x="1452"/>
        <item x="1359"/>
        <item x="762"/>
        <item x="1581"/>
        <item x="2197"/>
        <item x="647"/>
        <item x="1639"/>
        <item x="1145"/>
        <item x="547"/>
        <item x="2301"/>
        <item x="2112"/>
        <item x="300"/>
        <item x="1485"/>
        <item x="939"/>
        <item x="1975"/>
        <item x="1227"/>
        <item x="219"/>
        <item x="543"/>
        <item x="1237"/>
        <item x="228"/>
        <item x="2087"/>
        <item x="2493"/>
        <item x="1809"/>
        <item x="2350"/>
        <item x="2421"/>
        <item x="163"/>
        <item x="172"/>
        <item x="2574"/>
        <item x="532"/>
        <item x="27"/>
        <item x="1189"/>
        <item x="1138"/>
        <item x="414"/>
        <item x="73"/>
        <item x="957"/>
        <item x="749"/>
        <item x="1701"/>
        <item x="286"/>
        <item x="788"/>
        <item x="121"/>
        <item x="323"/>
        <item x="1297"/>
        <item x="1531"/>
        <item x="2257"/>
        <item x="2253"/>
        <item x="2569"/>
        <item x="2255"/>
        <item x="1842"/>
        <item x="1553"/>
        <item x="1"/>
        <item x="2196"/>
        <item x="1252"/>
        <item x="768"/>
        <item x="1534"/>
        <item x="2169"/>
        <item x="89"/>
        <item x="1624"/>
        <item x="1817"/>
        <item x="945"/>
        <item x="949"/>
        <item x="2422"/>
        <item x="1720"/>
        <item x="283"/>
        <item x="344"/>
        <item x="1035"/>
        <item x="1294"/>
        <item x="731"/>
        <item x="2059"/>
        <item x="2363"/>
        <item x="439"/>
        <item x="687"/>
        <item x="1608"/>
        <item x="9"/>
        <item x="2338"/>
        <item x="1703"/>
        <item x="697"/>
        <item x="39"/>
        <item x="545"/>
        <item x="1894"/>
        <item x="987"/>
        <item x="1154"/>
        <item x="1666"/>
        <item x="2012"/>
        <item x="1021"/>
        <item x="2527"/>
        <item x="1978"/>
        <item x="1030"/>
        <item x="1823"/>
        <item x="2578"/>
        <item x="1456"/>
        <item x="2303"/>
        <item x="2185"/>
        <item x="223"/>
        <item x="2510"/>
        <item x="2096"/>
        <item x="698"/>
        <item x="2505"/>
        <item x="693"/>
        <item x="2490"/>
        <item x="2434"/>
        <item x="629"/>
        <item x="1920"/>
        <item x="1377"/>
        <item x="1917"/>
        <item x="831"/>
        <item x="809"/>
        <item x="1326"/>
        <item x="1188"/>
        <item x="171"/>
        <item x="1738"/>
        <item x="736"/>
        <item x="59"/>
        <item x="1863"/>
        <item x="1835"/>
        <item x="2222"/>
        <item x="162"/>
        <item x="473"/>
        <item x="2111"/>
        <item x="2209"/>
        <item x="1073"/>
        <item x="6"/>
        <item x="221"/>
        <item x="786"/>
        <item x="1518"/>
        <item x="1857"/>
        <item x="1220"/>
        <item x="1397"/>
        <item x="490"/>
        <item x="620"/>
        <item x="2310"/>
        <item x="862"/>
        <item x="1494"/>
        <item x="1318"/>
        <item x="189"/>
        <item x="1488"/>
        <item x="844"/>
        <item x="1273"/>
        <item x="1248"/>
        <item x="129"/>
        <item x="1250"/>
        <item x="2377"/>
        <item x="441"/>
        <item x="2243"/>
        <item x="1482"/>
        <item x="302"/>
        <item x="2085"/>
        <item x="203"/>
        <item x="392"/>
        <item x="1403"/>
        <item x="326"/>
        <item x="257"/>
        <item x="566"/>
        <item x="1907"/>
        <item x="502"/>
        <item x="854"/>
        <item x="1645"/>
        <item x="284"/>
        <item x="615"/>
        <item x="167"/>
        <item x="1626"/>
        <item x="843"/>
        <item x="387"/>
        <item x="984"/>
        <item x="2496"/>
        <item x="1685"/>
        <item x="1584"/>
        <item x="1509"/>
        <item x="535"/>
        <item x="1916"/>
        <item x="668"/>
        <item x="2136"/>
        <item x="1904"/>
        <item x="1981"/>
        <item x="1284"/>
        <item x="2467"/>
        <item x="342"/>
        <item x="1980"/>
        <item x="1263"/>
        <item x="818"/>
        <item x="11"/>
        <item x="1202"/>
        <item x="1784"/>
        <item x="706"/>
        <item x="1475"/>
        <item x="1667"/>
        <item x="1633"/>
        <item x="212"/>
        <item x="990"/>
        <item x="1313"/>
        <item x="689"/>
        <item x="541"/>
        <item x="2098"/>
        <item x="2408"/>
        <item x="1039"/>
        <item x="581"/>
        <item x="1047"/>
        <item x="1123"/>
        <item x="1007"/>
        <item x="2130"/>
        <item x="592"/>
        <item x="890"/>
        <item x="1023"/>
        <item x="1020"/>
        <item x="696"/>
        <item x="1458"/>
        <item x="664"/>
        <item x="215"/>
        <item x="504"/>
        <item x="1944"/>
        <item x="972"/>
        <item x="2057"/>
        <item x="1380"/>
        <item x="558"/>
        <item x="72"/>
        <item x="2191"/>
        <item x="2225"/>
        <item x="1719"/>
        <item x="2164"/>
        <item x="777"/>
        <item x="2520"/>
        <item x="702"/>
        <item x="2116"/>
        <item x="2235"/>
        <item x="370"/>
        <item x="2296"/>
        <item x="1379"/>
        <item x="1353"/>
        <item x="1089"/>
        <item x="1329"/>
        <item x="976"/>
        <item x="826"/>
        <item x="459"/>
        <item x="1008"/>
        <item x="2456"/>
        <item x="139"/>
        <item x="1897"/>
        <item x="1296"/>
        <item x="291"/>
        <item x="2260"/>
        <item x="789"/>
        <item x="1519"/>
        <item x="2479"/>
        <item x="2244"/>
        <item x="2424"/>
        <item x="436"/>
        <item x="2529"/>
        <item x="514"/>
        <item x="261"/>
        <item x="871"/>
        <item x="1101"/>
        <item x="1788"/>
        <item x="2312"/>
        <item x="1251"/>
        <item x="285"/>
        <item x="2515"/>
        <item x="268"/>
        <item x="1331"/>
        <item x="601"/>
        <item x="8"/>
        <item x="265"/>
        <item x="1182"/>
        <item x="1278"/>
        <item x="425"/>
        <item x="542"/>
        <item x="1127"/>
        <item x="1987"/>
        <item x="1286"/>
        <item x="1647"/>
        <item x="1416"/>
        <item x="675"/>
        <item x="1151"/>
        <item x="1878"/>
        <item x="2380"/>
        <item x="1852"/>
        <item x="1500"/>
        <item x="811"/>
        <item x="2608"/>
        <item x="68"/>
        <item x="209"/>
        <item x="1758"/>
        <item x="315"/>
        <item x="704"/>
        <item x="2565"/>
        <item x="1418"/>
        <item x="1017"/>
        <item x="2324"/>
        <item x="1396"/>
        <item x="2313"/>
        <item x="912"/>
        <item x="867"/>
        <item x="1650"/>
        <item x="746"/>
        <item x="1876"/>
        <item x="1464"/>
        <item x="1973"/>
        <item x="1800"/>
        <item x="1762"/>
        <item x="38"/>
        <item x="980"/>
        <item x="440"/>
        <item x="756"/>
        <item x="488"/>
        <item x="1501"/>
        <item x="2221"/>
        <item x="1771"/>
        <item x="312"/>
        <item x="1687"/>
        <item x="1302"/>
        <item x="1737"/>
        <item x="1691"/>
        <item x="2149"/>
        <item x="1118"/>
        <item x="778"/>
        <item x="351"/>
        <item x="1172"/>
        <item x="199"/>
        <item x="1622"/>
        <item x="2150"/>
        <item x="2450"/>
        <item x="1476"/>
        <item x="512"/>
        <item x="482"/>
        <item x="1640"/>
        <item x="260"/>
        <item x="1873"/>
        <item x="2044"/>
        <item x="2355"/>
        <item x="225"/>
        <item x="3"/>
        <item x="361"/>
        <item x="1663"/>
        <item x="1277"/>
        <item x="2326"/>
        <item x="2027"/>
        <item x="1649"/>
        <item x="1777"/>
        <item x="1074"/>
        <item x="716"/>
        <item x="1768"/>
        <item x="486"/>
        <item x="2146"/>
        <item x="1497"/>
        <item x="806"/>
        <item x="1569"/>
        <item x="2437"/>
        <item x="1308"/>
        <item x="2138"/>
        <item x="2006"/>
        <item x="985"/>
        <item x="2499"/>
        <item x="648"/>
        <item x="2603"/>
        <item x="2267"/>
        <item x="2361"/>
        <item x="2166"/>
        <item x="1947"/>
        <item x="2000"/>
        <item x="1508"/>
        <item x="466"/>
        <item x="1690"/>
        <item x="2526"/>
        <item x="2037"/>
        <item x="1731"/>
        <item x="1094"/>
        <item x="881"/>
        <item x="1131"/>
        <item x="771"/>
        <item x="1070"/>
        <item x="1681"/>
        <item x="1425"/>
        <item x="2175"/>
        <item x="385"/>
        <item x="245"/>
        <item x="137"/>
        <item x="1979"/>
        <item x="509"/>
        <item x="1090"/>
        <item x="99"/>
        <item x="1915"/>
        <item x="2418"/>
        <item x="1868"/>
        <item x="1185"/>
        <item x="619"/>
        <item x="1841"/>
        <item x="207"/>
        <item x="901"/>
        <item x="1493"/>
        <item x="930"/>
        <item x="2470"/>
        <item x="1937"/>
        <item x="2278"/>
        <item x="926"/>
        <item x="1246"/>
        <item x="828"/>
        <item x="1925"/>
        <item x="1982"/>
        <item x="2199"/>
        <item x="810"/>
        <item x="1404"/>
        <item x="909"/>
        <item x="1972"/>
        <item x="665"/>
        <item x="1465"/>
        <item x="1384"/>
        <item x="2432"/>
        <item x="20"/>
        <item x="417"/>
        <item x="2507"/>
        <item x="2367"/>
        <item x="2239"/>
        <item x="1931"/>
        <item x="1427"/>
        <item x="2184"/>
        <item x="371"/>
        <item x="872"/>
        <item x="1885"/>
        <item x="1388"/>
        <item x="2346"/>
        <item x="766"/>
        <item x="1657"/>
        <item x="158"/>
        <item x="735"/>
        <item x="138"/>
        <item x="1269"/>
        <item x="2183"/>
        <item x="1813"/>
        <item x="1586"/>
        <item x="1718"/>
        <item x="1864"/>
        <item x="755"/>
        <item x="2090"/>
        <item x="198"/>
        <item x="161"/>
        <item x="2594"/>
        <item x="1113"/>
        <item x="224"/>
        <item x="1766"/>
        <item x="2277"/>
        <item x="320"/>
        <item x="1467"/>
        <item x="1739"/>
        <item x="1556"/>
        <item x="1190"/>
        <item x="2502"/>
        <item x="632"/>
        <item x="2134"/>
        <item x="1906"/>
        <item x="1022"/>
        <item x="2348"/>
        <item x="1913"/>
        <item x="1673"/>
        <item x="2178"/>
        <item x="376"/>
        <item x="2226"/>
        <item x="944"/>
        <item x="2560"/>
        <item x="1087"/>
        <item x="1751"/>
        <item x="2250"/>
        <item x="2120"/>
        <item x="1567"/>
        <item x="1406"/>
        <item x="960"/>
        <item x="1194"/>
        <item x="525"/>
        <item x="104"/>
        <item x="1299"/>
        <item x="1629"/>
        <item x="1965"/>
        <item x="2135"/>
        <item x="222"/>
        <item x="1874"/>
        <item x="2495"/>
        <item x="298"/>
        <item x="61"/>
        <item x="1078"/>
        <item x="2590"/>
        <item x="2246"/>
        <item x="2223"/>
        <item x="1209"/>
        <item x="1898"/>
        <item x="1806"/>
        <item x="1676"/>
        <item x="7"/>
        <item x="220"/>
        <item x="1136"/>
        <item x="1257"/>
        <item x="156"/>
        <item x="1914"/>
        <item x="719"/>
        <item x="2095"/>
        <item x="824"/>
        <item x="1054"/>
        <item x="335"/>
        <item x="2127"/>
        <item x="2320"/>
        <item x="2580"/>
        <item x="774"/>
        <item x="1306"/>
        <item x="2466"/>
        <item x="2386"/>
        <item x="2506"/>
        <item x="1970"/>
        <item x="928"/>
        <item x="970"/>
        <item x="2391"/>
        <item x="1946"/>
        <item x="518"/>
        <item x="1702"/>
        <item x="1071"/>
        <item x="93"/>
        <item x="1468"/>
        <item x="109"/>
        <item x="796"/>
        <item x="452"/>
        <item x="2214"/>
        <item x="1444"/>
        <item x="1670"/>
        <item x="1213"/>
        <item x="578"/>
        <item x="304"/>
        <item x="841"/>
        <item x="1433"/>
        <item x="568"/>
        <item x="1763"/>
        <item x="1782"/>
        <item x="416"/>
        <item x="739"/>
        <item x="1091"/>
        <item x="36"/>
        <item x="460"/>
        <item x="445"/>
        <item x="511"/>
        <item x="1014"/>
        <item x="2401"/>
        <item x="1591"/>
        <item x="2340"/>
        <item x="1062"/>
        <item x="606"/>
        <item x="2282"/>
        <item x="70"/>
        <item x="2152"/>
        <item x="2232"/>
        <item x="194"/>
        <item x="885"/>
        <item x="1997"/>
        <item x="1744"/>
        <item x="529"/>
        <item x="190"/>
        <item x="169"/>
        <item x="2605"/>
        <item x="2078"/>
        <item x="205"/>
        <item x="97"/>
        <item x="398"/>
        <item x="1498"/>
        <item x="893"/>
        <item x="2023"/>
        <item x="2587"/>
        <item x="1565"/>
        <item x="1436"/>
        <item x="1166"/>
        <item x="1165"/>
        <item x="2158"/>
        <item x="900"/>
        <item x="1267"/>
        <item x="2577"/>
        <item x="1989"/>
        <item x="1249"/>
        <item x="1134"/>
        <item x="1339"/>
        <item x="2409"/>
        <item x="676"/>
        <item x="450"/>
        <item x="356"/>
        <item x="1909"/>
        <item x="584"/>
        <item x="507"/>
        <item x="2416"/>
        <item x="1081"/>
        <item x="780"/>
        <item x="411"/>
        <item x="2073"/>
        <item x="2547"/>
        <item x="600"/>
        <item x="1831"/>
        <item x="1212"/>
        <item x="179"/>
        <item x="734"/>
        <item x="476"/>
        <item x="2021"/>
        <item x="1983"/>
        <item x="1826"/>
        <item x="2472"/>
        <item x="2064"/>
        <item x="997"/>
        <item x="726"/>
        <item x="1770"/>
        <item x="1675"/>
        <item x="78"/>
        <item x="1652"/>
        <item x="151"/>
        <item x="468"/>
        <item x="1956"/>
        <item x="132"/>
        <item x="1219"/>
        <item x="30"/>
        <item x="1692"/>
        <item x="447"/>
        <item x="2454"/>
        <item x="757"/>
        <item x="1595"/>
        <item x="2420"/>
        <item x="1235"/>
        <item x="599"/>
        <item x="1491"/>
        <item x="2105"/>
        <item x="2248"/>
        <item x="231"/>
        <item x="2259"/>
        <item x="657"/>
        <item x="669"/>
        <item x="34"/>
        <item x="2342"/>
        <item x="2170"/>
        <item x="2543"/>
        <item x="2290"/>
        <item x="1096"/>
        <item x="200"/>
        <item x="103"/>
        <item x="1002"/>
        <item x="995"/>
        <item t="default"/>
      </items>
    </pivotField>
    <pivotField numFmtId="164" showAll="0"/>
    <pivotField dataField="1" numFmtId="164" showAll="0"/>
    <pivotField numFmtId="165" showAll="0"/>
  </pivotFields>
  <rowItems count="1">
    <i/>
  </rowItems>
  <colItems count="1">
    <i/>
  </colItems>
  <dataFields count="1">
    <dataField name="Sum of Gross Profit" fld="18" baseField="0" baseItem="0" numFmtId="166"/>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C629A27-FAB2-4A8F-894E-8C2E1BE8D2A2}" name="Total_Revenu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numFmtId="15" showAll="0"/>
    <pivotField showAll="0"/>
    <pivotField showAll="0">
      <items count="5">
        <item x="0"/>
        <item x="1"/>
        <item x="2"/>
        <item x="3"/>
        <item t="default"/>
      </items>
    </pivotField>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4" showAll="0"/>
    <pivotField numFmtId="9" showAll="0"/>
    <pivotField numFmtId="164" showAll="0"/>
    <pivotField dataField="1" numFmtId="164" showAll="0">
      <items count="2612">
        <item x="2585"/>
        <item x="2398"/>
        <item x="1664"/>
        <item x="2318"/>
        <item x="1161"/>
        <item x="1710"/>
        <item x="2595"/>
        <item x="42"/>
        <item x="2568"/>
        <item x="477"/>
        <item x="1627"/>
        <item x="2400"/>
        <item x="2256"/>
        <item x="2339"/>
        <item x="1034"/>
        <item x="1860"/>
        <item x="1028"/>
        <item x="825"/>
        <item x="785"/>
        <item x="258"/>
        <item x="1111"/>
        <item x="1056"/>
        <item x="1135"/>
        <item x="1387"/>
        <item x="202"/>
        <item x="1604"/>
        <item x="721"/>
        <item x="549"/>
        <item x="2322"/>
        <item x="790"/>
        <item x="2180"/>
        <item x="1281"/>
        <item x="2354"/>
        <item x="605"/>
        <item x="368"/>
        <item x="363"/>
        <item x="2029"/>
        <item x="1141"/>
        <item x="2015"/>
        <item x="85"/>
        <item x="1753"/>
        <item x="1457"/>
        <item x="2449"/>
        <item x="679"/>
        <item x="303"/>
        <item x="1786"/>
        <item x="557"/>
        <item x="432"/>
        <item x="2538"/>
        <item x="147"/>
        <item x="2372"/>
        <item x="1155"/>
        <item x="67"/>
        <item x="2516"/>
        <item x="2189"/>
        <item x="655"/>
        <item x="1884"/>
        <item x="2206"/>
        <item x="1896"/>
        <item x="1957"/>
        <item x="2504"/>
        <item x="1764"/>
        <item x="18"/>
        <item x="1561"/>
        <item x="2374"/>
        <item x="1660"/>
        <item x="2080"/>
        <item x="276"/>
        <item x="1330"/>
        <item x="358"/>
        <item x="873"/>
        <item x="1726"/>
        <item x="2123"/>
        <item x="682"/>
        <item x="2604"/>
        <item x="902"/>
        <item x="1872"/>
        <item x="864"/>
        <item x="2598"/>
        <item x="1053"/>
        <item x="5"/>
        <item x="2241"/>
        <item x="288"/>
        <item x="251"/>
        <item x="498"/>
        <item x="160"/>
        <item x="699"/>
        <item x="1360"/>
        <item x="297"/>
        <item x="1322"/>
        <item x="1368"/>
        <item x="1717"/>
        <item x="1449"/>
        <item x="1019"/>
        <item x="2202"/>
        <item x="1606"/>
        <item x="185"/>
        <item x="506"/>
        <item x="1992"/>
        <item x="112"/>
        <item x="1512"/>
        <item x="1072"/>
        <item x="1356"/>
        <item x="2486"/>
        <item x="1834"/>
        <item x="1775"/>
        <item x="95"/>
        <item x="2337"/>
        <item x="2182"/>
        <item x="982"/>
        <item x="1196"/>
        <item x="1143"/>
        <item x="146"/>
        <item x="1015"/>
        <item x="83"/>
        <item x="1461"/>
        <item x="1264"/>
        <item x="2607"/>
        <item x="712"/>
        <item x="437"/>
        <item x="235"/>
        <item x="2017"/>
        <item x="1483"/>
        <item x="454"/>
        <item x="238"/>
        <item x="2558"/>
        <item x="48"/>
        <item x="174"/>
        <item x="2039"/>
        <item x="1961"/>
        <item x="2592"/>
        <item x="641"/>
        <item x="1530"/>
        <item x="1990"/>
        <item x="177"/>
        <item x="1563"/>
        <item x="663"/>
        <item x="823"/>
        <item x="277"/>
        <item x="656"/>
        <item x="1767"/>
        <item x="842"/>
        <item x="2601"/>
        <item x="1122"/>
        <item x="2115"/>
        <item x="2113"/>
        <item x="1338"/>
        <item x="1750"/>
        <item x="2077"/>
        <item x="2093"/>
        <item x="1448"/>
        <item x="616"/>
        <item x="1152"/>
        <item x="360"/>
        <item x="2586"/>
        <item x="1723"/>
        <item x="2392"/>
        <item x="2332"/>
        <item x="2157"/>
        <item x="1320"/>
        <item x="136"/>
        <item x="758"/>
        <item x="2331"/>
        <item x="2413"/>
        <item x="433"/>
        <item x="331"/>
        <item x="1787"/>
        <item x="1108"/>
        <item x="2305"/>
        <item x="1426"/>
        <item x="640"/>
        <item x="2266"/>
        <item x="1453"/>
        <item x="314"/>
        <item x="1686"/>
        <item x="1207"/>
        <item x="1536"/>
        <item x="310"/>
        <item x="2104"/>
        <item x="395"/>
        <item x="1575"/>
        <item x="1241"/>
        <item x="1678"/>
        <item x="1877"/>
        <item x="953"/>
        <item x="430"/>
        <item x="1000"/>
        <item x="1688"/>
        <item x="896"/>
        <item x="227"/>
        <item x="2289"/>
        <item x="321"/>
        <item x="1521"/>
        <item x="340"/>
        <item x="1507"/>
        <item x="954"/>
        <item x="916"/>
        <item x="2487"/>
        <item x="747"/>
        <item x="2118"/>
        <item x="383"/>
        <item x="752"/>
        <item x="133"/>
        <item x="1693"/>
        <item x="991"/>
        <item x="2153"/>
        <item x="2008"/>
        <item x="2593"/>
        <item x="1171"/>
        <item x="2009"/>
        <item x="2582"/>
        <item x="2351"/>
        <item x="1420"/>
        <item x="1285"/>
        <item x="316"/>
        <item x="14"/>
        <item x="694"/>
        <item x="1811"/>
        <item x="925"/>
        <item x="484"/>
        <item x="1460"/>
        <item x="1191"/>
        <item x="98"/>
        <item x="2455"/>
        <item x="2471"/>
        <item x="1168"/>
        <item x="308"/>
        <item x="457"/>
        <item x="968"/>
        <item x="921"/>
        <item x="2573"/>
        <item x="1203"/>
        <item x="64"/>
        <item x="2063"/>
        <item x="1752"/>
        <item x="1350"/>
        <item x="295"/>
        <item x="1204"/>
        <item x="1759"/>
        <item x="611"/>
        <item x="2464"/>
        <item x="307"/>
        <item x="492"/>
        <item x="1247"/>
        <item x="471"/>
        <item x="575"/>
        <item x="1532"/>
        <item x="1516"/>
        <item x="1311"/>
        <item x="1262"/>
        <item x="1918"/>
        <item x="2389"/>
        <item x="293"/>
        <item x="1967"/>
        <item x="1192"/>
        <item x="652"/>
        <item x="1193"/>
        <item x="1180"/>
        <item x="2035"/>
        <item x="1535"/>
        <item x="1890"/>
        <item x="1146"/>
        <item x="155"/>
        <item x="981"/>
        <item x="1271"/>
        <item x="932"/>
        <item x="1232"/>
        <item x="2299"/>
        <item x="2542"/>
        <item x="1060"/>
        <item x="2234"/>
        <item x="903"/>
        <item x="1585"/>
        <item x="2068"/>
        <item x="1641"/>
        <item x="577"/>
        <item x="2406"/>
        <item x="2268"/>
        <item x="13"/>
        <item x="2484"/>
        <item x="403"/>
        <item x="2181"/>
        <item x="339"/>
        <item x="1554"/>
        <item x="296"/>
        <item x="2300"/>
        <item x="1866"/>
        <item x="1867"/>
        <item x="1088"/>
        <item x="1845"/>
        <item x="2518"/>
        <item x="1321"/>
        <item x="834"/>
        <item x="232"/>
        <item x="1038"/>
        <item x="1178"/>
        <item x="2188"/>
        <item x="795"/>
        <item x="412"/>
        <item x="465"/>
        <item x="1052"/>
        <item x="2025"/>
        <item x="2599"/>
        <item x="973"/>
        <item x="1814"/>
        <item x="911"/>
        <item x="1827"/>
        <item x="741"/>
        <item x="817"/>
        <item x="2491"/>
        <item x="1733"/>
        <item x="1361"/>
        <item x="1346"/>
        <item x="499"/>
        <item x="1754"/>
        <item x="764"/>
        <item x="565"/>
        <item x="1960"/>
        <item x="357"/>
        <item x="610"/>
        <item x="830"/>
        <item x="571"/>
        <item x="1280"/>
        <item x="1698"/>
        <item x="570"/>
        <item x="1058"/>
        <item x="2005"/>
        <item x="1792"/>
        <item x="935"/>
        <item x="1540"/>
        <item x="2144"/>
        <item x="1066"/>
        <item x="453"/>
        <item x="1949"/>
        <item x="2046"/>
        <item x="1526"/>
        <item x="1129"/>
        <item x="427"/>
        <item x="1422"/>
        <item x="1889"/>
        <item x="2192"/>
        <item x="1305"/>
        <item x="807"/>
        <item x="180"/>
        <item x="1862"/>
        <item x="75"/>
        <item x="2233"/>
        <item x="686"/>
        <item x="1407"/>
        <item x="491"/>
        <item x="1819"/>
        <item x="1365"/>
        <item x="544"/>
        <item x="443"/>
        <item x="2544"/>
        <item x="1105"/>
        <item x="1818"/>
        <item x="1537"/>
        <item x="458"/>
        <item x="1446"/>
        <item x="2370"/>
        <item x="538"/>
        <item x="10"/>
        <item x="262"/>
        <item x="1730"/>
        <item x="82"/>
        <item x="989"/>
        <item x="495"/>
        <item x="1935"/>
        <item x="348"/>
        <item x="478"/>
        <item x="677"/>
        <item x="1179"/>
        <item x="1955"/>
        <item x="254"/>
        <item x="914"/>
        <item x="1211"/>
        <item x="1288"/>
        <item x="1340"/>
        <item x="1503"/>
        <item x="724"/>
        <item x="1029"/>
        <item x="1098"/>
        <item x="770"/>
        <item x="379"/>
        <item x="2100"/>
        <item x="2007"/>
        <item x="517"/>
        <item x="625"/>
        <item x="685"/>
        <item x="233"/>
        <item x="1803"/>
        <item x="1579"/>
        <item x="74"/>
        <item x="1424"/>
        <item x="1886"/>
        <item x="2205"/>
        <item x="2345"/>
        <item x="2451"/>
        <item x="2220"/>
        <item x="2359"/>
        <item x="1732"/>
        <item x="2072"/>
        <item x="1740"/>
        <item x="1103"/>
        <item x="2295"/>
        <item x="2524"/>
        <item x="2208"/>
        <item x="2217"/>
        <item x="1381"/>
        <item x="2283"/>
        <item x="1642"/>
        <item x="176"/>
        <item x="2049"/>
        <item x="1394"/>
        <item x="2172"/>
        <item x="216"/>
        <item x="1927"/>
        <item x="2219"/>
        <item x="2292"/>
        <item x="627"/>
        <item x="624"/>
        <item x="2441"/>
        <item x="2570"/>
        <item x="2473"/>
        <item x="2511"/>
        <item x="2468"/>
        <item x="2385"/>
        <item x="1517"/>
        <item x="2218"/>
        <item x="897"/>
        <item x="1587"/>
        <item x="141"/>
        <item x="2414"/>
        <item x="666"/>
        <item x="2092"/>
        <item x="574"/>
        <item x="1363"/>
        <item x="732"/>
        <item x="1018"/>
        <item x="2521"/>
        <item x="1953"/>
        <item x="1822"/>
        <item x="524"/>
        <item x="2236"/>
        <item x="1362"/>
        <item x="612"/>
        <item x="429"/>
        <item x="1417"/>
        <item x="1063"/>
        <item x="2394"/>
        <item x="623"/>
        <item x="123"/>
        <item x="550"/>
        <item x="2375"/>
        <item x="2155"/>
        <item x="705"/>
        <item x="638"/>
        <item x="999"/>
        <item x="1712"/>
        <item x="1615"/>
        <item x="334"/>
        <item x="1951"/>
        <item x="1085"/>
        <item x="1781"/>
        <item x="725"/>
        <item x="910"/>
        <item x="170"/>
        <item x="324"/>
        <item x="2549"/>
        <item x="1921"/>
        <item x="1499"/>
        <item x="2247"/>
        <item x="21"/>
        <item x="1169"/>
        <item x="1431"/>
        <item x="2"/>
        <item x="1542"/>
        <item x="1100"/>
        <item x="1755"/>
        <item x="182"/>
        <item x="866"/>
        <item x="840"/>
        <item x="929"/>
        <item x="899"/>
        <item x="673"/>
        <item x="1124"/>
        <item x="1988"/>
        <item x="127"/>
        <item x="1879"/>
        <item x="2459"/>
        <item x="927"/>
        <item x="1529"/>
        <item x="1201"/>
        <item x="2492"/>
        <item x="835"/>
        <item x="690"/>
        <item x="2024"/>
        <item x="355"/>
        <item x="992"/>
        <item x="1609"/>
        <item x="576"/>
        <item x="2050"/>
        <item x="2126"/>
        <item x="1783"/>
        <item x="1174"/>
        <item x="2530"/>
        <item x="2474"/>
        <item x="1082"/>
        <item x="876"/>
        <item x="100"/>
        <item x="24"/>
        <item x="1399"/>
        <item x="792"/>
        <item x="88"/>
        <item x="1789"/>
        <item x="1804"/>
        <item x="737"/>
        <item x="1929"/>
        <item x="1513"/>
        <item x="631"/>
        <item x="91"/>
        <item x="1523"/>
        <item x="1644"/>
        <item x="1617"/>
        <item x="1385"/>
        <item x="396"/>
        <item x="533"/>
        <item x="90"/>
        <item x="92"/>
        <item x="270"/>
        <item x="1229"/>
        <item x="1469"/>
        <item x="2284"/>
        <item x="309"/>
        <item x="895"/>
        <item x="32"/>
        <item x="1496"/>
        <item x="1583"/>
        <item x="1588"/>
        <item x="388"/>
        <item x="569"/>
        <item x="1543"/>
        <item x="1005"/>
        <item x="1761"/>
        <item x="775"/>
        <item x="2308"/>
        <item x="2553"/>
        <item x="1635"/>
        <item x="259"/>
        <item x="505"/>
        <item x="2405"/>
        <item x="950"/>
        <item x="1745"/>
        <item x="853"/>
        <item x="394"/>
        <item x="964"/>
        <item x="464"/>
        <item x="2477"/>
        <item x="1829"/>
        <item x="1922"/>
        <item x="2151"/>
        <item x="469"/>
        <item x="564"/>
        <item x="1147"/>
        <item x="1706"/>
        <item x="917"/>
        <item x="266"/>
        <item x="1411"/>
        <item x="1721"/>
        <item x="1292"/>
        <item x="1445"/>
        <item x="65"/>
        <item x="2065"/>
        <item x="1050"/>
        <item x="1838"/>
        <item x="653"/>
        <item x="1805"/>
        <item x="1714"/>
        <item x="1797"/>
        <item x="1260"/>
        <item x="531"/>
        <item x="1358"/>
        <item x="2228"/>
        <item x="658"/>
        <item x="1924"/>
        <item x="2054"/>
        <item x="1097"/>
        <item x="44"/>
        <item x="142"/>
        <item x="1423"/>
        <item x="1708"/>
        <item x="105"/>
        <item x="1334"/>
        <item x="1462"/>
        <item x="1044"/>
        <item x="2564"/>
        <item x="57"/>
        <item x="2537"/>
        <item x="1437"/>
        <item x="2358"/>
        <item x="1544"/>
        <item x="1442"/>
        <item x="536"/>
        <item x="408"/>
        <item x="723"/>
        <item x="2589"/>
        <item x="193"/>
        <item x="2415"/>
        <item x="634"/>
        <item x="428"/>
        <item x="201"/>
        <item x="1374"/>
        <item x="2362"/>
        <item x="1888"/>
        <item x="1741"/>
        <item x="1746"/>
        <item x="1312"/>
        <item x="1033"/>
        <item x="2319"/>
        <item x="106"/>
        <item x="1167"/>
        <item x="236"/>
        <item x="1372"/>
        <item x="2047"/>
        <item x="782"/>
        <item x="1936"/>
        <item x="377"/>
        <item x="2327"/>
        <item x="80"/>
        <item x="1830"/>
        <item x="1511"/>
        <item x="1344"/>
        <item x="1616"/>
        <item x="1343"/>
        <item x="1069"/>
        <item x="1643"/>
        <item x="1971"/>
        <item x="751"/>
        <item x="1045"/>
        <item x="313"/>
        <item x="455"/>
        <item x="2237"/>
        <item x="382"/>
        <item x="988"/>
        <item x="750"/>
        <item x="2088"/>
        <item x="364"/>
        <item x="1832"/>
        <item x="2156"/>
        <item x="246"/>
        <item x="1677"/>
        <item x="2103"/>
        <item x="2086"/>
        <item x="2556"/>
        <item x="208"/>
        <item x="753"/>
        <item x="713"/>
        <item x="754"/>
        <item x="1215"/>
        <item x="2514"/>
        <item x="2404"/>
        <item x="590"/>
        <item x="585"/>
        <item x="1724"/>
        <item x="1093"/>
        <item x="743"/>
        <item x="617"/>
        <item x="472"/>
        <item x="1570"/>
        <item x="2071"/>
        <item x="947"/>
        <item x="250"/>
        <item x="178"/>
        <item x="1941"/>
        <item x="1795"/>
        <item x="1672"/>
        <item x="1274"/>
        <item x="1837"/>
        <item x="955"/>
        <item x="660"/>
        <item x="1032"/>
        <item x="2597"/>
        <item x="508"/>
        <item x="646"/>
        <item x="1315"/>
        <item x="242"/>
        <item x="1883"/>
        <item x="833"/>
        <item x="580"/>
        <item x="959"/>
        <item x="609"/>
        <item x="192"/>
        <item x="461"/>
        <item x="1010"/>
        <item x="522"/>
        <item x="2106"/>
        <item x="2306"/>
        <item x="874"/>
        <item x="204"/>
        <item x="1558"/>
        <item x="166"/>
        <item x="275"/>
        <item x="1810"/>
        <item x="1003"/>
        <item x="887"/>
        <item x="563"/>
        <item x="1552"/>
        <item x="769"/>
        <item x="2204"/>
        <item x="2055"/>
        <item x="1349"/>
        <item x="1470"/>
        <item x="2403"/>
        <item x="2548"/>
        <item x="906"/>
        <item x="2082"/>
        <item x="678"/>
        <item x="1408"/>
        <item x="537"/>
        <item x="527"/>
        <item x="2315"/>
        <item x="400"/>
        <item x="1895"/>
        <item x="1335"/>
        <item x="1854"/>
        <item x="540"/>
        <item x="1392"/>
        <item x="58"/>
        <item x="1757"/>
        <item x="1375"/>
        <item x="1451"/>
        <item x="1669"/>
        <item x="1153"/>
        <item x="1651"/>
        <item x="2443"/>
        <item x="2200"/>
        <item x="1520"/>
        <item x="1208"/>
        <item x="2596"/>
        <item x="2369"/>
        <item x="2551"/>
        <item x="419"/>
        <item x="1506"/>
        <item x="2445"/>
        <item x="2588"/>
        <item x="740"/>
        <item x="386"/>
        <item x="2288"/>
        <item x="69"/>
        <item x="2410"/>
        <item x="661"/>
        <item x="1447"/>
        <item x="2423"/>
        <item x="951"/>
        <item x="1173"/>
        <item x="1577"/>
        <item x="1120"/>
        <item x="1319"/>
        <item x="1355"/>
        <item x="2026"/>
        <item x="1478"/>
        <item x="2563"/>
        <item x="367"/>
        <item x="2076"/>
        <item x="2448"/>
        <item x="1524"/>
        <item x="2245"/>
        <item x="446"/>
        <item x="1077"/>
        <item x="206"/>
        <item x="554"/>
        <item x="561"/>
        <item x="567"/>
        <item x="1630"/>
        <item x="1736"/>
        <item x="2399"/>
        <item x="1037"/>
        <item x="1793"/>
        <item x="1310"/>
        <item x="63"/>
        <item x="49"/>
        <item x="709"/>
        <item x="1658"/>
        <item x="832"/>
        <item x="884"/>
        <item x="2179"/>
        <item x="1371"/>
        <item x="1697"/>
        <item x="1409"/>
        <item x="116"/>
        <item x="467"/>
        <item x="1613"/>
        <item x="1602"/>
        <item x="2280"/>
        <item x="2053"/>
        <item x="2154"/>
        <item x="738"/>
        <item x="979"/>
        <item x="765"/>
        <item x="43"/>
        <item x="2014"/>
        <item x="2328"/>
        <item x="2480"/>
        <item x="643"/>
        <item x="1430"/>
        <item x="822"/>
        <item x="2002"/>
        <item x="4"/>
        <item x="2163"/>
        <item x="426"/>
        <item x="2419"/>
        <item x="1041"/>
        <item x="594"/>
        <item x="2488"/>
        <item x="278"/>
        <item x="2011"/>
        <item x="22"/>
        <item x="1527"/>
        <item x="1993"/>
        <item x="1106"/>
        <item x="1679"/>
        <item x="2109"/>
        <item x="555"/>
        <item x="159"/>
        <item x="19"/>
        <item x="1715"/>
        <item x="1214"/>
        <item x="1428"/>
        <item x="107"/>
        <item x="1256"/>
        <item x="53"/>
        <item x="318"/>
        <item x="1843"/>
        <item x="2475"/>
        <item x="1557"/>
        <item x="115"/>
        <item x="2536"/>
        <item x="857"/>
        <item x="1699"/>
        <item x="1958"/>
        <item x="1144"/>
        <item x="422"/>
        <item x="1390"/>
        <item x="1727"/>
        <item x="2476"/>
        <item x="240"/>
        <item x="2041"/>
        <item x="882"/>
        <item x="773"/>
        <item x="1389"/>
        <item x="1495"/>
        <item x="742"/>
        <item x="1026"/>
        <item x="889"/>
        <item x="2133"/>
        <item x="2036"/>
        <item x="2555"/>
        <item x="2231"/>
        <item x="613"/>
        <item x="485"/>
        <item x="1778"/>
        <item x="140"/>
        <item x="1218"/>
        <item x="1891"/>
        <item x="28"/>
        <item x="424"/>
        <item x="2497"/>
        <item x="1510"/>
        <item x="1655"/>
        <item x="253"/>
        <item x="707"/>
        <item x="1347"/>
        <item x="330"/>
        <item x="84"/>
        <item x="431"/>
        <item x="718"/>
        <item x="1711"/>
        <item x="978"/>
        <item x="434"/>
        <item x="181"/>
        <item x="1977"/>
        <item x="877"/>
        <item x="1514"/>
        <item x="2045"/>
        <item x="516"/>
        <item x="2444"/>
        <item x="2142"/>
        <item x="1533"/>
        <item x="415"/>
        <item x="1206"/>
        <item x="333"/>
        <item x="1376"/>
        <item x="1505"/>
        <item x="974"/>
        <item x="1298"/>
        <item x="996"/>
        <item x="772"/>
        <item x="1210"/>
        <item x="1223"/>
        <item x="405"/>
        <item x="938"/>
        <item x="329"/>
        <item x="794"/>
        <item x="1025"/>
        <item x="798"/>
        <item x="241"/>
        <item x="2349"/>
        <item x="588"/>
        <item x="908"/>
        <item x="389"/>
        <item x="744"/>
        <item x="626"/>
        <item x="838"/>
        <item x="526"/>
        <item x="1148"/>
        <item x="1954"/>
        <item x="836"/>
        <item x="29"/>
        <item x="2357"/>
        <item x="1481"/>
        <item x="2056"/>
        <item x="101"/>
        <item x="1938"/>
        <item x="1419"/>
        <item x="1291"/>
        <item x="2145"/>
        <item x="2137"/>
        <item x="1790"/>
        <item x="41"/>
        <item x="1239"/>
        <item x="1324"/>
        <item x="1600"/>
        <item x="120"/>
        <item x="1342"/>
        <item x="1295"/>
        <item x="1725"/>
        <item x="2561"/>
        <item x="2061"/>
        <item x="2545"/>
        <item x="880"/>
        <item x="667"/>
        <item x="71"/>
        <item x="217"/>
        <item x="79"/>
        <item x="2314"/>
        <item x="1566"/>
        <item x="855"/>
        <item x="2074"/>
        <item x="2382"/>
        <item x="596"/>
        <item x="2329"/>
        <item x="1934"/>
        <item x="2141"/>
        <item x="66"/>
        <item x="1463"/>
        <item x="152"/>
        <item x="1689"/>
        <item x="1068"/>
        <item x="2264"/>
        <item x="1391"/>
        <item x="579"/>
        <item x="2562"/>
        <item x="1366"/>
        <item x="919"/>
        <item x="2051"/>
        <item x="311"/>
        <item x="1538"/>
        <item x="2579"/>
        <item x="2478"/>
        <item x="475"/>
        <item x="589"/>
        <item x="861"/>
        <item x="2457"/>
        <item x="2229"/>
        <item x="378"/>
        <item x="1632"/>
        <item x="1474"/>
        <item x="267"/>
        <item x="1055"/>
        <item x="688"/>
        <item x="1352"/>
        <item x="494"/>
        <item x="2396"/>
        <item x="1316"/>
        <item x="1314"/>
        <item x="2194"/>
        <item x="2395"/>
        <item x="1942"/>
        <item x="239"/>
        <item x="271"/>
        <item x="2252"/>
        <item x="1855"/>
        <item x="164"/>
        <item x="1599"/>
        <item x="2132"/>
        <item x="695"/>
        <item x="2285"/>
        <item x="969"/>
        <item x="2003"/>
        <item x="1596"/>
        <item x="2042"/>
        <item x="87"/>
        <item x="345"/>
        <item x="1713"/>
        <item x="1158"/>
        <item x="700"/>
        <item x="2532"/>
        <item x="2439"/>
        <item x="2187"/>
        <item x="282"/>
        <item x="1084"/>
        <item x="294"/>
        <item x="905"/>
        <item x="784"/>
        <item x="2139"/>
        <item x="2411"/>
        <item x="128"/>
        <item x="1568"/>
        <item x="338"/>
        <item x="2525"/>
        <item x="1466"/>
        <item x="1631"/>
        <item x="1525"/>
        <item x="2201"/>
        <item x="2482"/>
        <item x="135"/>
        <item x="391"/>
        <item x="948"/>
        <item x="924"/>
        <item x="1410"/>
        <item x="803"/>
        <item x="1492"/>
        <item x="708"/>
        <item x="2034"/>
        <item x="2171"/>
        <item x="791"/>
        <item x="1186"/>
        <item x="1092"/>
        <item x="1776"/>
        <item x="493"/>
        <item x="319"/>
        <item x="1576"/>
        <item x="2060"/>
        <item x="797"/>
        <item x="2216"/>
        <item x="2554"/>
        <item x="722"/>
        <item x="2336"/>
        <item x="1432"/>
        <item x="868"/>
        <item x="983"/>
        <item x="2307"/>
        <item x="2465"/>
        <item x="2528"/>
        <item x="50"/>
        <item x="1142"/>
        <item x="2426"/>
        <item x="2131"/>
        <item x="1011"/>
        <item x="2070"/>
        <item x="2031"/>
        <item x="2101"/>
        <item x="1559"/>
        <item x="1107"/>
        <item x="2110"/>
        <item x="481"/>
        <item x="760"/>
        <item x="1064"/>
        <item x="1984"/>
        <item x="1479"/>
        <item x="913"/>
        <item x="157"/>
        <item x="936"/>
        <item x="1900"/>
        <item x="961"/>
        <item x="551"/>
        <item x="2291"/>
        <item x="305"/>
        <item x="2447"/>
        <item x="1849"/>
        <item x="1175"/>
        <item x="1905"/>
        <item x="720"/>
        <item x="196"/>
        <item x="670"/>
        <item x="438"/>
        <item x="2501"/>
        <item x="2428"/>
        <item x="2591"/>
        <item x="1700"/>
        <item x="1682"/>
        <item x="692"/>
        <item x="986"/>
        <item x="894"/>
        <item x="349"/>
        <item x="1902"/>
        <item x="1995"/>
        <item x="2125"/>
        <item x="1195"/>
        <item x="2298"/>
        <item x="1109"/>
        <item x="2442"/>
        <item x="2195"/>
        <item x="1820"/>
        <item x="915"/>
        <item x="2571"/>
        <item x="402"/>
        <item x="2429"/>
        <item x="1945"/>
        <item x="2238"/>
        <item x="859"/>
        <item x="2069"/>
        <item x="1364"/>
        <item x="2167"/>
        <item x="56"/>
        <item x="2162"/>
        <item x="1130"/>
        <item x="1228"/>
        <item x="52"/>
        <item x="456"/>
        <item x="1119"/>
        <item x="2240"/>
        <item x="2606"/>
        <item x="1747"/>
        <item x="2230"/>
        <item x="727"/>
        <item x="1833"/>
        <item x="2254"/>
        <item x="2108"/>
        <item x="1293"/>
        <item x="2360"/>
        <item x="875"/>
        <item x="420"/>
        <item x="1317"/>
        <item x="827"/>
        <item x="463"/>
        <item x="1807"/>
        <item x="878"/>
        <item x="560"/>
        <item x="2297"/>
        <item x="2522"/>
        <item x="1653"/>
        <item x="2249"/>
        <item x="607"/>
        <item x="2433"/>
        <item x="583"/>
        <item x="870"/>
        <item x="994"/>
        <item x="1328"/>
        <item x="937"/>
        <item x="249"/>
        <item x="1926"/>
        <item x="1139"/>
        <item x="2600"/>
        <item x="2390"/>
        <item x="715"/>
        <item x="1405"/>
        <item x="1266"/>
        <item x="1962"/>
        <item x="110"/>
        <item x="2427"/>
        <item x="1791"/>
        <item x="131"/>
        <item x="802"/>
        <item x="1564"/>
        <item x="2365"/>
        <item x="2364"/>
        <item x="470"/>
        <item x="683"/>
        <item x="975"/>
        <item x="650"/>
        <item x="1662"/>
        <item x="637"/>
        <item x="2207"/>
        <item x="150"/>
        <item x="552"/>
        <item x="2559"/>
        <item x="1808"/>
        <item x="621"/>
        <item x="2159"/>
        <item x="1230"/>
        <item x="191"/>
        <item x="635"/>
        <item x="1253"/>
        <item x="1282"/>
        <item x="2368"/>
        <item x="2533"/>
        <item x="598"/>
        <item x="1994"/>
        <item x="651"/>
        <item x="47"/>
        <item x="399"/>
        <item x="2033"/>
        <item x="1301"/>
        <item x="2275"/>
        <item x="2576"/>
        <item x="2381"/>
        <item x="1572"/>
        <item x="1440"/>
        <item x="2438"/>
        <item x="373"/>
        <item x="603"/>
        <item x="1928"/>
        <item x="767"/>
        <item x="397"/>
        <item x="1611"/>
        <item x="1001"/>
        <item x="1027"/>
        <item x="1255"/>
        <item x="1950"/>
        <item x="256"/>
        <item x="783"/>
        <item x="1952"/>
        <item x="1607"/>
        <item x="1170"/>
        <item x="2261"/>
        <item x="2304"/>
        <item x="2177"/>
        <item x="2048"/>
        <item x="2084"/>
        <item x="863"/>
        <item x="943"/>
        <item x="1959"/>
        <item x="362"/>
        <item x="2062"/>
        <item x="1128"/>
        <item x="1454"/>
        <item x="213"/>
        <item x="149"/>
        <item x="1290"/>
        <item x="1439"/>
        <item x="1236"/>
        <item x="645"/>
        <item x="2052"/>
        <item x="2242"/>
        <item x="45"/>
        <item x="2509"/>
        <item x="1429"/>
        <item x="322"/>
        <item x="1796"/>
        <item x="2043"/>
        <item x="2557"/>
        <item x="1265"/>
        <item x="946"/>
        <item x="1836"/>
        <item x="1287"/>
        <item x="1395"/>
        <item x="1840"/>
        <item x="1774"/>
        <item x="1912"/>
        <item x="1177"/>
        <item x="1597"/>
        <item x="341"/>
        <item x="1254"/>
        <item x="1183"/>
        <item x="956"/>
        <item x="186"/>
        <item x="2513"/>
        <item x="1748"/>
        <item x="848"/>
        <item x="622"/>
        <item x="1560"/>
        <item x="1383"/>
        <item x="1412"/>
        <item x="1126"/>
        <item x="2038"/>
        <item x="299"/>
        <item x="2463"/>
        <item x="2387"/>
        <item x="1683"/>
        <item x="51"/>
        <item x="776"/>
        <item x="801"/>
        <item x="503"/>
        <item x="1749"/>
        <item x="1571"/>
        <item x="354"/>
        <item x="2503"/>
        <item x="814"/>
        <item x="393"/>
        <item x="1709"/>
        <item x="35"/>
        <item x="119"/>
        <item x="1040"/>
        <item x="381"/>
        <item x="1398"/>
        <item x="1815"/>
        <item x="2344"/>
        <item x="962"/>
        <item x="114"/>
        <item x="352"/>
        <item x="1799"/>
        <item x="1150"/>
        <item x="710"/>
        <item x="1125"/>
        <item x="966"/>
        <item x="479"/>
        <item x="1443"/>
        <item x="839"/>
        <item x="1163"/>
        <item x="1869"/>
        <item x="1985"/>
        <item x="1769"/>
        <item x="761"/>
        <item x="2539"/>
        <item x="1899"/>
        <item x="923"/>
        <item x="290"/>
        <item x="1546"/>
        <item x="317"/>
        <item x="1046"/>
        <item x="165"/>
        <item x="1369"/>
        <item x="111"/>
        <item x="1684"/>
        <item x="2161"/>
        <item x="1801"/>
        <item x="1728"/>
        <item x="1948"/>
        <item x="292"/>
        <item x="2584"/>
        <item x="2271"/>
        <item x="1638"/>
        <item x="845"/>
        <item x="1121"/>
        <item x="1245"/>
        <item x="2330"/>
        <item x="1149"/>
        <item x="591"/>
        <item x="639"/>
        <item x="2186"/>
        <item x="1233"/>
        <item x="819"/>
        <item x="717"/>
        <item x="1067"/>
        <item x="2279"/>
        <item x="126"/>
        <item x="1198"/>
        <item x="40"/>
        <item x="633"/>
        <item x="642"/>
        <item x="442"/>
        <item x="2281"/>
        <item x="451"/>
        <item x="1434"/>
        <item x="175"/>
        <item x="662"/>
        <item x="2272"/>
        <item x="2602"/>
        <item x="2269"/>
        <item x="1450"/>
        <item x="1574"/>
        <item x="1065"/>
        <item x="1477"/>
        <item x="1083"/>
        <item x="243"/>
        <item x="234"/>
        <item x="1612"/>
        <item x="1986"/>
        <item x="883"/>
        <item x="846"/>
        <item x="2121"/>
        <item x="15"/>
        <item x="410"/>
        <item x="184"/>
        <item x="33"/>
        <item x="1370"/>
        <item x="1704"/>
        <item x="1414"/>
        <item x="879"/>
        <item x="2211"/>
        <item x="618"/>
        <item x="1043"/>
        <item x="787"/>
        <item x="2512"/>
        <item x="1197"/>
        <item x="680"/>
        <item x="2258"/>
        <item x="2040"/>
        <item x="226"/>
        <item x="54"/>
        <item x="2212"/>
        <item x="781"/>
        <item x="933"/>
        <item x="701"/>
        <item x="1487"/>
        <item x="942"/>
        <item x="829"/>
        <item x="272"/>
        <item x="2067"/>
        <item x="2316"/>
        <item x="2347"/>
        <item x="1441"/>
        <item x="1086"/>
        <item x="681"/>
        <item x="941"/>
        <item x="1659"/>
        <item x="559"/>
        <item x="572"/>
        <item x="1080"/>
        <item x="2485"/>
        <item x="1216"/>
        <item x="1637"/>
        <item x="920"/>
        <item x="703"/>
        <item x="2412"/>
        <item x="1573"/>
        <item x="2066"/>
        <item x="1903"/>
        <item x="2436"/>
        <item x="1716"/>
        <item x="2458"/>
        <item x="711"/>
        <item x="1013"/>
        <item x="2032"/>
        <item x="546"/>
        <item x="2165"/>
        <item x="244"/>
        <item x="1665"/>
        <item x="1157"/>
        <item x="1162"/>
        <item x="448"/>
        <item x="1648"/>
        <item x="2517"/>
        <item x="31"/>
        <item x="891"/>
        <item x="1773"/>
        <item x="967"/>
        <item x="2030"/>
        <item x="380"/>
        <item x="1812"/>
        <item x="1785"/>
        <item x="325"/>
        <item x="2210"/>
        <item x="1140"/>
        <item x="1614"/>
        <item x="2213"/>
        <item x="759"/>
        <item x="2498"/>
        <item x="1259"/>
        <item x="816"/>
        <item x="188"/>
        <item x="1224"/>
        <item x="1623"/>
        <item x="2147"/>
        <item x="2323"/>
        <item x="1821"/>
        <item x="1964"/>
        <item x="534"/>
        <item x="1075"/>
        <item x="23"/>
        <item x="327"/>
        <item x="1515"/>
        <item x="1522"/>
        <item x="1133"/>
        <item x="2302"/>
        <item x="1592"/>
        <item x="573"/>
        <item x="1243"/>
        <item x="1545"/>
        <item x="1378"/>
        <item x="654"/>
        <item x="977"/>
        <item x="108"/>
        <item x="1238"/>
        <item x="2028"/>
        <item x="372"/>
        <item x="1963"/>
        <item x="0"/>
        <item x="2089"/>
        <item x="1696"/>
        <item x="248"/>
        <item x="1939"/>
        <item x="1798"/>
        <item x="1276"/>
        <item x="1861"/>
        <item x="1969"/>
        <item x="86"/>
        <item x="1932"/>
        <item x="847"/>
        <item x="343"/>
        <item x="1551"/>
        <item x="1435"/>
        <item x="1484"/>
        <item x="2075"/>
        <item x="636"/>
        <item x="672"/>
        <item x="998"/>
        <item x="1225"/>
        <item x="1300"/>
        <item x="1051"/>
        <item x="799"/>
        <item x="1625"/>
        <item x="691"/>
        <item x="2148"/>
        <item x="1968"/>
        <item x="2453"/>
        <item x="1421"/>
        <item x="1200"/>
        <item x="1882"/>
        <item x="2227"/>
        <item x="850"/>
        <item x="2016"/>
        <item x="2519"/>
        <item x="375"/>
        <item x="1036"/>
        <item x="2508"/>
        <item x="1539"/>
        <item x="1234"/>
        <item x="1998"/>
        <item x="332"/>
        <item x="1354"/>
        <item x="423"/>
        <item x="971"/>
        <item x="2334"/>
        <item x="210"/>
        <item x="143"/>
        <item x="800"/>
        <item x="2287"/>
        <item x="279"/>
        <item x="1187"/>
        <item x="2333"/>
        <item x="2352"/>
        <item x="113"/>
        <item x="2262"/>
        <item x="1393"/>
        <item x="2173"/>
        <item x="1908"/>
        <item x="1160"/>
        <item x="1707"/>
        <item x="1668"/>
        <item x="407"/>
        <item x="2384"/>
        <item x="287"/>
        <item x="1268"/>
        <item x="2091"/>
        <item x="17"/>
        <item x="1578"/>
        <item x="1099"/>
        <item x="779"/>
        <item x="1966"/>
        <item x="1887"/>
        <item x="2309"/>
        <item x="2176"/>
        <item x="1636"/>
        <item x="1333"/>
        <item x="922"/>
        <item x="1504"/>
        <item x="1619"/>
        <item x="2609"/>
        <item x="763"/>
        <item x="813"/>
        <item x="1851"/>
        <item x="730"/>
        <item x="2575"/>
        <item x="1743"/>
        <item x="1004"/>
        <item x="548"/>
        <item x="1634"/>
        <item x="904"/>
        <item x="1605"/>
        <item x="187"/>
        <item x="1734"/>
        <item x="1480"/>
        <item x="1307"/>
        <item x="684"/>
        <item x="2546"/>
        <item x="274"/>
        <item x="804"/>
        <item x="1729"/>
        <item x="2203"/>
        <item x="1603"/>
        <item x="46"/>
        <item x="2581"/>
        <item x="2376"/>
        <item x="480"/>
        <item x="659"/>
        <item x="869"/>
        <item x="2168"/>
        <item x="2079"/>
        <item x="907"/>
        <item x="1875"/>
        <item x="2174"/>
        <item x="1061"/>
        <item x="892"/>
        <item x="2452"/>
        <item x="1940"/>
        <item x="347"/>
        <item x="96"/>
        <item x="2583"/>
        <item x="1270"/>
        <item x="1550"/>
        <item x="280"/>
        <item x="2122"/>
        <item x="1095"/>
        <item x="2534"/>
        <item x="2431"/>
        <item x="1348"/>
        <item x="2099"/>
        <item x="1621"/>
        <item x="353"/>
        <item x="849"/>
        <item x="671"/>
        <item x="365"/>
        <item x="1590"/>
        <item x="1824"/>
        <item x="1618"/>
        <item x="1006"/>
        <item x="934"/>
        <item x="1386"/>
        <item x="1357"/>
        <item x="1671"/>
        <item x="952"/>
        <item x="2373"/>
        <item x="2335"/>
        <item x="1048"/>
        <item x="2114"/>
        <item x="237"/>
        <item x="346"/>
        <item x="593"/>
        <item x="328"/>
        <item x="1009"/>
        <item x="483"/>
        <item x="1582"/>
        <item x="406"/>
        <item x="1402"/>
        <item x="125"/>
        <item x="918"/>
        <item x="1112"/>
        <item x="2500"/>
        <item x="2494"/>
        <item x="1528"/>
        <item x="2270"/>
        <item x="1722"/>
        <item x="1589"/>
        <item x="497"/>
        <item x="76"/>
        <item x="2020"/>
        <item x="2460"/>
        <item x="124"/>
        <item x="1930"/>
        <item x="1880"/>
        <item x="366"/>
        <item x="2001"/>
        <item x="1705"/>
        <item x="1244"/>
        <item x="812"/>
        <item x="1438"/>
        <item x="628"/>
        <item x="1850"/>
        <item x="2317"/>
        <item x="2124"/>
        <item x="500"/>
        <item x="1844"/>
        <item x="168"/>
        <item x="1137"/>
        <item x="289"/>
        <item x="674"/>
        <item x="595"/>
        <item x="211"/>
        <item x="1816"/>
        <item x="1222"/>
        <item x="1184"/>
        <item x="1132"/>
        <item x="793"/>
        <item x="487"/>
        <item x="489"/>
        <item x="1825"/>
        <item x="1115"/>
        <item x="1304"/>
        <item x="409"/>
        <item x="2119"/>
        <item x="435"/>
        <item x="808"/>
        <item x="384"/>
        <item x="1332"/>
        <item x="2523"/>
        <item x="2402"/>
        <item x="2321"/>
        <item x="1628"/>
        <item x="815"/>
        <item x="2481"/>
        <item x="1601"/>
        <item x="2265"/>
        <item x="1999"/>
        <item x="1919"/>
        <item x="2311"/>
        <item x="1076"/>
        <item x="2371"/>
        <item x="556"/>
        <item x="1549"/>
        <item x="2107"/>
        <item x="2483"/>
        <item x="1351"/>
        <item x="474"/>
        <item x="2140"/>
        <item x="1275"/>
        <item x="1272"/>
        <item x="2550"/>
        <item x="1459"/>
        <item x="729"/>
        <item x="1367"/>
        <item x="1415"/>
        <item x="77"/>
        <item x="644"/>
        <item x="1598"/>
        <item x="608"/>
        <item x="2341"/>
        <item x="1562"/>
        <item x="1772"/>
        <item x="1217"/>
        <item x="1694"/>
        <item x="2366"/>
        <item x="2610"/>
        <item x="2572"/>
        <item x="2541"/>
        <item x="281"/>
        <item x="390"/>
        <item x="2535"/>
        <item x="102"/>
        <item x="145"/>
        <item x="2022"/>
        <item x="1303"/>
        <item x="1323"/>
        <item x="2010"/>
        <item x="1345"/>
        <item x="306"/>
        <item x="2425"/>
        <item x="16"/>
        <item x="2567"/>
        <item x="521"/>
        <item x="2018"/>
        <item x="2552"/>
        <item x="1911"/>
        <item x="252"/>
        <item x="604"/>
        <item x="1159"/>
        <item x="269"/>
        <item x="2198"/>
        <item x="528"/>
        <item x="2393"/>
        <item x="1042"/>
        <item x="523"/>
        <item x="1870"/>
        <item x="2325"/>
        <item x="1996"/>
        <item x="865"/>
        <item x="118"/>
        <item x="858"/>
        <item x="2129"/>
        <item x="413"/>
        <item x="1856"/>
        <item x="1489"/>
        <item x="2540"/>
        <item x="586"/>
        <item x="530"/>
        <item x="418"/>
        <item x="2263"/>
        <item x="940"/>
        <item x="1933"/>
        <item x="1181"/>
        <item x="1455"/>
        <item x="1839"/>
        <item x="2274"/>
        <item x="2128"/>
        <item x="733"/>
        <item x="173"/>
        <item x="1473"/>
        <item x="2446"/>
        <item x="421"/>
        <item x="1991"/>
        <item x="2013"/>
        <item x="2383"/>
        <item x="501"/>
        <item x="886"/>
        <item x="1199"/>
        <item x="134"/>
        <item x="963"/>
        <item x="2294"/>
        <item x="218"/>
        <item x="513"/>
        <item x="2160"/>
        <item x="1057"/>
        <item x="2094"/>
        <item x="2353"/>
        <item x="2276"/>
        <item x="1974"/>
        <item x="1382"/>
        <item x="2531"/>
        <item x="820"/>
        <item x="37"/>
        <item x="1859"/>
        <item x="1261"/>
        <item x="1336"/>
        <item x="2435"/>
        <item x="1865"/>
        <item x="197"/>
        <item x="614"/>
        <item x="1337"/>
        <item x="117"/>
        <item x="255"/>
        <item x="247"/>
        <item x="153"/>
        <item x="25"/>
        <item x="1548"/>
        <item x="1853"/>
        <item x="130"/>
        <item x="462"/>
        <item x="539"/>
        <item x="1309"/>
        <item x="1892"/>
        <item x="745"/>
        <item x="851"/>
        <item x="2489"/>
        <item x="553"/>
        <item x="1661"/>
        <item x="748"/>
        <item x="1258"/>
        <item x="1502"/>
        <item x="1620"/>
        <item x="1164"/>
        <item x="2058"/>
        <item x="520"/>
        <item x="1846"/>
        <item x="1541"/>
        <item x="931"/>
        <item x="144"/>
        <item x="1646"/>
        <item x="2019"/>
        <item x="229"/>
        <item x="94"/>
        <item x="26"/>
        <item x="1031"/>
        <item x="965"/>
        <item x="1401"/>
        <item x="898"/>
        <item x="1240"/>
        <item x="1114"/>
        <item x="1341"/>
        <item x="602"/>
        <item x="2081"/>
        <item x="81"/>
        <item x="263"/>
        <item x="1756"/>
        <item x="1176"/>
        <item x="2293"/>
        <item x="515"/>
        <item x="2379"/>
        <item x="183"/>
        <item x="2193"/>
        <item x="2430"/>
        <item x="350"/>
        <item x="264"/>
        <item x="1828"/>
        <item x="1847"/>
        <item x="993"/>
        <item x="2143"/>
        <item x="2417"/>
        <item x="510"/>
        <item x="1231"/>
        <item x="374"/>
        <item x="2407"/>
        <item x="1871"/>
        <item x="337"/>
        <item x="582"/>
        <item x="821"/>
        <item x="649"/>
        <item x="2356"/>
        <item x="1910"/>
        <item x="404"/>
        <item x="1327"/>
        <item x="195"/>
        <item x="496"/>
        <item x="122"/>
        <item x="2190"/>
        <item x="1104"/>
        <item x="2469"/>
        <item x="2462"/>
        <item x="154"/>
        <item x="519"/>
        <item x="562"/>
        <item x="1780"/>
        <item x="2251"/>
        <item x="214"/>
        <item x="1024"/>
        <item x="2097"/>
        <item x="1289"/>
        <item x="1923"/>
        <item x="1901"/>
        <item x="1373"/>
        <item x="2378"/>
        <item x="2440"/>
        <item x="336"/>
        <item x="1490"/>
        <item x="958"/>
        <item x="597"/>
        <item x="1695"/>
        <item x="2102"/>
        <item x="60"/>
        <item x="2397"/>
        <item x="301"/>
        <item x="805"/>
        <item x="230"/>
        <item x="1226"/>
        <item x="62"/>
        <item x="1486"/>
        <item x="2224"/>
        <item x="1555"/>
        <item x="1116"/>
        <item x="1610"/>
        <item x="2273"/>
        <item x="12"/>
        <item x="401"/>
        <item x="1858"/>
        <item x="359"/>
        <item x="1283"/>
        <item x="1325"/>
        <item x="1156"/>
        <item x="1580"/>
        <item x="2461"/>
        <item x="55"/>
        <item x="1016"/>
        <item x="273"/>
        <item x="1881"/>
        <item x="1656"/>
        <item x="1943"/>
        <item x="2083"/>
        <item x="1594"/>
        <item x="1976"/>
        <item x="148"/>
        <item x="369"/>
        <item x="852"/>
        <item x="1760"/>
        <item x="449"/>
        <item x="1012"/>
        <item x="1049"/>
        <item x="1802"/>
        <item x="1279"/>
        <item x="587"/>
        <item x="1848"/>
        <item x="714"/>
        <item x="2286"/>
        <item x="1735"/>
        <item x="1779"/>
        <item x="2343"/>
        <item x="1117"/>
        <item x="860"/>
        <item x="2004"/>
        <item x="1205"/>
        <item x="856"/>
        <item x="1654"/>
        <item x="1593"/>
        <item x="1221"/>
        <item x="888"/>
        <item x="1472"/>
        <item x="728"/>
        <item x="1794"/>
        <item x="1102"/>
        <item x="1079"/>
        <item x="2388"/>
        <item x="1547"/>
        <item x="2566"/>
        <item x="1400"/>
        <item x="1242"/>
        <item x="1742"/>
        <item x="1765"/>
        <item x="2117"/>
        <item x="837"/>
        <item x="1471"/>
        <item x="1110"/>
        <item x="1893"/>
        <item x="1680"/>
        <item x="1413"/>
        <item x="444"/>
        <item x="1059"/>
        <item x="2215"/>
        <item x="630"/>
        <item x="1674"/>
        <item x="1452"/>
        <item x="1359"/>
        <item x="762"/>
        <item x="1581"/>
        <item x="2197"/>
        <item x="647"/>
        <item x="1639"/>
        <item x="1145"/>
        <item x="547"/>
        <item x="2301"/>
        <item x="2112"/>
        <item x="300"/>
        <item x="1485"/>
        <item x="939"/>
        <item x="1975"/>
        <item x="1227"/>
        <item x="219"/>
        <item x="543"/>
        <item x="1237"/>
        <item x="228"/>
        <item x="2087"/>
        <item x="2493"/>
        <item x="1809"/>
        <item x="2350"/>
        <item x="2421"/>
        <item x="163"/>
        <item x="172"/>
        <item x="2574"/>
        <item x="532"/>
        <item x="27"/>
        <item x="1189"/>
        <item x="1138"/>
        <item x="414"/>
        <item x="73"/>
        <item x="957"/>
        <item x="749"/>
        <item x="1701"/>
        <item x="286"/>
        <item x="788"/>
        <item x="121"/>
        <item x="323"/>
        <item x="1297"/>
        <item x="1531"/>
        <item x="2257"/>
        <item x="2253"/>
        <item x="2569"/>
        <item x="2255"/>
        <item x="1842"/>
        <item x="1553"/>
        <item x="1"/>
        <item x="2196"/>
        <item x="1252"/>
        <item x="768"/>
        <item x="1534"/>
        <item x="2169"/>
        <item x="89"/>
        <item x="1624"/>
        <item x="1817"/>
        <item x="945"/>
        <item x="949"/>
        <item x="2422"/>
        <item x="1720"/>
        <item x="283"/>
        <item x="344"/>
        <item x="1035"/>
        <item x="1294"/>
        <item x="731"/>
        <item x="2059"/>
        <item x="2363"/>
        <item x="439"/>
        <item x="687"/>
        <item x="1608"/>
        <item x="9"/>
        <item x="2338"/>
        <item x="1703"/>
        <item x="697"/>
        <item x="39"/>
        <item x="545"/>
        <item x="1894"/>
        <item x="987"/>
        <item x="1154"/>
        <item x="1666"/>
        <item x="2012"/>
        <item x="1021"/>
        <item x="2527"/>
        <item x="1978"/>
        <item x="1030"/>
        <item x="1823"/>
        <item x="2578"/>
        <item x="1456"/>
        <item x="2303"/>
        <item x="2185"/>
        <item x="223"/>
        <item x="2510"/>
        <item x="2096"/>
        <item x="698"/>
        <item x="2505"/>
        <item x="693"/>
        <item x="2490"/>
        <item x="2434"/>
        <item x="629"/>
        <item x="1920"/>
        <item x="1377"/>
        <item x="1917"/>
        <item x="831"/>
        <item x="809"/>
        <item x="1326"/>
        <item x="1188"/>
        <item x="171"/>
        <item x="1738"/>
        <item x="736"/>
        <item x="59"/>
        <item x="1863"/>
        <item x="1835"/>
        <item x="2222"/>
        <item x="162"/>
        <item x="473"/>
        <item x="2111"/>
        <item x="2209"/>
        <item x="1073"/>
        <item x="6"/>
        <item x="221"/>
        <item x="786"/>
        <item x="1518"/>
        <item x="1857"/>
        <item x="1220"/>
        <item x="1397"/>
        <item x="490"/>
        <item x="620"/>
        <item x="2310"/>
        <item x="862"/>
        <item x="1494"/>
        <item x="1318"/>
        <item x="189"/>
        <item x="1488"/>
        <item x="844"/>
        <item x="1273"/>
        <item x="1248"/>
        <item x="129"/>
        <item x="1250"/>
        <item x="2377"/>
        <item x="441"/>
        <item x="2243"/>
        <item x="1482"/>
        <item x="302"/>
        <item x="2085"/>
        <item x="203"/>
        <item x="392"/>
        <item x="1403"/>
        <item x="326"/>
        <item x="257"/>
        <item x="566"/>
        <item x="1907"/>
        <item x="502"/>
        <item x="854"/>
        <item x="1645"/>
        <item x="284"/>
        <item x="615"/>
        <item x="167"/>
        <item x="1626"/>
        <item x="843"/>
        <item x="387"/>
        <item x="984"/>
        <item x="2496"/>
        <item x="1685"/>
        <item x="1584"/>
        <item x="1509"/>
        <item x="535"/>
        <item x="1916"/>
        <item x="668"/>
        <item x="2136"/>
        <item x="1904"/>
        <item x="1981"/>
        <item x="1284"/>
        <item x="2467"/>
        <item x="342"/>
        <item x="1980"/>
        <item x="1263"/>
        <item x="818"/>
        <item x="11"/>
        <item x="1202"/>
        <item x="1784"/>
        <item x="706"/>
        <item x="1475"/>
        <item x="1667"/>
        <item x="1633"/>
        <item x="212"/>
        <item x="990"/>
        <item x="1313"/>
        <item x="689"/>
        <item x="541"/>
        <item x="2098"/>
        <item x="2408"/>
        <item x="1039"/>
        <item x="581"/>
        <item x="1047"/>
        <item x="1123"/>
        <item x="1007"/>
        <item x="2130"/>
        <item x="592"/>
        <item x="890"/>
        <item x="1023"/>
        <item x="1020"/>
        <item x="696"/>
        <item x="1458"/>
        <item x="664"/>
        <item x="215"/>
        <item x="504"/>
        <item x="1944"/>
        <item x="972"/>
        <item x="2057"/>
        <item x="1380"/>
        <item x="558"/>
        <item x="72"/>
        <item x="2191"/>
        <item x="2225"/>
        <item x="1719"/>
        <item x="2164"/>
        <item x="777"/>
        <item x="2520"/>
        <item x="702"/>
        <item x="2116"/>
        <item x="2235"/>
        <item x="370"/>
        <item x="2296"/>
        <item x="1379"/>
        <item x="1353"/>
        <item x="1089"/>
        <item x="1329"/>
        <item x="976"/>
        <item x="826"/>
        <item x="459"/>
        <item x="1008"/>
        <item x="2456"/>
        <item x="139"/>
        <item x="1897"/>
        <item x="1296"/>
        <item x="291"/>
        <item x="2260"/>
        <item x="789"/>
        <item x="1519"/>
        <item x="2479"/>
        <item x="2244"/>
        <item x="2424"/>
        <item x="436"/>
        <item x="2529"/>
        <item x="514"/>
        <item x="261"/>
        <item x="871"/>
        <item x="1101"/>
        <item x="1788"/>
        <item x="2312"/>
        <item x="1251"/>
        <item x="285"/>
        <item x="2515"/>
        <item x="268"/>
        <item x="1331"/>
        <item x="601"/>
        <item x="8"/>
        <item x="265"/>
        <item x="1182"/>
        <item x="1278"/>
        <item x="425"/>
        <item x="542"/>
        <item x="1127"/>
        <item x="1987"/>
        <item x="1286"/>
        <item x="1647"/>
        <item x="1416"/>
        <item x="675"/>
        <item x="1151"/>
        <item x="1878"/>
        <item x="2380"/>
        <item x="1852"/>
        <item x="1500"/>
        <item x="811"/>
        <item x="2608"/>
        <item x="68"/>
        <item x="209"/>
        <item x="1758"/>
        <item x="315"/>
        <item x="704"/>
        <item x="2565"/>
        <item x="1418"/>
        <item x="1017"/>
        <item x="2324"/>
        <item x="1396"/>
        <item x="2313"/>
        <item x="912"/>
        <item x="867"/>
        <item x="1650"/>
        <item x="746"/>
        <item x="1876"/>
        <item x="1464"/>
        <item x="1973"/>
        <item x="1800"/>
        <item x="1762"/>
        <item x="38"/>
        <item x="980"/>
        <item x="440"/>
        <item x="756"/>
        <item x="488"/>
        <item x="1501"/>
        <item x="2221"/>
        <item x="1771"/>
        <item x="312"/>
        <item x="1687"/>
        <item x="1302"/>
        <item x="1737"/>
        <item x="1691"/>
        <item x="2149"/>
        <item x="1118"/>
        <item x="778"/>
        <item x="351"/>
        <item x="1172"/>
        <item x="199"/>
        <item x="1622"/>
        <item x="2150"/>
        <item x="2450"/>
        <item x="1476"/>
        <item x="512"/>
        <item x="482"/>
        <item x="1640"/>
        <item x="260"/>
        <item x="1873"/>
        <item x="2044"/>
        <item x="2355"/>
        <item x="225"/>
        <item x="3"/>
        <item x="361"/>
        <item x="1663"/>
        <item x="1277"/>
        <item x="2326"/>
        <item x="2027"/>
        <item x="1649"/>
        <item x="1777"/>
        <item x="1074"/>
        <item x="716"/>
        <item x="1768"/>
        <item x="486"/>
        <item x="2146"/>
        <item x="1497"/>
        <item x="806"/>
        <item x="1569"/>
        <item x="2437"/>
        <item x="1308"/>
        <item x="2138"/>
        <item x="2006"/>
        <item x="985"/>
        <item x="2499"/>
        <item x="648"/>
        <item x="2603"/>
        <item x="2267"/>
        <item x="2361"/>
        <item x="2166"/>
        <item x="1947"/>
        <item x="2000"/>
        <item x="1508"/>
        <item x="466"/>
        <item x="1690"/>
        <item x="2526"/>
        <item x="2037"/>
        <item x="1731"/>
        <item x="1094"/>
        <item x="881"/>
        <item x="1131"/>
        <item x="771"/>
        <item x="1070"/>
        <item x="1681"/>
        <item x="1425"/>
        <item x="2175"/>
        <item x="385"/>
        <item x="245"/>
        <item x="137"/>
        <item x="1979"/>
        <item x="509"/>
        <item x="1090"/>
        <item x="99"/>
        <item x="1915"/>
        <item x="2418"/>
        <item x="1868"/>
        <item x="1185"/>
        <item x="619"/>
        <item x="1841"/>
        <item x="207"/>
        <item x="901"/>
        <item x="1493"/>
        <item x="930"/>
        <item x="2470"/>
        <item x="1937"/>
        <item x="2278"/>
        <item x="926"/>
        <item x="1246"/>
        <item x="828"/>
        <item x="1925"/>
        <item x="1982"/>
        <item x="2199"/>
        <item x="810"/>
        <item x="1404"/>
        <item x="909"/>
        <item x="1972"/>
        <item x="665"/>
        <item x="1465"/>
        <item x="1384"/>
        <item x="2432"/>
        <item x="20"/>
        <item x="417"/>
        <item x="2507"/>
        <item x="2367"/>
        <item x="2239"/>
        <item x="1931"/>
        <item x="1427"/>
        <item x="2184"/>
        <item x="371"/>
        <item x="872"/>
        <item x="1885"/>
        <item x="1388"/>
        <item x="2346"/>
        <item x="766"/>
        <item x="1657"/>
        <item x="158"/>
        <item x="735"/>
        <item x="138"/>
        <item x="1269"/>
        <item x="2183"/>
        <item x="1813"/>
        <item x="1586"/>
        <item x="1718"/>
        <item x="1864"/>
        <item x="755"/>
        <item x="2090"/>
        <item x="198"/>
        <item x="161"/>
        <item x="2594"/>
        <item x="1113"/>
        <item x="224"/>
        <item x="1766"/>
        <item x="2277"/>
        <item x="320"/>
        <item x="1467"/>
        <item x="1739"/>
        <item x="1556"/>
        <item x="1190"/>
        <item x="2502"/>
        <item x="632"/>
        <item x="2134"/>
        <item x="1906"/>
        <item x="1022"/>
        <item x="2348"/>
        <item x="1913"/>
        <item x="1673"/>
        <item x="2178"/>
        <item x="376"/>
        <item x="2226"/>
        <item x="944"/>
        <item x="2560"/>
        <item x="1087"/>
        <item x="1751"/>
        <item x="2250"/>
        <item x="2120"/>
        <item x="1567"/>
        <item x="1406"/>
        <item x="960"/>
        <item x="1194"/>
        <item x="525"/>
        <item x="104"/>
        <item x="1299"/>
        <item x="1629"/>
        <item x="1965"/>
        <item x="2135"/>
        <item x="222"/>
        <item x="1874"/>
        <item x="2495"/>
        <item x="298"/>
        <item x="61"/>
        <item x="1078"/>
        <item x="2590"/>
        <item x="2246"/>
        <item x="2223"/>
        <item x="1209"/>
        <item x="1898"/>
        <item x="1806"/>
        <item x="1676"/>
        <item x="7"/>
        <item x="220"/>
        <item x="1136"/>
        <item x="1257"/>
        <item x="156"/>
        <item x="1914"/>
        <item x="719"/>
        <item x="2095"/>
        <item x="824"/>
        <item x="1054"/>
        <item x="335"/>
        <item x="2127"/>
        <item x="2320"/>
        <item x="2580"/>
        <item x="774"/>
        <item x="1306"/>
        <item x="2466"/>
        <item x="2386"/>
        <item x="2506"/>
        <item x="1970"/>
        <item x="928"/>
        <item x="970"/>
        <item x="2391"/>
        <item x="1946"/>
        <item x="518"/>
        <item x="1702"/>
        <item x="1071"/>
        <item x="93"/>
        <item x="1468"/>
        <item x="109"/>
        <item x="796"/>
        <item x="452"/>
        <item x="2214"/>
        <item x="1444"/>
        <item x="1670"/>
        <item x="1213"/>
        <item x="578"/>
        <item x="304"/>
        <item x="841"/>
        <item x="1433"/>
        <item x="568"/>
        <item x="1763"/>
        <item x="1782"/>
        <item x="416"/>
        <item x="739"/>
        <item x="1091"/>
        <item x="36"/>
        <item x="460"/>
        <item x="445"/>
        <item x="511"/>
        <item x="1014"/>
        <item x="2401"/>
        <item x="1591"/>
        <item x="2340"/>
        <item x="1062"/>
        <item x="606"/>
        <item x="2282"/>
        <item x="70"/>
        <item x="2152"/>
        <item x="2232"/>
        <item x="194"/>
        <item x="885"/>
        <item x="1997"/>
        <item x="1744"/>
        <item x="529"/>
        <item x="190"/>
        <item x="169"/>
        <item x="2605"/>
        <item x="2078"/>
        <item x="205"/>
        <item x="97"/>
        <item x="398"/>
        <item x="1498"/>
        <item x="893"/>
        <item x="2023"/>
        <item x="2587"/>
        <item x="1565"/>
        <item x="1436"/>
        <item x="1166"/>
        <item x="1165"/>
        <item x="2158"/>
        <item x="900"/>
        <item x="1267"/>
        <item x="2577"/>
        <item x="1989"/>
        <item x="1249"/>
        <item x="1134"/>
        <item x="1339"/>
        <item x="2409"/>
        <item x="676"/>
        <item x="450"/>
        <item x="356"/>
        <item x="1909"/>
        <item x="584"/>
        <item x="507"/>
        <item x="2416"/>
        <item x="1081"/>
        <item x="780"/>
        <item x="411"/>
        <item x="2073"/>
        <item x="2547"/>
        <item x="600"/>
        <item x="1831"/>
        <item x="1212"/>
        <item x="179"/>
        <item x="734"/>
        <item x="476"/>
        <item x="2021"/>
        <item x="1983"/>
        <item x="1826"/>
        <item x="2472"/>
        <item x="2064"/>
        <item x="997"/>
        <item x="726"/>
        <item x="1770"/>
        <item x="1675"/>
        <item x="78"/>
        <item x="1652"/>
        <item x="151"/>
        <item x="468"/>
        <item x="1956"/>
        <item x="132"/>
        <item x="1219"/>
        <item x="30"/>
        <item x="1692"/>
        <item x="447"/>
        <item x="2454"/>
        <item x="757"/>
        <item x="1595"/>
        <item x="2420"/>
        <item x="1235"/>
        <item x="599"/>
        <item x="1491"/>
        <item x="2105"/>
        <item x="2248"/>
        <item x="231"/>
        <item x="2259"/>
        <item x="657"/>
        <item x="669"/>
        <item x="34"/>
        <item x="2342"/>
        <item x="2170"/>
        <item x="2543"/>
        <item x="2290"/>
        <item x="1096"/>
        <item x="200"/>
        <item x="103"/>
        <item x="1002"/>
        <item x="995"/>
        <item t="default"/>
      </items>
    </pivotField>
    <pivotField numFmtId="164" showAll="0"/>
    <pivotField numFmtId="164" showAll="0"/>
    <pivotField numFmtId="165" showAll="0"/>
  </pivotFields>
  <rowItems count="1">
    <i/>
  </rowItems>
  <colItems count="1">
    <i/>
  </colItems>
  <dataFields count="1">
    <dataField name="Sum of Revenue" fld="16" baseField="0" baseItem="0" numFmtId="166"/>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1960867-29BD-49F9-9CC3-3F7AE20EDA41}" name="Monthly_Profit_Revenu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9:C22" firstHeaderRow="0" firstDataRow="1" firstDataCol="1"/>
  <pivotFields count="20">
    <pivotField showAll="0"/>
    <pivotField numFmtId="15" showAll="0"/>
    <pivotField showAll="0"/>
    <pivotField showAll="0">
      <items count="5">
        <item x="0"/>
        <item x="1"/>
        <item x="2"/>
        <item x="3"/>
        <item t="default"/>
      </items>
    </pivotField>
    <pivotField showAll="0"/>
    <pivotField axis="axisRow" showAll="0" nonAutoSortDefault="1">
      <items count="13">
        <item x="0"/>
        <item x="1"/>
        <item x="2"/>
        <item x="3"/>
        <item x="4"/>
        <item x="5"/>
        <item x="6"/>
        <item x="7"/>
        <item x="8"/>
        <item x="9"/>
        <item x="10"/>
        <item x="11"/>
        <item t="default"/>
      </items>
    </pivotField>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4" showAll="0"/>
    <pivotField numFmtId="9" showAll="0"/>
    <pivotField numFmtId="164" showAll="0"/>
    <pivotField dataField="1" numFmtId="164" showAll="0">
      <items count="2612">
        <item x="2585"/>
        <item x="2398"/>
        <item x="1664"/>
        <item x="2318"/>
        <item x="1161"/>
        <item x="1710"/>
        <item x="2595"/>
        <item x="42"/>
        <item x="2568"/>
        <item x="477"/>
        <item x="1627"/>
        <item x="2400"/>
        <item x="2256"/>
        <item x="2339"/>
        <item x="1034"/>
        <item x="1860"/>
        <item x="1028"/>
        <item x="825"/>
        <item x="785"/>
        <item x="258"/>
        <item x="1111"/>
        <item x="1056"/>
        <item x="1135"/>
        <item x="1387"/>
        <item x="202"/>
        <item x="1604"/>
        <item x="721"/>
        <item x="549"/>
        <item x="2322"/>
        <item x="790"/>
        <item x="2180"/>
        <item x="1281"/>
        <item x="2354"/>
        <item x="605"/>
        <item x="368"/>
        <item x="363"/>
        <item x="2029"/>
        <item x="1141"/>
        <item x="2015"/>
        <item x="85"/>
        <item x="1753"/>
        <item x="1457"/>
        <item x="2449"/>
        <item x="679"/>
        <item x="303"/>
        <item x="1786"/>
        <item x="557"/>
        <item x="432"/>
        <item x="2538"/>
        <item x="147"/>
        <item x="2372"/>
        <item x="1155"/>
        <item x="67"/>
        <item x="2516"/>
        <item x="2189"/>
        <item x="655"/>
        <item x="1884"/>
        <item x="2206"/>
        <item x="1896"/>
        <item x="1957"/>
        <item x="2504"/>
        <item x="1764"/>
        <item x="18"/>
        <item x="1561"/>
        <item x="2374"/>
        <item x="1660"/>
        <item x="2080"/>
        <item x="276"/>
        <item x="1330"/>
        <item x="358"/>
        <item x="873"/>
        <item x="1726"/>
        <item x="2123"/>
        <item x="682"/>
        <item x="2604"/>
        <item x="902"/>
        <item x="1872"/>
        <item x="864"/>
        <item x="2598"/>
        <item x="1053"/>
        <item x="5"/>
        <item x="2241"/>
        <item x="288"/>
        <item x="251"/>
        <item x="498"/>
        <item x="160"/>
        <item x="699"/>
        <item x="1360"/>
        <item x="297"/>
        <item x="1322"/>
        <item x="1368"/>
        <item x="1717"/>
        <item x="1449"/>
        <item x="1019"/>
        <item x="2202"/>
        <item x="1606"/>
        <item x="185"/>
        <item x="506"/>
        <item x="1992"/>
        <item x="112"/>
        <item x="1512"/>
        <item x="1072"/>
        <item x="1356"/>
        <item x="2486"/>
        <item x="1834"/>
        <item x="1775"/>
        <item x="95"/>
        <item x="2337"/>
        <item x="2182"/>
        <item x="982"/>
        <item x="1196"/>
        <item x="1143"/>
        <item x="146"/>
        <item x="1015"/>
        <item x="83"/>
        <item x="1461"/>
        <item x="1264"/>
        <item x="2607"/>
        <item x="712"/>
        <item x="437"/>
        <item x="235"/>
        <item x="2017"/>
        <item x="1483"/>
        <item x="454"/>
        <item x="238"/>
        <item x="2558"/>
        <item x="48"/>
        <item x="174"/>
        <item x="2039"/>
        <item x="1961"/>
        <item x="2592"/>
        <item x="641"/>
        <item x="1530"/>
        <item x="1990"/>
        <item x="177"/>
        <item x="1563"/>
        <item x="663"/>
        <item x="823"/>
        <item x="277"/>
        <item x="656"/>
        <item x="1767"/>
        <item x="842"/>
        <item x="2601"/>
        <item x="1122"/>
        <item x="2115"/>
        <item x="2113"/>
        <item x="1338"/>
        <item x="1750"/>
        <item x="2077"/>
        <item x="2093"/>
        <item x="1448"/>
        <item x="616"/>
        <item x="1152"/>
        <item x="360"/>
        <item x="2586"/>
        <item x="1723"/>
        <item x="2392"/>
        <item x="2332"/>
        <item x="2157"/>
        <item x="1320"/>
        <item x="136"/>
        <item x="758"/>
        <item x="2331"/>
        <item x="2413"/>
        <item x="433"/>
        <item x="331"/>
        <item x="1787"/>
        <item x="1108"/>
        <item x="2305"/>
        <item x="1426"/>
        <item x="640"/>
        <item x="2266"/>
        <item x="1453"/>
        <item x="314"/>
        <item x="1686"/>
        <item x="1207"/>
        <item x="1536"/>
        <item x="310"/>
        <item x="2104"/>
        <item x="395"/>
        <item x="1575"/>
        <item x="1241"/>
        <item x="1678"/>
        <item x="1877"/>
        <item x="953"/>
        <item x="430"/>
        <item x="1000"/>
        <item x="1688"/>
        <item x="896"/>
        <item x="227"/>
        <item x="2289"/>
        <item x="321"/>
        <item x="1521"/>
        <item x="340"/>
        <item x="1507"/>
        <item x="954"/>
        <item x="916"/>
        <item x="2487"/>
        <item x="747"/>
        <item x="2118"/>
        <item x="383"/>
        <item x="752"/>
        <item x="133"/>
        <item x="1693"/>
        <item x="991"/>
        <item x="2153"/>
        <item x="2008"/>
        <item x="2593"/>
        <item x="1171"/>
        <item x="2009"/>
        <item x="2582"/>
        <item x="2351"/>
        <item x="1420"/>
        <item x="1285"/>
        <item x="316"/>
        <item x="14"/>
        <item x="694"/>
        <item x="1811"/>
        <item x="925"/>
        <item x="484"/>
        <item x="1460"/>
        <item x="1191"/>
        <item x="98"/>
        <item x="2455"/>
        <item x="2471"/>
        <item x="1168"/>
        <item x="308"/>
        <item x="457"/>
        <item x="968"/>
        <item x="921"/>
        <item x="2573"/>
        <item x="1203"/>
        <item x="64"/>
        <item x="2063"/>
        <item x="1752"/>
        <item x="1350"/>
        <item x="295"/>
        <item x="1204"/>
        <item x="1759"/>
        <item x="611"/>
        <item x="2464"/>
        <item x="307"/>
        <item x="492"/>
        <item x="1247"/>
        <item x="471"/>
        <item x="575"/>
        <item x="1532"/>
        <item x="1516"/>
        <item x="1311"/>
        <item x="1262"/>
        <item x="1918"/>
        <item x="2389"/>
        <item x="293"/>
        <item x="1967"/>
        <item x="1192"/>
        <item x="652"/>
        <item x="1193"/>
        <item x="1180"/>
        <item x="2035"/>
        <item x="1535"/>
        <item x="1890"/>
        <item x="1146"/>
        <item x="155"/>
        <item x="981"/>
        <item x="1271"/>
        <item x="932"/>
        <item x="1232"/>
        <item x="2299"/>
        <item x="2542"/>
        <item x="1060"/>
        <item x="2234"/>
        <item x="903"/>
        <item x="1585"/>
        <item x="2068"/>
        <item x="1641"/>
        <item x="577"/>
        <item x="2406"/>
        <item x="2268"/>
        <item x="13"/>
        <item x="2484"/>
        <item x="403"/>
        <item x="2181"/>
        <item x="339"/>
        <item x="1554"/>
        <item x="296"/>
        <item x="2300"/>
        <item x="1866"/>
        <item x="1867"/>
        <item x="1088"/>
        <item x="1845"/>
        <item x="2518"/>
        <item x="1321"/>
        <item x="834"/>
        <item x="232"/>
        <item x="1038"/>
        <item x="1178"/>
        <item x="2188"/>
        <item x="795"/>
        <item x="412"/>
        <item x="465"/>
        <item x="1052"/>
        <item x="2025"/>
        <item x="2599"/>
        <item x="973"/>
        <item x="1814"/>
        <item x="911"/>
        <item x="1827"/>
        <item x="741"/>
        <item x="817"/>
        <item x="2491"/>
        <item x="1733"/>
        <item x="1361"/>
        <item x="1346"/>
        <item x="499"/>
        <item x="1754"/>
        <item x="764"/>
        <item x="565"/>
        <item x="1960"/>
        <item x="357"/>
        <item x="610"/>
        <item x="830"/>
        <item x="571"/>
        <item x="1280"/>
        <item x="1698"/>
        <item x="570"/>
        <item x="1058"/>
        <item x="2005"/>
        <item x="1792"/>
        <item x="935"/>
        <item x="1540"/>
        <item x="2144"/>
        <item x="1066"/>
        <item x="453"/>
        <item x="1949"/>
        <item x="2046"/>
        <item x="1526"/>
        <item x="1129"/>
        <item x="427"/>
        <item x="1422"/>
        <item x="1889"/>
        <item x="2192"/>
        <item x="1305"/>
        <item x="807"/>
        <item x="180"/>
        <item x="1862"/>
        <item x="75"/>
        <item x="2233"/>
        <item x="686"/>
        <item x="1407"/>
        <item x="491"/>
        <item x="1819"/>
        <item x="1365"/>
        <item x="544"/>
        <item x="443"/>
        <item x="2544"/>
        <item x="1105"/>
        <item x="1818"/>
        <item x="1537"/>
        <item x="458"/>
        <item x="1446"/>
        <item x="2370"/>
        <item x="538"/>
        <item x="10"/>
        <item x="262"/>
        <item x="1730"/>
        <item x="82"/>
        <item x="989"/>
        <item x="495"/>
        <item x="1935"/>
        <item x="348"/>
        <item x="478"/>
        <item x="677"/>
        <item x="1179"/>
        <item x="1955"/>
        <item x="254"/>
        <item x="914"/>
        <item x="1211"/>
        <item x="1288"/>
        <item x="1340"/>
        <item x="1503"/>
        <item x="724"/>
        <item x="1029"/>
        <item x="1098"/>
        <item x="770"/>
        <item x="379"/>
        <item x="2100"/>
        <item x="2007"/>
        <item x="517"/>
        <item x="625"/>
        <item x="685"/>
        <item x="233"/>
        <item x="1803"/>
        <item x="1579"/>
        <item x="74"/>
        <item x="1424"/>
        <item x="1886"/>
        <item x="2205"/>
        <item x="2345"/>
        <item x="2451"/>
        <item x="2220"/>
        <item x="2359"/>
        <item x="1732"/>
        <item x="2072"/>
        <item x="1740"/>
        <item x="1103"/>
        <item x="2295"/>
        <item x="2524"/>
        <item x="2208"/>
        <item x="2217"/>
        <item x="1381"/>
        <item x="2283"/>
        <item x="1642"/>
        <item x="176"/>
        <item x="2049"/>
        <item x="1394"/>
        <item x="2172"/>
        <item x="216"/>
        <item x="1927"/>
        <item x="2219"/>
        <item x="2292"/>
        <item x="627"/>
        <item x="624"/>
        <item x="2441"/>
        <item x="2570"/>
        <item x="2473"/>
        <item x="2511"/>
        <item x="2468"/>
        <item x="2385"/>
        <item x="1517"/>
        <item x="2218"/>
        <item x="897"/>
        <item x="1587"/>
        <item x="141"/>
        <item x="2414"/>
        <item x="666"/>
        <item x="2092"/>
        <item x="574"/>
        <item x="1363"/>
        <item x="732"/>
        <item x="1018"/>
        <item x="2521"/>
        <item x="1953"/>
        <item x="1822"/>
        <item x="524"/>
        <item x="2236"/>
        <item x="1362"/>
        <item x="612"/>
        <item x="429"/>
        <item x="1417"/>
        <item x="1063"/>
        <item x="2394"/>
        <item x="623"/>
        <item x="123"/>
        <item x="550"/>
        <item x="2375"/>
        <item x="2155"/>
        <item x="705"/>
        <item x="638"/>
        <item x="999"/>
        <item x="1712"/>
        <item x="1615"/>
        <item x="334"/>
        <item x="1951"/>
        <item x="1085"/>
        <item x="1781"/>
        <item x="725"/>
        <item x="910"/>
        <item x="170"/>
        <item x="324"/>
        <item x="2549"/>
        <item x="1921"/>
        <item x="1499"/>
        <item x="2247"/>
        <item x="21"/>
        <item x="1169"/>
        <item x="1431"/>
        <item x="2"/>
        <item x="1542"/>
        <item x="1100"/>
        <item x="1755"/>
        <item x="182"/>
        <item x="866"/>
        <item x="840"/>
        <item x="929"/>
        <item x="899"/>
        <item x="673"/>
        <item x="1124"/>
        <item x="1988"/>
        <item x="127"/>
        <item x="1879"/>
        <item x="2459"/>
        <item x="927"/>
        <item x="1529"/>
        <item x="1201"/>
        <item x="2492"/>
        <item x="835"/>
        <item x="690"/>
        <item x="2024"/>
        <item x="355"/>
        <item x="992"/>
        <item x="1609"/>
        <item x="576"/>
        <item x="2050"/>
        <item x="2126"/>
        <item x="1783"/>
        <item x="1174"/>
        <item x="2530"/>
        <item x="2474"/>
        <item x="1082"/>
        <item x="876"/>
        <item x="100"/>
        <item x="24"/>
        <item x="1399"/>
        <item x="792"/>
        <item x="88"/>
        <item x="1789"/>
        <item x="1804"/>
        <item x="737"/>
        <item x="1929"/>
        <item x="1513"/>
        <item x="631"/>
        <item x="91"/>
        <item x="1523"/>
        <item x="1644"/>
        <item x="1617"/>
        <item x="1385"/>
        <item x="396"/>
        <item x="533"/>
        <item x="90"/>
        <item x="92"/>
        <item x="270"/>
        <item x="1229"/>
        <item x="1469"/>
        <item x="2284"/>
        <item x="309"/>
        <item x="895"/>
        <item x="32"/>
        <item x="1496"/>
        <item x="1583"/>
        <item x="1588"/>
        <item x="388"/>
        <item x="569"/>
        <item x="1543"/>
        <item x="1005"/>
        <item x="1761"/>
        <item x="775"/>
        <item x="2308"/>
        <item x="2553"/>
        <item x="1635"/>
        <item x="259"/>
        <item x="505"/>
        <item x="2405"/>
        <item x="950"/>
        <item x="1745"/>
        <item x="853"/>
        <item x="394"/>
        <item x="964"/>
        <item x="464"/>
        <item x="2477"/>
        <item x="1829"/>
        <item x="1922"/>
        <item x="2151"/>
        <item x="469"/>
        <item x="564"/>
        <item x="1147"/>
        <item x="1706"/>
        <item x="917"/>
        <item x="266"/>
        <item x="1411"/>
        <item x="1721"/>
        <item x="1292"/>
        <item x="1445"/>
        <item x="65"/>
        <item x="2065"/>
        <item x="1050"/>
        <item x="1838"/>
        <item x="653"/>
        <item x="1805"/>
        <item x="1714"/>
        <item x="1797"/>
        <item x="1260"/>
        <item x="531"/>
        <item x="1358"/>
        <item x="2228"/>
        <item x="658"/>
        <item x="1924"/>
        <item x="2054"/>
        <item x="1097"/>
        <item x="44"/>
        <item x="142"/>
        <item x="1423"/>
        <item x="1708"/>
        <item x="105"/>
        <item x="1334"/>
        <item x="1462"/>
        <item x="1044"/>
        <item x="2564"/>
        <item x="57"/>
        <item x="2537"/>
        <item x="1437"/>
        <item x="2358"/>
        <item x="1544"/>
        <item x="1442"/>
        <item x="536"/>
        <item x="408"/>
        <item x="723"/>
        <item x="2589"/>
        <item x="193"/>
        <item x="2415"/>
        <item x="634"/>
        <item x="428"/>
        <item x="201"/>
        <item x="1374"/>
        <item x="2362"/>
        <item x="1888"/>
        <item x="1741"/>
        <item x="1746"/>
        <item x="1312"/>
        <item x="1033"/>
        <item x="2319"/>
        <item x="106"/>
        <item x="1167"/>
        <item x="236"/>
        <item x="1372"/>
        <item x="2047"/>
        <item x="782"/>
        <item x="1936"/>
        <item x="377"/>
        <item x="2327"/>
        <item x="80"/>
        <item x="1830"/>
        <item x="1511"/>
        <item x="1344"/>
        <item x="1616"/>
        <item x="1343"/>
        <item x="1069"/>
        <item x="1643"/>
        <item x="1971"/>
        <item x="751"/>
        <item x="1045"/>
        <item x="313"/>
        <item x="455"/>
        <item x="2237"/>
        <item x="382"/>
        <item x="988"/>
        <item x="750"/>
        <item x="2088"/>
        <item x="364"/>
        <item x="1832"/>
        <item x="2156"/>
        <item x="246"/>
        <item x="1677"/>
        <item x="2103"/>
        <item x="2086"/>
        <item x="2556"/>
        <item x="208"/>
        <item x="753"/>
        <item x="713"/>
        <item x="754"/>
        <item x="1215"/>
        <item x="2514"/>
        <item x="2404"/>
        <item x="590"/>
        <item x="585"/>
        <item x="1724"/>
        <item x="1093"/>
        <item x="743"/>
        <item x="617"/>
        <item x="472"/>
        <item x="1570"/>
        <item x="2071"/>
        <item x="947"/>
        <item x="250"/>
        <item x="178"/>
        <item x="1941"/>
        <item x="1795"/>
        <item x="1672"/>
        <item x="1274"/>
        <item x="1837"/>
        <item x="955"/>
        <item x="660"/>
        <item x="1032"/>
        <item x="2597"/>
        <item x="508"/>
        <item x="646"/>
        <item x="1315"/>
        <item x="242"/>
        <item x="1883"/>
        <item x="833"/>
        <item x="580"/>
        <item x="959"/>
        <item x="609"/>
        <item x="192"/>
        <item x="461"/>
        <item x="1010"/>
        <item x="522"/>
        <item x="2106"/>
        <item x="2306"/>
        <item x="874"/>
        <item x="204"/>
        <item x="1558"/>
        <item x="166"/>
        <item x="275"/>
        <item x="1810"/>
        <item x="1003"/>
        <item x="887"/>
        <item x="563"/>
        <item x="1552"/>
        <item x="769"/>
        <item x="2204"/>
        <item x="2055"/>
        <item x="1349"/>
        <item x="1470"/>
        <item x="2403"/>
        <item x="2548"/>
        <item x="906"/>
        <item x="2082"/>
        <item x="678"/>
        <item x="1408"/>
        <item x="537"/>
        <item x="527"/>
        <item x="2315"/>
        <item x="400"/>
        <item x="1895"/>
        <item x="1335"/>
        <item x="1854"/>
        <item x="540"/>
        <item x="1392"/>
        <item x="58"/>
        <item x="1757"/>
        <item x="1375"/>
        <item x="1451"/>
        <item x="1669"/>
        <item x="1153"/>
        <item x="1651"/>
        <item x="2443"/>
        <item x="2200"/>
        <item x="1520"/>
        <item x="1208"/>
        <item x="2596"/>
        <item x="2369"/>
        <item x="2551"/>
        <item x="419"/>
        <item x="1506"/>
        <item x="2445"/>
        <item x="2588"/>
        <item x="740"/>
        <item x="386"/>
        <item x="2288"/>
        <item x="69"/>
        <item x="2410"/>
        <item x="661"/>
        <item x="1447"/>
        <item x="2423"/>
        <item x="951"/>
        <item x="1173"/>
        <item x="1577"/>
        <item x="1120"/>
        <item x="1319"/>
        <item x="1355"/>
        <item x="2026"/>
        <item x="1478"/>
        <item x="2563"/>
        <item x="367"/>
        <item x="2076"/>
        <item x="2448"/>
        <item x="1524"/>
        <item x="2245"/>
        <item x="446"/>
        <item x="1077"/>
        <item x="206"/>
        <item x="554"/>
        <item x="561"/>
        <item x="567"/>
        <item x="1630"/>
        <item x="1736"/>
        <item x="2399"/>
        <item x="1037"/>
        <item x="1793"/>
        <item x="1310"/>
        <item x="63"/>
        <item x="49"/>
        <item x="709"/>
        <item x="1658"/>
        <item x="832"/>
        <item x="884"/>
        <item x="2179"/>
        <item x="1371"/>
        <item x="1697"/>
        <item x="1409"/>
        <item x="116"/>
        <item x="467"/>
        <item x="1613"/>
        <item x="1602"/>
        <item x="2280"/>
        <item x="2053"/>
        <item x="2154"/>
        <item x="738"/>
        <item x="979"/>
        <item x="765"/>
        <item x="43"/>
        <item x="2014"/>
        <item x="2328"/>
        <item x="2480"/>
        <item x="643"/>
        <item x="1430"/>
        <item x="822"/>
        <item x="2002"/>
        <item x="4"/>
        <item x="2163"/>
        <item x="426"/>
        <item x="2419"/>
        <item x="1041"/>
        <item x="594"/>
        <item x="2488"/>
        <item x="278"/>
        <item x="2011"/>
        <item x="22"/>
        <item x="1527"/>
        <item x="1993"/>
        <item x="1106"/>
        <item x="1679"/>
        <item x="2109"/>
        <item x="555"/>
        <item x="159"/>
        <item x="19"/>
        <item x="1715"/>
        <item x="1214"/>
        <item x="1428"/>
        <item x="107"/>
        <item x="1256"/>
        <item x="53"/>
        <item x="318"/>
        <item x="1843"/>
        <item x="2475"/>
        <item x="1557"/>
        <item x="115"/>
        <item x="2536"/>
        <item x="857"/>
        <item x="1699"/>
        <item x="1958"/>
        <item x="1144"/>
        <item x="422"/>
        <item x="1390"/>
        <item x="1727"/>
        <item x="2476"/>
        <item x="240"/>
        <item x="2041"/>
        <item x="882"/>
        <item x="773"/>
        <item x="1389"/>
        <item x="1495"/>
        <item x="742"/>
        <item x="1026"/>
        <item x="889"/>
        <item x="2133"/>
        <item x="2036"/>
        <item x="2555"/>
        <item x="2231"/>
        <item x="613"/>
        <item x="485"/>
        <item x="1778"/>
        <item x="140"/>
        <item x="1218"/>
        <item x="1891"/>
        <item x="28"/>
        <item x="424"/>
        <item x="2497"/>
        <item x="1510"/>
        <item x="1655"/>
        <item x="253"/>
        <item x="707"/>
        <item x="1347"/>
        <item x="330"/>
        <item x="84"/>
        <item x="431"/>
        <item x="718"/>
        <item x="1711"/>
        <item x="978"/>
        <item x="434"/>
        <item x="181"/>
        <item x="1977"/>
        <item x="877"/>
        <item x="1514"/>
        <item x="2045"/>
        <item x="516"/>
        <item x="2444"/>
        <item x="2142"/>
        <item x="1533"/>
        <item x="415"/>
        <item x="1206"/>
        <item x="333"/>
        <item x="1376"/>
        <item x="1505"/>
        <item x="974"/>
        <item x="1298"/>
        <item x="996"/>
        <item x="772"/>
        <item x="1210"/>
        <item x="1223"/>
        <item x="405"/>
        <item x="938"/>
        <item x="329"/>
        <item x="794"/>
        <item x="1025"/>
        <item x="798"/>
        <item x="241"/>
        <item x="2349"/>
        <item x="588"/>
        <item x="908"/>
        <item x="389"/>
        <item x="744"/>
        <item x="626"/>
        <item x="838"/>
        <item x="526"/>
        <item x="1148"/>
        <item x="1954"/>
        <item x="836"/>
        <item x="29"/>
        <item x="2357"/>
        <item x="1481"/>
        <item x="2056"/>
        <item x="101"/>
        <item x="1938"/>
        <item x="1419"/>
        <item x="1291"/>
        <item x="2145"/>
        <item x="2137"/>
        <item x="1790"/>
        <item x="41"/>
        <item x="1239"/>
        <item x="1324"/>
        <item x="1600"/>
        <item x="120"/>
        <item x="1342"/>
        <item x="1295"/>
        <item x="1725"/>
        <item x="2561"/>
        <item x="2061"/>
        <item x="2545"/>
        <item x="880"/>
        <item x="667"/>
        <item x="71"/>
        <item x="217"/>
        <item x="79"/>
        <item x="2314"/>
        <item x="1566"/>
        <item x="855"/>
        <item x="2074"/>
        <item x="2382"/>
        <item x="596"/>
        <item x="2329"/>
        <item x="1934"/>
        <item x="2141"/>
        <item x="66"/>
        <item x="1463"/>
        <item x="152"/>
        <item x="1689"/>
        <item x="1068"/>
        <item x="2264"/>
        <item x="1391"/>
        <item x="579"/>
        <item x="2562"/>
        <item x="1366"/>
        <item x="919"/>
        <item x="2051"/>
        <item x="311"/>
        <item x="1538"/>
        <item x="2579"/>
        <item x="2478"/>
        <item x="475"/>
        <item x="589"/>
        <item x="861"/>
        <item x="2457"/>
        <item x="2229"/>
        <item x="378"/>
        <item x="1632"/>
        <item x="1474"/>
        <item x="267"/>
        <item x="1055"/>
        <item x="688"/>
        <item x="1352"/>
        <item x="494"/>
        <item x="2396"/>
        <item x="1316"/>
        <item x="1314"/>
        <item x="2194"/>
        <item x="2395"/>
        <item x="1942"/>
        <item x="239"/>
        <item x="271"/>
        <item x="2252"/>
        <item x="1855"/>
        <item x="164"/>
        <item x="1599"/>
        <item x="2132"/>
        <item x="695"/>
        <item x="2285"/>
        <item x="969"/>
        <item x="2003"/>
        <item x="1596"/>
        <item x="2042"/>
        <item x="87"/>
        <item x="345"/>
        <item x="1713"/>
        <item x="1158"/>
        <item x="700"/>
        <item x="2532"/>
        <item x="2439"/>
        <item x="2187"/>
        <item x="282"/>
        <item x="1084"/>
        <item x="294"/>
        <item x="905"/>
        <item x="784"/>
        <item x="2139"/>
        <item x="2411"/>
        <item x="128"/>
        <item x="1568"/>
        <item x="338"/>
        <item x="2525"/>
        <item x="1466"/>
        <item x="1631"/>
        <item x="1525"/>
        <item x="2201"/>
        <item x="2482"/>
        <item x="135"/>
        <item x="391"/>
        <item x="948"/>
        <item x="924"/>
        <item x="1410"/>
        <item x="803"/>
        <item x="1492"/>
        <item x="708"/>
        <item x="2034"/>
        <item x="2171"/>
        <item x="791"/>
        <item x="1186"/>
        <item x="1092"/>
        <item x="1776"/>
        <item x="493"/>
        <item x="319"/>
        <item x="1576"/>
        <item x="2060"/>
        <item x="797"/>
        <item x="2216"/>
        <item x="2554"/>
        <item x="722"/>
        <item x="2336"/>
        <item x="1432"/>
        <item x="868"/>
        <item x="983"/>
        <item x="2307"/>
        <item x="2465"/>
        <item x="2528"/>
        <item x="50"/>
        <item x="1142"/>
        <item x="2426"/>
        <item x="2131"/>
        <item x="1011"/>
        <item x="2070"/>
        <item x="2031"/>
        <item x="2101"/>
        <item x="1559"/>
        <item x="1107"/>
        <item x="2110"/>
        <item x="481"/>
        <item x="760"/>
        <item x="1064"/>
        <item x="1984"/>
        <item x="1479"/>
        <item x="913"/>
        <item x="157"/>
        <item x="936"/>
        <item x="1900"/>
        <item x="961"/>
        <item x="551"/>
        <item x="2291"/>
        <item x="305"/>
        <item x="2447"/>
        <item x="1849"/>
        <item x="1175"/>
        <item x="1905"/>
        <item x="720"/>
        <item x="196"/>
        <item x="670"/>
        <item x="438"/>
        <item x="2501"/>
        <item x="2428"/>
        <item x="2591"/>
        <item x="1700"/>
        <item x="1682"/>
        <item x="692"/>
        <item x="986"/>
        <item x="894"/>
        <item x="349"/>
        <item x="1902"/>
        <item x="1995"/>
        <item x="2125"/>
        <item x="1195"/>
        <item x="2298"/>
        <item x="1109"/>
        <item x="2442"/>
        <item x="2195"/>
        <item x="1820"/>
        <item x="915"/>
        <item x="2571"/>
        <item x="402"/>
        <item x="2429"/>
        <item x="1945"/>
        <item x="2238"/>
        <item x="859"/>
        <item x="2069"/>
        <item x="1364"/>
        <item x="2167"/>
        <item x="56"/>
        <item x="2162"/>
        <item x="1130"/>
        <item x="1228"/>
        <item x="52"/>
        <item x="456"/>
        <item x="1119"/>
        <item x="2240"/>
        <item x="2606"/>
        <item x="1747"/>
        <item x="2230"/>
        <item x="727"/>
        <item x="1833"/>
        <item x="2254"/>
        <item x="2108"/>
        <item x="1293"/>
        <item x="2360"/>
        <item x="875"/>
        <item x="420"/>
        <item x="1317"/>
        <item x="827"/>
        <item x="463"/>
        <item x="1807"/>
        <item x="878"/>
        <item x="560"/>
        <item x="2297"/>
        <item x="2522"/>
        <item x="1653"/>
        <item x="2249"/>
        <item x="607"/>
        <item x="2433"/>
        <item x="583"/>
        <item x="870"/>
        <item x="994"/>
        <item x="1328"/>
        <item x="937"/>
        <item x="249"/>
        <item x="1926"/>
        <item x="1139"/>
        <item x="2600"/>
        <item x="2390"/>
        <item x="715"/>
        <item x="1405"/>
        <item x="1266"/>
        <item x="1962"/>
        <item x="110"/>
        <item x="2427"/>
        <item x="1791"/>
        <item x="131"/>
        <item x="802"/>
        <item x="1564"/>
        <item x="2365"/>
        <item x="2364"/>
        <item x="470"/>
        <item x="683"/>
        <item x="975"/>
        <item x="650"/>
        <item x="1662"/>
        <item x="637"/>
        <item x="2207"/>
        <item x="150"/>
        <item x="552"/>
        <item x="2559"/>
        <item x="1808"/>
        <item x="621"/>
        <item x="2159"/>
        <item x="1230"/>
        <item x="191"/>
        <item x="635"/>
        <item x="1253"/>
        <item x="1282"/>
        <item x="2368"/>
        <item x="2533"/>
        <item x="598"/>
        <item x="1994"/>
        <item x="651"/>
        <item x="47"/>
        <item x="399"/>
        <item x="2033"/>
        <item x="1301"/>
        <item x="2275"/>
        <item x="2576"/>
        <item x="2381"/>
        <item x="1572"/>
        <item x="1440"/>
        <item x="2438"/>
        <item x="373"/>
        <item x="603"/>
        <item x="1928"/>
        <item x="767"/>
        <item x="397"/>
        <item x="1611"/>
        <item x="1001"/>
        <item x="1027"/>
        <item x="1255"/>
        <item x="1950"/>
        <item x="256"/>
        <item x="783"/>
        <item x="1952"/>
        <item x="1607"/>
        <item x="1170"/>
        <item x="2261"/>
        <item x="2304"/>
        <item x="2177"/>
        <item x="2048"/>
        <item x="2084"/>
        <item x="863"/>
        <item x="943"/>
        <item x="1959"/>
        <item x="362"/>
        <item x="2062"/>
        <item x="1128"/>
        <item x="1454"/>
        <item x="213"/>
        <item x="149"/>
        <item x="1290"/>
        <item x="1439"/>
        <item x="1236"/>
        <item x="645"/>
        <item x="2052"/>
        <item x="2242"/>
        <item x="45"/>
        <item x="2509"/>
        <item x="1429"/>
        <item x="322"/>
        <item x="1796"/>
        <item x="2043"/>
        <item x="2557"/>
        <item x="1265"/>
        <item x="946"/>
        <item x="1836"/>
        <item x="1287"/>
        <item x="1395"/>
        <item x="1840"/>
        <item x="1774"/>
        <item x="1912"/>
        <item x="1177"/>
        <item x="1597"/>
        <item x="341"/>
        <item x="1254"/>
        <item x="1183"/>
        <item x="956"/>
        <item x="186"/>
        <item x="2513"/>
        <item x="1748"/>
        <item x="848"/>
        <item x="622"/>
        <item x="1560"/>
        <item x="1383"/>
        <item x="1412"/>
        <item x="1126"/>
        <item x="2038"/>
        <item x="299"/>
        <item x="2463"/>
        <item x="2387"/>
        <item x="1683"/>
        <item x="51"/>
        <item x="776"/>
        <item x="801"/>
        <item x="503"/>
        <item x="1749"/>
        <item x="1571"/>
        <item x="354"/>
        <item x="2503"/>
        <item x="814"/>
        <item x="393"/>
        <item x="1709"/>
        <item x="35"/>
        <item x="119"/>
        <item x="1040"/>
        <item x="381"/>
        <item x="1398"/>
        <item x="1815"/>
        <item x="2344"/>
        <item x="962"/>
        <item x="114"/>
        <item x="352"/>
        <item x="1799"/>
        <item x="1150"/>
        <item x="710"/>
        <item x="1125"/>
        <item x="966"/>
        <item x="479"/>
        <item x="1443"/>
        <item x="839"/>
        <item x="1163"/>
        <item x="1869"/>
        <item x="1985"/>
        <item x="1769"/>
        <item x="761"/>
        <item x="2539"/>
        <item x="1899"/>
        <item x="923"/>
        <item x="290"/>
        <item x="1546"/>
        <item x="317"/>
        <item x="1046"/>
        <item x="165"/>
        <item x="1369"/>
        <item x="111"/>
        <item x="1684"/>
        <item x="2161"/>
        <item x="1801"/>
        <item x="1728"/>
        <item x="1948"/>
        <item x="292"/>
        <item x="2584"/>
        <item x="2271"/>
        <item x="1638"/>
        <item x="845"/>
        <item x="1121"/>
        <item x="1245"/>
        <item x="2330"/>
        <item x="1149"/>
        <item x="591"/>
        <item x="639"/>
        <item x="2186"/>
        <item x="1233"/>
        <item x="819"/>
        <item x="717"/>
        <item x="1067"/>
        <item x="2279"/>
        <item x="126"/>
        <item x="1198"/>
        <item x="40"/>
        <item x="633"/>
        <item x="642"/>
        <item x="442"/>
        <item x="2281"/>
        <item x="451"/>
        <item x="1434"/>
        <item x="175"/>
        <item x="662"/>
        <item x="2272"/>
        <item x="2602"/>
        <item x="2269"/>
        <item x="1450"/>
        <item x="1574"/>
        <item x="1065"/>
        <item x="1477"/>
        <item x="1083"/>
        <item x="243"/>
        <item x="234"/>
        <item x="1612"/>
        <item x="1986"/>
        <item x="883"/>
        <item x="846"/>
        <item x="2121"/>
        <item x="15"/>
        <item x="410"/>
        <item x="184"/>
        <item x="33"/>
        <item x="1370"/>
        <item x="1704"/>
        <item x="1414"/>
        <item x="879"/>
        <item x="2211"/>
        <item x="618"/>
        <item x="1043"/>
        <item x="787"/>
        <item x="2512"/>
        <item x="1197"/>
        <item x="680"/>
        <item x="2258"/>
        <item x="2040"/>
        <item x="226"/>
        <item x="54"/>
        <item x="2212"/>
        <item x="781"/>
        <item x="933"/>
        <item x="701"/>
        <item x="1487"/>
        <item x="942"/>
        <item x="829"/>
        <item x="272"/>
        <item x="2067"/>
        <item x="2316"/>
        <item x="2347"/>
        <item x="1441"/>
        <item x="1086"/>
        <item x="681"/>
        <item x="941"/>
        <item x="1659"/>
        <item x="559"/>
        <item x="572"/>
        <item x="1080"/>
        <item x="2485"/>
        <item x="1216"/>
        <item x="1637"/>
        <item x="920"/>
        <item x="703"/>
        <item x="2412"/>
        <item x="1573"/>
        <item x="2066"/>
        <item x="1903"/>
        <item x="2436"/>
        <item x="1716"/>
        <item x="2458"/>
        <item x="711"/>
        <item x="1013"/>
        <item x="2032"/>
        <item x="546"/>
        <item x="2165"/>
        <item x="244"/>
        <item x="1665"/>
        <item x="1157"/>
        <item x="1162"/>
        <item x="448"/>
        <item x="1648"/>
        <item x="2517"/>
        <item x="31"/>
        <item x="891"/>
        <item x="1773"/>
        <item x="967"/>
        <item x="2030"/>
        <item x="380"/>
        <item x="1812"/>
        <item x="1785"/>
        <item x="325"/>
        <item x="2210"/>
        <item x="1140"/>
        <item x="1614"/>
        <item x="2213"/>
        <item x="759"/>
        <item x="2498"/>
        <item x="1259"/>
        <item x="816"/>
        <item x="188"/>
        <item x="1224"/>
        <item x="1623"/>
        <item x="2147"/>
        <item x="2323"/>
        <item x="1821"/>
        <item x="1964"/>
        <item x="534"/>
        <item x="1075"/>
        <item x="23"/>
        <item x="327"/>
        <item x="1515"/>
        <item x="1522"/>
        <item x="1133"/>
        <item x="2302"/>
        <item x="1592"/>
        <item x="573"/>
        <item x="1243"/>
        <item x="1545"/>
        <item x="1378"/>
        <item x="654"/>
        <item x="977"/>
        <item x="108"/>
        <item x="1238"/>
        <item x="2028"/>
        <item x="372"/>
        <item x="1963"/>
        <item x="0"/>
        <item x="2089"/>
        <item x="1696"/>
        <item x="248"/>
        <item x="1939"/>
        <item x="1798"/>
        <item x="1276"/>
        <item x="1861"/>
        <item x="1969"/>
        <item x="86"/>
        <item x="1932"/>
        <item x="847"/>
        <item x="343"/>
        <item x="1551"/>
        <item x="1435"/>
        <item x="1484"/>
        <item x="2075"/>
        <item x="636"/>
        <item x="672"/>
        <item x="998"/>
        <item x="1225"/>
        <item x="1300"/>
        <item x="1051"/>
        <item x="799"/>
        <item x="1625"/>
        <item x="691"/>
        <item x="2148"/>
        <item x="1968"/>
        <item x="2453"/>
        <item x="1421"/>
        <item x="1200"/>
        <item x="1882"/>
        <item x="2227"/>
        <item x="850"/>
        <item x="2016"/>
        <item x="2519"/>
        <item x="375"/>
        <item x="1036"/>
        <item x="2508"/>
        <item x="1539"/>
        <item x="1234"/>
        <item x="1998"/>
        <item x="332"/>
        <item x="1354"/>
        <item x="423"/>
        <item x="971"/>
        <item x="2334"/>
        <item x="210"/>
        <item x="143"/>
        <item x="800"/>
        <item x="2287"/>
        <item x="279"/>
        <item x="1187"/>
        <item x="2333"/>
        <item x="2352"/>
        <item x="113"/>
        <item x="2262"/>
        <item x="1393"/>
        <item x="2173"/>
        <item x="1908"/>
        <item x="1160"/>
        <item x="1707"/>
        <item x="1668"/>
        <item x="407"/>
        <item x="2384"/>
        <item x="287"/>
        <item x="1268"/>
        <item x="2091"/>
        <item x="17"/>
        <item x="1578"/>
        <item x="1099"/>
        <item x="779"/>
        <item x="1966"/>
        <item x="1887"/>
        <item x="2309"/>
        <item x="2176"/>
        <item x="1636"/>
        <item x="1333"/>
        <item x="922"/>
        <item x="1504"/>
        <item x="1619"/>
        <item x="2609"/>
        <item x="763"/>
        <item x="813"/>
        <item x="1851"/>
        <item x="730"/>
        <item x="2575"/>
        <item x="1743"/>
        <item x="1004"/>
        <item x="548"/>
        <item x="1634"/>
        <item x="904"/>
        <item x="1605"/>
        <item x="187"/>
        <item x="1734"/>
        <item x="1480"/>
        <item x="1307"/>
        <item x="684"/>
        <item x="2546"/>
        <item x="274"/>
        <item x="804"/>
        <item x="1729"/>
        <item x="2203"/>
        <item x="1603"/>
        <item x="46"/>
        <item x="2581"/>
        <item x="2376"/>
        <item x="480"/>
        <item x="659"/>
        <item x="869"/>
        <item x="2168"/>
        <item x="2079"/>
        <item x="907"/>
        <item x="1875"/>
        <item x="2174"/>
        <item x="1061"/>
        <item x="892"/>
        <item x="2452"/>
        <item x="1940"/>
        <item x="347"/>
        <item x="96"/>
        <item x="2583"/>
        <item x="1270"/>
        <item x="1550"/>
        <item x="280"/>
        <item x="2122"/>
        <item x="1095"/>
        <item x="2534"/>
        <item x="2431"/>
        <item x="1348"/>
        <item x="2099"/>
        <item x="1621"/>
        <item x="353"/>
        <item x="849"/>
        <item x="671"/>
        <item x="365"/>
        <item x="1590"/>
        <item x="1824"/>
        <item x="1618"/>
        <item x="1006"/>
        <item x="934"/>
        <item x="1386"/>
        <item x="1357"/>
        <item x="1671"/>
        <item x="952"/>
        <item x="2373"/>
        <item x="2335"/>
        <item x="1048"/>
        <item x="2114"/>
        <item x="237"/>
        <item x="346"/>
        <item x="593"/>
        <item x="328"/>
        <item x="1009"/>
        <item x="483"/>
        <item x="1582"/>
        <item x="406"/>
        <item x="1402"/>
        <item x="125"/>
        <item x="918"/>
        <item x="1112"/>
        <item x="2500"/>
        <item x="2494"/>
        <item x="1528"/>
        <item x="2270"/>
        <item x="1722"/>
        <item x="1589"/>
        <item x="497"/>
        <item x="76"/>
        <item x="2020"/>
        <item x="2460"/>
        <item x="124"/>
        <item x="1930"/>
        <item x="1880"/>
        <item x="366"/>
        <item x="2001"/>
        <item x="1705"/>
        <item x="1244"/>
        <item x="812"/>
        <item x="1438"/>
        <item x="628"/>
        <item x="1850"/>
        <item x="2317"/>
        <item x="2124"/>
        <item x="500"/>
        <item x="1844"/>
        <item x="168"/>
        <item x="1137"/>
        <item x="289"/>
        <item x="674"/>
        <item x="595"/>
        <item x="211"/>
        <item x="1816"/>
        <item x="1222"/>
        <item x="1184"/>
        <item x="1132"/>
        <item x="793"/>
        <item x="487"/>
        <item x="489"/>
        <item x="1825"/>
        <item x="1115"/>
        <item x="1304"/>
        <item x="409"/>
        <item x="2119"/>
        <item x="435"/>
        <item x="808"/>
        <item x="384"/>
        <item x="1332"/>
        <item x="2523"/>
        <item x="2402"/>
        <item x="2321"/>
        <item x="1628"/>
        <item x="815"/>
        <item x="2481"/>
        <item x="1601"/>
        <item x="2265"/>
        <item x="1999"/>
        <item x="1919"/>
        <item x="2311"/>
        <item x="1076"/>
        <item x="2371"/>
        <item x="556"/>
        <item x="1549"/>
        <item x="2107"/>
        <item x="2483"/>
        <item x="1351"/>
        <item x="474"/>
        <item x="2140"/>
        <item x="1275"/>
        <item x="1272"/>
        <item x="2550"/>
        <item x="1459"/>
        <item x="729"/>
        <item x="1367"/>
        <item x="1415"/>
        <item x="77"/>
        <item x="644"/>
        <item x="1598"/>
        <item x="608"/>
        <item x="2341"/>
        <item x="1562"/>
        <item x="1772"/>
        <item x="1217"/>
        <item x="1694"/>
        <item x="2366"/>
        <item x="2610"/>
        <item x="2572"/>
        <item x="2541"/>
        <item x="281"/>
        <item x="390"/>
        <item x="2535"/>
        <item x="102"/>
        <item x="145"/>
        <item x="2022"/>
        <item x="1303"/>
        <item x="1323"/>
        <item x="2010"/>
        <item x="1345"/>
        <item x="306"/>
        <item x="2425"/>
        <item x="16"/>
        <item x="2567"/>
        <item x="521"/>
        <item x="2018"/>
        <item x="2552"/>
        <item x="1911"/>
        <item x="252"/>
        <item x="604"/>
        <item x="1159"/>
        <item x="269"/>
        <item x="2198"/>
        <item x="528"/>
        <item x="2393"/>
        <item x="1042"/>
        <item x="523"/>
        <item x="1870"/>
        <item x="2325"/>
        <item x="1996"/>
        <item x="865"/>
        <item x="118"/>
        <item x="858"/>
        <item x="2129"/>
        <item x="413"/>
        <item x="1856"/>
        <item x="1489"/>
        <item x="2540"/>
        <item x="586"/>
        <item x="530"/>
        <item x="418"/>
        <item x="2263"/>
        <item x="940"/>
        <item x="1933"/>
        <item x="1181"/>
        <item x="1455"/>
        <item x="1839"/>
        <item x="2274"/>
        <item x="2128"/>
        <item x="733"/>
        <item x="173"/>
        <item x="1473"/>
        <item x="2446"/>
        <item x="421"/>
        <item x="1991"/>
        <item x="2013"/>
        <item x="2383"/>
        <item x="501"/>
        <item x="886"/>
        <item x="1199"/>
        <item x="134"/>
        <item x="963"/>
        <item x="2294"/>
        <item x="218"/>
        <item x="513"/>
        <item x="2160"/>
        <item x="1057"/>
        <item x="2094"/>
        <item x="2353"/>
        <item x="2276"/>
        <item x="1974"/>
        <item x="1382"/>
        <item x="2531"/>
        <item x="820"/>
        <item x="37"/>
        <item x="1859"/>
        <item x="1261"/>
        <item x="1336"/>
        <item x="2435"/>
        <item x="1865"/>
        <item x="197"/>
        <item x="614"/>
        <item x="1337"/>
        <item x="117"/>
        <item x="255"/>
        <item x="247"/>
        <item x="153"/>
        <item x="25"/>
        <item x="1548"/>
        <item x="1853"/>
        <item x="130"/>
        <item x="462"/>
        <item x="539"/>
        <item x="1309"/>
        <item x="1892"/>
        <item x="745"/>
        <item x="851"/>
        <item x="2489"/>
        <item x="553"/>
        <item x="1661"/>
        <item x="748"/>
        <item x="1258"/>
        <item x="1502"/>
        <item x="1620"/>
        <item x="1164"/>
        <item x="2058"/>
        <item x="520"/>
        <item x="1846"/>
        <item x="1541"/>
        <item x="931"/>
        <item x="144"/>
        <item x="1646"/>
        <item x="2019"/>
        <item x="229"/>
        <item x="94"/>
        <item x="26"/>
        <item x="1031"/>
        <item x="965"/>
        <item x="1401"/>
        <item x="898"/>
        <item x="1240"/>
        <item x="1114"/>
        <item x="1341"/>
        <item x="602"/>
        <item x="2081"/>
        <item x="81"/>
        <item x="263"/>
        <item x="1756"/>
        <item x="1176"/>
        <item x="2293"/>
        <item x="515"/>
        <item x="2379"/>
        <item x="183"/>
        <item x="2193"/>
        <item x="2430"/>
        <item x="350"/>
        <item x="264"/>
        <item x="1828"/>
        <item x="1847"/>
        <item x="993"/>
        <item x="2143"/>
        <item x="2417"/>
        <item x="510"/>
        <item x="1231"/>
        <item x="374"/>
        <item x="2407"/>
        <item x="1871"/>
        <item x="337"/>
        <item x="582"/>
        <item x="821"/>
        <item x="649"/>
        <item x="2356"/>
        <item x="1910"/>
        <item x="404"/>
        <item x="1327"/>
        <item x="195"/>
        <item x="496"/>
        <item x="122"/>
        <item x="2190"/>
        <item x="1104"/>
        <item x="2469"/>
        <item x="2462"/>
        <item x="154"/>
        <item x="519"/>
        <item x="562"/>
        <item x="1780"/>
        <item x="2251"/>
        <item x="214"/>
        <item x="1024"/>
        <item x="2097"/>
        <item x="1289"/>
        <item x="1923"/>
        <item x="1901"/>
        <item x="1373"/>
        <item x="2378"/>
        <item x="2440"/>
        <item x="336"/>
        <item x="1490"/>
        <item x="958"/>
        <item x="597"/>
        <item x="1695"/>
        <item x="2102"/>
        <item x="60"/>
        <item x="2397"/>
        <item x="301"/>
        <item x="805"/>
        <item x="230"/>
        <item x="1226"/>
        <item x="62"/>
        <item x="1486"/>
        <item x="2224"/>
        <item x="1555"/>
        <item x="1116"/>
        <item x="1610"/>
        <item x="2273"/>
        <item x="12"/>
        <item x="401"/>
        <item x="1858"/>
        <item x="359"/>
        <item x="1283"/>
        <item x="1325"/>
        <item x="1156"/>
        <item x="1580"/>
        <item x="2461"/>
        <item x="55"/>
        <item x="1016"/>
        <item x="273"/>
        <item x="1881"/>
        <item x="1656"/>
        <item x="1943"/>
        <item x="2083"/>
        <item x="1594"/>
        <item x="1976"/>
        <item x="148"/>
        <item x="369"/>
        <item x="852"/>
        <item x="1760"/>
        <item x="449"/>
        <item x="1012"/>
        <item x="1049"/>
        <item x="1802"/>
        <item x="1279"/>
        <item x="587"/>
        <item x="1848"/>
        <item x="714"/>
        <item x="2286"/>
        <item x="1735"/>
        <item x="1779"/>
        <item x="2343"/>
        <item x="1117"/>
        <item x="860"/>
        <item x="2004"/>
        <item x="1205"/>
        <item x="856"/>
        <item x="1654"/>
        <item x="1593"/>
        <item x="1221"/>
        <item x="888"/>
        <item x="1472"/>
        <item x="728"/>
        <item x="1794"/>
        <item x="1102"/>
        <item x="1079"/>
        <item x="2388"/>
        <item x="1547"/>
        <item x="2566"/>
        <item x="1400"/>
        <item x="1242"/>
        <item x="1742"/>
        <item x="1765"/>
        <item x="2117"/>
        <item x="837"/>
        <item x="1471"/>
        <item x="1110"/>
        <item x="1893"/>
        <item x="1680"/>
        <item x="1413"/>
        <item x="444"/>
        <item x="1059"/>
        <item x="2215"/>
        <item x="630"/>
        <item x="1674"/>
        <item x="1452"/>
        <item x="1359"/>
        <item x="762"/>
        <item x="1581"/>
        <item x="2197"/>
        <item x="647"/>
        <item x="1639"/>
        <item x="1145"/>
        <item x="547"/>
        <item x="2301"/>
        <item x="2112"/>
        <item x="300"/>
        <item x="1485"/>
        <item x="939"/>
        <item x="1975"/>
        <item x="1227"/>
        <item x="219"/>
        <item x="543"/>
        <item x="1237"/>
        <item x="228"/>
        <item x="2087"/>
        <item x="2493"/>
        <item x="1809"/>
        <item x="2350"/>
        <item x="2421"/>
        <item x="163"/>
        <item x="172"/>
        <item x="2574"/>
        <item x="532"/>
        <item x="27"/>
        <item x="1189"/>
        <item x="1138"/>
        <item x="414"/>
        <item x="73"/>
        <item x="957"/>
        <item x="749"/>
        <item x="1701"/>
        <item x="286"/>
        <item x="788"/>
        <item x="121"/>
        <item x="323"/>
        <item x="1297"/>
        <item x="1531"/>
        <item x="2257"/>
        <item x="2253"/>
        <item x="2569"/>
        <item x="2255"/>
        <item x="1842"/>
        <item x="1553"/>
        <item x="1"/>
        <item x="2196"/>
        <item x="1252"/>
        <item x="768"/>
        <item x="1534"/>
        <item x="2169"/>
        <item x="89"/>
        <item x="1624"/>
        <item x="1817"/>
        <item x="945"/>
        <item x="949"/>
        <item x="2422"/>
        <item x="1720"/>
        <item x="283"/>
        <item x="344"/>
        <item x="1035"/>
        <item x="1294"/>
        <item x="731"/>
        <item x="2059"/>
        <item x="2363"/>
        <item x="439"/>
        <item x="687"/>
        <item x="1608"/>
        <item x="9"/>
        <item x="2338"/>
        <item x="1703"/>
        <item x="697"/>
        <item x="39"/>
        <item x="545"/>
        <item x="1894"/>
        <item x="987"/>
        <item x="1154"/>
        <item x="1666"/>
        <item x="2012"/>
        <item x="1021"/>
        <item x="2527"/>
        <item x="1978"/>
        <item x="1030"/>
        <item x="1823"/>
        <item x="2578"/>
        <item x="1456"/>
        <item x="2303"/>
        <item x="2185"/>
        <item x="223"/>
        <item x="2510"/>
        <item x="2096"/>
        <item x="698"/>
        <item x="2505"/>
        <item x="693"/>
        <item x="2490"/>
        <item x="2434"/>
        <item x="629"/>
        <item x="1920"/>
        <item x="1377"/>
        <item x="1917"/>
        <item x="831"/>
        <item x="809"/>
        <item x="1326"/>
        <item x="1188"/>
        <item x="171"/>
        <item x="1738"/>
        <item x="736"/>
        <item x="59"/>
        <item x="1863"/>
        <item x="1835"/>
        <item x="2222"/>
        <item x="162"/>
        <item x="473"/>
        <item x="2111"/>
        <item x="2209"/>
        <item x="1073"/>
        <item x="6"/>
        <item x="221"/>
        <item x="786"/>
        <item x="1518"/>
        <item x="1857"/>
        <item x="1220"/>
        <item x="1397"/>
        <item x="490"/>
        <item x="620"/>
        <item x="2310"/>
        <item x="862"/>
        <item x="1494"/>
        <item x="1318"/>
        <item x="189"/>
        <item x="1488"/>
        <item x="844"/>
        <item x="1273"/>
        <item x="1248"/>
        <item x="129"/>
        <item x="1250"/>
        <item x="2377"/>
        <item x="441"/>
        <item x="2243"/>
        <item x="1482"/>
        <item x="302"/>
        <item x="2085"/>
        <item x="203"/>
        <item x="392"/>
        <item x="1403"/>
        <item x="326"/>
        <item x="257"/>
        <item x="566"/>
        <item x="1907"/>
        <item x="502"/>
        <item x="854"/>
        <item x="1645"/>
        <item x="284"/>
        <item x="615"/>
        <item x="167"/>
        <item x="1626"/>
        <item x="843"/>
        <item x="387"/>
        <item x="984"/>
        <item x="2496"/>
        <item x="1685"/>
        <item x="1584"/>
        <item x="1509"/>
        <item x="535"/>
        <item x="1916"/>
        <item x="668"/>
        <item x="2136"/>
        <item x="1904"/>
        <item x="1981"/>
        <item x="1284"/>
        <item x="2467"/>
        <item x="342"/>
        <item x="1980"/>
        <item x="1263"/>
        <item x="818"/>
        <item x="11"/>
        <item x="1202"/>
        <item x="1784"/>
        <item x="706"/>
        <item x="1475"/>
        <item x="1667"/>
        <item x="1633"/>
        <item x="212"/>
        <item x="990"/>
        <item x="1313"/>
        <item x="689"/>
        <item x="541"/>
        <item x="2098"/>
        <item x="2408"/>
        <item x="1039"/>
        <item x="581"/>
        <item x="1047"/>
        <item x="1123"/>
        <item x="1007"/>
        <item x="2130"/>
        <item x="592"/>
        <item x="890"/>
        <item x="1023"/>
        <item x="1020"/>
        <item x="696"/>
        <item x="1458"/>
        <item x="664"/>
        <item x="215"/>
        <item x="504"/>
        <item x="1944"/>
        <item x="972"/>
        <item x="2057"/>
        <item x="1380"/>
        <item x="558"/>
        <item x="72"/>
        <item x="2191"/>
        <item x="2225"/>
        <item x="1719"/>
        <item x="2164"/>
        <item x="777"/>
        <item x="2520"/>
        <item x="702"/>
        <item x="2116"/>
        <item x="2235"/>
        <item x="370"/>
        <item x="2296"/>
        <item x="1379"/>
        <item x="1353"/>
        <item x="1089"/>
        <item x="1329"/>
        <item x="976"/>
        <item x="826"/>
        <item x="459"/>
        <item x="1008"/>
        <item x="2456"/>
        <item x="139"/>
        <item x="1897"/>
        <item x="1296"/>
        <item x="291"/>
        <item x="2260"/>
        <item x="789"/>
        <item x="1519"/>
        <item x="2479"/>
        <item x="2244"/>
        <item x="2424"/>
        <item x="436"/>
        <item x="2529"/>
        <item x="514"/>
        <item x="261"/>
        <item x="871"/>
        <item x="1101"/>
        <item x="1788"/>
        <item x="2312"/>
        <item x="1251"/>
        <item x="285"/>
        <item x="2515"/>
        <item x="268"/>
        <item x="1331"/>
        <item x="601"/>
        <item x="8"/>
        <item x="265"/>
        <item x="1182"/>
        <item x="1278"/>
        <item x="425"/>
        <item x="542"/>
        <item x="1127"/>
        <item x="1987"/>
        <item x="1286"/>
        <item x="1647"/>
        <item x="1416"/>
        <item x="675"/>
        <item x="1151"/>
        <item x="1878"/>
        <item x="2380"/>
        <item x="1852"/>
        <item x="1500"/>
        <item x="811"/>
        <item x="2608"/>
        <item x="68"/>
        <item x="209"/>
        <item x="1758"/>
        <item x="315"/>
        <item x="704"/>
        <item x="2565"/>
        <item x="1418"/>
        <item x="1017"/>
        <item x="2324"/>
        <item x="1396"/>
        <item x="2313"/>
        <item x="912"/>
        <item x="867"/>
        <item x="1650"/>
        <item x="746"/>
        <item x="1876"/>
        <item x="1464"/>
        <item x="1973"/>
        <item x="1800"/>
        <item x="1762"/>
        <item x="38"/>
        <item x="980"/>
        <item x="440"/>
        <item x="756"/>
        <item x="488"/>
        <item x="1501"/>
        <item x="2221"/>
        <item x="1771"/>
        <item x="312"/>
        <item x="1687"/>
        <item x="1302"/>
        <item x="1737"/>
        <item x="1691"/>
        <item x="2149"/>
        <item x="1118"/>
        <item x="778"/>
        <item x="351"/>
        <item x="1172"/>
        <item x="199"/>
        <item x="1622"/>
        <item x="2150"/>
        <item x="2450"/>
        <item x="1476"/>
        <item x="512"/>
        <item x="482"/>
        <item x="1640"/>
        <item x="260"/>
        <item x="1873"/>
        <item x="2044"/>
        <item x="2355"/>
        <item x="225"/>
        <item x="3"/>
        <item x="361"/>
        <item x="1663"/>
        <item x="1277"/>
        <item x="2326"/>
        <item x="2027"/>
        <item x="1649"/>
        <item x="1777"/>
        <item x="1074"/>
        <item x="716"/>
        <item x="1768"/>
        <item x="486"/>
        <item x="2146"/>
        <item x="1497"/>
        <item x="806"/>
        <item x="1569"/>
        <item x="2437"/>
        <item x="1308"/>
        <item x="2138"/>
        <item x="2006"/>
        <item x="985"/>
        <item x="2499"/>
        <item x="648"/>
        <item x="2603"/>
        <item x="2267"/>
        <item x="2361"/>
        <item x="2166"/>
        <item x="1947"/>
        <item x="2000"/>
        <item x="1508"/>
        <item x="466"/>
        <item x="1690"/>
        <item x="2526"/>
        <item x="2037"/>
        <item x="1731"/>
        <item x="1094"/>
        <item x="881"/>
        <item x="1131"/>
        <item x="771"/>
        <item x="1070"/>
        <item x="1681"/>
        <item x="1425"/>
        <item x="2175"/>
        <item x="385"/>
        <item x="245"/>
        <item x="137"/>
        <item x="1979"/>
        <item x="509"/>
        <item x="1090"/>
        <item x="99"/>
        <item x="1915"/>
        <item x="2418"/>
        <item x="1868"/>
        <item x="1185"/>
        <item x="619"/>
        <item x="1841"/>
        <item x="207"/>
        <item x="901"/>
        <item x="1493"/>
        <item x="930"/>
        <item x="2470"/>
        <item x="1937"/>
        <item x="2278"/>
        <item x="926"/>
        <item x="1246"/>
        <item x="828"/>
        <item x="1925"/>
        <item x="1982"/>
        <item x="2199"/>
        <item x="810"/>
        <item x="1404"/>
        <item x="909"/>
        <item x="1972"/>
        <item x="665"/>
        <item x="1465"/>
        <item x="1384"/>
        <item x="2432"/>
        <item x="20"/>
        <item x="417"/>
        <item x="2507"/>
        <item x="2367"/>
        <item x="2239"/>
        <item x="1931"/>
        <item x="1427"/>
        <item x="2184"/>
        <item x="371"/>
        <item x="872"/>
        <item x="1885"/>
        <item x="1388"/>
        <item x="2346"/>
        <item x="766"/>
        <item x="1657"/>
        <item x="158"/>
        <item x="735"/>
        <item x="138"/>
        <item x="1269"/>
        <item x="2183"/>
        <item x="1813"/>
        <item x="1586"/>
        <item x="1718"/>
        <item x="1864"/>
        <item x="755"/>
        <item x="2090"/>
        <item x="198"/>
        <item x="161"/>
        <item x="2594"/>
        <item x="1113"/>
        <item x="224"/>
        <item x="1766"/>
        <item x="2277"/>
        <item x="320"/>
        <item x="1467"/>
        <item x="1739"/>
        <item x="1556"/>
        <item x="1190"/>
        <item x="2502"/>
        <item x="632"/>
        <item x="2134"/>
        <item x="1906"/>
        <item x="1022"/>
        <item x="2348"/>
        <item x="1913"/>
        <item x="1673"/>
        <item x="2178"/>
        <item x="376"/>
        <item x="2226"/>
        <item x="944"/>
        <item x="2560"/>
        <item x="1087"/>
        <item x="1751"/>
        <item x="2250"/>
        <item x="2120"/>
        <item x="1567"/>
        <item x="1406"/>
        <item x="960"/>
        <item x="1194"/>
        <item x="525"/>
        <item x="104"/>
        <item x="1299"/>
        <item x="1629"/>
        <item x="1965"/>
        <item x="2135"/>
        <item x="222"/>
        <item x="1874"/>
        <item x="2495"/>
        <item x="298"/>
        <item x="61"/>
        <item x="1078"/>
        <item x="2590"/>
        <item x="2246"/>
        <item x="2223"/>
        <item x="1209"/>
        <item x="1898"/>
        <item x="1806"/>
        <item x="1676"/>
        <item x="7"/>
        <item x="220"/>
        <item x="1136"/>
        <item x="1257"/>
        <item x="156"/>
        <item x="1914"/>
        <item x="719"/>
        <item x="2095"/>
        <item x="824"/>
        <item x="1054"/>
        <item x="335"/>
        <item x="2127"/>
        <item x="2320"/>
        <item x="2580"/>
        <item x="774"/>
        <item x="1306"/>
        <item x="2466"/>
        <item x="2386"/>
        <item x="2506"/>
        <item x="1970"/>
        <item x="928"/>
        <item x="970"/>
        <item x="2391"/>
        <item x="1946"/>
        <item x="518"/>
        <item x="1702"/>
        <item x="1071"/>
        <item x="93"/>
        <item x="1468"/>
        <item x="109"/>
        <item x="796"/>
        <item x="452"/>
        <item x="2214"/>
        <item x="1444"/>
        <item x="1670"/>
        <item x="1213"/>
        <item x="578"/>
        <item x="304"/>
        <item x="841"/>
        <item x="1433"/>
        <item x="568"/>
        <item x="1763"/>
        <item x="1782"/>
        <item x="416"/>
        <item x="739"/>
        <item x="1091"/>
        <item x="36"/>
        <item x="460"/>
        <item x="445"/>
        <item x="511"/>
        <item x="1014"/>
        <item x="2401"/>
        <item x="1591"/>
        <item x="2340"/>
        <item x="1062"/>
        <item x="606"/>
        <item x="2282"/>
        <item x="70"/>
        <item x="2152"/>
        <item x="2232"/>
        <item x="194"/>
        <item x="885"/>
        <item x="1997"/>
        <item x="1744"/>
        <item x="529"/>
        <item x="190"/>
        <item x="169"/>
        <item x="2605"/>
        <item x="2078"/>
        <item x="205"/>
        <item x="97"/>
        <item x="398"/>
        <item x="1498"/>
        <item x="893"/>
        <item x="2023"/>
        <item x="2587"/>
        <item x="1565"/>
        <item x="1436"/>
        <item x="1166"/>
        <item x="1165"/>
        <item x="2158"/>
        <item x="900"/>
        <item x="1267"/>
        <item x="2577"/>
        <item x="1989"/>
        <item x="1249"/>
        <item x="1134"/>
        <item x="1339"/>
        <item x="2409"/>
        <item x="676"/>
        <item x="450"/>
        <item x="356"/>
        <item x="1909"/>
        <item x="584"/>
        <item x="507"/>
        <item x="2416"/>
        <item x="1081"/>
        <item x="780"/>
        <item x="411"/>
        <item x="2073"/>
        <item x="2547"/>
        <item x="600"/>
        <item x="1831"/>
        <item x="1212"/>
        <item x="179"/>
        <item x="734"/>
        <item x="476"/>
        <item x="2021"/>
        <item x="1983"/>
        <item x="1826"/>
        <item x="2472"/>
        <item x="2064"/>
        <item x="997"/>
        <item x="726"/>
        <item x="1770"/>
        <item x="1675"/>
        <item x="78"/>
        <item x="1652"/>
        <item x="151"/>
        <item x="468"/>
        <item x="1956"/>
        <item x="132"/>
        <item x="1219"/>
        <item x="30"/>
        <item x="1692"/>
        <item x="447"/>
        <item x="2454"/>
        <item x="757"/>
        <item x="1595"/>
        <item x="2420"/>
        <item x="1235"/>
        <item x="599"/>
        <item x="1491"/>
        <item x="2105"/>
        <item x="2248"/>
        <item x="231"/>
        <item x="2259"/>
        <item x="657"/>
        <item x="669"/>
        <item x="34"/>
        <item x="2342"/>
        <item x="2170"/>
        <item x="2543"/>
        <item x="2290"/>
        <item x="1096"/>
        <item x="200"/>
        <item x="103"/>
        <item x="1002"/>
        <item x="995"/>
        <item t="default"/>
      </items>
    </pivotField>
    <pivotField numFmtId="164" showAll="0"/>
    <pivotField dataField="1" numFmtId="164" showAll="0"/>
    <pivotField numFmtId="165"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0" baseItem="0" numFmtId="166"/>
    <dataField name="Total Gross Profit" fld="18" baseField="0" baseItem="0" numFmtId="164"/>
  </dataFields>
  <formats count="1">
    <format dxfId="24">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1256C1E-E9E9-4B9F-9E20-2E03DF897905}" name="COG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0">
    <pivotField showAll="0"/>
    <pivotField numFmtId="15" showAll="0"/>
    <pivotField showAll="0"/>
    <pivotField showAll="0">
      <items count="5">
        <item x="0"/>
        <item x="1"/>
        <item x="2"/>
        <item x="3"/>
        <item t="default"/>
      </items>
    </pivotField>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4" showAll="0"/>
    <pivotField numFmtId="9" showAll="0"/>
    <pivotField numFmtId="164" showAll="0"/>
    <pivotField numFmtId="164" showAll="0">
      <items count="2612">
        <item x="2585"/>
        <item x="2398"/>
        <item x="1664"/>
        <item x="2318"/>
        <item x="1161"/>
        <item x="1710"/>
        <item x="2595"/>
        <item x="42"/>
        <item x="2568"/>
        <item x="477"/>
        <item x="1627"/>
        <item x="2400"/>
        <item x="2256"/>
        <item x="2339"/>
        <item x="1034"/>
        <item x="1860"/>
        <item x="1028"/>
        <item x="825"/>
        <item x="785"/>
        <item x="258"/>
        <item x="1111"/>
        <item x="1056"/>
        <item x="1135"/>
        <item x="1387"/>
        <item x="202"/>
        <item x="1604"/>
        <item x="721"/>
        <item x="549"/>
        <item x="2322"/>
        <item x="790"/>
        <item x="2180"/>
        <item x="1281"/>
        <item x="2354"/>
        <item x="605"/>
        <item x="368"/>
        <item x="363"/>
        <item x="2029"/>
        <item x="1141"/>
        <item x="2015"/>
        <item x="85"/>
        <item x="1753"/>
        <item x="1457"/>
        <item x="2449"/>
        <item x="679"/>
        <item x="303"/>
        <item x="1786"/>
        <item x="557"/>
        <item x="432"/>
        <item x="2538"/>
        <item x="147"/>
        <item x="2372"/>
        <item x="1155"/>
        <item x="67"/>
        <item x="2516"/>
        <item x="2189"/>
        <item x="655"/>
        <item x="1884"/>
        <item x="2206"/>
        <item x="1896"/>
        <item x="1957"/>
        <item x="2504"/>
        <item x="1764"/>
        <item x="18"/>
        <item x="1561"/>
        <item x="2374"/>
        <item x="1660"/>
        <item x="2080"/>
        <item x="276"/>
        <item x="1330"/>
        <item x="358"/>
        <item x="873"/>
        <item x="1726"/>
        <item x="2123"/>
        <item x="682"/>
        <item x="2604"/>
        <item x="902"/>
        <item x="1872"/>
        <item x="864"/>
        <item x="2598"/>
        <item x="1053"/>
        <item x="5"/>
        <item x="2241"/>
        <item x="288"/>
        <item x="251"/>
        <item x="498"/>
        <item x="160"/>
        <item x="699"/>
        <item x="1360"/>
        <item x="297"/>
        <item x="1322"/>
        <item x="1368"/>
        <item x="1717"/>
        <item x="1449"/>
        <item x="1019"/>
        <item x="2202"/>
        <item x="1606"/>
        <item x="185"/>
        <item x="506"/>
        <item x="1992"/>
        <item x="112"/>
        <item x="1512"/>
        <item x="1072"/>
        <item x="1356"/>
        <item x="2486"/>
        <item x="1834"/>
        <item x="1775"/>
        <item x="95"/>
        <item x="2337"/>
        <item x="2182"/>
        <item x="982"/>
        <item x="1196"/>
        <item x="1143"/>
        <item x="146"/>
        <item x="1015"/>
        <item x="83"/>
        <item x="1461"/>
        <item x="1264"/>
        <item x="2607"/>
        <item x="712"/>
        <item x="437"/>
        <item x="235"/>
        <item x="2017"/>
        <item x="1483"/>
        <item x="454"/>
        <item x="238"/>
        <item x="2558"/>
        <item x="48"/>
        <item x="174"/>
        <item x="2039"/>
        <item x="1961"/>
        <item x="2592"/>
        <item x="641"/>
        <item x="1530"/>
        <item x="1990"/>
        <item x="177"/>
        <item x="1563"/>
        <item x="663"/>
        <item x="823"/>
        <item x="277"/>
        <item x="656"/>
        <item x="1767"/>
        <item x="842"/>
        <item x="2601"/>
        <item x="1122"/>
        <item x="2115"/>
        <item x="2113"/>
        <item x="1338"/>
        <item x="1750"/>
        <item x="2077"/>
        <item x="2093"/>
        <item x="1448"/>
        <item x="616"/>
        <item x="1152"/>
        <item x="360"/>
        <item x="2586"/>
        <item x="1723"/>
        <item x="2392"/>
        <item x="2332"/>
        <item x="2157"/>
        <item x="1320"/>
        <item x="136"/>
        <item x="758"/>
        <item x="2331"/>
        <item x="2413"/>
        <item x="433"/>
        <item x="331"/>
        <item x="1787"/>
        <item x="1108"/>
        <item x="2305"/>
        <item x="1426"/>
        <item x="640"/>
        <item x="2266"/>
        <item x="1453"/>
        <item x="314"/>
        <item x="1686"/>
        <item x="1207"/>
        <item x="1536"/>
        <item x="310"/>
        <item x="2104"/>
        <item x="395"/>
        <item x="1575"/>
        <item x="1241"/>
        <item x="1678"/>
        <item x="1877"/>
        <item x="953"/>
        <item x="430"/>
        <item x="1000"/>
        <item x="1688"/>
        <item x="896"/>
        <item x="227"/>
        <item x="2289"/>
        <item x="321"/>
        <item x="1521"/>
        <item x="340"/>
        <item x="1507"/>
        <item x="954"/>
        <item x="916"/>
        <item x="2487"/>
        <item x="747"/>
        <item x="2118"/>
        <item x="383"/>
        <item x="752"/>
        <item x="133"/>
        <item x="1693"/>
        <item x="991"/>
        <item x="2153"/>
        <item x="2008"/>
        <item x="2593"/>
        <item x="1171"/>
        <item x="2009"/>
        <item x="2582"/>
        <item x="2351"/>
        <item x="1420"/>
        <item x="1285"/>
        <item x="316"/>
        <item x="14"/>
        <item x="694"/>
        <item x="1811"/>
        <item x="925"/>
        <item x="484"/>
        <item x="1460"/>
        <item x="1191"/>
        <item x="98"/>
        <item x="2455"/>
        <item x="2471"/>
        <item x="1168"/>
        <item x="308"/>
        <item x="457"/>
        <item x="968"/>
        <item x="921"/>
        <item x="2573"/>
        <item x="1203"/>
        <item x="64"/>
        <item x="2063"/>
        <item x="1752"/>
        <item x="1350"/>
        <item x="295"/>
        <item x="1204"/>
        <item x="1759"/>
        <item x="611"/>
        <item x="2464"/>
        <item x="307"/>
        <item x="492"/>
        <item x="1247"/>
        <item x="471"/>
        <item x="575"/>
        <item x="1532"/>
        <item x="1516"/>
        <item x="1311"/>
        <item x="1262"/>
        <item x="1918"/>
        <item x="2389"/>
        <item x="293"/>
        <item x="1967"/>
        <item x="1192"/>
        <item x="652"/>
        <item x="1193"/>
        <item x="1180"/>
        <item x="2035"/>
        <item x="1535"/>
        <item x="1890"/>
        <item x="1146"/>
        <item x="155"/>
        <item x="981"/>
        <item x="1271"/>
        <item x="932"/>
        <item x="1232"/>
        <item x="2299"/>
        <item x="2542"/>
        <item x="1060"/>
        <item x="2234"/>
        <item x="903"/>
        <item x="1585"/>
        <item x="2068"/>
        <item x="1641"/>
        <item x="577"/>
        <item x="2406"/>
        <item x="2268"/>
        <item x="13"/>
        <item x="2484"/>
        <item x="403"/>
        <item x="2181"/>
        <item x="339"/>
        <item x="1554"/>
        <item x="296"/>
        <item x="2300"/>
        <item x="1866"/>
        <item x="1867"/>
        <item x="1088"/>
        <item x="1845"/>
        <item x="2518"/>
        <item x="1321"/>
        <item x="834"/>
        <item x="232"/>
        <item x="1038"/>
        <item x="1178"/>
        <item x="2188"/>
        <item x="795"/>
        <item x="412"/>
        <item x="465"/>
        <item x="1052"/>
        <item x="2025"/>
        <item x="2599"/>
        <item x="973"/>
        <item x="1814"/>
        <item x="911"/>
        <item x="1827"/>
        <item x="741"/>
        <item x="817"/>
        <item x="2491"/>
        <item x="1733"/>
        <item x="1361"/>
        <item x="1346"/>
        <item x="499"/>
        <item x="1754"/>
        <item x="764"/>
        <item x="565"/>
        <item x="1960"/>
        <item x="357"/>
        <item x="610"/>
        <item x="830"/>
        <item x="571"/>
        <item x="1280"/>
        <item x="1698"/>
        <item x="570"/>
        <item x="1058"/>
        <item x="2005"/>
        <item x="1792"/>
        <item x="935"/>
        <item x="1540"/>
        <item x="2144"/>
        <item x="1066"/>
        <item x="453"/>
        <item x="1949"/>
        <item x="2046"/>
        <item x="1526"/>
        <item x="1129"/>
        <item x="427"/>
        <item x="1422"/>
        <item x="1889"/>
        <item x="2192"/>
        <item x="1305"/>
        <item x="807"/>
        <item x="180"/>
        <item x="1862"/>
        <item x="75"/>
        <item x="2233"/>
        <item x="686"/>
        <item x="1407"/>
        <item x="491"/>
        <item x="1819"/>
        <item x="1365"/>
        <item x="544"/>
        <item x="443"/>
        <item x="2544"/>
        <item x="1105"/>
        <item x="1818"/>
        <item x="1537"/>
        <item x="458"/>
        <item x="1446"/>
        <item x="2370"/>
        <item x="538"/>
        <item x="10"/>
        <item x="262"/>
        <item x="1730"/>
        <item x="82"/>
        <item x="989"/>
        <item x="495"/>
        <item x="1935"/>
        <item x="348"/>
        <item x="478"/>
        <item x="677"/>
        <item x="1179"/>
        <item x="1955"/>
        <item x="254"/>
        <item x="914"/>
        <item x="1211"/>
        <item x="1288"/>
        <item x="1340"/>
        <item x="1503"/>
        <item x="724"/>
        <item x="1029"/>
        <item x="1098"/>
        <item x="770"/>
        <item x="379"/>
        <item x="2100"/>
        <item x="2007"/>
        <item x="517"/>
        <item x="625"/>
        <item x="685"/>
        <item x="233"/>
        <item x="1803"/>
        <item x="1579"/>
        <item x="74"/>
        <item x="1424"/>
        <item x="1886"/>
        <item x="2205"/>
        <item x="2345"/>
        <item x="2451"/>
        <item x="2220"/>
        <item x="2359"/>
        <item x="1732"/>
        <item x="2072"/>
        <item x="1740"/>
        <item x="1103"/>
        <item x="2295"/>
        <item x="2524"/>
        <item x="2208"/>
        <item x="2217"/>
        <item x="1381"/>
        <item x="2283"/>
        <item x="1642"/>
        <item x="176"/>
        <item x="2049"/>
        <item x="1394"/>
        <item x="2172"/>
        <item x="216"/>
        <item x="1927"/>
        <item x="2219"/>
        <item x="2292"/>
        <item x="627"/>
        <item x="624"/>
        <item x="2441"/>
        <item x="2570"/>
        <item x="2473"/>
        <item x="2511"/>
        <item x="2468"/>
        <item x="2385"/>
        <item x="1517"/>
        <item x="2218"/>
        <item x="897"/>
        <item x="1587"/>
        <item x="141"/>
        <item x="2414"/>
        <item x="666"/>
        <item x="2092"/>
        <item x="574"/>
        <item x="1363"/>
        <item x="732"/>
        <item x="1018"/>
        <item x="2521"/>
        <item x="1953"/>
        <item x="1822"/>
        <item x="524"/>
        <item x="2236"/>
        <item x="1362"/>
        <item x="612"/>
        <item x="429"/>
        <item x="1417"/>
        <item x="1063"/>
        <item x="2394"/>
        <item x="623"/>
        <item x="123"/>
        <item x="550"/>
        <item x="2375"/>
        <item x="2155"/>
        <item x="705"/>
        <item x="638"/>
        <item x="999"/>
        <item x="1712"/>
        <item x="1615"/>
        <item x="334"/>
        <item x="1951"/>
        <item x="1085"/>
        <item x="1781"/>
        <item x="725"/>
        <item x="910"/>
        <item x="170"/>
        <item x="324"/>
        <item x="2549"/>
        <item x="1921"/>
        <item x="1499"/>
        <item x="2247"/>
        <item x="21"/>
        <item x="1169"/>
        <item x="1431"/>
        <item x="2"/>
        <item x="1542"/>
        <item x="1100"/>
        <item x="1755"/>
        <item x="182"/>
        <item x="866"/>
        <item x="840"/>
        <item x="929"/>
        <item x="899"/>
        <item x="673"/>
        <item x="1124"/>
        <item x="1988"/>
        <item x="127"/>
        <item x="1879"/>
        <item x="2459"/>
        <item x="927"/>
        <item x="1529"/>
        <item x="1201"/>
        <item x="2492"/>
        <item x="835"/>
        <item x="690"/>
        <item x="2024"/>
        <item x="355"/>
        <item x="992"/>
        <item x="1609"/>
        <item x="576"/>
        <item x="2050"/>
        <item x="2126"/>
        <item x="1783"/>
        <item x="1174"/>
        <item x="2530"/>
        <item x="2474"/>
        <item x="1082"/>
        <item x="876"/>
        <item x="100"/>
        <item x="24"/>
        <item x="1399"/>
        <item x="792"/>
        <item x="88"/>
        <item x="1789"/>
        <item x="1804"/>
        <item x="737"/>
        <item x="1929"/>
        <item x="1513"/>
        <item x="631"/>
        <item x="91"/>
        <item x="1523"/>
        <item x="1644"/>
        <item x="1617"/>
        <item x="1385"/>
        <item x="396"/>
        <item x="533"/>
        <item x="90"/>
        <item x="92"/>
        <item x="270"/>
        <item x="1229"/>
        <item x="1469"/>
        <item x="2284"/>
        <item x="309"/>
        <item x="895"/>
        <item x="32"/>
        <item x="1496"/>
        <item x="1583"/>
        <item x="1588"/>
        <item x="388"/>
        <item x="569"/>
        <item x="1543"/>
        <item x="1005"/>
        <item x="1761"/>
        <item x="775"/>
        <item x="2308"/>
        <item x="2553"/>
        <item x="1635"/>
        <item x="259"/>
        <item x="505"/>
        <item x="2405"/>
        <item x="950"/>
        <item x="1745"/>
        <item x="853"/>
        <item x="394"/>
        <item x="964"/>
        <item x="464"/>
        <item x="2477"/>
        <item x="1829"/>
        <item x="1922"/>
        <item x="2151"/>
        <item x="469"/>
        <item x="564"/>
        <item x="1147"/>
        <item x="1706"/>
        <item x="917"/>
        <item x="266"/>
        <item x="1411"/>
        <item x="1721"/>
        <item x="1292"/>
        <item x="1445"/>
        <item x="65"/>
        <item x="2065"/>
        <item x="1050"/>
        <item x="1838"/>
        <item x="653"/>
        <item x="1805"/>
        <item x="1714"/>
        <item x="1797"/>
        <item x="1260"/>
        <item x="531"/>
        <item x="1358"/>
        <item x="2228"/>
        <item x="658"/>
        <item x="1924"/>
        <item x="2054"/>
        <item x="1097"/>
        <item x="44"/>
        <item x="142"/>
        <item x="1423"/>
        <item x="1708"/>
        <item x="105"/>
        <item x="1334"/>
        <item x="1462"/>
        <item x="1044"/>
        <item x="2564"/>
        <item x="57"/>
        <item x="2537"/>
        <item x="1437"/>
        <item x="2358"/>
        <item x="1544"/>
        <item x="1442"/>
        <item x="536"/>
        <item x="408"/>
        <item x="723"/>
        <item x="2589"/>
        <item x="193"/>
        <item x="2415"/>
        <item x="634"/>
        <item x="428"/>
        <item x="201"/>
        <item x="1374"/>
        <item x="2362"/>
        <item x="1888"/>
        <item x="1741"/>
        <item x="1746"/>
        <item x="1312"/>
        <item x="1033"/>
        <item x="2319"/>
        <item x="106"/>
        <item x="1167"/>
        <item x="236"/>
        <item x="1372"/>
        <item x="2047"/>
        <item x="782"/>
        <item x="1936"/>
        <item x="377"/>
        <item x="2327"/>
        <item x="80"/>
        <item x="1830"/>
        <item x="1511"/>
        <item x="1344"/>
        <item x="1616"/>
        <item x="1343"/>
        <item x="1069"/>
        <item x="1643"/>
        <item x="1971"/>
        <item x="751"/>
        <item x="1045"/>
        <item x="313"/>
        <item x="455"/>
        <item x="2237"/>
        <item x="382"/>
        <item x="988"/>
        <item x="750"/>
        <item x="2088"/>
        <item x="364"/>
        <item x="1832"/>
        <item x="2156"/>
        <item x="246"/>
        <item x="1677"/>
        <item x="2103"/>
        <item x="2086"/>
        <item x="2556"/>
        <item x="208"/>
        <item x="753"/>
        <item x="713"/>
        <item x="754"/>
        <item x="1215"/>
        <item x="2514"/>
        <item x="2404"/>
        <item x="590"/>
        <item x="585"/>
        <item x="1724"/>
        <item x="1093"/>
        <item x="743"/>
        <item x="617"/>
        <item x="472"/>
        <item x="1570"/>
        <item x="2071"/>
        <item x="947"/>
        <item x="250"/>
        <item x="178"/>
        <item x="1941"/>
        <item x="1795"/>
        <item x="1672"/>
        <item x="1274"/>
        <item x="1837"/>
        <item x="955"/>
        <item x="660"/>
        <item x="1032"/>
        <item x="2597"/>
        <item x="508"/>
        <item x="646"/>
        <item x="1315"/>
        <item x="242"/>
        <item x="1883"/>
        <item x="833"/>
        <item x="580"/>
        <item x="959"/>
        <item x="609"/>
        <item x="192"/>
        <item x="461"/>
        <item x="1010"/>
        <item x="522"/>
        <item x="2106"/>
        <item x="2306"/>
        <item x="874"/>
        <item x="204"/>
        <item x="1558"/>
        <item x="166"/>
        <item x="275"/>
        <item x="1810"/>
        <item x="1003"/>
        <item x="887"/>
        <item x="563"/>
        <item x="1552"/>
        <item x="769"/>
        <item x="2204"/>
        <item x="2055"/>
        <item x="1349"/>
        <item x="1470"/>
        <item x="2403"/>
        <item x="2548"/>
        <item x="906"/>
        <item x="2082"/>
        <item x="678"/>
        <item x="1408"/>
        <item x="537"/>
        <item x="527"/>
        <item x="2315"/>
        <item x="400"/>
        <item x="1895"/>
        <item x="1335"/>
        <item x="1854"/>
        <item x="540"/>
        <item x="1392"/>
        <item x="58"/>
        <item x="1757"/>
        <item x="1375"/>
        <item x="1451"/>
        <item x="1669"/>
        <item x="1153"/>
        <item x="1651"/>
        <item x="2443"/>
        <item x="2200"/>
        <item x="1520"/>
        <item x="1208"/>
        <item x="2596"/>
        <item x="2369"/>
        <item x="2551"/>
        <item x="419"/>
        <item x="1506"/>
        <item x="2445"/>
        <item x="2588"/>
        <item x="740"/>
        <item x="386"/>
        <item x="2288"/>
        <item x="69"/>
        <item x="2410"/>
        <item x="661"/>
        <item x="1447"/>
        <item x="2423"/>
        <item x="951"/>
        <item x="1173"/>
        <item x="1577"/>
        <item x="1120"/>
        <item x="1319"/>
        <item x="1355"/>
        <item x="2026"/>
        <item x="1478"/>
        <item x="2563"/>
        <item x="367"/>
        <item x="2076"/>
        <item x="2448"/>
        <item x="1524"/>
        <item x="2245"/>
        <item x="446"/>
        <item x="1077"/>
        <item x="206"/>
        <item x="554"/>
        <item x="561"/>
        <item x="567"/>
        <item x="1630"/>
        <item x="1736"/>
        <item x="2399"/>
        <item x="1037"/>
        <item x="1793"/>
        <item x="1310"/>
        <item x="63"/>
        <item x="49"/>
        <item x="709"/>
        <item x="1658"/>
        <item x="832"/>
        <item x="884"/>
        <item x="2179"/>
        <item x="1371"/>
        <item x="1697"/>
        <item x="1409"/>
        <item x="116"/>
        <item x="467"/>
        <item x="1613"/>
        <item x="1602"/>
        <item x="2280"/>
        <item x="2053"/>
        <item x="2154"/>
        <item x="738"/>
        <item x="979"/>
        <item x="765"/>
        <item x="43"/>
        <item x="2014"/>
        <item x="2328"/>
        <item x="2480"/>
        <item x="643"/>
        <item x="1430"/>
        <item x="822"/>
        <item x="2002"/>
        <item x="4"/>
        <item x="2163"/>
        <item x="426"/>
        <item x="2419"/>
        <item x="1041"/>
        <item x="594"/>
        <item x="2488"/>
        <item x="278"/>
        <item x="2011"/>
        <item x="22"/>
        <item x="1527"/>
        <item x="1993"/>
        <item x="1106"/>
        <item x="1679"/>
        <item x="2109"/>
        <item x="555"/>
        <item x="159"/>
        <item x="19"/>
        <item x="1715"/>
        <item x="1214"/>
        <item x="1428"/>
        <item x="107"/>
        <item x="1256"/>
        <item x="53"/>
        <item x="318"/>
        <item x="1843"/>
        <item x="2475"/>
        <item x="1557"/>
        <item x="115"/>
        <item x="2536"/>
        <item x="857"/>
        <item x="1699"/>
        <item x="1958"/>
        <item x="1144"/>
        <item x="422"/>
        <item x="1390"/>
        <item x="1727"/>
        <item x="2476"/>
        <item x="240"/>
        <item x="2041"/>
        <item x="882"/>
        <item x="773"/>
        <item x="1389"/>
        <item x="1495"/>
        <item x="742"/>
        <item x="1026"/>
        <item x="889"/>
        <item x="2133"/>
        <item x="2036"/>
        <item x="2555"/>
        <item x="2231"/>
        <item x="613"/>
        <item x="485"/>
        <item x="1778"/>
        <item x="140"/>
        <item x="1218"/>
        <item x="1891"/>
        <item x="28"/>
        <item x="424"/>
        <item x="2497"/>
        <item x="1510"/>
        <item x="1655"/>
        <item x="253"/>
        <item x="707"/>
        <item x="1347"/>
        <item x="330"/>
        <item x="84"/>
        <item x="431"/>
        <item x="718"/>
        <item x="1711"/>
        <item x="978"/>
        <item x="434"/>
        <item x="181"/>
        <item x="1977"/>
        <item x="877"/>
        <item x="1514"/>
        <item x="2045"/>
        <item x="516"/>
        <item x="2444"/>
        <item x="2142"/>
        <item x="1533"/>
        <item x="415"/>
        <item x="1206"/>
        <item x="333"/>
        <item x="1376"/>
        <item x="1505"/>
        <item x="974"/>
        <item x="1298"/>
        <item x="996"/>
        <item x="772"/>
        <item x="1210"/>
        <item x="1223"/>
        <item x="405"/>
        <item x="938"/>
        <item x="329"/>
        <item x="794"/>
        <item x="1025"/>
        <item x="798"/>
        <item x="241"/>
        <item x="2349"/>
        <item x="588"/>
        <item x="908"/>
        <item x="389"/>
        <item x="744"/>
        <item x="626"/>
        <item x="838"/>
        <item x="526"/>
        <item x="1148"/>
        <item x="1954"/>
        <item x="836"/>
        <item x="29"/>
        <item x="2357"/>
        <item x="1481"/>
        <item x="2056"/>
        <item x="101"/>
        <item x="1938"/>
        <item x="1419"/>
        <item x="1291"/>
        <item x="2145"/>
        <item x="2137"/>
        <item x="1790"/>
        <item x="41"/>
        <item x="1239"/>
        <item x="1324"/>
        <item x="1600"/>
        <item x="120"/>
        <item x="1342"/>
        <item x="1295"/>
        <item x="1725"/>
        <item x="2561"/>
        <item x="2061"/>
        <item x="2545"/>
        <item x="880"/>
        <item x="667"/>
        <item x="71"/>
        <item x="217"/>
        <item x="79"/>
        <item x="2314"/>
        <item x="1566"/>
        <item x="855"/>
        <item x="2074"/>
        <item x="2382"/>
        <item x="596"/>
        <item x="2329"/>
        <item x="1934"/>
        <item x="2141"/>
        <item x="66"/>
        <item x="1463"/>
        <item x="152"/>
        <item x="1689"/>
        <item x="1068"/>
        <item x="2264"/>
        <item x="1391"/>
        <item x="579"/>
        <item x="2562"/>
        <item x="1366"/>
        <item x="919"/>
        <item x="2051"/>
        <item x="311"/>
        <item x="1538"/>
        <item x="2579"/>
        <item x="2478"/>
        <item x="475"/>
        <item x="589"/>
        <item x="861"/>
        <item x="2457"/>
        <item x="2229"/>
        <item x="378"/>
        <item x="1632"/>
        <item x="1474"/>
        <item x="267"/>
        <item x="1055"/>
        <item x="688"/>
        <item x="1352"/>
        <item x="494"/>
        <item x="2396"/>
        <item x="1316"/>
        <item x="1314"/>
        <item x="2194"/>
        <item x="2395"/>
        <item x="1942"/>
        <item x="239"/>
        <item x="271"/>
        <item x="2252"/>
        <item x="1855"/>
        <item x="164"/>
        <item x="1599"/>
        <item x="2132"/>
        <item x="695"/>
        <item x="2285"/>
        <item x="969"/>
        <item x="2003"/>
        <item x="1596"/>
        <item x="2042"/>
        <item x="87"/>
        <item x="345"/>
        <item x="1713"/>
        <item x="1158"/>
        <item x="700"/>
        <item x="2532"/>
        <item x="2439"/>
        <item x="2187"/>
        <item x="282"/>
        <item x="1084"/>
        <item x="294"/>
        <item x="905"/>
        <item x="784"/>
        <item x="2139"/>
        <item x="2411"/>
        <item x="128"/>
        <item x="1568"/>
        <item x="338"/>
        <item x="2525"/>
        <item x="1466"/>
        <item x="1631"/>
        <item x="1525"/>
        <item x="2201"/>
        <item x="2482"/>
        <item x="135"/>
        <item x="391"/>
        <item x="948"/>
        <item x="924"/>
        <item x="1410"/>
        <item x="803"/>
        <item x="1492"/>
        <item x="708"/>
        <item x="2034"/>
        <item x="2171"/>
        <item x="791"/>
        <item x="1186"/>
        <item x="1092"/>
        <item x="1776"/>
        <item x="493"/>
        <item x="319"/>
        <item x="1576"/>
        <item x="2060"/>
        <item x="797"/>
        <item x="2216"/>
        <item x="2554"/>
        <item x="722"/>
        <item x="2336"/>
        <item x="1432"/>
        <item x="868"/>
        <item x="983"/>
        <item x="2307"/>
        <item x="2465"/>
        <item x="2528"/>
        <item x="50"/>
        <item x="1142"/>
        <item x="2426"/>
        <item x="2131"/>
        <item x="1011"/>
        <item x="2070"/>
        <item x="2031"/>
        <item x="2101"/>
        <item x="1559"/>
        <item x="1107"/>
        <item x="2110"/>
        <item x="481"/>
        <item x="760"/>
        <item x="1064"/>
        <item x="1984"/>
        <item x="1479"/>
        <item x="913"/>
        <item x="157"/>
        <item x="936"/>
        <item x="1900"/>
        <item x="961"/>
        <item x="551"/>
        <item x="2291"/>
        <item x="305"/>
        <item x="2447"/>
        <item x="1849"/>
        <item x="1175"/>
        <item x="1905"/>
        <item x="720"/>
        <item x="196"/>
        <item x="670"/>
        <item x="438"/>
        <item x="2501"/>
        <item x="2428"/>
        <item x="2591"/>
        <item x="1700"/>
        <item x="1682"/>
        <item x="692"/>
        <item x="986"/>
        <item x="894"/>
        <item x="349"/>
        <item x="1902"/>
        <item x="1995"/>
        <item x="2125"/>
        <item x="1195"/>
        <item x="2298"/>
        <item x="1109"/>
        <item x="2442"/>
        <item x="2195"/>
        <item x="1820"/>
        <item x="915"/>
        <item x="2571"/>
        <item x="402"/>
        <item x="2429"/>
        <item x="1945"/>
        <item x="2238"/>
        <item x="859"/>
        <item x="2069"/>
        <item x="1364"/>
        <item x="2167"/>
        <item x="56"/>
        <item x="2162"/>
        <item x="1130"/>
        <item x="1228"/>
        <item x="52"/>
        <item x="456"/>
        <item x="1119"/>
        <item x="2240"/>
        <item x="2606"/>
        <item x="1747"/>
        <item x="2230"/>
        <item x="727"/>
        <item x="1833"/>
        <item x="2254"/>
        <item x="2108"/>
        <item x="1293"/>
        <item x="2360"/>
        <item x="875"/>
        <item x="420"/>
        <item x="1317"/>
        <item x="827"/>
        <item x="463"/>
        <item x="1807"/>
        <item x="878"/>
        <item x="560"/>
        <item x="2297"/>
        <item x="2522"/>
        <item x="1653"/>
        <item x="2249"/>
        <item x="607"/>
        <item x="2433"/>
        <item x="583"/>
        <item x="870"/>
        <item x="994"/>
        <item x="1328"/>
        <item x="937"/>
        <item x="249"/>
        <item x="1926"/>
        <item x="1139"/>
        <item x="2600"/>
        <item x="2390"/>
        <item x="715"/>
        <item x="1405"/>
        <item x="1266"/>
        <item x="1962"/>
        <item x="110"/>
        <item x="2427"/>
        <item x="1791"/>
        <item x="131"/>
        <item x="802"/>
        <item x="1564"/>
        <item x="2365"/>
        <item x="2364"/>
        <item x="470"/>
        <item x="683"/>
        <item x="975"/>
        <item x="650"/>
        <item x="1662"/>
        <item x="637"/>
        <item x="2207"/>
        <item x="150"/>
        <item x="552"/>
        <item x="2559"/>
        <item x="1808"/>
        <item x="621"/>
        <item x="2159"/>
        <item x="1230"/>
        <item x="191"/>
        <item x="635"/>
        <item x="1253"/>
        <item x="1282"/>
        <item x="2368"/>
        <item x="2533"/>
        <item x="598"/>
        <item x="1994"/>
        <item x="651"/>
        <item x="47"/>
        <item x="399"/>
        <item x="2033"/>
        <item x="1301"/>
        <item x="2275"/>
        <item x="2576"/>
        <item x="2381"/>
        <item x="1572"/>
        <item x="1440"/>
        <item x="2438"/>
        <item x="373"/>
        <item x="603"/>
        <item x="1928"/>
        <item x="767"/>
        <item x="397"/>
        <item x="1611"/>
        <item x="1001"/>
        <item x="1027"/>
        <item x="1255"/>
        <item x="1950"/>
        <item x="256"/>
        <item x="783"/>
        <item x="1952"/>
        <item x="1607"/>
        <item x="1170"/>
        <item x="2261"/>
        <item x="2304"/>
        <item x="2177"/>
        <item x="2048"/>
        <item x="2084"/>
        <item x="863"/>
        <item x="943"/>
        <item x="1959"/>
        <item x="362"/>
        <item x="2062"/>
        <item x="1128"/>
        <item x="1454"/>
        <item x="213"/>
        <item x="149"/>
        <item x="1290"/>
        <item x="1439"/>
        <item x="1236"/>
        <item x="645"/>
        <item x="2052"/>
        <item x="2242"/>
        <item x="45"/>
        <item x="2509"/>
        <item x="1429"/>
        <item x="322"/>
        <item x="1796"/>
        <item x="2043"/>
        <item x="2557"/>
        <item x="1265"/>
        <item x="946"/>
        <item x="1836"/>
        <item x="1287"/>
        <item x="1395"/>
        <item x="1840"/>
        <item x="1774"/>
        <item x="1912"/>
        <item x="1177"/>
        <item x="1597"/>
        <item x="341"/>
        <item x="1254"/>
        <item x="1183"/>
        <item x="956"/>
        <item x="186"/>
        <item x="2513"/>
        <item x="1748"/>
        <item x="848"/>
        <item x="622"/>
        <item x="1560"/>
        <item x="1383"/>
        <item x="1412"/>
        <item x="1126"/>
        <item x="2038"/>
        <item x="299"/>
        <item x="2463"/>
        <item x="2387"/>
        <item x="1683"/>
        <item x="51"/>
        <item x="776"/>
        <item x="801"/>
        <item x="503"/>
        <item x="1749"/>
        <item x="1571"/>
        <item x="354"/>
        <item x="2503"/>
        <item x="814"/>
        <item x="393"/>
        <item x="1709"/>
        <item x="35"/>
        <item x="119"/>
        <item x="1040"/>
        <item x="381"/>
        <item x="1398"/>
        <item x="1815"/>
        <item x="2344"/>
        <item x="962"/>
        <item x="114"/>
        <item x="352"/>
        <item x="1799"/>
        <item x="1150"/>
        <item x="710"/>
        <item x="1125"/>
        <item x="966"/>
        <item x="479"/>
        <item x="1443"/>
        <item x="839"/>
        <item x="1163"/>
        <item x="1869"/>
        <item x="1985"/>
        <item x="1769"/>
        <item x="761"/>
        <item x="2539"/>
        <item x="1899"/>
        <item x="923"/>
        <item x="290"/>
        <item x="1546"/>
        <item x="317"/>
        <item x="1046"/>
        <item x="165"/>
        <item x="1369"/>
        <item x="111"/>
        <item x="1684"/>
        <item x="2161"/>
        <item x="1801"/>
        <item x="1728"/>
        <item x="1948"/>
        <item x="292"/>
        <item x="2584"/>
        <item x="2271"/>
        <item x="1638"/>
        <item x="845"/>
        <item x="1121"/>
        <item x="1245"/>
        <item x="2330"/>
        <item x="1149"/>
        <item x="591"/>
        <item x="639"/>
        <item x="2186"/>
        <item x="1233"/>
        <item x="819"/>
        <item x="717"/>
        <item x="1067"/>
        <item x="2279"/>
        <item x="126"/>
        <item x="1198"/>
        <item x="40"/>
        <item x="633"/>
        <item x="642"/>
        <item x="442"/>
        <item x="2281"/>
        <item x="451"/>
        <item x="1434"/>
        <item x="175"/>
        <item x="662"/>
        <item x="2272"/>
        <item x="2602"/>
        <item x="2269"/>
        <item x="1450"/>
        <item x="1574"/>
        <item x="1065"/>
        <item x="1477"/>
        <item x="1083"/>
        <item x="243"/>
        <item x="234"/>
        <item x="1612"/>
        <item x="1986"/>
        <item x="883"/>
        <item x="846"/>
        <item x="2121"/>
        <item x="15"/>
        <item x="410"/>
        <item x="184"/>
        <item x="33"/>
        <item x="1370"/>
        <item x="1704"/>
        <item x="1414"/>
        <item x="879"/>
        <item x="2211"/>
        <item x="618"/>
        <item x="1043"/>
        <item x="787"/>
        <item x="2512"/>
        <item x="1197"/>
        <item x="680"/>
        <item x="2258"/>
        <item x="2040"/>
        <item x="226"/>
        <item x="54"/>
        <item x="2212"/>
        <item x="781"/>
        <item x="933"/>
        <item x="701"/>
        <item x="1487"/>
        <item x="942"/>
        <item x="829"/>
        <item x="272"/>
        <item x="2067"/>
        <item x="2316"/>
        <item x="2347"/>
        <item x="1441"/>
        <item x="1086"/>
        <item x="681"/>
        <item x="941"/>
        <item x="1659"/>
        <item x="559"/>
        <item x="572"/>
        <item x="1080"/>
        <item x="2485"/>
        <item x="1216"/>
        <item x="1637"/>
        <item x="920"/>
        <item x="703"/>
        <item x="2412"/>
        <item x="1573"/>
        <item x="2066"/>
        <item x="1903"/>
        <item x="2436"/>
        <item x="1716"/>
        <item x="2458"/>
        <item x="711"/>
        <item x="1013"/>
        <item x="2032"/>
        <item x="546"/>
        <item x="2165"/>
        <item x="244"/>
        <item x="1665"/>
        <item x="1157"/>
        <item x="1162"/>
        <item x="448"/>
        <item x="1648"/>
        <item x="2517"/>
        <item x="31"/>
        <item x="891"/>
        <item x="1773"/>
        <item x="967"/>
        <item x="2030"/>
        <item x="380"/>
        <item x="1812"/>
        <item x="1785"/>
        <item x="325"/>
        <item x="2210"/>
        <item x="1140"/>
        <item x="1614"/>
        <item x="2213"/>
        <item x="759"/>
        <item x="2498"/>
        <item x="1259"/>
        <item x="816"/>
        <item x="188"/>
        <item x="1224"/>
        <item x="1623"/>
        <item x="2147"/>
        <item x="2323"/>
        <item x="1821"/>
        <item x="1964"/>
        <item x="534"/>
        <item x="1075"/>
        <item x="23"/>
        <item x="327"/>
        <item x="1515"/>
        <item x="1522"/>
        <item x="1133"/>
        <item x="2302"/>
        <item x="1592"/>
        <item x="573"/>
        <item x="1243"/>
        <item x="1545"/>
        <item x="1378"/>
        <item x="654"/>
        <item x="977"/>
        <item x="108"/>
        <item x="1238"/>
        <item x="2028"/>
        <item x="372"/>
        <item x="1963"/>
        <item x="0"/>
        <item x="2089"/>
        <item x="1696"/>
        <item x="248"/>
        <item x="1939"/>
        <item x="1798"/>
        <item x="1276"/>
        <item x="1861"/>
        <item x="1969"/>
        <item x="86"/>
        <item x="1932"/>
        <item x="847"/>
        <item x="343"/>
        <item x="1551"/>
        <item x="1435"/>
        <item x="1484"/>
        <item x="2075"/>
        <item x="636"/>
        <item x="672"/>
        <item x="998"/>
        <item x="1225"/>
        <item x="1300"/>
        <item x="1051"/>
        <item x="799"/>
        <item x="1625"/>
        <item x="691"/>
        <item x="2148"/>
        <item x="1968"/>
        <item x="2453"/>
        <item x="1421"/>
        <item x="1200"/>
        <item x="1882"/>
        <item x="2227"/>
        <item x="850"/>
        <item x="2016"/>
        <item x="2519"/>
        <item x="375"/>
        <item x="1036"/>
        <item x="2508"/>
        <item x="1539"/>
        <item x="1234"/>
        <item x="1998"/>
        <item x="332"/>
        <item x="1354"/>
        <item x="423"/>
        <item x="971"/>
        <item x="2334"/>
        <item x="210"/>
        <item x="143"/>
        <item x="800"/>
        <item x="2287"/>
        <item x="279"/>
        <item x="1187"/>
        <item x="2333"/>
        <item x="2352"/>
        <item x="113"/>
        <item x="2262"/>
        <item x="1393"/>
        <item x="2173"/>
        <item x="1908"/>
        <item x="1160"/>
        <item x="1707"/>
        <item x="1668"/>
        <item x="407"/>
        <item x="2384"/>
        <item x="287"/>
        <item x="1268"/>
        <item x="2091"/>
        <item x="17"/>
        <item x="1578"/>
        <item x="1099"/>
        <item x="779"/>
        <item x="1966"/>
        <item x="1887"/>
        <item x="2309"/>
        <item x="2176"/>
        <item x="1636"/>
        <item x="1333"/>
        <item x="922"/>
        <item x="1504"/>
        <item x="1619"/>
        <item x="2609"/>
        <item x="763"/>
        <item x="813"/>
        <item x="1851"/>
        <item x="730"/>
        <item x="2575"/>
        <item x="1743"/>
        <item x="1004"/>
        <item x="548"/>
        <item x="1634"/>
        <item x="904"/>
        <item x="1605"/>
        <item x="187"/>
        <item x="1734"/>
        <item x="1480"/>
        <item x="1307"/>
        <item x="684"/>
        <item x="2546"/>
        <item x="274"/>
        <item x="804"/>
        <item x="1729"/>
        <item x="2203"/>
        <item x="1603"/>
        <item x="46"/>
        <item x="2581"/>
        <item x="2376"/>
        <item x="480"/>
        <item x="659"/>
        <item x="869"/>
        <item x="2168"/>
        <item x="2079"/>
        <item x="907"/>
        <item x="1875"/>
        <item x="2174"/>
        <item x="1061"/>
        <item x="892"/>
        <item x="2452"/>
        <item x="1940"/>
        <item x="347"/>
        <item x="96"/>
        <item x="2583"/>
        <item x="1270"/>
        <item x="1550"/>
        <item x="280"/>
        <item x="2122"/>
        <item x="1095"/>
        <item x="2534"/>
        <item x="2431"/>
        <item x="1348"/>
        <item x="2099"/>
        <item x="1621"/>
        <item x="353"/>
        <item x="849"/>
        <item x="671"/>
        <item x="365"/>
        <item x="1590"/>
        <item x="1824"/>
        <item x="1618"/>
        <item x="1006"/>
        <item x="934"/>
        <item x="1386"/>
        <item x="1357"/>
        <item x="1671"/>
        <item x="952"/>
        <item x="2373"/>
        <item x="2335"/>
        <item x="1048"/>
        <item x="2114"/>
        <item x="237"/>
        <item x="346"/>
        <item x="593"/>
        <item x="328"/>
        <item x="1009"/>
        <item x="483"/>
        <item x="1582"/>
        <item x="406"/>
        <item x="1402"/>
        <item x="125"/>
        <item x="918"/>
        <item x="1112"/>
        <item x="2500"/>
        <item x="2494"/>
        <item x="1528"/>
        <item x="2270"/>
        <item x="1722"/>
        <item x="1589"/>
        <item x="497"/>
        <item x="76"/>
        <item x="2020"/>
        <item x="2460"/>
        <item x="124"/>
        <item x="1930"/>
        <item x="1880"/>
        <item x="366"/>
        <item x="2001"/>
        <item x="1705"/>
        <item x="1244"/>
        <item x="812"/>
        <item x="1438"/>
        <item x="628"/>
        <item x="1850"/>
        <item x="2317"/>
        <item x="2124"/>
        <item x="500"/>
        <item x="1844"/>
        <item x="168"/>
        <item x="1137"/>
        <item x="289"/>
        <item x="674"/>
        <item x="595"/>
        <item x="211"/>
        <item x="1816"/>
        <item x="1222"/>
        <item x="1184"/>
        <item x="1132"/>
        <item x="793"/>
        <item x="487"/>
        <item x="489"/>
        <item x="1825"/>
        <item x="1115"/>
        <item x="1304"/>
        <item x="409"/>
        <item x="2119"/>
        <item x="435"/>
        <item x="808"/>
        <item x="384"/>
        <item x="1332"/>
        <item x="2523"/>
        <item x="2402"/>
        <item x="2321"/>
        <item x="1628"/>
        <item x="815"/>
        <item x="2481"/>
        <item x="1601"/>
        <item x="2265"/>
        <item x="1999"/>
        <item x="1919"/>
        <item x="2311"/>
        <item x="1076"/>
        <item x="2371"/>
        <item x="556"/>
        <item x="1549"/>
        <item x="2107"/>
        <item x="2483"/>
        <item x="1351"/>
        <item x="474"/>
        <item x="2140"/>
        <item x="1275"/>
        <item x="1272"/>
        <item x="2550"/>
        <item x="1459"/>
        <item x="729"/>
        <item x="1367"/>
        <item x="1415"/>
        <item x="77"/>
        <item x="644"/>
        <item x="1598"/>
        <item x="608"/>
        <item x="2341"/>
        <item x="1562"/>
        <item x="1772"/>
        <item x="1217"/>
        <item x="1694"/>
        <item x="2366"/>
        <item x="2610"/>
        <item x="2572"/>
        <item x="2541"/>
        <item x="281"/>
        <item x="390"/>
        <item x="2535"/>
        <item x="102"/>
        <item x="145"/>
        <item x="2022"/>
        <item x="1303"/>
        <item x="1323"/>
        <item x="2010"/>
        <item x="1345"/>
        <item x="306"/>
        <item x="2425"/>
        <item x="16"/>
        <item x="2567"/>
        <item x="521"/>
        <item x="2018"/>
        <item x="2552"/>
        <item x="1911"/>
        <item x="252"/>
        <item x="604"/>
        <item x="1159"/>
        <item x="269"/>
        <item x="2198"/>
        <item x="528"/>
        <item x="2393"/>
        <item x="1042"/>
        <item x="523"/>
        <item x="1870"/>
        <item x="2325"/>
        <item x="1996"/>
        <item x="865"/>
        <item x="118"/>
        <item x="858"/>
        <item x="2129"/>
        <item x="413"/>
        <item x="1856"/>
        <item x="1489"/>
        <item x="2540"/>
        <item x="586"/>
        <item x="530"/>
        <item x="418"/>
        <item x="2263"/>
        <item x="940"/>
        <item x="1933"/>
        <item x="1181"/>
        <item x="1455"/>
        <item x="1839"/>
        <item x="2274"/>
        <item x="2128"/>
        <item x="733"/>
        <item x="173"/>
        <item x="1473"/>
        <item x="2446"/>
        <item x="421"/>
        <item x="1991"/>
        <item x="2013"/>
        <item x="2383"/>
        <item x="501"/>
        <item x="886"/>
        <item x="1199"/>
        <item x="134"/>
        <item x="963"/>
        <item x="2294"/>
        <item x="218"/>
        <item x="513"/>
        <item x="2160"/>
        <item x="1057"/>
        <item x="2094"/>
        <item x="2353"/>
        <item x="2276"/>
        <item x="1974"/>
        <item x="1382"/>
        <item x="2531"/>
        <item x="820"/>
        <item x="37"/>
        <item x="1859"/>
        <item x="1261"/>
        <item x="1336"/>
        <item x="2435"/>
        <item x="1865"/>
        <item x="197"/>
        <item x="614"/>
        <item x="1337"/>
        <item x="117"/>
        <item x="255"/>
        <item x="247"/>
        <item x="153"/>
        <item x="25"/>
        <item x="1548"/>
        <item x="1853"/>
        <item x="130"/>
        <item x="462"/>
        <item x="539"/>
        <item x="1309"/>
        <item x="1892"/>
        <item x="745"/>
        <item x="851"/>
        <item x="2489"/>
        <item x="553"/>
        <item x="1661"/>
        <item x="748"/>
        <item x="1258"/>
        <item x="1502"/>
        <item x="1620"/>
        <item x="1164"/>
        <item x="2058"/>
        <item x="520"/>
        <item x="1846"/>
        <item x="1541"/>
        <item x="931"/>
        <item x="144"/>
        <item x="1646"/>
        <item x="2019"/>
        <item x="229"/>
        <item x="94"/>
        <item x="26"/>
        <item x="1031"/>
        <item x="965"/>
        <item x="1401"/>
        <item x="898"/>
        <item x="1240"/>
        <item x="1114"/>
        <item x="1341"/>
        <item x="602"/>
        <item x="2081"/>
        <item x="81"/>
        <item x="263"/>
        <item x="1756"/>
        <item x="1176"/>
        <item x="2293"/>
        <item x="515"/>
        <item x="2379"/>
        <item x="183"/>
        <item x="2193"/>
        <item x="2430"/>
        <item x="350"/>
        <item x="264"/>
        <item x="1828"/>
        <item x="1847"/>
        <item x="993"/>
        <item x="2143"/>
        <item x="2417"/>
        <item x="510"/>
        <item x="1231"/>
        <item x="374"/>
        <item x="2407"/>
        <item x="1871"/>
        <item x="337"/>
        <item x="582"/>
        <item x="821"/>
        <item x="649"/>
        <item x="2356"/>
        <item x="1910"/>
        <item x="404"/>
        <item x="1327"/>
        <item x="195"/>
        <item x="496"/>
        <item x="122"/>
        <item x="2190"/>
        <item x="1104"/>
        <item x="2469"/>
        <item x="2462"/>
        <item x="154"/>
        <item x="519"/>
        <item x="562"/>
        <item x="1780"/>
        <item x="2251"/>
        <item x="214"/>
        <item x="1024"/>
        <item x="2097"/>
        <item x="1289"/>
        <item x="1923"/>
        <item x="1901"/>
        <item x="1373"/>
        <item x="2378"/>
        <item x="2440"/>
        <item x="336"/>
        <item x="1490"/>
        <item x="958"/>
        <item x="597"/>
        <item x="1695"/>
        <item x="2102"/>
        <item x="60"/>
        <item x="2397"/>
        <item x="301"/>
        <item x="805"/>
        <item x="230"/>
        <item x="1226"/>
        <item x="62"/>
        <item x="1486"/>
        <item x="2224"/>
        <item x="1555"/>
        <item x="1116"/>
        <item x="1610"/>
        <item x="2273"/>
        <item x="12"/>
        <item x="401"/>
        <item x="1858"/>
        <item x="359"/>
        <item x="1283"/>
        <item x="1325"/>
        <item x="1156"/>
        <item x="1580"/>
        <item x="2461"/>
        <item x="55"/>
        <item x="1016"/>
        <item x="273"/>
        <item x="1881"/>
        <item x="1656"/>
        <item x="1943"/>
        <item x="2083"/>
        <item x="1594"/>
        <item x="1976"/>
        <item x="148"/>
        <item x="369"/>
        <item x="852"/>
        <item x="1760"/>
        <item x="449"/>
        <item x="1012"/>
        <item x="1049"/>
        <item x="1802"/>
        <item x="1279"/>
        <item x="587"/>
        <item x="1848"/>
        <item x="714"/>
        <item x="2286"/>
        <item x="1735"/>
        <item x="1779"/>
        <item x="2343"/>
        <item x="1117"/>
        <item x="860"/>
        <item x="2004"/>
        <item x="1205"/>
        <item x="856"/>
        <item x="1654"/>
        <item x="1593"/>
        <item x="1221"/>
        <item x="888"/>
        <item x="1472"/>
        <item x="728"/>
        <item x="1794"/>
        <item x="1102"/>
        <item x="1079"/>
        <item x="2388"/>
        <item x="1547"/>
        <item x="2566"/>
        <item x="1400"/>
        <item x="1242"/>
        <item x="1742"/>
        <item x="1765"/>
        <item x="2117"/>
        <item x="837"/>
        <item x="1471"/>
        <item x="1110"/>
        <item x="1893"/>
        <item x="1680"/>
        <item x="1413"/>
        <item x="444"/>
        <item x="1059"/>
        <item x="2215"/>
        <item x="630"/>
        <item x="1674"/>
        <item x="1452"/>
        <item x="1359"/>
        <item x="762"/>
        <item x="1581"/>
        <item x="2197"/>
        <item x="647"/>
        <item x="1639"/>
        <item x="1145"/>
        <item x="547"/>
        <item x="2301"/>
        <item x="2112"/>
        <item x="300"/>
        <item x="1485"/>
        <item x="939"/>
        <item x="1975"/>
        <item x="1227"/>
        <item x="219"/>
        <item x="543"/>
        <item x="1237"/>
        <item x="228"/>
        <item x="2087"/>
        <item x="2493"/>
        <item x="1809"/>
        <item x="2350"/>
        <item x="2421"/>
        <item x="163"/>
        <item x="172"/>
        <item x="2574"/>
        <item x="532"/>
        <item x="27"/>
        <item x="1189"/>
        <item x="1138"/>
        <item x="414"/>
        <item x="73"/>
        <item x="957"/>
        <item x="749"/>
        <item x="1701"/>
        <item x="286"/>
        <item x="788"/>
        <item x="121"/>
        <item x="323"/>
        <item x="1297"/>
        <item x="1531"/>
        <item x="2257"/>
        <item x="2253"/>
        <item x="2569"/>
        <item x="2255"/>
        <item x="1842"/>
        <item x="1553"/>
        <item x="1"/>
        <item x="2196"/>
        <item x="1252"/>
        <item x="768"/>
        <item x="1534"/>
        <item x="2169"/>
        <item x="89"/>
        <item x="1624"/>
        <item x="1817"/>
        <item x="945"/>
        <item x="949"/>
        <item x="2422"/>
        <item x="1720"/>
        <item x="283"/>
        <item x="344"/>
        <item x="1035"/>
        <item x="1294"/>
        <item x="731"/>
        <item x="2059"/>
        <item x="2363"/>
        <item x="439"/>
        <item x="687"/>
        <item x="1608"/>
        <item x="9"/>
        <item x="2338"/>
        <item x="1703"/>
        <item x="697"/>
        <item x="39"/>
        <item x="545"/>
        <item x="1894"/>
        <item x="987"/>
        <item x="1154"/>
        <item x="1666"/>
        <item x="2012"/>
        <item x="1021"/>
        <item x="2527"/>
        <item x="1978"/>
        <item x="1030"/>
        <item x="1823"/>
        <item x="2578"/>
        <item x="1456"/>
        <item x="2303"/>
        <item x="2185"/>
        <item x="223"/>
        <item x="2510"/>
        <item x="2096"/>
        <item x="698"/>
        <item x="2505"/>
        <item x="693"/>
        <item x="2490"/>
        <item x="2434"/>
        <item x="629"/>
        <item x="1920"/>
        <item x="1377"/>
        <item x="1917"/>
        <item x="831"/>
        <item x="809"/>
        <item x="1326"/>
        <item x="1188"/>
        <item x="171"/>
        <item x="1738"/>
        <item x="736"/>
        <item x="59"/>
        <item x="1863"/>
        <item x="1835"/>
        <item x="2222"/>
        <item x="162"/>
        <item x="473"/>
        <item x="2111"/>
        <item x="2209"/>
        <item x="1073"/>
        <item x="6"/>
        <item x="221"/>
        <item x="786"/>
        <item x="1518"/>
        <item x="1857"/>
        <item x="1220"/>
        <item x="1397"/>
        <item x="490"/>
        <item x="620"/>
        <item x="2310"/>
        <item x="862"/>
        <item x="1494"/>
        <item x="1318"/>
        <item x="189"/>
        <item x="1488"/>
        <item x="844"/>
        <item x="1273"/>
        <item x="1248"/>
        <item x="129"/>
        <item x="1250"/>
        <item x="2377"/>
        <item x="441"/>
        <item x="2243"/>
        <item x="1482"/>
        <item x="302"/>
        <item x="2085"/>
        <item x="203"/>
        <item x="392"/>
        <item x="1403"/>
        <item x="326"/>
        <item x="257"/>
        <item x="566"/>
        <item x="1907"/>
        <item x="502"/>
        <item x="854"/>
        <item x="1645"/>
        <item x="284"/>
        <item x="615"/>
        <item x="167"/>
        <item x="1626"/>
        <item x="843"/>
        <item x="387"/>
        <item x="984"/>
        <item x="2496"/>
        <item x="1685"/>
        <item x="1584"/>
        <item x="1509"/>
        <item x="535"/>
        <item x="1916"/>
        <item x="668"/>
        <item x="2136"/>
        <item x="1904"/>
        <item x="1981"/>
        <item x="1284"/>
        <item x="2467"/>
        <item x="342"/>
        <item x="1980"/>
        <item x="1263"/>
        <item x="818"/>
        <item x="11"/>
        <item x="1202"/>
        <item x="1784"/>
        <item x="706"/>
        <item x="1475"/>
        <item x="1667"/>
        <item x="1633"/>
        <item x="212"/>
        <item x="990"/>
        <item x="1313"/>
        <item x="689"/>
        <item x="541"/>
        <item x="2098"/>
        <item x="2408"/>
        <item x="1039"/>
        <item x="581"/>
        <item x="1047"/>
        <item x="1123"/>
        <item x="1007"/>
        <item x="2130"/>
        <item x="592"/>
        <item x="890"/>
        <item x="1023"/>
        <item x="1020"/>
        <item x="696"/>
        <item x="1458"/>
        <item x="664"/>
        <item x="215"/>
        <item x="504"/>
        <item x="1944"/>
        <item x="972"/>
        <item x="2057"/>
        <item x="1380"/>
        <item x="558"/>
        <item x="72"/>
        <item x="2191"/>
        <item x="2225"/>
        <item x="1719"/>
        <item x="2164"/>
        <item x="777"/>
        <item x="2520"/>
        <item x="702"/>
        <item x="2116"/>
        <item x="2235"/>
        <item x="370"/>
        <item x="2296"/>
        <item x="1379"/>
        <item x="1353"/>
        <item x="1089"/>
        <item x="1329"/>
        <item x="976"/>
        <item x="826"/>
        <item x="459"/>
        <item x="1008"/>
        <item x="2456"/>
        <item x="139"/>
        <item x="1897"/>
        <item x="1296"/>
        <item x="291"/>
        <item x="2260"/>
        <item x="789"/>
        <item x="1519"/>
        <item x="2479"/>
        <item x="2244"/>
        <item x="2424"/>
        <item x="436"/>
        <item x="2529"/>
        <item x="514"/>
        <item x="261"/>
        <item x="871"/>
        <item x="1101"/>
        <item x="1788"/>
        <item x="2312"/>
        <item x="1251"/>
        <item x="285"/>
        <item x="2515"/>
        <item x="268"/>
        <item x="1331"/>
        <item x="601"/>
        <item x="8"/>
        <item x="265"/>
        <item x="1182"/>
        <item x="1278"/>
        <item x="425"/>
        <item x="542"/>
        <item x="1127"/>
        <item x="1987"/>
        <item x="1286"/>
        <item x="1647"/>
        <item x="1416"/>
        <item x="675"/>
        <item x="1151"/>
        <item x="1878"/>
        <item x="2380"/>
        <item x="1852"/>
        <item x="1500"/>
        <item x="811"/>
        <item x="2608"/>
        <item x="68"/>
        <item x="209"/>
        <item x="1758"/>
        <item x="315"/>
        <item x="704"/>
        <item x="2565"/>
        <item x="1418"/>
        <item x="1017"/>
        <item x="2324"/>
        <item x="1396"/>
        <item x="2313"/>
        <item x="912"/>
        <item x="867"/>
        <item x="1650"/>
        <item x="746"/>
        <item x="1876"/>
        <item x="1464"/>
        <item x="1973"/>
        <item x="1800"/>
        <item x="1762"/>
        <item x="38"/>
        <item x="980"/>
        <item x="440"/>
        <item x="756"/>
        <item x="488"/>
        <item x="1501"/>
        <item x="2221"/>
        <item x="1771"/>
        <item x="312"/>
        <item x="1687"/>
        <item x="1302"/>
        <item x="1737"/>
        <item x="1691"/>
        <item x="2149"/>
        <item x="1118"/>
        <item x="778"/>
        <item x="351"/>
        <item x="1172"/>
        <item x="199"/>
        <item x="1622"/>
        <item x="2150"/>
        <item x="2450"/>
        <item x="1476"/>
        <item x="512"/>
        <item x="482"/>
        <item x="1640"/>
        <item x="260"/>
        <item x="1873"/>
        <item x="2044"/>
        <item x="2355"/>
        <item x="225"/>
        <item x="3"/>
        <item x="361"/>
        <item x="1663"/>
        <item x="1277"/>
        <item x="2326"/>
        <item x="2027"/>
        <item x="1649"/>
        <item x="1777"/>
        <item x="1074"/>
        <item x="716"/>
        <item x="1768"/>
        <item x="486"/>
        <item x="2146"/>
        <item x="1497"/>
        <item x="806"/>
        <item x="1569"/>
        <item x="2437"/>
        <item x="1308"/>
        <item x="2138"/>
        <item x="2006"/>
        <item x="985"/>
        <item x="2499"/>
        <item x="648"/>
        <item x="2603"/>
        <item x="2267"/>
        <item x="2361"/>
        <item x="2166"/>
        <item x="1947"/>
        <item x="2000"/>
        <item x="1508"/>
        <item x="466"/>
        <item x="1690"/>
        <item x="2526"/>
        <item x="2037"/>
        <item x="1731"/>
        <item x="1094"/>
        <item x="881"/>
        <item x="1131"/>
        <item x="771"/>
        <item x="1070"/>
        <item x="1681"/>
        <item x="1425"/>
        <item x="2175"/>
        <item x="385"/>
        <item x="245"/>
        <item x="137"/>
        <item x="1979"/>
        <item x="509"/>
        <item x="1090"/>
        <item x="99"/>
        <item x="1915"/>
        <item x="2418"/>
        <item x="1868"/>
        <item x="1185"/>
        <item x="619"/>
        <item x="1841"/>
        <item x="207"/>
        <item x="901"/>
        <item x="1493"/>
        <item x="930"/>
        <item x="2470"/>
        <item x="1937"/>
        <item x="2278"/>
        <item x="926"/>
        <item x="1246"/>
        <item x="828"/>
        <item x="1925"/>
        <item x="1982"/>
        <item x="2199"/>
        <item x="810"/>
        <item x="1404"/>
        <item x="909"/>
        <item x="1972"/>
        <item x="665"/>
        <item x="1465"/>
        <item x="1384"/>
        <item x="2432"/>
        <item x="20"/>
        <item x="417"/>
        <item x="2507"/>
        <item x="2367"/>
        <item x="2239"/>
        <item x="1931"/>
        <item x="1427"/>
        <item x="2184"/>
        <item x="371"/>
        <item x="872"/>
        <item x="1885"/>
        <item x="1388"/>
        <item x="2346"/>
        <item x="766"/>
        <item x="1657"/>
        <item x="158"/>
        <item x="735"/>
        <item x="138"/>
        <item x="1269"/>
        <item x="2183"/>
        <item x="1813"/>
        <item x="1586"/>
        <item x="1718"/>
        <item x="1864"/>
        <item x="755"/>
        <item x="2090"/>
        <item x="198"/>
        <item x="161"/>
        <item x="2594"/>
        <item x="1113"/>
        <item x="224"/>
        <item x="1766"/>
        <item x="2277"/>
        <item x="320"/>
        <item x="1467"/>
        <item x="1739"/>
        <item x="1556"/>
        <item x="1190"/>
        <item x="2502"/>
        <item x="632"/>
        <item x="2134"/>
        <item x="1906"/>
        <item x="1022"/>
        <item x="2348"/>
        <item x="1913"/>
        <item x="1673"/>
        <item x="2178"/>
        <item x="376"/>
        <item x="2226"/>
        <item x="944"/>
        <item x="2560"/>
        <item x="1087"/>
        <item x="1751"/>
        <item x="2250"/>
        <item x="2120"/>
        <item x="1567"/>
        <item x="1406"/>
        <item x="960"/>
        <item x="1194"/>
        <item x="525"/>
        <item x="104"/>
        <item x="1299"/>
        <item x="1629"/>
        <item x="1965"/>
        <item x="2135"/>
        <item x="222"/>
        <item x="1874"/>
        <item x="2495"/>
        <item x="298"/>
        <item x="61"/>
        <item x="1078"/>
        <item x="2590"/>
        <item x="2246"/>
        <item x="2223"/>
        <item x="1209"/>
        <item x="1898"/>
        <item x="1806"/>
        <item x="1676"/>
        <item x="7"/>
        <item x="220"/>
        <item x="1136"/>
        <item x="1257"/>
        <item x="156"/>
        <item x="1914"/>
        <item x="719"/>
        <item x="2095"/>
        <item x="824"/>
        <item x="1054"/>
        <item x="335"/>
        <item x="2127"/>
        <item x="2320"/>
        <item x="2580"/>
        <item x="774"/>
        <item x="1306"/>
        <item x="2466"/>
        <item x="2386"/>
        <item x="2506"/>
        <item x="1970"/>
        <item x="928"/>
        <item x="970"/>
        <item x="2391"/>
        <item x="1946"/>
        <item x="518"/>
        <item x="1702"/>
        <item x="1071"/>
        <item x="93"/>
        <item x="1468"/>
        <item x="109"/>
        <item x="796"/>
        <item x="452"/>
        <item x="2214"/>
        <item x="1444"/>
        <item x="1670"/>
        <item x="1213"/>
        <item x="578"/>
        <item x="304"/>
        <item x="841"/>
        <item x="1433"/>
        <item x="568"/>
        <item x="1763"/>
        <item x="1782"/>
        <item x="416"/>
        <item x="739"/>
        <item x="1091"/>
        <item x="36"/>
        <item x="460"/>
        <item x="445"/>
        <item x="511"/>
        <item x="1014"/>
        <item x="2401"/>
        <item x="1591"/>
        <item x="2340"/>
        <item x="1062"/>
        <item x="606"/>
        <item x="2282"/>
        <item x="70"/>
        <item x="2152"/>
        <item x="2232"/>
        <item x="194"/>
        <item x="885"/>
        <item x="1997"/>
        <item x="1744"/>
        <item x="529"/>
        <item x="190"/>
        <item x="169"/>
        <item x="2605"/>
        <item x="2078"/>
        <item x="205"/>
        <item x="97"/>
        <item x="398"/>
        <item x="1498"/>
        <item x="893"/>
        <item x="2023"/>
        <item x="2587"/>
        <item x="1565"/>
        <item x="1436"/>
        <item x="1166"/>
        <item x="1165"/>
        <item x="2158"/>
        <item x="900"/>
        <item x="1267"/>
        <item x="2577"/>
        <item x="1989"/>
        <item x="1249"/>
        <item x="1134"/>
        <item x="1339"/>
        <item x="2409"/>
        <item x="676"/>
        <item x="450"/>
        <item x="356"/>
        <item x="1909"/>
        <item x="584"/>
        <item x="507"/>
        <item x="2416"/>
        <item x="1081"/>
        <item x="780"/>
        <item x="411"/>
        <item x="2073"/>
        <item x="2547"/>
        <item x="600"/>
        <item x="1831"/>
        <item x="1212"/>
        <item x="179"/>
        <item x="734"/>
        <item x="476"/>
        <item x="2021"/>
        <item x="1983"/>
        <item x="1826"/>
        <item x="2472"/>
        <item x="2064"/>
        <item x="997"/>
        <item x="726"/>
        <item x="1770"/>
        <item x="1675"/>
        <item x="78"/>
        <item x="1652"/>
        <item x="151"/>
        <item x="468"/>
        <item x="1956"/>
        <item x="132"/>
        <item x="1219"/>
        <item x="30"/>
        <item x="1692"/>
        <item x="447"/>
        <item x="2454"/>
        <item x="757"/>
        <item x="1595"/>
        <item x="2420"/>
        <item x="1235"/>
        <item x="599"/>
        <item x="1491"/>
        <item x="2105"/>
        <item x="2248"/>
        <item x="231"/>
        <item x="2259"/>
        <item x="657"/>
        <item x="669"/>
        <item x="34"/>
        <item x="2342"/>
        <item x="2170"/>
        <item x="2543"/>
        <item x="2290"/>
        <item x="1096"/>
        <item x="200"/>
        <item x="103"/>
        <item x="1002"/>
        <item x="995"/>
        <item t="default"/>
      </items>
    </pivotField>
    <pivotField dataField="1" numFmtId="164" showAll="0"/>
    <pivotField numFmtId="164" showAll="0"/>
    <pivotField numFmtId="165" showAll="0"/>
  </pivotFields>
  <rowItems count="1">
    <i/>
  </rowItems>
  <colItems count="1">
    <i/>
  </colItems>
  <dataFields count="1">
    <dataField name="Sum of COGS" fld="17" baseField="0" baseItem="0" numFmtId="166"/>
  </dataFields>
  <formats count="1">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752C33EF-6085-4ACF-AEB9-875F2F8CD2B6}" sourceName="Product Category">
  <pivotTables>
    <pivotTable tabId="2" name="Top_5_Country"/>
    <pivotTable tabId="2" name="Monthly_Profit_Revenue"/>
    <pivotTable tabId="2" name="COGS"/>
    <pivotTable tabId="2" name="Country_wise_Map"/>
    <pivotTable tabId="2" name="Region_wise_Revenue"/>
    <pivotTable tabId="2" name="Sales_Channel"/>
    <pivotTable tabId="2" name="Total_GrossProfit"/>
    <pivotTable tabId="2" name="Total_orders"/>
    <pivotTable tabId="2" name="Total_Revenue"/>
    <pivotTable tabId="2" name="Total_UnitSolds"/>
  </pivotTables>
  <data>
    <tabular pivotCacheId="443458026">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D45E5DA-0564-4DCE-8690-A6E87FB2A541}" sourceName="Country">
  <pivotTables>
    <pivotTable tabId="2" name="Monthly_Profit_Revenue"/>
    <pivotTable tabId="2" name="COGS"/>
    <pivotTable tabId="2" name="Country_wise_Map"/>
    <pivotTable tabId="2" name="Region_wise_Revenue"/>
    <pivotTable tabId="2" name="Sales_Channel"/>
    <pivotTable tabId="2" name="Top_5_Country"/>
    <pivotTable tabId="2" name="Total_GrossProfit"/>
    <pivotTable tabId="2" name="Total_orders"/>
    <pivotTable tabId="2" name="Total_Revenue"/>
    <pivotTable tabId="2" name="Total_UnitSolds"/>
  </pivotTables>
  <data>
    <tabular pivotCacheId="443458026">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4B976FA1-6868-42ED-B02E-4E3CEA521109}" sourceName="Quarter">
  <pivotTables>
    <pivotTable tabId="2" name="Monthly_Profit_Revenue"/>
    <pivotTable tabId="2" name="COGS"/>
    <pivotTable tabId="2" name="Country_wise_Map"/>
    <pivotTable tabId="2" name="Region_wise_Revenue"/>
    <pivotTable tabId="2" name="Sales_Channel"/>
    <pivotTable tabId="2" name="Top_5_Country"/>
    <pivotTable tabId="2" name="Total_GrossProfit"/>
    <pivotTable tabId="2" name="Total_orders"/>
    <pivotTable tabId="2" name="Total_Revenue"/>
    <pivotTable tabId="2" name="Total_UnitSolds"/>
  </pivotTables>
  <data>
    <tabular pivotCacheId="443458026">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C727FE4F-3DDE-4AE6-A42F-1DBC76A8EF28}" cache="Slicer_Product_Category" caption="Product Category" rowHeight="247650"/>
  <slicer name="Country" xr10:uid="{D433D098-D6EF-46AF-A1A4-A01C9C7F82ED}" cache="Slicer_Country" caption="Country" rowHeight="247650"/>
  <slicer name="Quarter" xr10:uid="{F52FF569-8C45-487E-B6D1-BC0D5EB29A35}" cache="Slicer_Quarter" caption="Quart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T2708" totalsRowShown="0" headerRowDxfId="105" dataDxfId="104">
  <autoFilter ref="A1:T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21" xr3:uid="{6225545C-05B8-4FEB-B4C9-2C84CBF55B01}" name="ID" dataDxfId="103"/>
    <tableColumn id="2" xr3:uid="{99F5FD81-8F5C-4B7A-810D-BB7E4869701E}" name="Order Date" dataDxfId="102"/>
    <tableColumn id="1" xr3:uid="{0538373D-AD1C-40B6-8014-696140AA6930}" name="Year" dataDxfId="101">
      <calculatedColumnFormula>YEAR(SalesDataTable[[#This Row],[Order Date]])</calculatedColumnFormula>
    </tableColumn>
    <tableColumn id="25" xr3:uid="{B555DB70-6EA6-4ABC-8BCE-1383210A2520}" name="Quarter" dataDxfId="100">
      <calculatedColumnFormula>"Q"&amp;ROUNDUP(MONTH(SalesDataTable[[#This Row],[Order Date]])/3,0)</calculatedColumnFormula>
    </tableColumn>
    <tableColumn id="22" xr3:uid="{7E5AD09A-A23E-4DF3-A985-25D70161BADF}" name="Month No." dataDxfId="99">
      <calculatedColumnFormula>MONTH(SalesDataTable[[#This Row],[Order Date]])</calculatedColumnFormula>
    </tableColumn>
    <tableColumn id="23" xr3:uid="{2AAF3259-6894-4D95-BE94-A1FD98DA1514}" name="Month" dataDxfId="98">
      <calculatedColumnFormula>TEXT(SalesDataTable[[#This Row],[Order Date]],"mmm")</calculatedColumnFormula>
    </tableColumn>
    <tableColumn id="3" xr3:uid="{BABD2837-4996-49F4-B8FC-F980EA4C9534}" name="Region" dataDxfId="97"/>
    <tableColumn id="4" xr3:uid="{ED840ADB-B6D0-4386-8CC3-66DEA65BED3E}" name="Country" dataDxfId="96"/>
    <tableColumn id="5" xr3:uid="{C21A7B37-6F6C-4361-82C1-4670F9FDBEC2}" name="Sales Channel" dataDxfId="95"/>
    <tableColumn id="6" xr3:uid="{84080584-6B54-4896-A4DE-A87DFF0731C6}" name="Customer Type" dataDxfId="94"/>
    <tableColumn id="7" xr3:uid="{0B005238-5F14-4C46-B503-7F3DFF36170E}" name="Product Category" dataDxfId="93"/>
    <tableColumn id="8" xr3:uid="{B930794A-6484-4BE3-BBD2-E8771691DFAD}" name="Product" dataDxfId="92"/>
    <tableColumn id="9" xr3:uid="{5CA4DF7A-9AF5-4D9D-9D5A-DDED3D0A7E80}" name="Units Sold" dataDxfId="91"/>
    <tableColumn id="10" xr3:uid="{6756035F-A4CB-4AFF-BFF3-3610B142F0EE}" name="Unit Price" dataDxfId="90"/>
    <tableColumn id="11" xr3:uid="{B694F18E-F9BD-40E2-A356-3F67136CB960}" name="Discount %" dataDxfId="89"/>
    <tableColumn id="12" xr3:uid="{15D4CF49-FA19-4C44-A023-7C629B44C0DB}" name="Unit Cost" dataDxfId="88"/>
    <tableColumn id="13" xr3:uid="{3D8A84CF-5674-491F-8F81-BB5FC7A74D30}" name="Revenue" dataDxfId="87">
      <calculatedColumnFormula>M2*N2*(1-O2)</calculatedColumnFormula>
    </tableColumn>
    <tableColumn id="14" xr3:uid="{455060E3-F1BA-493D-AC17-8D56984B9F5C}" name="COGS" dataDxfId="86">
      <calculatedColumnFormula>M2*P2</calculatedColumnFormula>
    </tableColumn>
    <tableColumn id="15" xr3:uid="{89F4A687-84DC-4069-9C8B-9548E670D916}" name="Gross Profit" dataDxfId="85">
      <calculatedColumnFormula>Q2-R2</calculatedColumnFormula>
    </tableColumn>
    <tableColumn id="16" xr3:uid="{F7B6CDDB-7E56-4D6C-91A8-8CE6DC05EA92}" name="Gross Margin %" dataDxfId="84">
      <calculatedColumnFormula>IFERROR(S2/Q2,0)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BB8BA-4D48-4BB4-B410-1222F4B39E1F}">
  <dimension ref="A3:M36"/>
  <sheetViews>
    <sheetView workbookViewId="0">
      <selection activeCell="W7" sqref="W6:W7"/>
    </sheetView>
  </sheetViews>
  <sheetFormatPr defaultRowHeight="14.4"/>
  <cols>
    <col min="1" max="1" width="14.109375" bestFit="1" customWidth="1"/>
    <col min="2" max="2" width="12.44140625" bestFit="1" customWidth="1"/>
    <col min="3" max="3" width="16.77734375" bestFit="1" customWidth="1"/>
    <col min="4" max="4" width="14.6640625" bestFit="1" customWidth="1"/>
    <col min="5" max="5" width="14.109375" bestFit="1" customWidth="1"/>
    <col min="6" max="6" width="13.5546875" bestFit="1" customWidth="1"/>
    <col min="7" max="7" width="15.5546875" bestFit="1" customWidth="1"/>
    <col min="8" max="8" width="15.21875" bestFit="1" customWidth="1"/>
    <col min="9" max="9" width="9.88671875" bestFit="1" customWidth="1"/>
    <col min="10" max="10" width="12.44140625" bestFit="1" customWidth="1"/>
    <col min="11" max="11" width="12" bestFit="1" customWidth="1"/>
    <col min="12" max="12" width="14.33203125" bestFit="1" customWidth="1"/>
    <col min="13" max="13" width="12.44140625" bestFit="1" customWidth="1"/>
    <col min="14" max="273" width="6.5546875" bestFit="1" customWidth="1"/>
    <col min="274" max="773" width="7.5546875" bestFit="1" customWidth="1"/>
    <col min="774" max="794" width="9.109375" bestFit="1" customWidth="1"/>
    <col min="795" max="795" width="17.88671875" bestFit="1" customWidth="1"/>
    <col min="796" max="796" width="16.21875" bestFit="1" customWidth="1"/>
    <col min="797" max="985" width="6.5546875" bestFit="1" customWidth="1"/>
    <col min="986" max="1326" width="7.5546875" bestFit="1" customWidth="1"/>
    <col min="1327" max="1340" width="9.109375" bestFit="1" customWidth="1"/>
    <col min="1341" max="1341" width="19.109375" bestFit="1" customWidth="1"/>
    <col min="1342" max="1342" width="16.33203125" bestFit="1" customWidth="1"/>
    <col min="1343" max="1539" width="6.5546875" bestFit="1" customWidth="1"/>
    <col min="1540" max="1855" width="7.5546875" bestFit="1" customWidth="1"/>
    <col min="1856" max="1867" width="9.109375" bestFit="1" customWidth="1"/>
    <col min="1868" max="1868" width="19.21875" bestFit="1" customWidth="1"/>
    <col min="1869" max="1869" width="15.77734375" bestFit="1" customWidth="1"/>
    <col min="1870" max="2134" width="6.5546875" bestFit="1" customWidth="1"/>
    <col min="2135" max="2660" width="7.5546875" bestFit="1" customWidth="1"/>
    <col min="2661" max="2679" width="9.109375" bestFit="1" customWidth="1"/>
    <col min="2680" max="2680" width="18.6640625" bestFit="1" customWidth="1"/>
    <col min="2681" max="2681" width="10.5546875" bestFit="1" customWidth="1"/>
  </cols>
  <sheetData>
    <row r="3" spans="1:13">
      <c r="A3" t="s">
        <v>73</v>
      </c>
      <c r="C3" t="s">
        <v>76</v>
      </c>
      <c r="E3" t="s">
        <v>77</v>
      </c>
      <c r="G3" t="s">
        <v>78</v>
      </c>
      <c r="I3" t="s">
        <v>79</v>
      </c>
      <c r="K3" t="s">
        <v>80</v>
      </c>
    </row>
    <row r="4" spans="1:13">
      <c r="A4" s="21">
        <v>645223.1794999995</v>
      </c>
      <c r="C4" s="21">
        <v>296384.2495000005</v>
      </c>
      <c r="E4" s="18">
        <f>C4/A4</f>
        <v>0.45935152194884954</v>
      </c>
      <c r="G4" s="19">
        <v>6698</v>
      </c>
      <c r="I4" s="23">
        <v>2707</v>
      </c>
      <c r="K4" s="21">
        <v>348838.93000000058</v>
      </c>
    </row>
    <row r="5" spans="1:13">
      <c r="E5" s="17"/>
    </row>
    <row r="9" spans="1:13">
      <c r="A9" s="15" t="s">
        <v>75</v>
      </c>
      <c r="B9" t="s">
        <v>93</v>
      </c>
      <c r="C9" t="s">
        <v>94</v>
      </c>
      <c r="F9" s="15" t="s">
        <v>75</v>
      </c>
      <c r="G9" t="s">
        <v>93</v>
      </c>
      <c r="I9" s="15" t="s">
        <v>75</v>
      </c>
      <c r="J9" t="s">
        <v>93</v>
      </c>
      <c r="L9" s="15" t="s">
        <v>75</v>
      </c>
      <c r="M9" t="s">
        <v>93</v>
      </c>
    </row>
    <row r="10" spans="1:13">
      <c r="A10" s="16" t="s">
        <v>81</v>
      </c>
      <c r="B10" s="22">
        <v>39091.819499999998</v>
      </c>
      <c r="C10" s="22">
        <v>17596.939500000004</v>
      </c>
      <c r="F10" s="16" t="s">
        <v>47</v>
      </c>
      <c r="G10" s="22">
        <v>55102.048500000012</v>
      </c>
      <c r="I10" s="16" t="s">
        <v>8</v>
      </c>
      <c r="J10" s="22">
        <v>179633.50449999995</v>
      </c>
      <c r="L10" s="16" t="s">
        <v>6</v>
      </c>
      <c r="M10" s="22">
        <v>191158.65549999985</v>
      </c>
    </row>
    <row r="11" spans="1:13">
      <c r="A11" s="16" t="s">
        <v>82</v>
      </c>
      <c r="B11" s="22">
        <v>35647.71699999999</v>
      </c>
      <c r="C11" s="22">
        <v>16561.507000000001</v>
      </c>
      <c r="F11" s="16" t="s">
        <v>43</v>
      </c>
      <c r="G11" s="22">
        <v>70034.105500000005</v>
      </c>
      <c r="I11" s="16" t="s">
        <v>28</v>
      </c>
      <c r="J11" s="22">
        <v>92836.006999999969</v>
      </c>
      <c r="L11" s="16" t="s">
        <v>11</v>
      </c>
      <c r="M11" s="22">
        <v>131488.62350000007</v>
      </c>
    </row>
    <row r="12" spans="1:13">
      <c r="A12" s="16" t="s">
        <v>83</v>
      </c>
      <c r="B12" s="22">
        <v>44696.898499999996</v>
      </c>
      <c r="C12" s="22">
        <v>21465.038499999991</v>
      </c>
      <c r="F12" s="16" t="s">
        <v>50</v>
      </c>
      <c r="G12" s="22">
        <v>50319.473499999986</v>
      </c>
      <c r="I12" s="16" t="s">
        <v>2</v>
      </c>
      <c r="J12" s="22">
        <v>260307.05699999991</v>
      </c>
      <c r="L12" s="16" t="s">
        <v>0</v>
      </c>
      <c r="M12" s="22">
        <v>124535.48550000002</v>
      </c>
    </row>
    <row r="13" spans="1:13">
      <c r="A13" s="16" t="s">
        <v>84</v>
      </c>
      <c r="B13" s="22">
        <v>54688.639000000017</v>
      </c>
      <c r="C13" s="22">
        <v>25283.649000000012</v>
      </c>
      <c r="F13" s="16" t="s">
        <v>1</v>
      </c>
      <c r="G13" s="22">
        <v>46624.590999999986</v>
      </c>
      <c r="I13" s="16" t="s">
        <v>19</v>
      </c>
      <c r="J13" s="22">
        <v>112446.61100000008</v>
      </c>
      <c r="L13" s="16" t="s">
        <v>20</v>
      </c>
      <c r="M13" s="22">
        <v>198040.41499999989</v>
      </c>
    </row>
    <row r="14" spans="1:13">
      <c r="A14" s="16" t="s">
        <v>85</v>
      </c>
      <c r="B14" s="22">
        <v>58235.185000000005</v>
      </c>
      <c r="C14" s="22">
        <v>27301.534999999993</v>
      </c>
      <c r="F14" s="16" t="s">
        <v>33</v>
      </c>
      <c r="G14" s="22">
        <v>74427.368000000002</v>
      </c>
      <c r="I14" s="16" t="s">
        <v>74</v>
      </c>
      <c r="J14" s="22">
        <v>645223.17949999985</v>
      </c>
      <c r="L14" s="16" t="s">
        <v>74</v>
      </c>
      <c r="M14" s="22">
        <v>645223.17949999985</v>
      </c>
    </row>
    <row r="15" spans="1:13">
      <c r="A15" s="16" t="s">
        <v>86</v>
      </c>
      <c r="B15" s="22">
        <v>69504.337000000014</v>
      </c>
      <c r="C15" s="22">
        <v>31109.926999999985</v>
      </c>
      <c r="F15" s="16" t="s">
        <v>74</v>
      </c>
      <c r="G15" s="22">
        <v>296507.58649999998</v>
      </c>
    </row>
    <row r="16" spans="1:13">
      <c r="A16" s="16" t="s">
        <v>87</v>
      </c>
      <c r="B16" s="22">
        <v>66442.23599999999</v>
      </c>
      <c r="C16" s="22">
        <v>31035.085999999967</v>
      </c>
    </row>
    <row r="17" spans="1:10">
      <c r="A17" s="16" t="s">
        <v>88</v>
      </c>
      <c r="B17" s="22">
        <v>57609.044499999975</v>
      </c>
      <c r="C17" s="22">
        <v>27126.764499999972</v>
      </c>
    </row>
    <row r="18" spans="1:10">
      <c r="A18" s="16" t="s">
        <v>89</v>
      </c>
      <c r="B18" s="22">
        <v>53609.278500000037</v>
      </c>
      <c r="C18" s="22">
        <v>25001.058499999999</v>
      </c>
      <c r="F18" s="15" t="s">
        <v>75</v>
      </c>
      <c r="G18" t="s">
        <v>93</v>
      </c>
      <c r="I18" t="str">
        <f>F18</f>
        <v>Row Labels</v>
      </c>
      <c r="J18" t="str">
        <f>G18</f>
        <v>Total Revenue</v>
      </c>
    </row>
    <row r="19" spans="1:10">
      <c r="A19" s="16" t="s">
        <v>90</v>
      </c>
      <c r="B19" s="22">
        <v>49147.535000000003</v>
      </c>
      <c r="C19" s="22">
        <v>22793.035</v>
      </c>
      <c r="F19" s="16" t="s">
        <v>27</v>
      </c>
      <c r="G19" s="22">
        <v>32754.26549999999</v>
      </c>
      <c r="I19" t="str">
        <f t="shared" ref="I19:I35" si="0">F19</f>
        <v>Austria</v>
      </c>
      <c r="J19" s="19">
        <f t="shared" ref="J19:J35" si="1">G19</f>
        <v>32754.26549999999</v>
      </c>
    </row>
    <row r="20" spans="1:10">
      <c r="A20" s="16" t="s">
        <v>91</v>
      </c>
      <c r="B20" s="22">
        <v>65523.639499999968</v>
      </c>
      <c r="C20" s="22">
        <v>28666.869500000012</v>
      </c>
      <c r="F20" s="16" t="s">
        <v>21</v>
      </c>
      <c r="G20" s="22">
        <v>26318.221999999987</v>
      </c>
      <c r="I20" t="str">
        <f t="shared" si="0"/>
        <v>Belgium</v>
      </c>
      <c r="J20" s="19">
        <f t="shared" si="1"/>
        <v>26318.221999999987</v>
      </c>
    </row>
    <row r="21" spans="1:10">
      <c r="A21" s="16" t="s">
        <v>92</v>
      </c>
      <c r="B21" s="22">
        <v>51026.850000000006</v>
      </c>
      <c r="C21" s="22">
        <v>22442.840000000007</v>
      </c>
      <c r="F21" s="16" t="s">
        <v>7</v>
      </c>
      <c r="G21" s="22">
        <v>23348.653999999995</v>
      </c>
      <c r="I21" t="str">
        <f t="shared" si="0"/>
        <v>Czechia</v>
      </c>
      <c r="J21" s="19">
        <f t="shared" si="1"/>
        <v>23348.653999999995</v>
      </c>
    </row>
    <row r="22" spans="1:10">
      <c r="A22" s="16" t="s">
        <v>74</v>
      </c>
      <c r="B22" s="22">
        <v>645223.17949999985</v>
      </c>
      <c r="C22" s="22">
        <v>296384.24949999998</v>
      </c>
      <c r="F22" s="16" t="s">
        <v>25</v>
      </c>
      <c r="G22" s="22">
        <v>28462.138000000006</v>
      </c>
      <c r="I22" t="str">
        <f t="shared" si="0"/>
        <v>Denmark</v>
      </c>
      <c r="J22" s="19">
        <f t="shared" si="1"/>
        <v>28462.138000000006</v>
      </c>
    </row>
    <row r="23" spans="1:10">
      <c r="F23" s="16" t="s">
        <v>39</v>
      </c>
      <c r="G23" s="22">
        <v>24075.482</v>
      </c>
      <c r="I23" t="str">
        <f t="shared" si="0"/>
        <v>Finland</v>
      </c>
      <c r="J23" s="19">
        <f t="shared" si="1"/>
        <v>24075.482</v>
      </c>
    </row>
    <row r="24" spans="1:10">
      <c r="F24" s="16" t="s">
        <v>47</v>
      </c>
      <c r="G24" s="22">
        <v>55102.048500000012</v>
      </c>
      <c r="I24" t="str">
        <f t="shared" si="0"/>
        <v>France</v>
      </c>
      <c r="J24" s="19">
        <f t="shared" si="1"/>
        <v>55102.048500000012</v>
      </c>
    </row>
    <row r="25" spans="1:10">
      <c r="F25" s="16" t="s">
        <v>43</v>
      </c>
      <c r="G25" s="22">
        <v>70034.105500000005</v>
      </c>
      <c r="I25" t="str">
        <f t="shared" si="0"/>
        <v>Germany</v>
      </c>
      <c r="J25" s="19">
        <f t="shared" si="1"/>
        <v>70034.105500000005</v>
      </c>
    </row>
    <row r="26" spans="1:10">
      <c r="F26" s="16" t="s">
        <v>18</v>
      </c>
      <c r="G26" s="22">
        <v>16596.517499999994</v>
      </c>
      <c r="I26" t="str">
        <f t="shared" si="0"/>
        <v>Ireland</v>
      </c>
      <c r="J26" s="19">
        <f t="shared" si="1"/>
        <v>16596.517499999994</v>
      </c>
    </row>
    <row r="27" spans="1:10">
      <c r="F27" s="16" t="s">
        <v>50</v>
      </c>
      <c r="G27" s="22">
        <v>50319.473499999986</v>
      </c>
      <c r="I27" t="str">
        <f t="shared" si="0"/>
        <v>Italy</v>
      </c>
      <c r="J27" s="19">
        <f t="shared" si="1"/>
        <v>50319.473499999986</v>
      </c>
    </row>
    <row r="28" spans="1:10">
      <c r="F28" s="16" t="s">
        <v>31</v>
      </c>
      <c r="G28" s="22">
        <v>42192.776500000007</v>
      </c>
      <c r="I28" t="str">
        <f t="shared" si="0"/>
        <v>Netherlands</v>
      </c>
      <c r="J28" s="19">
        <f t="shared" si="1"/>
        <v>42192.776500000007</v>
      </c>
    </row>
    <row r="29" spans="1:10">
      <c r="F29" s="16" t="s">
        <v>52</v>
      </c>
      <c r="G29" s="22">
        <v>26376.673999999999</v>
      </c>
      <c r="I29" t="str">
        <f t="shared" si="0"/>
        <v>Norway</v>
      </c>
      <c r="J29" s="19">
        <f t="shared" si="1"/>
        <v>26376.673999999999</v>
      </c>
    </row>
    <row r="30" spans="1:10">
      <c r="F30" s="16" t="s">
        <v>49</v>
      </c>
      <c r="G30" s="22">
        <v>40290.002</v>
      </c>
      <c r="I30" t="str">
        <f t="shared" si="0"/>
        <v>Poland</v>
      </c>
      <c r="J30" s="19">
        <f t="shared" si="1"/>
        <v>40290.002</v>
      </c>
    </row>
    <row r="31" spans="1:10">
      <c r="F31" s="16" t="s">
        <v>36</v>
      </c>
      <c r="G31" s="22">
        <v>27591.421000000006</v>
      </c>
      <c r="I31" t="str">
        <f t="shared" si="0"/>
        <v>Portugal</v>
      </c>
      <c r="J31" s="19">
        <f t="shared" si="1"/>
        <v>27591.421000000006</v>
      </c>
    </row>
    <row r="32" spans="1:10">
      <c r="F32" s="16" t="s">
        <v>1</v>
      </c>
      <c r="G32" s="22">
        <v>46624.590999999986</v>
      </c>
      <c r="I32" t="str">
        <f t="shared" si="0"/>
        <v>Spain</v>
      </c>
      <c r="J32" s="19">
        <f t="shared" si="1"/>
        <v>46624.590999999986</v>
      </c>
    </row>
    <row r="33" spans="6:10">
      <c r="F33" s="16" t="s">
        <v>12</v>
      </c>
      <c r="G33" s="22">
        <v>35977.811999999991</v>
      </c>
      <c r="I33" t="str">
        <f t="shared" si="0"/>
        <v>Sweden</v>
      </c>
      <c r="J33" s="19">
        <f t="shared" si="1"/>
        <v>35977.811999999991</v>
      </c>
    </row>
    <row r="34" spans="6:10">
      <c r="F34" s="16" t="s">
        <v>41</v>
      </c>
      <c r="G34" s="22">
        <v>24731.628500000003</v>
      </c>
      <c r="I34" t="str">
        <f t="shared" si="0"/>
        <v>Switzerland</v>
      </c>
      <c r="J34" s="19">
        <f t="shared" si="1"/>
        <v>24731.628500000003</v>
      </c>
    </row>
    <row r="35" spans="6:10">
      <c r="F35" s="16" t="s">
        <v>33</v>
      </c>
      <c r="G35" s="22">
        <v>74427.368000000002</v>
      </c>
      <c r="I35" t="str">
        <f t="shared" si="0"/>
        <v>United Kingdom</v>
      </c>
      <c r="J35" s="19">
        <f t="shared" si="1"/>
        <v>74427.368000000002</v>
      </c>
    </row>
    <row r="36" spans="6:10">
      <c r="F36" s="16" t="s">
        <v>74</v>
      </c>
      <c r="G36" s="22">
        <v>645223.17949999997</v>
      </c>
    </row>
  </sheetData>
  <sortState xmlns:xlrd2="http://schemas.microsoft.com/office/spreadsheetml/2017/richdata2" ref="A9:C22">
    <sortCondition ref="A10" customList="Jan,Feb,Mar,Apr,May,Jun,Jul,Aug,Sep,Oct,Nov,Dec"/>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T2708"/>
  <sheetViews>
    <sheetView tabSelected="1" zoomScale="79" workbookViewId="0"/>
  </sheetViews>
  <sheetFormatPr defaultColWidth="9.77734375" defaultRowHeight="14.4"/>
  <cols>
    <col min="1" max="1" width="5.44140625" bestFit="1" customWidth="1"/>
    <col min="2" max="2" width="18.5546875" style="11" bestFit="1" customWidth="1"/>
    <col min="3" max="3" width="5.44140625" bestFit="1" customWidth="1"/>
    <col min="4" max="4" width="8.109375" style="14" bestFit="1" customWidth="1"/>
    <col min="5" max="5" width="10.44140625" style="14" bestFit="1" customWidth="1"/>
    <col min="6" max="6" width="8.33203125" customWidth="1"/>
    <col min="7" max="7" width="15.77734375" bestFit="1" customWidth="1"/>
    <col min="8" max="8" width="15" bestFit="1" customWidth="1"/>
    <col min="9" max="9" width="15.77734375" customWidth="1"/>
    <col min="10" max="10" width="16.6640625" customWidth="1"/>
    <col min="11" max="11" width="17.21875" bestFit="1" customWidth="1"/>
    <col min="12" max="12" width="21.44140625" bestFit="1" customWidth="1"/>
    <col min="13" max="13" width="10.44140625" style="8" customWidth="1"/>
    <col min="14" max="14" width="13.33203125" customWidth="1"/>
    <col min="15" max="15" width="12.109375" customWidth="1"/>
    <col min="16" max="16" width="11.6640625" customWidth="1"/>
    <col min="17" max="17" width="15.44140625" customWidth="1"/>
    <col min="18" max="18" width="10.44140625" customWidth="1"/>
    <col min="19" max="19" width="14.44140625" customWidth="1"/>
    <col min="20" max="20" width="16.6640625" customWidth="1"/>
  </cols>
  <sheetData>
    <row r="1" spans="1:20" ht="21.6" customHeight="1">
      <c r="A1" s="1" t="s">
        <v>53</v>
      </c>
      <c r="B1" s="9" t="s">
        <v>54</v>
      </c>
      <c r="C1" s="1" t="s">
        <v>69</v>
      </c>
      <c r="D1" s="12" t="s">
        <v>70</v>
      </c>
      <c r="E1" s="12" t="s">
        <v>72</v>
      </c>
      <c r="F1" s="1" t="s">
        <v>71</v>
      </c>
      <c r="G1" s="1" t="s">
        <v>55</v>
      </c>
      <c r="H1" s="1" t="s">
        <v>56</v>
      </c>
      <c r="I1" s="1" t="s">
        <v>57</v>
      </c>
      <c r="J1" s="1" t="s">
        <v>58</v>
      </c>
      <c r="K1" s="1" t="s">
        <v>59</v>
      </c>
      <c r="L1" s="1" t="s">
        <v>60</v>
      </c>
      <c r="M1" s="1" t="s">
        <v>61</v>
      </c>
      <c r="N1" s="1" t="s">
        <v>62</v>
      </c>
      <c r="O1" s="1" t="s">
        <v>63</v>
      </c>
      <c r="P1" s="1" t="s">
        <v>64</v>
      </c>
      <c r="Q1" s="1" t="s">
        <v>65</v>
      </c>
      <c r="R1" s="1" t="s">
        <v>66</v>
      </c>
      <c r="S1" s="1" t="s">
        <v>67</v>
      </c>
      <c r="T1" s="1" t="s">
        <v>68</v>
      </c>
    </row>
    <row r="2" spans="1:20" ht="15.6">
      <c r="A2" s="2">
        <v>3392</v>
      </c>
      <c r="B2" s="10">
        <v>46023</v>
      </c>
      <c r="C2" s="3">
        <f>YEAR(SalesDataTable[[#This Row],[Order Date]])</f>
        <v>2026</v>
      </c>
      <c r="D2" s="13" t="str">
        <f>"Q"&amp;ROUNDUP(MONTH(SalesDataTable[[#This Row],[Order Date]])/3,0)</f>
        <v>Q1</v>
      </c>
      <c r="E2" s="13">
        <f>MONTH(SalesDataTable[[#This Row],[Order Date]])</f>
        <v>1</v>
      </c>
      <c r="F2" s="3" t="str">
        <f>TEXT(SalesDataTable[[#This Row],[Order Date]],"mmm")</f>
        <v>Jan</v>
      </c>
      <c r="G2" s="3" t="s">
        <v>0</v>
      </c>
      <c r="H2" s="3" t="s">
        <v>1</v>
      </c>
      <c r="I2" s="3" t="s">
        <v>2</v>
      </c>
      <c r="J2" s="3" t="s">
        <v>3</v>
      </c>
      <c r="K2" s="3" t="s">
        <v>4</v>
      </c>
      <c r="L2" s="3" t="s">
        <v>5</v>
      </c>
      <c r="M2" s="7">
        <v>2</v>
      </c>
      <c r="N2" s="4">
        <v>82.06</v>
      </c>
      <c r="O2" s="5">
        <v>0</v>
      </c>
      <c r="P2" s="4">
        <v>42.94</v>
      </c>
      <c r="Q2" s="4">
        <f t="shared" ref="Q2:Q65" si="0">M2*N2*(1-O2)</f>
        <v>164.12</v>
      </c>
      <c r="R2" s="4">
        <f t="shared" ref="R2:R65" si="1">M2*P2</f>
        <v>85.88</v>
      </c>
      <c r="S2" s="4">
        <f t="shared" ref="S2:S65" si="2">Q2-R2</f>
        <v>78.240000000000009</v>
      </c>
      <c r="T2" s="6">
        <f t="shared" ref="T2:T65" si="3">IFERROR(S2/Q2,0)</f>
        <v>0.476724348038021</v>
      </c>
    </row>
    <row r="3" spans="1:20" ht="15.6">
      <c r="A3" s="2">
        <v>4836</v>
      </c>
      <c r="B3" s="10">
        <v>46024</v>
      </c>
      <c r="C3" s="3">
        <f>YEAR(SalesDataTable[[#This Row],[Order Date]])</f>
        <v>2026</v>
      </c>
      <c r="D3" s="13" t="str">
        <f>"Q"&amp;ROUNDUP(MONTH(SalesDataTable[[#This Row],[Order Date]])/3,0)</f>
        <v>Q1</v>
      </c>
      <c r="E3" s="13">
        <f>MONTH(SalesDataTable[[#This Row],[Order Date]])</f>
        <v>1</v>
      </c>
      <c r="F3" s="3" t="str">
        <f>TEXT(SalesDataTable[[#This Row],[Order Date]],"mmm")</f>
        <v>Jan</v>
      </c>
      <c r="G3" s="3" t="s">
        <v>6</v>
      </c>
      <c r="H3" s="3" t="s">
        <v>7</v>
      </c>
      <c r="I3" s="3" t="s">
        <v>8</v>
      </c>
      <c r="J3" s="3" t="s">
        <v>3</v>
      </c>
      <c r="K3" s="3" t="s">
        <v>9</v>
      </c>
      <c r="L3" s="3" t="s">
        <v>10</v>
      </c>
      <c r="M3" s="7">
        <v>4</v>
      </c>
      <c r="N3" s="4">
        <v>94.18</v>
      </c>
      <c r="O3" s="5">
        <v>0.15</v>
      </c>
      <c r="P3" s="4">
        <v>45.03</v>
      </c>
      <c r="Q3" s="4">
        <f t="shared" si="0"/>
        <v>320.21199999999999</v>
      </c>
      <c r="R3" s="4">
        <f t="shared" si="1"/>
        <v>180.12</v>
      </c>
      <c r="S3" s="4">
        <f t="shared" si="2"/>
        <v>140.09199999999998</v>
      </c>
      <c r="T3" s="6">
        <f t="shared" si="3"/>
        <v>0.43749765780170635</v>
      </c>
    </row>
    <row r="4" spans="1:20" ht="15.6">
      <c r="A4" s="2">
        <v>163</v>
      </c>
      <c r="B4" s="10">
        <v>46025</v>
      </c>
      <c r="C4" s="3">
        <f>YEAR(SalesDataTable[[#This Row],[Order Date]])</f>
        <v>2026</v>
      </c>
      <c r="D4" s="13" t="str">
        <f>"Q"&amp;ROUNDUP(MONTH(SalesDataTable[[#This Row],[Order Date]])/3,0)</f>
        <v>Q1</v>
      </c>
      <c r="E4" s="13">
        <f>MONTH(SalesDataTable[[#This Row],[Order Date]])</f>
        <v>1</v>
      </c>
      <c r="F4" s="3" t="str">
        <f>TEXT(SalesDataTable[[#This Row],[Order Date]],"mmm")</f>
        <v>Jan</v>
      </c>
      <c r="G4" s="3" t="s">
        <v>11</v>
      </c>
      <c r="H4" s="3" t="s">
        <v>12</v>
      </c>
      <c r="I4" s="3" t="s">
        <v>2</v>
      </c>
      <c r="J4" s="3" t="s">
        <v>13</v>
      </c>
      <c r="K4" s="3" t="s">
        <v>14</v>
      </c>
      <c r="L4" s="3" t="s">
        <v>15</v>
      </c>
      <c r="M4" s="7">
        <v>2</v>
      </c>
      <c r="N4" s="4">
        <v>36.72</v>
      </c>
      <c r="O4" s="5">
        <v>0.05</v>
      </c>
      <c r="P4" s="4">
        <v>13.76</v>
      </c>
      <c r="Q4" s="4">
        <f t="shared" si="0"/>
        <v>69.768000000000001</v>
      </c>
      <c r="R4" s="4">
        <f t="shared" si="1"/>
        <v>27.52</v>
      </c>
      <c r="S4" s="4">
        <f t="shared" si="2"/>
        <v>42.248000000000005</v>
      </c>
      <c r="T4" s="6">
        <f t="shared" si="3"/>
        <v>0.60554982226808862</v>
      </c>
    </row>
    <row r="5" spans="1:20" ht="15.6">
      <c r="A5" s="2">
        <v>542</v>
      </c>
      <c r="B5" s="10">
        <v>46025</v>
      </c>
      <c r="C5" s="3">
        <f>YEAR(SalesDataTable[[#This Row],[Order Date]])</f>
        <v>2026</v>
      </c>
      <c r="D5" s="13" t="str">
        <f>"Q"&amp;ROUNDUP(MONTH(SalesDataTable[[#This Row],[Order Date]])/3,0)</f>
        <v>Q1</v>
      </c>
      <c r="E5" s="13">
        <f>MONTH(SalesDataTable[[#This Row],[Order Date]])</f>
        <v>1</v>
      </c>
      <c r="F5" s="3" t="str">
        <f>TEXT(SalesDataTable[[#This Row],[Order Date]],"mmm")</f>
        <v>Jan</v>
      </c>
      <c r="G5" s="3" t="s">
        <v>0</v>
      </c>
      <c r="H5" s="3" t="s">
        <v>1</v>
      </c>
      <c r="I5" s="3" t="s">
        <v>8</v>
      </c>
      <c r="J5" s="3" t="s">
        <v>16</v>
      </c>
      <c r="K5" s="3" t="s">
        <v>9</v>
      </c>
      <c r="L5" s="3" t="s">
        <v>17</v>
      </c>
      <c r="M5" s="7">
        <v>4</v>
      </c>
      <c r="N5" s="4">
        <v>143.66999999999999</v>
      </c>
      <c r="O5" s="5">
        <v>0.1</v>
      </c>
      <c r="P5" s="4">
        <v>81.22</v>
      </c>
      <c r="Q5" s="4">
        <f t="shared" si="0"/>
        <v>517.21199999999999</v>
      </c>
      <c r="R5" s="4">
        <f t="shared" si="1"/>
        <v>324.88</v>
      </c>
      <c r="S5" s="4">
        <f t="shared" si="2"/>
        <v>192.33199999999999</v>
      </c>
      <c r="T5" s="6">
        <f t="shared" si="3"/>
        <v>0.37186298848441257</v>
      </c>
    </row>
    <row r="6" spans="1:20" ht="15.6">
      <c r="A6" s="2">
        <v>2002</v>
      </c>
      <c r="B6" s="10">
        <v>46025</v>
      </c>
      <c r="C6" s="3">
        <f>YEAR(SalesDataTable[[#This Row],[Order Date]])</f>
        <v>2026</v>
      </c>
      <c r="D6" s="13" t="str">
        <f>"Q"&amp;ROUNDUP(MONTH(SalesDataTable[[#This Row],[Order Date]])/3,0)</f>
        <v>Q1</v>
      </c>
      <c r="E6" s="13">
        <f>MONTH(SalesDataTable[[#This Row],[Order Date]])</f>
        <v>1</v>
      </c>
      <c r="F6" s="3" t="str">
        <f>TEXT(SalesDataTable[[#This Row],[Order Date]],"mmm")</f>
        <v>Jan</v>
      </c>
      <c r="G6" s="3" t="s">
        <v>0</v>
      </c>
      <c r="H6" s="3" t="s">
        <v>1</v>
      </c>
      <c r="I6" s="3" t="s">
        <v>8</v>
      </c>
      <c r="J6" s="3" t="s">
        <v>16</v>
      </c>
      <c r="K6" s="3" t="s">
        <v>14</v>
      </c>
      <c r="L6" s="3" t="s">
        <v>15</v>
      </c>
      <c r="M6" s="7">
        <v>3</v>
      </c>
      <c r="N6" s="4">
        <v>36.53</v>
      </c>
      <c r="O6" s="5">
        <v>0.15</v>
      </c>
      <c r="P6" s="4">
        <v>13.67</v>
      </c>
      <c r="Q6" s="4">
        <f t="shared" si="0"/>
        <v>93.151499999999999</v>
      </c>
      <c r="R6" s="4">
        <f t="shared" si="1"/>
        <v>41.01</v>
      </c>
      <c r="S6" s="4">
        <f t="shared" si="2"/>
        <v>52.141500000000001</v>
      </c>
      <c r="T6" s="6">
        <f t="shared" si="3"/>
        <v>0.55974944042769037</v>
      </c>
    </row>
    <row r="7" spans="1:20" ht="15.6">
      <c r="A7" s="2">
        <v>2005</v>
      </c>
      <c r="B7" s="10">
        <v>46025</v>
      </c>
      <c r="C7" s="3">
        <f>YEAR(SalesDataTable[[#This Row],[Order Date]])</f>
        <v>2026</v>
      </c>
      <c r="D7" s="13" t="str">
        <f>"Q"&amp;ROUNDUP(MONTH(SalesDataTable[[#This Row],[Order Date]])/3,0)</f>
        <v>Q1</v>
      </c>
      <c r="E7" s="13">
        <f>MONTH(SalesDataTable[[#This Row],[Order Date]])</f>
        <v>1</v>
      </c>
      <c r="F7" s="3" t="str">
        <f>TEXT(SalesDataTable[[#This Row],[Order Date]],"mmm")</f>
        <v>Jan</v>
      </c>
      <c r="G7" s="3" t="s">
        <v>11</v>
      </c>
      <c r="H7" s="3" t="s">
        <v>18</v>
      </c>
      <c r="I7" s="3" t="s">
        <v>19</v>
      </c>
      <c r="J7" s="3" t="s">
        <v>13</v>
      </c>
      <c r="K7" s="3" t="s">
        <v>14</v>
      </c>
      <c r="L7" s="3" t="s">
        <v>15</v>
      </c>
      <c r="M7" s="7">
        <v>1</v>
      </c>
      <c r="N7" s="4">
        <v>35.340000000000003</v>
      </c>
      <c r="O7" s="5">
        <v>0</v>
      </c>
      <c r="P7" s="4">
        <v>13.37</v>
      </c>
      <c r="Q7" s="4">
        <f t="shared" si="0"/>
        <v>35.340000000000003</v>
      </c>
      <c r="R7" s="4">
        <f t="shared" si="1"/>
        <v>13.37</v>
      </c>
      <c r="S7" s="4">
        <f t="shared" si="2"/>
        <v>21.970000000000006</v>
      </c>
      <c r="T7" s="6">
        <f t="shared" si="3"/>
        <v>0.62167515563101317</v>
      </c>
    </row>
    <row r="8" spans="1:20" ht="15.6">
      <c r="A8" s="2">
        <v>2937</v>
      </c>
      <c r="B8" s="10">
        <v>46025</v>
      </c>
      <c r="C8" s="3">
        <f>YEAR(SalesDataTable[[#This Row],[Order Date]])</f>
        <v>2026</v>
      </c>
      <c r="D8" s="13" t="str">
        <f>"Q"&amp;ROUNDUP(MONTH(SalesDataTable[[#This Row],[Order Date]])/3,0)</f>
        <v>Q1</v>
      </c>
      <c r="E8" s="13">
        <f>MONTH(SalesDataTable[[#This Row],[Order Date]])</f>
        <v>1</v>
      </c>
      <c r="F8" s="3" t="str">
        <f>TEXT(SalesDataTable[[#This Row],[Order Date]],"mmm")</f>
        <v>Jan</v>
      </c>
      <c r="G8" s="3" t="s">
        <v>20</v>
      </c>
      <c r="H8" s="3" t="s">
        <v>21</v>
      </c>
      <c r="I8" s="3" t="s">
        <v>8</v>
      </c>
      <c r="J8" s="3" t="s">
        <v>3</v>
      </c>
      <c r="K8" s="3" t="s">
        <v>4</v>
      </c>
      <c r="L8" s="3" t="s">
        <v>22</v>
      </c>
      <c r="M8" s="7">
        <v>8</v>
      </c>
      <c r="N8" s="4">
        <v>49.6</v>
      </c>
      <c r="O8" s="5">
        <v>0.1</v>
      </c>
      <c r="P8" s="4">
        <v>23.05</v>
      </c>
      <c r="Q8" s="4">
        <f t="shared" si="0"/>
        <v>357.12</v>
      </c>
      <c r="R8" s="4">
        <f t="shared" si="1"/>
        <v>184.4</v>
      </c>
      <c r="S8" s="4">
        <f t="shared" si="2"/>
        <v>172.72</v>
      </c>
      <c r="T8" s="6">
        <f t="shared" si="3"/>
        <v>0.4836469534050179</v>
      </c>
    </row>
    <row r="9" spans="1:20" ht="15.6">
      <c r="A9" s="2">
        <v>3326</v>
      </c>
      <c r="B9" s="10">
        <v>46025</v>
      </c>
      <c r="C9" s="3">
        <f>YEAR(SalesDataTable[[#This Row],[Order Date]])</f>
        <v>2026</v>
      </c>
      <c r="D9" s="13" t="str">
        <f>"Q"&amp;ROUNDUP(MONTH(SalesDataTable[[#This Row],[Order Date]])/3,0)</f>
        <v>Q1</v>
      </c>
      <c r="E9" s="13">
        <f>MONTH(SalesDataTable[[#This Row],[Order Date]])</f>
        <v>1</v>
      </c>
      <c r="F9" s="3" t="str">
        <f>TEXT(SalesDataTable[[#This Row],[Order Date]],"mmm")</f>
        <v>Jan</v>
      </c>
      <c r="G9" s="3" t="s">
        <v>0</v>
      </c>
      <c r="H9" s="3" t="s">
        <v>1</v>
      </c>
      <c r="I9" s="3" t="s">
        <v>19</v>
      </c>
      <c r="J9" s="3" t="s">
        <v>13</v>
      </c>
      <c r="K9" s="3" t="s">
        <v>23</v>
      </c>
      <c r="L9" s="3" t="s">
        <v>24</v>
      </c>
      <c r="M9" s="7">
        <v>2</v>
      </c>
      <c r="N9" s="4">
        <v>347.51</v>
      </c>
      <c r="O9" s="5">
        <v>0</v>
      </c>
      <c r="P9" s="4">
        <v>190.16</v>
      </c>
      <c r="Q9" s="4">
        <f t="shared" si="0"/>
        <v>695.02</v>
      </c>
      <c r="R9" s="4">
        <f t="shared" si="1"/>
        <v>380.32</v>
      </c>
      <c r="S9" s="4">
        <f t="shared" si="2"/>
        <v>314.7</v>
      </c>
      <c r="T9" s="6">
        <f t="shared" si="3"/>
        <v>0.4527927253891974</v>
      </c>
    </row>
    <row r="10" spans="1:20" ht="15.6">
      <c r="A10" s="2">
        <v>3863</v>
      </c>
      <c r="B10" s="10">
        <v>46025</v>
      </c>
      <c r="C10" s="3">
        <f>YEAR(SalesDataTable[[#This Row],[Order Date]])</f>
        <v>2026</v>
      </c>
      <c r="D10" s="13" t="str">
        <f>"Q"&amp;ROUNDUP(MONTH(SalesDataTable[[#This Row],[Order Date]])/3,0)</f>
        <v>Q1</v>
      </c>
      <c r="E10" s="13">
        <f>MONTH(SalesDataTable[[#This Row],[Order Date]])</f>
        <v>1</v>
      </c>
      <c r="F10" s="3" t="str">
        <f>TEXT(SalesDataTable[[#This Row],[Order Date]],"mmm")</f>
        <v>Jan</v>
      </c>
      <c r="G10" s="3" t="s">
        <v>11</v>
      </c>
      <c r="H10" s="3" t="s">
        <v>25</v>
      </c>
      <c r="I10" s="3" t="s">
        <v>8</v>
      </c>
      <c r="J10" s="3" t="s">
        <v>3</v>
      </c>
      <c r="K10" s="3" t="s">
        <v>4</v>
      </c>
      <c r="L10" s="3" t="s">
        <v>26</v>
      </c>
      <c r="M10" s="7">
        <v>12</v>
      </c>
      <c r="N10" s="4">
        <v>41.22</v>
      </c>
      <c r="O10" s="5">
        <v>0.1</v>
      </c>
      <c r="P10" s="4">
        <v>16.64</v>
      </c>
      <c r="Q10" s="4">
        <f t="shared" si="0"/>
        <v>445.17599999999999</v>
      </c>
      <c r="R10" s="4">
        <f t="shared" si="1"/>
        <v>199.68</v>
      </c>
      <c r="S10" s="4">
        <f t="shared" si="2"/>
        <v>245.49599999999998</v>
      </c>
      <c r="T10" s="6">
        <f t="shared" si="3"/>
        <v>0.55145829963879456</v>
      </c>
    </row>
    <row r="11" spans="1:20" ht="15.6">
      <c r="A11" s="2">
        <v>4910</v>
      </c>
      <c r="B11" s="10">
        <v>46025</v>
      </c>
      <c r="C11" s="3">
        <f>YEAR(SalesDataTable[[#This Row],[Order Date]])</f>
        <v>2026</v>
      </c>
      <c r="D11" s="13" t="str">
        <f>"Q"&amp;ROUNDUP(MONTH(SalesDataTable[[#This Row],[Order Date]])/3,0)</f>
        <v>Q1</v>
      </c>
      <c r="E11" s="13">
        <f>MONTH(SalesDataTable[[#This Row],[Order Date]])</f>
        <v>1</v>
      </c>
      <c r="F11" s="3" t="str">
        <f>TEXT(SalesDataTable[[#This Row],[Order Date]],"mmm")</f>
        <v>Jan</v>
      </c>
      <c r="G11" s="3" t="s">
        <v>11</v>
      </c>
      <c r="H11" s="3" t="s">
        <v>18</v>
      </c>
      <c r="I11" s="3" t="s">
        <v>19</v>
      </c>
      <c r="J11" s="3" t="s">
        <v>16</v>
      </c>
      <c r="K11" s="3" t="s">
        <v>23</v>
      </c>
      <c r="L11" s="3" t="s">
        <v>24</v>
      </c>
      <c r="M11" s="7">
        <v>1</v>
      </c>
      <c r="N11" s="4">
        <v>332.18</v>
      </c>
      <c r="O11" s="5">
        <v>0</v>
      </c>
      <c r="P11" s="4">
        <v>195.33</v>
      </c>
      <c r="Q11" s="4">
        <f t="shared" si="0"/>
        <v>332.18</v>
      </c>
      <c r="R11" s="4">
        <f t="shared" si="1"/>
        <v>195.33</v>
      </c>
      <c r="S11" s="4">
        <f t="shared" si="2"/>
        <v>136.85</v>
      </c>
      <c r="T11" s="6">
        <f t="shared" si="3"/>
        <v>0.41197543500511768</v>
      </c>
    </row>
    <row r="12" spans="1:20" ht="15.6">
      <c r="A12" s="2">
        <v>5188</v>
      </c>
      <c r="B12" s="10">
        <v>46025</v>
      </c>
      <c r="C12" s="3">
        <f>YEAR(SalesDataTable[[#This Row],[Order Date]])</f>
        <v>2026</v>
      </c>
      <c r="D12" s="13" t="str">
        <f>"Q"&amp;ROUNDUP(MONTH(SalesDataTable[[#This Row],[Order Date]])/3,0)</f>
        <v>Q1</v>
      </c>
      <c r="E12" s="13">
        <f>MONTH(SalesDataTable[[#This Row],[Order Date]])</f>
        <v>1</v>
      </c>
      <c r="F12" s="3" t="str">
        <f>TEXT(SalesDataTable[[#This Row],[Order Date]],"mmm")</f>
        <v>Jan</v>
      </c>
      <c r="G12" s="3" t="s">
        <v>6</v>
      </c>
      <c r="H12" s="3" t="s">
        <v>27</v>
      </c>
      <c r="I12" s="3" t="s">
        <v>28</v>
      </c>
      <c r="J12" s="3" t="s">
        <v>3</v>
      </c>
      <c r="K12" s="3" t="s">
        <v>4</v>
      </c>
      <c r="L12" s="3" t="s">
        <v>22</v>
      </c>
      <c r="M12" s="7">
        <v>1</v>
      </c>
      <c r="N12" s="4">
        <v>49.71</v>
      </c>
      <c r="O12" s="5">
        <v>0</v>
      </c>
      <c r="P12" s="4">
        <v>23.15</v>
      </c>
      <c r="Q12" s="4">
        <f t="shared" si="0"/>
        <v>49.71</v>
      </c>
      <c r="R12" s="4">
        <f t="shared" si="1"/>
        <v>23.15</v>
      </c>
      <c r="S12" s="4">
        <f t="shared" si="2"/>
        <v>26.560000000000002</v>
      </c>
      <c r="T12" s="6">
        <f t="shared" si="3"/>
        <v>0.53429893381613358</v>
      </c>
    </row>
    <row r="13" spans="1:20" ht="15.6">
      <c r="A13" s="2">
        <v>845</v>
      </c>
      <c r="B13" s="10">
        <v>46026</v>
      </c>
      <c r="C13" s="3">
        <f>YEAR(SalesDataTable[[#This Row],[Order Date]])</f>
        <v>2026</v>
      </c>
      <c r="D13" s="13" t="str">
        <f>"Q"&amp;ROUNDUP(MONTH(SalesDataTable[[#This Row],[Order Date]])/3,0)</f>
        <v>Q1</v>
      </c>
      <c r="E13" s="13">
        <f>MONTH(SalesDataTable[[#This Row],[Order Date]])</f>
        <v>1</v>
      </c>
      <c r="F13" s="3" t="str">
        <f>TEXT(SalesDataTable[[#This Row],[Order Date]],"mmm")</f>
        <v>Jan</v>
      </c>
      <c r="G13" s="3" t="s">
        <v>11</v>
      </c>
      <c r="H13" s="3" t="s">
        <v>18</v>
      </c>
      <c r="I13" s="3" t="s">
        <v>2</v>
      </c>
      <c r="J13" s="3" t="s">
        <v>13</v>
      </c>
      <c r="K13" s="3" t="s">
        <v>23</v>
      </c>
      <c r="L13" s="3" t="s">
        <v>29</v>
      </c>
      <c r="M13" s="7">
        <v>2</v>
      </c>
      <c r="N13" s="4">
        <v>194.35</v>
      </c>
      <c r="O13" s="5">
        <v>0</v>
      </c>
      <c r="P13" s="4">
        <v>104.22</v>
      </c>
      <c r="Q13" s="4">
        <f t="shared" si="0"/>
        <v>388.7</v>
      </c>
      <c r="R13" s="4">
        <f t="shared" si="1"/>
        <v>208.44</v>
      </c>
      <c r="S13" s="4">
        <f t="shared" si="2"/>
        <v>180.26</v>
      </c>
      <c r="T13" s="6">
        <f t="shared" si="3"/>
        <v>0.46375096475430921</v>
      </c>
    </row>
    <row r="14" spans="1:20" ht="15.6">
      <c r="A14" s="2">
        <v>1077</v>
      </c>
      <c r="B14" s="10">
        <v>46026</v>
      </c>
      <c r="C14" s="3">
        <f>YEAR(SalesDataTable[[#This Row],[Order Date]])</f>
        <v>2026</v>
      </c>
      <c r="D14" s="13" t="str">
        <f>"Q"&amp;ROUNDUP(MONTH(SalesDataTable[[#This Row],[Order Date]])/3,0)</f>
        <v>Q1</v>
      </c>
      <c r="E14" s="13">
        <f>MONTH(SalesDataTable[[#This Row],[Order Date]])</f>
        <v>1</v>
      </c>
      <c r="F14" s="3" t="str">
        <f>TEXT(SalesDataTable[[#This Row],[Order Date]],"mmm")</f>
        <v>Jan</v>
      </c>
      <c r="G14" s="3" t="s">
        <v>6</v>
      </c>
      <c r="H14" s="3" t="s">
        <v>27</v>
      </c>
      <c r="I14" s="3" t="s">
        <v>2</v>
      </c>
      <c r="J14" s="3" t="s">
        <v>13</v>
      </c>
      <c r="K14" s="3" t="s">
        <v>4</v>
      </c>
      <c r="L14" s="3" t="s">
        <v>30</v>
      </c>
      <c r="M14" s="7">
        <v>3</v>
      </c>
      <c r="N14" s="4">
        <v>102.12</v>
      </c>
      <c r="O14" s="5">
        <v>0.1</v>
      </c>
      <c r="P14" s="4">
        <v>51.28</v>
      </c>
      <c r="Q14" s="4">
        <f t="shared" si="0"/>
        <v>275.72400000000005</v>
      </c>
      <c r="R14" s="4">
        <f t="shared" si="1"/>
        <v>153.84</v>
      </c>
      <c r="S14" s="4">
        <f t="shared" si="2"/>
        <v>121.88400000000004</v>
      </c>
      <c r="T14" s="6">
        <f t="shared" si="3"/>
        <v>0.44205074639857256</v>
      </c>
    </row>
    <row r="15" spans="1:20" ht="15.6">
      <c r="A15" s="2">
        <v>1237</v>
      </c>
      <c r="B15" s="10">
        <v>46026</v>
      </c>
      <c r="C15" s="3">
        <f>YEAR(SalesDataTable[[#This Row],[Order Date]])</f>
        <v>2026</v>
      </c>
      <c r="D15" s="13" t="str">
        <f>"Q"&amp;ROUNDUP(MONTH(SalesDataTable[[#This Row],[Order Date]])/3,0)</f>
        <v>Q1</v>
      </c>
      <c r="E15" s="13">
        <f>MONTH(SalesDataTable[[#This Row],[Order Date]])</f>
        <v>1</v>
      </c>
      <c r="F15" s="3" t="str">
        <f>TEXT(SalesDataTable[[#This Row],[Order Date]],"mmm")</f>
        <v>Jan</v>
      </c>
      <c r="G15" s="3" t="s">
        <v>20</v>
      </c>
      <c r="H15" s="3" t="s">
        <v>31</v>
      </c>
      <c r="I15" s="3" t="s">
        <v>19</v>
      </c>
      <c r="J15" s="3" t="s">
        <v>16</v>
      </c>
      <c r="K15" s="3" t="s">
        <v>14</v>
      </c>
      <c r="L15" s="3" t="s">
        <v>32</v>
      </c>
      <c r="M15" s="7">
        <v>1</v>
      </c>
      <c r="N15" s="4">
        <v>46.99</v>
      </c>
      <c r="O15" s="5">
        <v>0.05</v>
      </c>
      <c r="P15" s="4">
        <v>18.11</v>
      </c>
      <c r="Q15" s="4">
        <f t="shared" si="0"/>
        <v>44.640500000000003</v>
      </c>
      <c r="R15" s="4">
        <f t="shared" si="1"/>
        <v>18.11</v>
      </c>
      <c r="S15" s="4">
        <f t="shared" si="2"/>
        <v>26.530500000000004</v>
      </c>
      <c r="T15" s="6">
        <f t="shared" si="3"/>
        <v>0.59431457980981395</v>
      </c>
    </row>
    <row r="16" spans="1:20" ht="15.6">
      <c r="A16" s="2">
        <v>1908</v>
      </c>
      <c r="B16" s="10">
        <v>46026</v>
      </c>
      <c r="C16" s="3">
        <f>YEAR(SalesDataTable[[#This Row],[Order Date]])</f>
        <v>2026</v>
      </c>
      <c r="D16" s="13" t="str">
        <f>"Q"&amp;ROUNDUP(MONTH(SalesDataTable[[#This Row],[Order Date]])/3,0)</f>
        <v>Q1</v>
      </c>
      <c r="E16" s="13">
        <f>MONTH(SalesDataTable[[#This Row],[Order Date]])</f>
        <v>1</v>
      </c>
      <c r="F16" s="3" t="str">
        <f>TEXT(SalesDataTable[[#This Row],[Order Date]],"mmm")</f>
        <v>Jan</v>
      </c>
      <c r="G16" s="3" t="s">
        <v>20</v>
      </c>
      <c r="H16" s="3" t="s">
        <v>33</v>
      </c>
      <c r="I16" s="3" t="s">
        <v>2</v>
      </c>
      <c r="J16" s="3" t="s">
        <v>13</v>
      </c>
      <c r="K16" s="3" t="s">
        <v>34</v>
      </c>
      <c r="L16" s="3" t="s">
        <v>35</v>
      </c>
      <c r="M16" s="7">
        <v>1</v>
      </c>
      <c r="N16" s="4">
        <v>40</v>
      </c>
      <c r="O16" s="5">
        <v>0</v>
      </c>
      <c r="P16" s="4">
        <v>15.04</v>
      </c>
      <c r="Q16" s="4">
        <f t="shared" si="0"/>
        <v>40</v>
      </c>
      <c r="R16" s="4">
        <f t="shared" si="1"/>
        <v>15.04</v>
      </c>
      <c r="S16" s="4">
        <f t="shared" si="2"/>
        <v>24.96</v>
      </c>
      <c r="T16" s="6">
        <f t="shared" si="3"/>
        <v>0.624</v>
      </c>
    </row>
    <row r="17" spans="1:20" ht="15.6">
      <c r="A17" s="2">
        <v>2245</v>
      </c>
      <c r="B17" s="10">
        <v>46026</v>
      </c>
      <c r="C17" s="3">
        <f>YEAR(SalesDataTable[[#This Row],[Order Date]])</f>
        <v>2026</v>
      </c>
      <c r="D17" s="13" t="str">
        <f>"Q"&amp;ROUNDUP(MONTH(SalesDataTable[[#This Row],[Order Date]])/3,0)</f>
        <v>Q1</v>
      </c>
      <c r="E17" s="13">
        <f>MONTH(SalesDataTable[[#This Row],[Order Date]])</f>
        <v>1</v>
      </c>
      <c r="F17" s="3" t="str">
        <f>TEXT(SalesDataTable[[#This Row],[Order Date]],"mmm")</f>
        <v>Jan</v>
      </c>
      <c r="G17" s="3" t="s">
        <v>0</v>
      </c>
      <c r="H17" s="3" t="s">
        <v>36</v>
      </c>
      <c r="I17" s="3" t="s">
        <v>2</v>
      </c>
      <c r="J17" s="3" t="s">
        <v>13</v>
      </c>
      <c r="K17" s="3" t="s">
        <v>9</v>
      </c>
      <c r="L17" s="3" t="s">
        <v>37</v>
      </c>
      <c r="M17" s="7">
        <v>1</v>
      </c>
      <c r="N17" s="4">
        <v>153.38999999999999</v>
      </c>
      <c r="O17" s="5">
        <v>0</v>
      </c>
      <c r="P17" s="4">
        <v>78.59</v>
      </c>
      <c r="Q17" s="4">
        <f t="shared" si="0"/>
        <v>153.38999999999999</v>
      </c>
      <c r="R17" s="4">
        <f t="shared" si="1"/>
        <v>78.59</v>
      </c>
      <c r="S17" s="4">
        <f t="shared" si="2"/>
        <v>74.799999999999983</v>
      </c>
      <c r="T17" s="6">
        <f t="shared" si="3"/>
        <v>0.48764587000456344</v>
      </c>
    </row>
    <row r="18" spans="1:20" ht="15.6">
      <c r="A18" s="2">
        <v>2928</v>
      </c>
      <c r="B18" s="10">
        <v>46026</v>
      </c>
      <c r="C18" s="3">
        <f>YEAR(SalesDataTable[[#This Row],[Order Date]])</f>
        <v>2026</v>
      </c>
      <c r="D18" s="13" t="str">
        <f>"Q"&amp;ROUNDUP(MONTH(SalesDataTable[[#This Row],[Order Date]])/3,0)</f>
        <v>Q1</v>
      </c>
      <c r="E18" s="13">
        <f>MONTH(SalesDataTable[[#This Row],[Order Date]])</f>
        <v>1</v>
      </c>
      <c r="F18" s="3" t="str">
        <f>TEXT(SalesDataTable[[#This Row],[Order Date]],"mmm")</f>
        <v>Jan</v>
      </c>
      <c r="G18" s="3" t="s">
        <v>6</v>
      </c>
      <c r="H18" s="3" t="s">
        <v>27</v>
      </c>
      <c r="I18" s="3" t="s">
        <v>2</v>
      </c>
      <c r="J18" s="3" t="s">
        <v>3</v>
      </c>
      <c r="K18" s="3" t="s">
        <v>34</v>
      </c>
      <c r="L18" s="3" t="s">
        <v>38</v>
      </c>
      <c r="M18" s="7">
        <v>2</v>
      </c>
      <c r="N18" s="4">
        <v>124.97</v>
      </c>
      <c r="O18" s="5">
        <v>0.1</v>
      </c>
      <c r="P18" s="4">
        <v>67.36</v>
      </c>
      <c r="Q18" s="4">
        <f t="shared" si="0"/>
        <v>224.946</v>
      </c>
      <c r="R18" s="4">
        <f t="shared" si="1"/>
        <v>134.72</v>
      </c>
      <c r="S18" s="4">
        <f t="shared" si="2"/>
        <v>90.225999999999999</v>
      </c>
      <c r="T18" s="6">
        <f t="shared" si="3"/>
        <v>0.40110070861451191</v>
      </c>
    </row>
    <row r="19" spans="1:20" ht="15.6">
      <c r="A19" s="2">
        <v>4249</v>
      </c>
      <c r="B19" s="10">
        <v>46026</v>
      </c>
      <c r="C19" s="3">
        <f>YEAR(SalesDataTable[[#This Row],[Order Date]])</f>
        <v>2026</v>
      </c>
      <c r="D19" s="13" t="str">
        <f>"Q"&amp;ROUNDUP(MONTH(SalesDataTable[[#This Row],[Order Date]])/3,0)</f>
        <v>Q1</v>
      </c>
      <c r="E19" s="13">
        <f>MONTH(SalesDataTable[[#This Row],[Order Date]])</f>
        <v>1</v>
      </c>
      <c r="F19" s="3" t="str">
        <f>TEXT(SalesDataTable[[#This Row],[Order Date]],"mmm")</f>
        <v>Jan</v>
      </c>
      <c r="G19" s="3" t="s">
        <v>20</v>
      </c>
      <c r="H19" s="3" t="s">
        <v>21</v>
      </c>
      <c r="I19" s="3" t="s">
        <v>28</v>
      </c>
      <c r="J19" s="3" t="s">
        <v>13</v>
      </c>
      <c r="K19" s="3" t="s">
        <v>4</v>
      </c>
      <c r="L19" s="3" t="s">
        <v>30</v>
      </c>
      <c r="M19" s="7">
        <v>2</v>
      </c>
      <c r="N19" s="4">
        <v>100.12</v>
      </c>
      <c r="O19" s="5">
        <v>0.1</v>
      </c>
      <c r="P19" s="4">
        <v>49.67</v>
      </c>
      <c r="Q19" s="4">
        <f t="shared" si="0"/>
        <v>180.21600000000001</v>
      </c>
      <c r="R19" s="4">
        <f t="shared" si="1"/>
        <v>99.34</v>
      </c>
      <c r="S19" s="4">
        <f t="shared" si="2"/>
        <v>80.876000000000005</v>
      </c>
      <c r="T19" s="6">
        <f t="shared" si="3"/>
        <v>0.44877258401029874</v>
      </c>
    </row>
    <row r="20" spans="1:20" ht="15.6">
      <c r="A20" s="2">
        <v>1734</v>
      </c>
      <c r="B20" s="10">
        <v>46027</v>
      </c>
      <c r="C20" s="3">
        <f>YEAR(SalesDataTable[[#This Row],[Order Date]])</f>
        <v>2026</v>
      </c>
      <c r="D20" s="13" t="str">
        <f>"Q"&amp;ROUNDUP(MONTH(SalesDataTable[[#This Row],[Order Date]])/3,0)</f>
        <v>Q1</v>
      </c>
      <c r="E20" s="13">
        <f>MONTH(SalesDataTable[[#This Row],[Order Date]])</f>
        <v>1</v>
      </c>
      <c r="F20" s="3" t="str">
        <f>TEXT(SalesDataTable[[#This Row],[Order Date]],"mmm")</f>
        <v>Jan</v>
      </c>
      <c r="G20" s="3" t="s">
        <v>20</v>
      </c>
      <c r="H20" s="3" t="s">
        <v>33</v>
      </c>
      <c r="I20" s="3" t="s">
        <v>28</v>
      </c>
      <c r="J20" s="3" t="s">
        <v>3</v>
      </c>
      <c r="K20" s="3" t="s">
        <v>34</v>
      </c>
      <c r="L20" s="3" t="s">
        <v>35</v>
      </c>
      <c r="M20" s="7">
        <v>1</v>
      </c>
      <c r="N20" s="4">
        <v>40.6</v>
      </c>
      <c r="O20" s="5">
        <v>0.15</v>
      </c>
      <c r="P20" s="4">
        <v>14.61</v>
      </c>
      <c r="Q20" s="4">
        <f t="shared" si="0"/>
        <v>34.51</v>
      </c>
      <c r="R20" s="4">
        <f t="shared" si="1"/>
        <v>14.61</v>
      </c>
      <c r="S20" s="4">
        <f t="shared" si="2"/>
        <v>19.899999999999999</v>
      </c>
      <c r="T20" s="6">
        <f t="shared" si="3"/>
        <v>0.57664445088380178</v>
      </c>
    </row>
    <row r="21" spans="1:20" ht="15.6">
      <c r="A21" s="2">
        <v>2331</v>
      </c>
      <c r="B21" s="10">
        <v>46027</v>
      </c>
      <c r="C21" s="3">
        <f>YEAR(SalesDataTable[[#This Row],[Order Date]])</f>
        <v>2026</v>
      </c>
      <c r="D21" s="13" t="str">
        <f>"Q"&amp;ROUNDUP(MONTH(SalesDataTable[[#This Row],[Order Date]])/3,0)</f>
        <v>Q1</v>
      </c>
      <c r="E21" s="13">
        <f>MONTH(SalesDataTable[[#This Row],[Order Date]])</f>
        <v>1</v>
      </c>
      <c r="F21" s="3" t="str">
        <f>TEXT(SalesDataTable[[#This Row],[Order Date]],"mmm")</f>
        <v>Jan</v>
      </c>
      <c r="G21" s="3" t="s">
        <v>20</v>
      </c>
      <c r="H21" s="3" t="s">
        <v>33</v>
      </c>
      <c r="I21" s="3" t="s">
        <v>2</v>
      </c>
      <c r="J21" s="3" t="s">
        <v>13</v>
      </c>
      <c r="K21" s="3" t="s">
        <v>4</v>
      </c>
      <c r="L21" s="3" t="s">
        <v>30</v>
      </c>
      <c r="M21" s="7">
        <v>1</v>
      </c>
      <c r="N21" s="4">
        <v>104.23</v>
      </c>
      <c r="O21" s="5">
        <v>0.1</v>
      </c>
      <c r="P21" s="4">
        <v>51.6</v>
      </c>
      <c r="Q21" s="4">
        <f t="shared" si="0"/>
        <v>93.807000000000002</v>
      </c>
      <c r="R21" s="4">
        <f t="shared" si="1"/>
        <v>51.6</v>
      </c>
      <c r="S21" s="4">
        <f t="shared" si="2"/>
        <v>42.207000000000001</v>
      </c>
      <c r="T21" s="6">
        <f t="shared" si="3"/>
        <v>0.44993443986056475</v>
      </c>
    </row>
    <row r="22" spans="1:20" ht="15.6">
      <c r="A22" s="2">
        <v>2475</v>
      </c>
      <c r="B22" s="10">
        <v>46027</v>
      </c>
      <c r="C22" s="3">
        <f>YEAR(SalesDataTable[[#This Row],[Order Date]])</f>
        <v>2026</v>
      </c>
      <c r="D22" s="13" t="str">
        <f>"Q"&amp;ROUNDUP(MONTH(SalesDataTable[[#This Row],[Order Date]])/3,0)</f>
        <v>Q1</v>
      </c>
      <c r="E22" s="13">
        <f>MONTH(SalesDataTable[[#This Row],[Order Date]])</f>
        <v>1</v>
      </c>
      <c r="F22" s="3" t="str">
        <f>TEXT(SalesDataTable[[#This Row],[Order Date]],"mmm")</f>
        <v>Jan</v>
      </c>
      <c r="G22" s="3" t="s">
        <v>6</v>
      </c>
      <c r="H22" s="3" t="s">
        <v>7</v>
      </c>
      <c r="I22" s="3" t="s">
        <v>19</v>
      </c>
      <c r="J22" s="3" t="s">
        <v>3</v>
      </c>
      <c r="K22" s="3" t="s">
        <v>34</v>
      </c>
      <c r="L22" s="3" t="s">
        <v>38</v>
      </c>
      <c r="M22" s="7">
        <v>5</v>
      </c>
      <c r="N22" s="4">
        <v>122.87</v>
      </c>
      <c r="O22" s="5">
        <v>0.05</v>
      </c>
      <c r="P22" s="4">
        <v>69.67</v>
      </c>
      <c r="Q22" s="4">
        <f t="shared" si="0"/>
        <v>583.63250000000005</v>
      </c>
      <c r="R22" s="4">
        <f t="shared" si="1"/>
        <v>348.35</v>
      </c>
      <c r="S22" s="4">
        <f t="shared" si="2"/>
        <v>235.28250000000003</v>
      </c>
      <c r="T22" s="6">
        <f t="shared" si="3"/>
        <v>0.40313467807224584</v>
      </c>
    </row>
    <row r="23" spans="1:20" ht="15.6">
      <c r="A23" s="2">
        <v>1433</v>
      </c>
      <c r="B23" s="10">
        <v>46028</v>
      </c>
      <c r="C23" s="3">
        <f>YEAR(SalesDataTable[[#This Row],[Order Date]])</f>
        <v>2026</v>
      </c>
      <c r="D23" s="13" t="str">
        <f>"Q"&amp;ROUNDUP(MONTH(SalesDataTable[[#This Row],[Order Date]])/3,0)</f>
        <v>Q1</v>
      </c>
      <c r="E23" s="13">
        <f>MONTH(SalesDataTable[[#This Row],[Order Date]])</f>
        <v>1</v>
      </c>
      <c r="F23" s="3" t="str">
        <f>TEXT(SalesDataTable[[#This Row],[Order Date]],"mmm")</f>
        <v>Jan</v>
      </c>
      <c r="G23" s="3" t="s">
        <v>11</v>
      </c>
      <c r="H23" s="3" t="s">
        <v>39</v>
      </c>
      <c r="I23" s="3" t="s">
        <v>2</v>
      </c>
      <c r="J23" s="3" t="s">
        <v>13</v>
      </c>
      <c r="K23" s="3" t="s">
        <v>14</v>
      </c>
      <c r="L23" s="3" t="s">
        <v>15</v>
      </c>
      <c r="M23" s="7">
        <v>2</v>
      </c>
      <c r="N23" s="4">
        <v>36.619999999999997</v>
      </c>
      <c r="O23" s="5">
        <v>0.05</v>
      </c>
      <c r="P23" s="4">
        <v>13.87</v>
      </c>
      <c r="Q23" s="4">
        <f t="shared" si="0"/>
        <v>69.577999999999989</v>
      </c>
      <c r="R23" s="4">
        <f t="shared" si="1"/>
        <v>27.74</v>
      </c>
      <c r="S23" s="4">
        <f t="shared" si="2"/>
        <v>41.837999999999994</v>
      </c>
      <c r="T23" s="6">
        <f t="shared" si="3"/>
        <v>0.60131075914800658</v>
      </c>
    </row>
    <row r="24" spans="1:20" ht="15.6">
      <c r="A24" s="2">
        <v>3624</v>
      </c>
      <c r="B24" s="10">
        <v>46028</v>
      </c>
      <c r="C24" s="3">
        <f>YEAR(SalesDataTable[[#This Row],[Order Date]])</f>
        <v>2026</v>
      </c>
      <c r="D24" s="13" t="str">
        <f>"Q"&amp;ROUNDUP(MONTH(SalesDataTable[[#This Row],[Order Date]])/3,0)</f>
        <v>Q1</v>
      </c>
      <c r="E24" s="13">
        <f>MONTH(SalesDataTable[[#This Row],[Order Date]])</f>
        <v>1</v>
      </c>
      <c r="F24" s="3" t="str">
        <f>TEXT(SalesDataTable[[#This Row],[Order Date]],"mmm")</f>
        <v>Jan</v>
      </c>
      <c r="G24" s="3" t="s">
        <v>20</v>
      </c>
      <c r="H24" s="3" t="s">
        <v>31</v>
      </c>
      <c r="I24" s="3" t="s">
        <v>2</v>
      </c>
      <c r="J24" s="3" t="s">
        <v>13</v>
      </c>
      <c r="K24" s="3" t="s">
        <v>9</v>
      </c>
      <c r="L24" s="3" t="s">
        <v>10</v>
      </c>
      <c r="M24" s="7">
        <v>1</v>
      </c>
      <c r="N24" s="4">
        <v>93.4</v>
      </c>
      <c r="O24" s="5">
        <v>0</v>
      </c>
      <c r="P24" s="4">
        <v>46.11</v>
      </c>
      <c r="Q24" s="4">
        <f t="shared" si="0"/>
        <v>93.4</v>
      </c>
      <c r="R24" s="4">
        <f t="shared" si="1"/>
        <v>46.11</v>
      </c>
      <c r="S24" s="4">
        <f t="shared" si="2"/>
        <v>47.290000000000006</v>
      </c>
      <c r="T24" s="6">
        <f t="shared" si="3"/>
        <v>0.50631691648822275</v>
      </c>
    </row>
    <row r="25" spans="1:20" ht="15.6">
      <c r="A25" s="2">
        <v>4680</v>
      </c>
      <c r="B25" s="10">
        <v>46028</v>
      </c>
      <c r="C25" s="3">
        <f>YEAR(SalesDataTable[[#This Row],[Order Date]])</f>
        <v>2026</v>
      </c>
      <c r="D25" s="13" t="str">
        <f>"Q"&amp;ROUNDUP(MONTH(SalesDataTable[[#This Row],[Order Date]])/3,0)</f>
        <v>Q1</v>
      </c>
      <c r="E25" s="13">
        <f>MONTH(SalesDataTable[[#This Row],[Order Date]])</f>
        <v>1</v>
      </c>
      <c r="F25" s="3" t="str">
        <f>TEXT(SalesDataTable[[#This Row],[Order Date]],"mmm")</f>
        <v>Jan</v>
      </c>
      <c r="G25" s="3" t="s">
        <v>6</v>
      </c>
      <c r="H25" s="3" t="s">
        <v>7</v>
      </c>
      <c r="I25" s="3" t="s">
        <v>28</v>
      </c>
      <c r="J25" s="3" t="s">
        <v>13</v>
      </c>
      <c r="K25" s="3" t="s">
        <v>23</v>
      </c>
      <c r="L25" s="3" t="s">
        <v>40</v>
      </c>
      <c r="M25" s="7">
        <v>2</v>
      </c>
      <c r="N25" s="4">
        <v>81.260000000000005</v>
      </c>
      <c r="O25" s="5">
        <v>0</v>
      </c>
      <c r="P25" s="4">
        <v>39.119999999999997</v>
      </c>
      <c r="Q25" s="4">
        <f t="shared" si="0"/>
        <v>162.52000000000001</v>
      </c>
      <c r="R25" s="4">
        <f t="shared" si="1"/>
        <v>78.239999999999995</v>
      </c>
      <c r="S25" s="4">
        <f t="shared" si="2"/>
        <v>84.280000000000015</v>
      </c>
      <c r="T25" s="6">
        <f t="shared" si="3"/>
        <v>0.51858232832882112</v>
      </c>
    </row>
    <row r="26" spans="1:20" ht="15.6">
      <c r="A26" s="2">
        <v>4803</v>
      </c>
      <c r="B26" s="10">
        <v>46028</v>
      </c>
      <c r="C26" s="3">
        <f>YEAR(SalesDataTable[[#This Row],[Order Date]])</f>
        <v>2026</v>
      </c>
      <c r="D26" s="13" t="str">
        <f>"Q"&amp;ROUNDUP(MONTH(SalesDataTable[[#This Row],[Order Date]])/3,0)</f>
        <v>Q1</v>
      </c>
      <c r="E26" s="13">
        <f>MONTH(SalesDataTable[[#This Row],[Order Date]])</f>
        <v>1</v>
      </c>
      <c r="F26" s="3" t="str">
        <f>TEXT(SalesDataTable[[#This Row],[Order Date]],"mmm")</f>
        <v>Jan</v>
      </c>
      <c r="G26" s="3" t="s">
        <v>6</v>
      </c>
      <c r="H26" s="3" t="s">
        <v>41</v>
      </c>
      <c r="I26" s="3" t="s">
        <v>28</v>
      </c>
      <c r="J26" s="3" t="s">
        <v>13</v>
      </c>
      <c r="K26" s="3" t="s">
        <v>34</v>
      </c>
      <c r="L26" s="3" t="s">
        <v>42</v>
      </c>
      <c r="M26" s="7">
        <v>2</v>
      </c>
      <c r="N26" s="4">
        <v>35.78</v>
      </c>
      <c r="O26" s="5">
        <v>0</v>
      </c>
      <c r="P26" s="4">
        <v>13.84</v>
      </c>
      <c r="Q26" s="4">
        <f t="shared" si="0"/>
        <v>71.56</v>
      </c>
      <c r="R26" s="4">
        <f t="shared" si="1"/>
        <v>27.68</v>
      </c>
      <c r="S26" s="4">
        <f t="shared" si="2"/>
        <v>43.88</v>
      </c>
      <c r="T26" s="6">
        <f t="shared" si="3"/>
        <v>0.61319172722191173</v>
      </c>
    </row>
    <row r="27" spans="1:20" ht="15.6">
      <c r="A27" s="2">
        <v>248</v>
      </c>
      <c r="B27" s="10">
        <v>46029</v>
      </c>
      <c r="C27" s="3">
        <f>YEAR(SalesDataTable[[#This Row],[Order Date]])</f>
        <v>2026</v>
      </c>
      <c r="D27" s="13" t="str">
        <f>"Q"&amp;ROUNDUP(MONTH(SalesDataTable[[#This Row],[Order Date]])/3,0)</f>
        <v>Q1</v>
      </c>
      <c r="E27" s="13">
        <f>MONTH(SalesDataTable[[#This Row],[Order Date]])</f>
        <v>1</v>
      </c>
      <c r="F27" s="3" t="str">
        <f>TEXT(SalesDataTable[[#This Row],[Order Date]],"mmm")</f>
        <v>Jan</v>
      </c>
      <c r="G27" s="3" t="s">
        <v>6</v>
      </c>
      <c r="H27" s="3" t="s">
        <v>43</v>
      </c>
      <c r="I27" s="3" t="s">
        <v>28</v>
      </c>
      <c r="J27" s="3" t="s">
        <v>13</v>
      </c>
      <c r="K27" s="3" t="s">
        <v>4</v>
      </c>
      <c r="L27" s="3" t="s">
        <v>5</v>
      </c>
      <c r="M27" s="7">
        <v>3</v>
      </c>
      <c r="N27" s="4">
        <v>81.64</v>
      </c>
      <c r="O27" s="5">
        <v>0</v>
      </c>
      <c r="P27" s="4">
        <v>43.84</v>
      </c>
      <c r="Q27" s="4">
        <f t="shared" si="0"/>
        <v>244.92000000000002</v>
      </c>
      <c r="R27" s="4">
        <f t="shared" si="1"/>
        <v>131.52000000000001</v>
      </c>
      <c r="S27" s="4">
        <f t="shared" si="2"/>
        <v>113.4</v>
      </c>
      <c r="T27" s="6">
        <f t="shared" si="3"/>
        <v>0.46300832925036745</v>
      </c>
    </row>
    <row r="28" spans="1:20" ht="15.6">
      <c r="A28" s="2">
        <v>1118</v>
      </c>
      <c r="B28" s="10">
        <v>46029</v>
      </c>
      <c r="C28" s="3">
        <f>YEAR(SalesDataTable[[#This Row],[Order Date]])</f>
        <v>2026</v>
      </c>
      <c r="D28" s="13" t="str">
        <f>"Q"&amp;ROUNDUP(MONTH(SalesDataTable[[#This Row],[Order Date]])/3,0)</f>
        <v>Q1</v>
      </c>
      <c r="E28" s="13">
        <f>MONTH(SalesDataTable[[#This Row],[Order Date]])</f>
        <v>1</v>
      </c>
      <c r="F28" s="3" t="str">
        <f>TEXT(SalesDataTable[[#This Row],[Order Date]],"mmm")</f>
        <v>Jan</v>
      </c>
      <c r="G28" s="3" t="s">
        <v>6</v>
      </c>
      <c r="H28" s="3" t="s">
        <v>43</v>
      </c>
      <c r="I28" s="3" t="s">
        <v>2</v>
      </c>
      <c r="J28" s="3" t="s">
        <v>3</v>
      </c>
      <c r="K28" s="3" t="s">
        <v>14</v>
      </c>
      <c r="L28" s="3" t="s">
        <v>44</v>
      </c>
      <c r="M28" s="7">
        <v>2</v>
      </c>
      <c r="N28" s="4">
        <v>131.63999999999999</v>
      </c>
      <c r="O28" s="5">
        <v>0.05</v>
      </c>
      <c r="P28" s="4">
        <v>69.02</v>
      </c>
      <c r="Q28" s="4">
        <f t="shared" si="0"/>
        <v>250.11599999999996</v>
      </c>
      <c r="R28" s="4">
        <f t="shared" si="1"/>
        <v>138.04</v>
      </c>
      <c r="S28" s="4">
        <f t="shared" si="2"/>
        <v>112.07599999999996</v>
      </c>
      <c r="T28" s="6">
        <f t="shared" si="3"/>
        <v>0.44809608341729429</v>
      </c>
    </row>
    <row r="29" spans="1:20" ht="15.6">
      <c r="A29" s="2">
        <v>3023</v>
      </c>
      <c r="B29" s="10">
        <v>46029</v>
      </c>
      <c r="C29" s="3">
        <f>YEAR(SalesDataTable[[#This Row],[Order Date]])</f>
        <v>2026</v>
      </c>
      <c r="D29" s="13" t="str">
        <f>"Q"&amp;ROUNDUP(MONTH(SalesDataTable[[#This Row],[Order Date]])/3,0)</f>
        <v>Q1</v>
      </c>
      <c r="E29" s="13">
        <f>MONTH(SalesDataTable[[#This Row],[Order Date]])</f>
        <v>1</v>
      </c>
      <c r="F29" s="3" t="str">
        <f>TEXT(SalesDataTable[[#This Row],[Order Date]],"mmm")</f>
        <v>Jan</v>
      </c>
      <c r="G29" s="3" t="s">
        <v>11</v>
      </c>
      <c r="H29" s="3" t="s">
        <v>18</v>
      </c>
      <c r="I29" s="3" t="s">
        <v>28</v>
      </c>
      <c r="J29" s="3" t="s">
        <v>13</v>
      </c>
      <c r="K29" s="3" t="s">
        <v>9</v>
      </c>
      <c r="L29" s="3" t="s">
        <v>37</v>
      </c>
      <c r="M29" s="7">
        <v>2</v>
      </c>
      <c r="N29" s="4">
        <v>155.35</v>
      </c>
      <c r="O29" s="5">
        <v>0</v>
      </c>
      <c r="P29" s="4">
        <v>80.790000000000006</v>
      </c>
      <c r="Q29" s="4">
        <f t="shared" si="0"/>
        <v>310.7</v>
      </c>
      <c r="R29" s="4">
        <f t="shared" si="1"/>
        <v>161.58000000000001</v>
      </c>
      <c r="S29" s="4">
        <f t="shared" si="2"/>
        <v>149.11999999999998</v>
      </c>
      <c r="T29" s="6">
        <f t="shared" si="3"/>
        <v>0.47994850337946565</v>
      </c>
    </row>
    <row r="30" spans="1:20" ht="15.6">
      <c r="A30" s="2">
        <v>3903</v>
      </c>
      <c r="B30" s="10">
        <v>46029</v>
      </c>
      <c r="C30" s="3">
        <f>YEAR(SalesDataTable[[#This Row],[Order Date]])</f>
        <v>2026</v>
      </c>
      <c r="D30" s="13" t="str">
        <f>"Q"&amp;ROUNDUP(MONTH(SalesDataTable[[#This Row],[Order Date]])/3,0)</f>
        <v>Q1</v>
      </c>
      <c r="E30" s="13">
        <f>MONTH(SalesDataTable[[#This Row],[Order Date]])</f>
        <v>1</v>
      </c>
      <c r="F30" s="3" t="str">
        <f>TEXT(SalesDataTable[[#This Row],[Order Date]],"mmm")</f>
        <v>Jan</v>
      </c>
      <c r="G30" s="3" t="s">
        <v>20</v>
      </c>
      <c r="H30" s="3" t="s">
        <v>33</v>
      </c>
      <c r="I30" s="3" t="s">
        <v>2</v>
      </c>
      <c r="J30" s="3" t="s">
        <v>3</v>
      </c>
      <c r="K30" s="3" t="s">
        <v>34</v>
      </c>
      <c r="L30" s="3" t="s">
        <v>45</v>
      </c>
      <c r="M30" s="7">
        <v>2</v>
      </c>
      <c r="N30" s="4">
        <v>51.56</v>
      </c>
      <c r="O30" s="5">
        <v>0.05</v>
      </c>
      <c r="P30" s="4">
        <v>22.26</v>
      </c>
      <c r="Q30" s="4">
        <f t="shared" si="0"/>
        <v>97.963999999999999</v>
      </c>
      <c r="R30" s="4">
        <f t="shared" si="1"/>
        <v>44.52</v>
      </c>
      <c r="S30" s="4">
        <f t="shared" si="2"/>
        <v>53.443999999999996</v>
      </c>
      <c r="T30" s="6">
        <f t="shared" si="3"/>
        <v>0.54554734392225712</v>
      </c>
    </row>
    <row r="31" spans="1:20" ht="15.6">
      <c r="A31" s="2">
        <v>62</v>
      </c>
      <c r="B31" s="10">
        <v>46030</v>
      </c>
      <c r="C31" s="3">
        <f>YEAR(SalesDataTable[[#This Row],[Order Date]])</f>
        <v>2026</v>
      </c>
      <c r="D31" s="13" t="str">
        <f>"Q"&amp;ROUNDUP(MONTH(SalesDataTable[[#This Row],[Order Date]])/3,0)</f>
        <v>Q1</v>
      </c>
      <c r="E31" s="13">
        <f>MONTH(SalesDataTable[[#This Row],[Order Date]])</f>
        <v>1</v>
      </c>
      <c r="F31" s="3" t="str">
        <f>TEXT(SalesDataTable[[#This Row],[Order Date]],"mmm")</f>
        <v>Jan</v>
      </c>
      <c r="G31" s="3" t="s">
        <v>6</v>
      </c>
      <c r="H31" s="3" t="s">
        <v>43</v>
      </c>
      <c r="I31" s="3" t="s">
        <v>2</v>
      </c>
      <c r="J31" s="3" t="s">
        <v>13</v>
      </c>
      <c r="K31" s="3" t="s">
        <v>4</v>
      </c>
      <c r="L31" s="3" t="s">
        <v>22</v>
      </c>
      <c r="M31" s="7">
        <v>2</v>
      </c>
      <c r="N31" s="4">
        <v>51.63</v>
      </c>
      <c r="O31" s="5">
        <v>0</v>
      </c>
      <c r="P31" s="4">
        <v>22.54</v>
      </c>
      <c r="Q31" s="4">
        <f t="shared" si="0"/>
        <v>103.26</v>
      </c>
      <c r="R31" s="4">
        <f t="shared" si="1"/>
        <v>45.08</v>
      </c>
      <c r="S31" s="4">
        <f t="shared" si="2"/>
        <v>58.180000000000007</v>
      </c>
      <c r="T31" s="6">
        <f t="shared" si="3"/>
        <v>0.5634321131125315</v>
      </c>
    </row>
    <row r="32" spans="1:20" ht="15.6">
      <c r="A32" s="2">
        <v>142</v>
      </c>
      <c r="B32" s="10">
        <v>46030</v>
      </c>
      <c r="C32" s="3">
        <f>YEAR(SalesDataTable[[#This Row],[Order Date]])</f>
        <v>2026</v>
      </c>
      <c r="D32" s="13" t="str">
        <f>"Q"&amp;ROUNDUP(MONTH(SalesDataTable[[#This Row],[Order Date]])/3,0)</f>
        <v>Q1</v>
      </c>
      <c r="E32" s="13">
        <f>MONTH(SalesDataTable[[#This Row],[Order Date]])</f>
        <v>1</v>
      </c>
      <c r="F32" s="3" t="str">
        <f>TEXT(SalesDataTable[[#This Row],[Order Date]],"mmm")</f>
        <v>Jan</v>
      </c>
      <c r="G32" s="3" t="s">
        <v>0</v>
      </c>
      <c r="H32" s="3" t="s">
        <v>36</v>
      </c>
      <c r="I32" s="3" t="s">
        <v>8</v>
      </c>
      <c r="J32" s="3" t="s">
        <v>16</v>
      </c>
      <c r="K32" s="3" t="s">
        <v>23</v>
      </c>
      <c r="L32" s="3" t="s">
        <v>24</v>
      </c>
      <c r="M32" s="7">
        <v>5</v>
      </c>
      <c r="N32" s="4">
        <v>344.88</v>
      </c>
      <c r="O32" s="5">
        <v>0.15</v>
      </c>
      <c r="P32" s="4">
        <v>190.66</v>
      </c>
      <c r="Q32" s="4">
        <f t="shared" si="0"/>
        <v>1465.74</v>
      </c>
      <c r="R32" s="4">
        <f t="shared" si="1"/>
        <v>953.3</v>
      </c>
      <c r="S32" s="4">
        <f t="shared" si="2"/>
        <v>512.44000000000005</v>
      </c>
      <c r="T32" s="6">
        <f t="shared" si="3"/>
        <v>0.34961180018284282</v>
      </c>
    </row>
    <row r="33" spans="1:20" ht="15.6">
      <c r="A33" s="2">
        <v>450</v>
      </c>
      <c r="B33" s="10">
        <v>46030</v>
      </c>
      <c r="C33" s="3">
        <f>YEAR(SalesDataTable[[#This Row],[Order Date]])</f>
        <v>2026</v>
      </c>
      <c r="D33" s="13" t="str">
        <f>"Q"&amp;ROUNDUP(MONTH(SalesDataTable[[#This Row],[Order Date]])/3,0)</f>
        <v>Q1</v>
      </c>
      <c r="E33" s="13">
        <f>MONTH(SalesDataTable[[#This Row],[Order Date]])</f>
        <v>1</v>
      </c>
      <c r="F33" s="3" t="str">
        <f>TEXT(SalesDataTable[[#This Row],[Order Date]],"mmm")</f>
        <v>Jan</v>
      </c>
      <c r="G33" s="3" t="s">
        <v>11</v>
      </c>
      <c r="H33" s="3" t="s">
        <v>18</v>
      </c>
      <c r="I33" s="3" t="s">
        <v>19</v>
      </c>
      <c r="J33" s="3" t="s">
        <v>13</v>
      </c>
      <c r="K33" s="3" t="s">
        <v>9</v>
      </c>
      <c r="L33" s="3" t="s">
        <v>10</v>
      </c>
      <c r="M33" s="7">
        <v>2</v>
      </c>
      <c r="N33" s="4">
        <v>94.06</v>
      </c>
      <c r="O33" s="5">
        <v>0.15</v>
      </c>
      <c r="P33" s="4">
        <v>46.33</v>
      </c>
      <c r="Q33" s="4">
        <f t="shared" si="0"/>
        <v>159.90199999999999</v>
      </c>
      <c r="R33" s="4">
        <f t="shared" si="1"/>
        <v>92.66</v>
      </c>
      <c r="S33" s="4">
        <f t="shared" si="2"/>
        <v>67.24199999999999</v>
      </c>
      <c r="T33" s="6">
        <f t="shared" si="3"/>
        <v>0.42052006854198193</v>
      </c>
    </row>
    <row r="34" spans="1:20" ht="15.6">
      <c r="A34" s="2">
        <v>4397</v>
      </c>
      <c r="B34" s="10">
        <v>46030</v>
      </c>
      <c r="C34" s="3">
        <f>YEAR(SalesDataTable[[#This Row],[Order Date]])</f>
        <v>2026</v>
      </c>
      <c r="D34" s="13" t="str">
        <f>"Q"&amp;ROUNDUP(MONTH(SalesDataTable[[#This Row],[Order Date]])/3,0)</f>
        <v>Q1</v>
      </c>
      <c r="E34" s="13">
        <f>MONTH(SalesDataTable[[#This Row],[Order Date]])</f>
        <v>1</v>
      </c>
      <c r="F34" s="3" t="str">
        <f>TEXT(SalesDataTable[[#This Row],[Order Date]],"mmm")</f>
        <v>Jan</v>
      </c>
      <c r="G34" s="3" t="s">
        <v>0</v>
      </c>
      <c r="H34" s="3" t="s">
        <v>1</v>
      </c>
      <c r="I34" s="3" t="s">
        <v>2</v>
      </c>
      <c r="J34" s="3" t="s">
        <v>16</v>
      </c>
      <c r="K34" s="3" t="s">
        <v>9</v>
      </c>
      <c r="L34" s="3" t="s">
        <v>46</v>
      </c>
      <c r="M34" s="7">
        <v>1</v>
      </c>
      <c r="N34" s="4">
        <v>72.38</v>
      </c>
      <c r="O34" s="5">
        <v>0</v>
      </c>
      <c r="P34" s="4">
        <v>31.65</v>
      </c>
      <c r="Q34" s="4">
        <f t="shared" si="0"/>
        <v>72.38</v>
      </c>
      <c r="R34" s="4">
        <f t="shared" si="1"/>
        <v>31.65</v>
      </c>
      <c r="S34" s="4">
        <f t="shared" si="2"/>
        <v>40.729999999999997</v>
      </c>
      <c r="T34" s="6">
        <f t="shared" si="3"/>
        <v>0.56272450953302011</v>
      </c>
    </row>
    <row r="35" spans="1:20" ht="15.6">
      <c r="A35" s="2">
        <v>4798</v>
      </c>
      <c r="B35" s="10">
        <v>46030</v>
      </c>
      <c r="C35" s="3">
        <f>YEAR(SalesDataTable[[#This Row],[Order Date]])</f>
        <v>2026</v>
      </c>
      <c r="D35" s="13" t="str">
        <f>"Q"&amp;ROUNDUP(MONTH(SalesDataTable[[#This Row],[Order Date]])/3,0)</f>
        <v>Q1</v>
      </c>
      <c r="E35" s="13">
        <f>MONTH(SalesDataTable[[#This Row],[Order Date]])</f>
        <v>1</v>
      </c>
      <c r="F35" s="3" t="str">
        <f>TEXT(SalesDataTable[[#This Row],[Order Date]],"mmm")</f>
        <v>Jan</v>
      </c>
      <c r="G35" s="3" t="s">
        <v>6</v>
      </c>
      <c r="H35" s="3" t="s">
        <v>27</v>
      </c>
      <c r="I35" s="3" t="s">
        <v>2</v>
      </c>
      <c r="J35" s="3" t="s">
        <v>13</v>
      </c>
      <c r="K35" s="3" t="s">
        <v>9</v>
      </c>
      <c r="L35" s="3" t="s">
        <v>37</v>
      </c>
      <c r="M35" s="7">
        <v>1</v>
      </c>
      <c r="N35" s="4">
        <v>153.69</v>
      </c>
      <c r="O35" s="5">
        <v>0</v>
      </c>
      <c r="P35" s="4">
        <v>77.47</v>
      </c>
      <c r="Q35" s="4">
        <f t="shared" si="0"/>
        <v>153.69</v>
      </c>
      <c r="R35" s="4">
        <f t="shared" si="1"/>
        <v>77.47</v>
      </c>
      <c r="S35" s="4">
        <f t="shared" si="2"/>
        <v>76.22</v>
      </c>
      <c r="T35" s="6">
        <f t="shared" si="3"/>
        <v>0.49593337237295854</v>
      </c>
    </row>
    <row r="36" spans="1:20" ht="15.6">
      <c r="A36" s="2">
        <v>136</v>
      </c>
      <c r="B36" s="10">
        <v>46031</v>
      </c>
      <c r="C36" s="3">
        <f>YEAR(SalesDataTable[[#This Row],[Order Date]])</f>
        <v>2026</v>
      </c>
      <c r="D36" s="13" t="str">
        <f>"Q"&amp;ROUNDUP(MONTH(SalesDataTable[[#This Row],[Order Date]])/3,0)</f>
        <v>Q1</v>
      </c>
      <c r="E36" s="13">
        <f>MONTH(SalesDataTable[[#This Row],[Order Date]])</f>
        <v>1</v>
      </c>
      <c r="F36" s="3" t="str">
        <f>TEXT(SalesDataTable[[#This Row],[Order Date]],"mmm")</f>
        <v>Jan</v>
      </c>
      <c r="G36" s="3" t="s">
        <v>20</v>
      </c>
      <c r="H36" s="3" t="s">
        <v>47</v>
      </c>
      <c r="I36" s="3" t="s">
        <v>8</v>
      </c>
      <c r="J36" s="3" t="s">
        <v>16</v>
      </c>
      <c r="K36" s="3" t="s">
        <v>14</v>
      </c>
      <c r="L36" s="3" t="s">
        <v>48</v>
      </c>
      <c r="M36" s="7">
        <v>15</v>
      </c>
      <c r="N36" s="4">
        <v>168.62</v>
      </c>
      <c r="O36" s="5">
        <v>0.05</v>
      </c>
      <c r="P36" s="4">
        <v>86.09</v>
      </c>
      <c r="Q36" s="4">
        <f t="shared" si="0"/>
        <v>2402.835</v>
      </c>
      <c r="R36" s="4">
        <f t="shared" si="1"/>
        <v>1291.3500000000001</v>
      </c>
      <c r="S36" s="4">
        <f t="shared" si="2"/>
        <v>1111.4849999999999</v>
      </c>
      <c r="T36" s="6">
        <f t="shared" si="3"/>
        <v>0.46257233642759488</v>
      </c>
    </row>
    <row r="37" spans="1:20" ht="15.6">
      <c r="A37" s="2">
        <v>2782</v>
      </c>
      <c r="B37" s="10">
        <v>46031</v>
      </c>
      <c r="C37" s="3">
        <f>YEAR(SalesDataTable[[#This Row],[Order Date]])</f>
        <v>2026</v>
      </c>
      <c r="D37" s="13" t="str">
        <f>"Q"&amp;ROUNDUP(MONTH(SalesDataTable[[#This Row],[Order Date]])/3,0)</f>
        <v>Q1</v>
      </c>
      <c r="E37" s="13">
        <f>MONTH(SalesDataTable[[#This Row],[Order Date]])</f>
        <v>1</v>
      </c>
      <c r="F37" s="3" t="str">
        <f>TEXT(SalesDataTable[[#This Row],[Order Date]],"mmm")</f>
        <v>Jan</v>
      </c>
      <c r="G37" s="3" t="s">
        <v>20</v>
      </c>
      <c r="H37" s="3" t="s">
        <v>21</v>
      </c>
      <c r="I37" s="3" t="s">
        <v>2</v>
      </c>
      <c r="J37" s="3" t="s">
        <v>13</v>
      </c>
      <c r="K37" s="3" t="s">
        <v>9</v>
      </c>
      <c r="L37" s="3" t="s">
        <v>37</v>
      </c>
      <c r="M37" s="7">
        <v>1</v>
      </c>
      <c r="N37" s="4">
        <v>152.75</v>
      </c>
      <c r="O37" s="5">
        <v>0.05</v>
      </c>
      <c r="P37" s="4">
        <v>79.88</v>
      </c>
      <c r="Q37" s="4">
        <f t="shared" si="0"/>
        <v>145.11249999999998</v>
      </c>
      <c r="R37" s="4">
        <f t="shared" si="1"/>
        <v>79.88</v>
      </c>
      <c r="S37" s="4">
        <f t="shared" si="2"/>
        <v>65.232499999999987</v>
      </c>
      <c r="T37" s="6">
        <f t="shared" si="3"/>
        <v>0.44953053665259707</v>
      </c>
    </row>
    <row r="38" spans="1:20" ht="15.6">
      <c r="A38" s="2">
        <v>4704</v>
      </c>
      <c r="B38" s="10">
        <v>46031</v>
      </c>
      <c r="C38" s="3">
        <f>YEAR(SalesDataTable[[#This Row],[Order Date]])</f>
        <v>2026</v>
      </c>
      <c r="D38" s="13" t="str">
        <f>"Q"&amp;ROUNDUP(MONTH(SalesDataTable[[#This Row],[Order Date]])/3,0)</f>
        <v>Q1</v>
      </c>
      <c r="E38" s="13">
        <f>MONTH(SalesDataTable[[#This Row],[Order Date]])</f>
        <v>1</v>
      </c>
      <c r="F38" s="3" t="str">
        <f>TEXT(SalesDataTable[[#This Row],[Order Date]],"mmm")</f>
        <v>Jan</v>
      </c>
      <c r="G38" s="3" t="s">
        <v>6</v>
      </c>
      <c r="H38" s="3" t="s">
        <v>49</v>
      </c>
      <c r="I38" s="3" t="s">
        <v>28</v>
      </c>
      <c r="J38" s="3" t="s">
        <v>13</v>
      </c>
      <c r="K38" s="3" t="s">
        <v>34</v>
      </c>
      <c r="L38" s="3" t="s">
        <v>42</v>
      </c>
      <c r="M38" s="7">
        <v>2</v>
      </c>
      <c r="N38" s="4">
        <v>36.72</v>
      </c>
      <c r="O38" s="5">
        <v>0.05</v>
      </c>
      <c r="P38" s="4">
        <v>14.15</v>
      </c>
      <c r="Q38" s="4">
        <f t="shared" si="0"/>
        <v>69.768000000000001</v>
      </c>
      <c r="R38" s="4">
        <f t="shared" si="1"/>
        <v>28.3</v>
      </c>
      <c r="S38" s="4">
        <f t="shared" si="2"/>
        <v>41.468000000000004</v>
      </c>
      <c r="T38" s="6">
        <f t="shared" si="3"/>
        <v>0.59436991170737308</v>
      </c>
    </row>
    <row r="39" spans="1:20" ht="15.6">
      <c r="A39" s="2">
        <v>69</v>
      </c>
      <c r="B39" s="10">
        <v>46032</v>
      </c>
      <c r="C39" s="3">
        <f>YEAR(SalesDataTable[[#This Row],[Order Date]])</f>
        <v>2026</v>
      </c>
      <c r="D39" s="13" t="str">
        <f>"Q"&amp;ROUNDUP(MONTH(SalesDataTable[[#This Row],[Order Date]])/3,0)</f>
        <v>Q1</v>
      </c>
      <c r="E39" s="13">
        <f>MONTH(SalesDataTable[[#This Row],[Order Date]])</f>
        <v>1</v>
      </c>
      <c r="F39" s="3" t="str">
        <f>TEXT(SalesDataTable[[#This Row],[Order Date]],"mmm")</f>
        <v>Jan</v>
      </c>
      <c r="G39" s="3" t="s">
        <v>0</v>
      </c>
      <c r="H39" s="3" t="s">
        <v>50</v>
      </c>
      <c r="I39" s="3" t="s">
        <v>2</v>
      </c>
      <c r="J39" s="3" t="s">
        <v>3</v>
      </c>
      <c r="K39" s="3" t="s">
        <v>9</v>
      </c>
      <c r="L39" s="3" t="s">
        <v>17</v>
      </c>
      <c r="M39" s="7">
        <v>6</v>
      </c>
      <c r="N39" s="4">
        <v>141.31</v>
      </c>
      <c r="O39" s="5">
        <v>0.05</v>
      </c>
      <c r="P39" s="4">
        <v>79.349999999999994</v>
      </c>
      <c r="Q39" s="4">
        <f t="shared" si="0"/>
        <v>805.46699999999998</v>
      </c>
      <c r="R39" s="4">
        <f t="shared" si="1"/>
        <v>476.09999999999997</v>
      </c>
      <c r="S39" s="4">
        <f t="shared" si="2"/>
        <v>329.36700000000002</v>
      </c>
      <c r="T39" s="6">
        <f t="shared" si="3"/>
        <v>0.4089143316858419</v>
      </c>
    </row>
    <row r="40" spans="1:20" ht="15.6">
      <c r="A40" s="2">
        <v>490</v>
      </c>
      <c r="B40" s="10">
        <v>46032</v>
      </c>
      <c r="C40" s="3">
        <f>YEAR(SalesDataTable[[#This Row],[Order Date]])</f>
        <v>2026</v>
      </c>
      <c r="D40" s="13" t="str">
        <f>"Q"&amp;ROUNDUP(MONTH(SalesDataTable[[#This Row],[Order Date]])/3,0)</f>
        <v>Q1</v>
      </c>
      <c r="E40" s="13">
        <f>MONTH(SalesDataTable[[#This Row],[Order Date]])</f>
        <v>1</v>
      </c>
      <c r="F40" s="3" t="str">
        <f>TEXT(SalesDataTable[[#This Row],[Order Date]],"mmm")</f>
        <v>Jan</v>
      </c>
      <c r="G40" s="3" t="s">
        <v>11</v>
      </c>
      <c r="H40" s="3" t="s">
        <v>39</v>
      </c>
      <c r="I40" s="3" t="s">
        <v>2</v>
      </c>
      <c r="J40" s="3" t="s">
        <v>16</v>
      </c>
      <c r="K40" s="3" t="s">
        <v>23</v>
      </c>
      <c r="L40" s="3" t="s">
        <v>51</v>
      </c>
      <c r="M40" s="7">
        <v>2</v>
      </c>
      <c r="N40" s="4">
        <v>121.23</v>
      </c>
      <c r="O40" s="5">
        <v>0</v>
      </c>
      <c r="P40" s="4">
        <v>59.66</v>
      </c>
      <c r="Q40" s="4">
        <f t="shared" si="0"/>
        <v>242.46</v>
      </c>
      <c r="R40" s="4">
        <f t="shared" si="1"/>
        <v>119.32</v>
      </c>
      <c r="S40" s="4">
        <f t="shared" si="2"/>
        <v>123.14000000000001</v>
      </c>
      <c r="T40" s="6">
        <f t="shared" si="3"/>
        <v>0.50787758805576178</v>
      </c>
    </row>
    <row r="41" spans="1:20" ht="15.6">
      <c r="A41" s="2">
        <v>3685</v>
      </c>
      <c r="B41" s="10">
        <v>46032</v>
      </c>
      <c r="C41" s="3">
        <f>YEAR(SalesDataTable[[#This Row],[Order Date]])</f>
        <v>2026</v>
      </c>
      <c r="D41" s="13" t="str">
        <f>"Q"&amp;ROUNDUP(MONTH(SalesDataTable[[#This Row],[Order Date]])/3,0)</f>
        <v>Q1</v>
      </c>
      <c r="E41" s="13">
        <f>MONTH(SalesDataTable[[#This Row],[Order Date]])</f>
        <v>1</v>
      </c>
      <c r="F41" s="3" t="str">
        <f>TEXT(SalesDataTable[[#This Row],[Order Date]],"mmm")</f>
        <v>Jan</v>
      </c>
      <c r="G41" s="3" t="s">
        <v>20</v>
      </c>
      <c r="H41" s="3" t="s">
        <v>33</v>
      </c>
      <c r="I41" s="3" t="s">
        <v>2</v>
      </c>
      <c r="J41" s="3" t="s">
        <v>13</v>
      </c>
      <c r="K41" s="3" t="s">
        <v>14</v>
      </c>
      <c r="L41" s="3" t="s">
        <v>48</v>
      </c>
      <c r="M41" s="7">
        <v>3</v>
      </c>
      <c r="N41" s="4">
        <v>161.58000000000001</v>
      </c>
      <c r="O41" s="5">
        <v>0</v>
      </c>
      <c r="P41" s="4">
        <v>85.58</v>
      </c>
      <c r="Q41" s="4">
        <f t="shared" si="0"/>
        <v>484.74</v>
      </c>
      <c r="R41" s="4">
        <f t="shared" si="1"/>
        <v>256.74</v>
      </c>
      <c r="S41" s="4">
        <f t="shared" si="2"/>
        <v>228</v>
      </c>
      <c r="T41" s="6">
        <f t="shared" si="3"/>
        <v>0.47035524198539425</v>
      </c>
    </row>
    <row r="42" spans="1:20" ht="15.6">
      <c r="A42" s="2">
        <v>3796</v>
      </c>
      <c r="B42" s="10">
        <v>46032</v>
      </c>
      <c r="C42" s="3">
        <f>YEAR(SalesDataTable[[#This Row],[Order Date]])</f>
        <v>2026</v>
      </c>
      <c r="D42" s="13" t="str">
        <f>"Q"&amp;ROUNDUP(MONTH(SalesDataTable[[#This Row],[Order Date]])/3,0)</f>
        <v>Q1</v>
      </c>
      <c r="E42" s="13">
        <f>MONTH(SalesDataTable[[#This Row],[Order Date]])</f>
        <v>1</v>
      </c>
      <c r="F42" s="3" t="str">
        <f>TEXT(SalesDataTable[[#This Row],[Order Date]],"mmm")</f>
        <v>Jan</v>
      </c>
      <c r="G42" s="3" t="s">
        <v>20</v>
      </c>
      <c r="H42" s="3" t="s">
        <v>33</v>
      </c>
      <c r="I42" s="3" t="s">
        <v>19</v>
      </c>
      <c r="J42" s="3" t="s">
        <v>3</v>
      </c>
      <c r="K42" s="3" t="s">
        <v>14</v>
      </c>
      <c r="L42" s="3" t="s">
        <v>48</v>
      </c>
      <c r="M42" s="7">
        <v>2</v>
      </c>
      <c r="N42" s="4">
        <v>166.84</v>
      </c>
      <c r="O42" s="5">
        <v>0</v>
      </c>
      <c r="P42" s="4">
        <v>88.67</v>
      </c>
      <c r="Q42" s="4">
        <f t="shared" si="0"/>
        <v>333.68</v>
      </c>
      <c r="R42" s="4">
        <f t="shared" si="1"/>
        <v>177.34</v>
      </c>
      <c r="S42" s="4">
        <f t="shared" si="2"/>
        <v>156.34</v>
      </c>
      <c r="T42" s="6">
        <f t="shared" si="3"/>
        <v>0.4685327259649964</v>
      </c>
    </row>
    <row r="43" spans="1:20" ht="15.6">
      <c r="A43" s="2">
        <v>387</v>
      </c>
      <c r="B43" s="10">
        <v>46033</v>
      </c>
      <c r="C43" s="3">
        <f>YEAR(SalesDataTable[[#This Row],[Order Date]])</f>
        <v>2026</v>
      </c>
      <c r="D43" s="13" t="str">
        <f>"Q"&amp;ROUNDUP(MONTH(SalesDataTable[[#This Row],[Order Date]])/3,0)</f>
        <v>Q1</v>
      </c>
      <c r="E43" s="13">
        <f>MONTH(SalesDataTable[[#This Row],[Order Date]])</f>
        <v>1</v>
      </c>
      <c r="F43" s="3" t="str">
        <f>TEXT(SalesDataTable[[#This Row],[Order Date]],"mmm")</f>
        <v>Jan</v>
      </c>
      <c r="G43" s="3" t="s">
        <v>11</v>
      </c>
      <c r="H43" s="3" t="s">
        <v>25</v>
      </c>
      <c r="I43" s="3" t="s">
        <v>2</v>
      </c>
      <c r="J43" s="3" t="s">
        <v>3</v>
      </c>
      <c r="K43" s="3" t="s">
        <v>9</v>
      </c>
      <c r="L43" s="3" t="s">
        <v>37</v>
      </c>
      <c r="M43" s="7">
        <v>1</v>
      </c>
      <c r="N43" s="4">
        <v>150.96</v>
      </c>
      <c r="O43" s="5">
        <v>0</v>
      </c>
      <c r="P43" s="4">
        <v>77.5</v>
      </c>
      <c r="Q43" s="4">
        <f t="shared" si="0"/>
        <v>150.96</v>
      </c>
      <c r="R43" s="4">
        <f t="shared" si="1"/>
        <v>77.5</v>
      </c>
      <c r="S43" s="4">
        <f t="shared" si="2"/>
        <v>73.460000000000008</v>
      </c>
      <c r="T43" s="6">
        <f t="shared" si="3"/>
        <v>0.48661897191308956</v>
      </c>
    </row>
    <row r="44" spans="1:20" ht="15.6">
      <c r="A44" s="2">
        <v>2796</v>
      </c>
      <c r="B44" s="10">
        <v>46033</v>
      </c>
      <c r="C44" s="3">
        <f>YEAR(SalesDataTable[[#This Row],[Order Date]])</f>
        <v>2026</v>
      </c>
      <c r="D44" s="13" t="str">
        <f>"Q"&amp;ROUNDUP(MONTH(SalesDataTable[[#This Row],[Order Date]])/3,0)</f>
        <v>Q1</v>
      </c>
      <c r="E44" s="13">
        <f>MONTH(SalesDataTable[[#This Row],[Order Date]])</f>
        <v>1</v>
      </c>
      <c r="F44" s="3" t="str">
        <f>TEXT(SalesDataTable[[#This Row],[Order Date]],"mmm")</f>
        <v>Jan</v>
      </c>
      <c r="G44" s="3" t="s">
        <v>20</v>
      </c>
      <c r="H44" s="3" t="s">
        <v>31</v>
      </c>
      <c r="I44" s="3" t="s">
        <v>19</v>
      </c>
      <c r="J44" s="3" t="s">
        <v>3</v>
      </c>
      <c r="K44" s="3" t="s">
        <v>14</v>
      </c>
      <c r="L44" s="3" t="s">
        <v>15</v>
      </c>
      <c r="M44" s="7">
        <v>3</v>
      </c>
      <c r="N44" s="4">
        <v>36.33</v>
      </c>
      <c r="O44" s="5">
        <v>0.05</v>
      </c>
      <c r="P44" s="4">
        <v>13.27</v>
      </c>
      <c r="Q44" s="4">
        <f t="shared" si="0"/>
        <v>103.54049999999999</v>
      </c>
      <c r="R44" s="4">
        <f t="shared" si="1"/>
        <v>39.81</v>
      </c>
      <c r="S44" s="4">
        <f t="shared" si="2"/>
        <v>63.730499999999992</v>
      </c>
      <c r="T44" s="6">
        <f t="shared" si="3"/>
        <v>0.61551277036521934</v>
      </c>
    </row>
    <row r="45" spans="1:20" ht="15.6">
      <c r="A45" s="2">
        <v>3703</v>
      </c>
      <c r="B45" s="10">
        <v>46033</v>
      </c>
      <c r="C45" s="3">
        <f>YEAR(SalesDataTable[[#This Row],[Order Date]])</f>
        <v>2026</v>
      </c>
      <c r="D45" s="13" t="str">
        <f>"Q"&amp;ROUNDUP(MONTH(SalesDataTable[[#This Row],[Order Date]])/3,0)</f>
        <v>Q1</v>
      </c>
      <c r="E45" s="13">
        <f>MONTH(SalesDataTable[[#This Row],[Order Date]])</f>
        <v>1</v>
      </c>
      <c r="F45" s="3" t="str">
        <f>TEXT(SalesDataTable[[#This Row],[Order Date]],"mmm")</f>
        <v>Jan</v>
      </c>
      <c r="G45" s="3" t="s">
        <v>20</v>
      </c>
      <c r="H45" s="3" t="s">
        <v>33</v>
      </c>
      <c r="I45" s="3" t="s">
        <v>2</v>
      </c>
      <c r="J45" s="3" t="s">
        <v>3</v>
      </c>
      <c r="K45" s="3" t="s">
        <v>14</v>
      </c>
      <c r="L45" s="3" t="s">
        <v>15</v>
      </c>
      <c r="M45" s="7">
        <v>1</v>
      </c>
      <c r="N45" s="4">
        <v>35.340000000000003</v>
      </c>
      <c r="O45" s="5">
        <v>0.1</v>
      </c>
      <c r="P45" s="4">
        <v>13.36</v>
      </c>
      <c r="Q45" s="4">
        <f t="shared" si="0"/>
        <v>31.806000000000004</v>
      </c>
      <c r="R45" s="4">
        <f t="shared" si="1"/>
        <v>13.36</v>
      </c>
      <c r="S45" s="4">
        <f t="shared" si="2"/>
        <v>18.446000000000005</v>
      </c>
      <c r="T45" s="6">
        <f t="shared" si="3"/>
        <v>0.5799534678991386</v>
      </c>
    </row>
    <row r="46" spans="1:20" ht="15.6">
      <c r="A46" s="2">
        <v>4674</v>
      </c>
      <c r="B46" s="10">
        <v>46033</v>
      </c>
      <c r="C46" s="3">
        <f>YEAR(SalesDataTable[[#This Row],[Order Date]])</f>
        <v>2026</v>
      </c>
      <c r="D46" s="13" t="str">
        <f>"Q"&amp;ROUNDUP(MONTH(SalesDataTable[[#This Row],[Order Date]])/3,0)</f>
        <v>Q1</v>
      </c>
      <c r="E46" s="13">
        <f>MONTH(SalesDataTable[[#This Row],[Order Date]])</f>
        <v>1</v>
      </c>
      <c r="F46" s="3" t="str">
        <f>TEXT(SalesDataTable[[#This Row],[Order Date]],"mmm")</f>
        <v>Jan</v>
      </c>
      <c r="G46" s="3" t="s">
        <v>20</v>
      </c>
      <c r="H46" s="3" t="s">
        <v>33</v>
      </c>
      <c r="I46" s="3" t="s">
        <v>2</v>
      </c>
      <c r="J46" s="3" t="s">
        <v>3</v>
      </c>
      <c r="K46" s="3" t="s">
        <v>14</v>
      </c>
      <c r="L46" s="3" t="s">
        <v>32</v>
      </c>
      <c r="M46" s="7">
        <v>2</v>
      </c>
      <c r="N46" s="4">
        <v>46.27</v>
      </c>
      <c r="O46" s="5">
        <v>0</v>
      </c>
      <c r="P46" s="4">
        <v>18.23</v>
      </c>
      <c r="Q46" s="4">
        <f t="shared" si="0"/>
        <v>92.54</v>
      </c>
      <c r="R46" s="4">
        <f t="shared" si="1"/>
        <v>36.46</v>
      </c>
      <c r="S46" s="4">
        <f t="shared" si="2"/>
        <v>56.080000000000005</v>
      </c>
      <c r="T46" s="6">
        <f t="shared" si="3"/>
        <v>0.60600821266479366</v>
      </c>
    </row>
    <row r="47" spans="1:20" ht="15.6">
      <c r="A47" s="2">
        <v>4789</v>
      </c>
      <c r="B47" s="10">
        <v>46033</v>
      </c>
      <c r="C47" s="3">
        <f>YEAR(SalesDataTable[[#This Row],[Order Date]])</f>
        <v>2026</v>
      </c>
      <c r="D47" s="13" t="str">
        <f>"Q"&amp;ROUNDUP(MONTH(SalesDataTable[[#This Row],[Order Date]])/3,0)</f>
        <v>Q1</v>
      </c>
      <c r="E47" s="13">
        <f>MONTH(SalesDataTable[[#This Row],[Order Date]])</f>
        <v>1</v>
      </c>
      <c r="F47" s="3" t="str">
        <f>TEXT(SalesDataTable[[#This Row],[Order Date]],"mmm")</f>
        <v>Jan</v>
      </c>
      <c r="G47" s="3" t="s">
        <v>20</v>
      </c>
      <c r="H47" s="3" t="s">
        <v>31</v>
      </c>
      <c r="I47" s="3" t="s">
        <v>2</v>
      </c>
      <c r="J47" s="3" t="s">
        <v>3</v>
      </c>
      <c r="K47" s="3" t="s">
        <v>4</v>
      </c>
      <c r="L47" s="3" t="s">
        <v>5</v>
      </c>
      <c r="M47" s="7">
        <v>1</v>
      </c>
      <c r="N47" s="4">
        <v>79.930000000000007</v>
      </c>
      <c r="O47" s="5">
        <v>0.05</v>
      </c>
      <c r="P47" s="4">
        <v>43.73</v>
      </c>
      <c r="Q47" s="4">
        <f t="shared" si="0"/>
        <v>75.933500000000009</v>
      </c>
      <c r="R47" s="4">
        <f t="shared" si="1"/>
        <v>43.73</v>
      </c>
      <c r="S47" s="4">
        <f t="shared" si="2"/>
        <v>32.203500000000012</v>
      </c>
      <c r="T47" s="6">
        <f t="shared" si="3"/>
        <v>0.42410135184075554</v>
      </c>
    </row>
    <row r="48" spans="1:20" ht="15.6">
      <c r="A48" s="2">
        <v>804</v>
      </c>
      <c r="B48" s="10">
        <v>46034</v>
      </c>
      <c r="C48" s="3">
        <f>YEAR(SalesDataTable[[#This Row],[Order Date]])</f>
        <v>2026</v>
      </c>
      <c r="D48" s="13" t="str">
        <f>"Q"&amp;ROUNDUP(MONTH(SalesDataTable[[#This Row],[Order Date]])/3,0)</f>
        <v>Q1</v>
      </c>
      <c r="E48" s="13">
        <f>MONTH(SalesDataTable[[#This Row],[Order Date]])</f>
        <v>1</v>
      </c>
      <c r="F48" s="3" t="str">
        <f>TEXT(SalesDataTable[[#This Row],[Order Date]],"mmm")</f>
        <v>Jan</v>
      </c>
      <c r="G48" s="3" t="s">
        <v>6</v>
      </c>
      <c r="H48" s="3" t="s">
        <v>43</v>
      </c>
      <c r="I48" s="3" t="s">
        <v>19</v>
      </c>
      <c r="J48" s="3" t="s">
        <v>13</v>
      </c>
      <c r="K48" s="3" t="s">
        <v>9</v>
      </c>
      <c r="L48" s="3" t="s">
        <v>17</v>
      </c>
      <c r="M48" s="7">
        <v>1</v>
      </c>
      <c r="N48" s="4">
        <v>141.25</v>
      </c>
      <c r="O48" s="5">
        <v>0</v>
      </c>
      <c r="P48" s="4">
        <v>78.72</v>
      </c>
      <c r="Q48" s="4">
        <f t="shared" si="0"/>
        <v>141.25</v>
      </c>
      <c r="R48" s="4">
        <f t="shared" si="1"/>
        <v>78.72</v>
      </c>
      <c r="S48" s="4">
        <f t="shared" si="2"/>
        <v>62.53</v>
      </c>
      <c r="T48" s="6">
        <f t="shared" si="3"/>
        <v>0.44269026548672569</v>
      </c>
    </row>
    <row r="49" spans="1:20" ht="15.6">
      <c r="A49" s="2">
        <v>1780</v>
      </c>
      <c r="B49" s="10">
        <v>46034</v>
      </c>
      <c r="C49" s="3">
        <f>YEAR(SalesDataTable[[#This Row],[Order Date]])</f>
        <v>2026</v>
      </c>
      <c r="D49" s="13" t="str">
        <f>"Q"&amp;ROUNDUP(MONTH(SalesDataTable[[#This Row],[Order Date]])/3,0)</f>
        <v>Q1</v>
      </c>
      <c r="E49" s="13">
        <f>MONTH(SalesDataTable[[#This Row],[Order Date]])</f>
        <v>1</v>
      </c>
      <c r="F49" s="3" t="str">
        <f>TEXT(SalesDataTable[[#This Row],[Order Date]],"mmm")</f>
        <v>Jan</v>
      </c>
      <c r="G49" s="3" t="s">
        <v>20</v>
      </c>
      <c r="H49" s="3" t="s">
        <v>33</v>
      </c>
      <c r="I49" s="3" t="s">
        <v>2</v>
      </c>
      <c r="J49" s="3" t="s">
        <v>3</v>
      </c>
      <c r="K49" s="3" t="s">
        <v>4</v>
      </c>
      <c r="L49" s="3" t="s">
        <v>30</v>
      </c>
      <c r="M49" s="7">
        <v>2</v>
      </c>
      <c r="N49" s="4">
        <v>103.64</v>
      </c>
      <c r="O49" s="5">
        <v>0.1</v>
      </c>
      <c r="P49" s="4">
        <v>50.96</v>
      </c>
      <c r="Q49" s="4">
        <f t="shared" si="0"/>
        <v>186.55199999999999</v>
      </c>
      <c r="R49" s="4">
        <f t="shared" si="1"/>
        <v>101.92</v>
      </c>
      <c r="S49" s="4">
        <f t="shared" si="2"/>
        <v>84.631999999999991</v>
      </c>
      <c r="T49" s="6">
        <f t="shared" si="3"/>
        <v>0.45366439384193147</v>
      </c>
    </row>
    <row r="50" spans="1:20" ht="15.6">
      <c r="A50" s="2">
        <v>2844</v>
      </c>
      <c r="B50" s="10">
        <v>46034</v>
      </c>
      <c r="C50" s="3">
        <f>YEAR(SalesDataTable[[#This Row],[Order Date]])</f>
        <v>2026</v>
      </c>
      <c r="D50" s="13" t="str">
        <f>"Q"&amp;ROUNDUP(MONTH(SalesDataTable[[#This Row],[Order Date]])/3,0)</f>
        <v>Q1</v>
      </c>
      <c r="E50" s="13">
        <f>MONTH(SalesDataTable[[#This Row],[Order Date]])</f>
        <v>1</v>
      </c>
      <c r="F50" s="3" t="str">
        <f>TEXT(SalesDataTable[[#This Row],[Order Date]],"mmm")</f>
        <v>Jan</v>
      </c>
      <c r="G50" s="3" t="s">
        <v>0</v>
      </c>
      <c r="H50" s="3" t="s">
        <v>1</v>
      </c>
      <c r="I50" s="3" t="s">
        <v>2</v>
      </c>
      <c r="J50" s="3" t="s">
        <v>13</v>
      </c>
      <c r="K50" s="3" t="s">
        <v>14</v>
      </c>
      <c r="L50" s="3" t="s">
        <v>44</v>
      </c>
      <c r="M50" s="7">
        <v>1</v>
      </c>
      <c r="N50" s="4">
        <v>136.18</v>
      </c>
      <c r="O50" s="5">
        <v>0</v>
      </c>
      <c r="P50" s="4">
        <v>68.34</v>
      </c>
      <c r="Q50" s="4">
        <f t="shared" si="0"/>
        <v>136.18</v>
      </c>
      <c r="R50" s="4">
        <f t="shared" si="1"/>
        <v>68.34</v>
      </c>
      <c r="S50" s="4">
        <f t="shared" si="2"/>
        <v>67.84</v>
      </c>
      <c r="T50" s="6">
        <f t="shared" si="3"/>
        <v>0.498164194448524</v>
      </c>
    </row>
    <row r="51" spans="1:20" ht="15.6">
      <c r="A51" s="2">
        <v>3068</v>
      </c>
      <c r="B51" s="10">
        <v>46034</v>
      </c>
      <c r="C51" s="3">
        <f>YEAR(SalesDataTable[[#This Row],[Order Date]])</f>
        <v>2026</v>
      </c>
      <c r="D51" s="13" t="str">
        <f>"Q"&amp;ROUNDUP(MONTH(SalesDataTable[[#This Row],[Order Date]])/3,0)</f>
        <v>Q1</v>
      </c>
      <c r="E51" s="13">
        <f>MONTH(SalesDataTable[[#This Row],[Order Date]])</f>
        <v>1</v>
      </c>
      <c r="F51" s="3" t="str">
        <f>TEXT(SalesDataTable[[#This Row],[Order Date]],"mmm")</f>
        <v>Jan</v>
      </c>
      <c r="G51" s="3" t="s">
        <v>11</v>
      </c>
      <c r="H51" s="3" t="s">
        <v>12</v>
      </c>
      <c r="I51" s="3" t="s">
        <v>28</v>
      </c>
      <c r="J51" s="3" t="s">
        <v>13</v>
      </c>
      <c r="K51" s="3" t="s">
        <v>34</v>
      </c>
      <c r="L51" s="3" t="s">
        <v>42</v>
      </c>
      <c r="M51" s="7">
        <v>1</v>
      </c>
      <c r="N51" s="4">
        <v>36.43</v>
      </c>
      <c r="O51" s="5">
        <v>0</v>
      </c>
      <c r="P51" s="4">
        <v>14.33</v>
      </c>
      <c r="Q51" s="4">
        <f t="shared" si="0"/>
        <v>36.43</v>
      </c>
      <c r="R51" s="4">
        <f t="shared" si="1"/>
        <v>14.33</v>
      </c>
      <c r="S51" s="4">
        <f t="shared" si="2"/>
        <v>22.1</v>
      </c>
      <c r="T51" s="6">
        <f t="shared" si="3"/>
        <v>0.60664287674993145</v>
      </c>
    </row>
    <row r="52" spans="1:20" ht="15.6">
      <c r="A52" s="2">
        <v>3096</v>
      </c>
      <c r="B52" s="10">
        <v>46034</v>
      </c>
      <c r="C52" s="3">
        <f>YEAR(SalesDataTable[[#This Row],[Order Date]])</f>
        <v>2026</v>
      </c>
      <c r="D52" s="13" t="str">
        <f>"Q"&amp;ROUNDUP(MONTH(SalesDataTable[[#This Row],[Order Date]])/3,0)</f>
        <v>Q1</v>
      </c>
      <c r="E52" s="13">
        <f>MONTH(SalesDataTable[[#This Row],[Order Date]])</f>
        <v>1</v>
      </c>
      <c r="F52" s="3" t="str">
        <f>TEXT(SalesDataTable[[#This Row],[Order Date]],"mmm")</f>
        <v>Jan</v>
      </c>
      <c r="G52" s="3" t="s">
        <v>20</v>
      </c>
      <c r="H52" s="3" t="s">
        <v>31</v>
      </c>
      <c r="I52" s="3" t="s">
        <v>2</v>
      </c>
      <c r="J52" s="3" t="s">
        <v>13</v>
      </c>
      <c r="K52" s="3" t="s">
        <v>34</v>
      </c>
      <c r="L52" s="3" t="s">
        <v>45</v>
      </c>
      <c r="M52" s="7">
        <v>2</v>
      </c>
      <c r="N52" s="4">
        <v>50.51</v>
      </c>
      <c r="O52" s="5">
        <v>0.1</v>
      </c>
      <c r="P52" s="4">
        <v>21.84</v>
      </c>
      <c r="Q52" s="4">
        <f t="shared" si="0"/>
        <v>90.917999999999992</v>
      </c>
      <c r="R52" s="4">
        <f t="shared" si="1"/>
        <v>43.68</v>
      </c>
      <c r="S52" s="4">
        <f t="shared" si="2"/>
        <v>47.237999999999992</v>
      </c>
      <c r="T52" s="6">
        <f t="shared" si="3"/>
        <v>0.5195670824259222</v>
      </c>
    </row>
    <row r="53" spans="1:20" ht="15.6">
      <c r="A53" s="2">
        <v>3129</v>
      </c>
      <c r="B53" s="10">
        <v>46034</v>
      </c>
      <c r="C53" s="3">
        <f>YEAR(SalesDataTable[[#This Row],[Order Date]])</f>
        <v>2026</v>
      </c>
      <c r="D53" s="13" t="str">
        <f>"Q"&amp;ROUNDUP(MONTH(SalesDataTable[[#This Row],[Order Date]])/3,0)</f>
        <v>Q1</v>
      </c>
      <c r="E53" s="13">
        <f>MONTH(SalesDataTable[[#This Row],[Order Date]])</f>
        <v>1</v>
      </c>
      <c r="F53" s="3" t="str">
        <f>TEXT(SalesDataTable[[#This Row],[Order Date]],"mmm")</f>
        <v>Jan</v>
      </c>
      <c r="G53" s="3" t="s">
        <v>20</v>
      </c>
      <c r="H53" s="3" t="s">
        <v>47</v>
      </c>
      <c r="I53" s="3" t="s">
        <v>19</v>
      </c>
      <c r="J53" s="3" t="s">
        <v>3</v>
      </c>
      <c r="K53" s="3" t="s">
        <v>34</v>
      </c>
      <c r="L53" s="3" t="s">
        <v>38</v>
      </c>
      <c r="M53" s="7">
        <v>1</v>
      </c>
      <c r="N53" s="4">
        <v>123</v>
      </c>
      <c r="O53" s="5">
        <v>0</v>
      </c>
      <c r="P53" s="4">
        <v>67.3</v>
      </c>
      <c r="Q53" s="4">
        <f t="shared" si="0"/>
        <v>123</v>
      </c>
      <c r="R53" s="4">
        <f t="shared" si="1"/>
        <v>67.3</v>
      </c>
      <c r="S53" s="4">
        <f t="shared" si="2"/>
        <v>55.7</v>
      </c>
      <c r="T53" s="6">
        <f t="shared" si="3"/>
        <v>0.45284552845528458</v>
      </c>
    </row>
    <row r="54" spans="1:20" ht="15.6">
      <c r="A54" s="2">
        <v>3948</v>
      </c>
      <c r="B54" s="10">
        <v>46034</v>
      </c>
      <c r="C54" s="3">
        <f>YEAR(SalesDataTable[[#This Row],[Order Date]])</f>
        <v>2026</v>
      </c>
      <c r="D54" s="13" t="str">
        <f>"Q"&amp;ROUNDUP(MONTH(SalesDataTable[[#This Row],[Order Date]])/3,0)</f>
        <v>Q1</v>
      </c>
      <c r="E54" s="13">
        <f>MONTH(SalesDataTable[[#This Row],[Order Date]])</f>
        <v>1</v>
      </c>
      <c r="F54" s="3" t="str">
        <f>TEXT(SalesDataTable[[#This Row],[Order Date]],"mmm")</f>
        <v>Jan</v>
      </c>
      <c r="G54" s="3" t="s">
        <v>6</v>
      </c>
      <c r="H54" s="3" t="s">
        <v>49</v>
      </c>
      <c r="I54" s="3" t="s">
        <v>2</v>
      </c>
      <c r="J54" s="3" t="s">
        <v>13</v>
      </c>
      <c r="K54" s="3" t="s">
        <v>9</v>
      </c>
      <c r="L54" s="3" t="s">
        <v>46</v>
      </c>
      <c r="M54" s="7">
        <v>2</v>
      </c>
      <c r="N54" s="4">
        <v>72.239999999999995</v>
      </c>
      <c r="O54" s="5">
        <v>0</v>
      </c>
      <c r="P54" s="4">
        <v>32.94</v>
      </c>
      <c r="Q54" s="4">
        <f t="shared" si="0"/>
        <v>144.47999999999999</v>
      </c>
      <c r="R54" s="4">
        <f t="shared" si="1"/>
        <v>65.88</v>
      </c>
      <c r="S54" s="4">
        <f t="shared" si="2"/>
        <v>78.599999999999994</v>
      </c>
      <c r="T54" s="6">
        <f t="shared" si="3"/>
        <v>0.54401993355481726</v>
      </c>
    </row>
    <row r="55" spans="1:20" ht="15.6">
      <c r="A55" s="2">
        <v>5036</v>
      </c>
      <c r="B55" s="10">
        <v>46034</v>
      </c>
      <c r="C55" s="3">
        <f>YEAR(SalesDataTable[[#This Row],[Order Date]])</f>
        <v>2026</v>
      </c>
      <c r="D55" s="13" t="str">
        <f>"Q"&amp;ROUNDUP(MONTH(SalesDataTable[[#This Row],[Order Date]])/3,0)</f>
        <v>Q1</v>
      </c>
      <c r="E55" s="13">
        <f>MONTH(SalesDataTable[[#This Row],[Order Date]])</f>
        <v>1</v>
      </c>
      <c r="F55" s="3" t="str">
        <f>TEXT(SalesDataTable[[#This Row],[Order Date]],"mmm")</f>
        <v>Jan</v>
      </c>
      <c r="G55" s="3" t="s">
        <v>11</v>
      </c>
      <c r="H55" s="3" t="s">
        <v>18</v>
      </c>
      <c r="I55" s="3" t="s">
        <v>19</v>
      </c>
      <c r="J55" s="3" t="s">
        <v>3</v>
      </c>
      <c r="K55" s="3" t="s">
        <v>9</v>
      </c>
      <c r="L55" s="3" t="s">
        <v>37</v>
      </c>
      <c r="M55" s="7">
        <v>1</v>
      </c>
      <c r="N55" s="4">
        <v>151.11000000000001</v>
      </c>
      <c r="O55" s="5">
        <v>0.15</v>
      </c>
      <c r="P55" s="4">
        <v>79.650000000000006</v>
      </c>
      <c r="Q55" s="4">
        <f t="shared" si="0"/>
        <v>128.4435</v>
      </c>
      <c r="R55" s="4">
        <f t="shared" si="1"/>
        <v>79.650000000000006</v>
      </c>
      <c r="S55" s="4">
        <f t="shared" si="2"/>
        <v>48.793499999999995</v>
      </c>
      <c r="T55" s="6">
        <f t="shared" si="3"/>
        <v>0.37988298356865075</v>
      </c>
    </row>
    <row r="56" spans="1:20" ht="15.6">
      <c r="A56" s="2">
        <v>2681</v>
      </c>
      <c r="B56" s="10">
        <v>46035</v>
      </c>
      <c r="C56" s="3">
        <f>YEAR(SalesDataTable[[#This Row],[Order Date]])</f>
        <v>2026</v>
      </c>
      <c r="D56" s="13" t="str">
        <f>"Q"&amp;ROUNDUP(MONTH(SalesDataTable[[#This Row],[Order Date]])/3,0)</f>
        <v>Q1</v>
      </c>
      <c r="E56" s="13">
        <f>MONTH(SalesDataTable[[#This Row],[Order Date]])</f>
        <v>1</v>
      </c>
      <c r="F56" s="3" t="str">
        <f>TEXT(SalesDataTable[[#This Row],[Order Date]],"mmm")</f>
        <v>Jan</v>
      </c>
      <c r="G56" s="3" t="s">
        <v>20</v>
      </c>
      <c r="H56" s="3" t="s">
        <v>21</v>
      </c>
      <c r="I56" s="3" t="s">
        <v>2</v>
      </c>
      <c r="J56" s="3" t="s">
        <v>13</v>
      </c>
      <c r="K56" s="3" t="s">
        <v>9</v>
      </c>
      <c r="L56" s="3" t="s">
        <v>10</v>
      </c>
      <c r="M56" s="7">
        <v>1</v>
      </c>
      <c r="N56" s="4">
        <v>94.32</v>
      </c>
      <c r="O56" s="5">
        <v>0</v>
      </c>
      <c r="P56" s="4">
        <v>45.93</v>
      </c>
      <c r="Q56" s="4">
        <f t="shared" si="0"/>
        <v>94.32</v>
      </c>
      <c r="R56" s="4">
        <f t="shared" si="1"/>
        <v>45.93</v>
      </c>
      <c r="S56" s="4">
        <f t="shared" si="2"/>
        <v>48.389999999999993</v>
      </c>
      <c r="T56" s="6">
        <f t="shared" si="3"/>
        <v>0.51304071246819338</v>
      </c>
    </row>
    <row r="57" spans="1:20" ht="15.6">
      <c r="A57" s="2">
        <v>5101</v>
      </c>
      <c r="B57" s="10">
        <v>46035</v>
      </c>
      <c r="C57" s="3">
        <f>YEAR(SalesDataTable[[#This Row],[Order Date]])</f>
        <v>2026</v>
      </c>
      <c r="D57" s="13" t="str">
        <f>"Q"&amp;ROUNDUP(MONTH(SalesDataTable[[#This Row],[Order Date]])/3,0)</f>
        <v>Q1</v>
      </c>
      <c r="E57" s="13">
        <f>MONTH(SalesDataTable[[#This Row],[Order Date]])</f>
        <v>1</v>
      </c>
      <c r="F57" s="3" t="str">
        <f>TEXT(SalesDataTable[[#This Row],[Order Date]],"mmm")</f>
        <v>Jan</v>
      </c>
      <c r="G57" s="3" t="s">
        <v>6</v>
      </c>
      <c r="H57" s="3" t="s">
        <v>43</v>
      </c>
      <c r="I57" s="3" t="s">
        <v>2</v>
      </c>
      <c r="J57" s="3" t="s">
        <v>3</v>
      </c>
      <c r="K57" s="3" t="s">
        <v>4</v>
      </c>
      <c r="L57" s="3" t="s">
        <v>22</v>
      </c>
      <c r="M57" s="7">
        <v>3</v>
      </c>
      <c r="N57" s="4">
        <v>51.52</v>
      </c>
      <c r="O57" s="5">
        <v>0</v>
      </c>
      <c r="P57" s="4">
        <v>21.92</v>
      </c>
      <c r="Q57" s="4">
        <f t="shared" si="0"/>
        <v>154.56</v>
      </c>
      <c r="R57" s="4">
        <f t="shared" si="1"/>
        <v>65.760000000000005</v>
      </c>
      <c r="S57" s="4">
        <f t="shared" si="2"/>
        <v>88.8</v>
      </c>
      <c r="T57" s="6">
        <f t="shared" si="3"/>
        <v>0.57453416149068315</v>
      </c>
    </row>
    <row r="58" spans="1:20" ht="15.6">
      <c r="A58" s="2">
        <v>3871</v>
      </c>
      <c r="B58" s="10">
        <v>46036</v>
      </c>
      <c r="C58" s="3">
        <f>YEAR(SalesDataTable[[#This Row],[Order Date]])</f>
        <v>2026</v>
      </c>
      <c r="D58" s="13" t="str">
        <f>"Q"&amp;ROUNDUP(MONTH(SalesDataTable[[#This Row],[Order Date]])/3,0)</f>
        <v>Q1</v>
      </c>
      <c r="E58" s="13">
        <f>MONTH(SalesDataTable[[#This Row],[Order Date]])</f>
        <v>1</v>
      </c>
      <c r="F58" s="3" t="str">
        <f>TEXT(SalesDataTable[[#This Row],[Order Date]],"mmm")</f>
        <v>Jan</v>
      </c>
      <c r="G58" s="3" t="s">
        <v>0</v>
      </c>
      <c r="H58" s="3" t="s">
        <v>50</v>
      </c>
      <c r="I58" s="3" t="s">
        <v>2</v>
      </c>
      <c r="J58" s="3" t="s">
        <v>13</v>
      </c>
      <c r="K58" s="3" t="s">
        <v>9</v>
      </c>
      <c r="L58" s="3" t="s">
        <v>17</v>
      </c>
      <c r="M58" s="7">
        <v>2</v>
      </c>
      <c r="N58" s="4">
        <v>146.4</v>
      </c>
      <c r="O58" s="5">
        <v>0.05</v>
      </c>
      <c r="P58" s="4">
        <v>81.72</v>
      </c>
      <c r="Q58" s="4">
        <f t="shared" si="0"/>
        <v>278.16000000000003</v>
      </c>
      <c r="R58" s="4">
        <f t="shared" si="1"/>
        <v>163.44</v>
      </c>
      <c r="S58" s="4">
        <f t="shared" si="2"/>
        <v>114.72000000000003</v>
      </c>
      <c r="T58" s="6">
        <f t="shared" si="3"/>
        <v>0.4124245038826575</v>
      </c>
    </row>
    <row r="59" spans="1:20" ht="15.6">
      <c r="A59" s="2">
        <v>4643</v>
      </c>
      <c r="B59" s="10">
        <v>46036</v>
      </c>
      <c r="C59" s="3">
        <f>YEAR(SalesDataTable[[#This Row],[Order Date]])</f>
        <v>2026</v>
      </c>
      <c r="D59" s="13" t="str">
        <f>"Q"&amp;ROUNDUP(MONTH(SalesDataTable[[#This Row],[Order Date]])/3,0)</f>
        <v>Q1</v>
      </c>
      <c r="E59" s="13">
        <f>MONTH(SalesDataTable[[#This Row],[Order Date]])</f>
        <v>1</v>
      </c>
      <c r="F59" s="3" t="str">
        <f>TEXT(SalesDataTable[[#This Row],[Order Date]],"mmm")</f>
        <v>Jan</v>
      </c>
      <c r="G59" s="3" t="s">
        <v>0</v>
      </c>
      <c r="H59" s="3" t="s">
        <v>1</v>
      </c>
      <c r="I59" s="3" t="s">
        <v>8</v>
      </c>
      <c r="J59" s="3" t="s">
        <v>16</v>
      </c>
      <c r="K59" s="3" t="s">
        <v>14</v>
      </c>
      <c r="L59" s="3" t="s">
        <v>32</v>
      </c>
      <c r="M59" s="7">
        <v>3</v>
      </c>
      <c r="N59" s="4">
        <v>47.32</v>
      </c>
      <c r="O59" s="5">
        <v>0.1</v>
      </c>
      <c r="P59" s="4">
        <v>18.420000000000002</v>
      </c>
      <c r="Q59" s="4">
        <f t="shared" si="0"/>
        <v>127.76400000000001</v>
      </c>
      <c r="R59" s="4">
        <f t="shared" si="1"/>
        <v>55.260000000000005</v>
      </c>
      <c r="S59" s="4">
        <f t="shared" si="2"/>
        <v>72.504000000000005</v>
      </c>
      <c r="T59" s="6">
        <f t="shared" si="3"/>
        <v>0.56748379825302897</v>
      </c>
    </row>
    <row r="60" spans="1:20" ht="15.6">
      <c r="A60" s="2">
        <v>4703</v>
      </c>
      <c r="B60" s="10">
        <v>46036</v>
      </c>
      <c r="C60" s="3">
        <f>YEAR(SalesDataTable[[#This Row],[Order Date]])</f>
        <v>2026</v>
      </c>
      <c r="D60" s="13" t="str">
        <f>"Q"&amp;ROUNDUP(MONTH(SalesDataTable[[#This Row],[Order Date]])/3,0)</f>
        <v>Q1</v>
      </c>
      <c r="E60" s="13">
        <f>MONTH(SalesDataTable[[#This Row],[Order Date]])</f>
        <v>1</v>
      </c>
      <c r="F60" s="3" t="str">
        <f>TEXT(SalesDataTable[[#This Row],[Order Date]],"mmm")</f>
        <v>Jan</v>
      </c>
      <c r="G60" s="3" t="s">
        <v>20</v>
      </c>
      <c r="H60" s="3" t="s">
        <v>47</v>
      </c>
      <c r="I60" s="3" t="s">
        <v>19</v>
      </c>
      <c r="J60" s="3" t="s">
        <v>16</v>
      </c>
      <c r="K60" s="3" t="s">
        <v>34</v>
      </c>
      <c r="L60" s="3" t="s">
        <v>35</v>
      </c>
      <c r="M60" s="7">
        <v>2</v>
      </c>
      <c r="N60" s="4">
        <v>40.450000000000003</v>
      </c>
      <c r="O60" s="5">
        <v>0.05</v>
      </c>
      <c r="P60" s="4">
        <v>15.14</v>
      </c>
      <c r="Q60" s="4">
        <f t="shared" si="0"/>
        <v>76.855000000000004</v>
      </c>
      <c r="R60" s="4">
        <f t="shared" si="1"/>
        <v>30.28</v>
      </c>
      <c r="S60" s="4">
        <f t="shared" si="2"/>
        <v>46.575000000000003</v>
      </c>
      <c r="T60" s="6">
        <f t="shared" si="3"/>
        <v>0.60601132001821612</v>
      </c>
    </row>
    <row r="61" spans="1:20" ht="15.6">
      <c r="A61" s="2">
        <v>5068</v>
      </c>
      <c r="B61" s="10">
        <v>46036</v>
      </c>
      <c r="C61" s="3">
        <f>YEAR(SalesDataTable[[#This Row],[Order Date]])</f>
        <v>2026</v>
      </c>
      <c r="D61" s="13" t="str">
        <f>"Q"&amp;ROUNDUP(MONTH(SalesDataTable[[#This Row],[Order Date]])/3,0)</f>
        <v>Q1</v>
      </c>
      <c r="E61" s="13">
        <f>MONTH(SalesDataTable[[#This Row],[Order Date]])</f>
        <v>1</v>
      </c>
      <c r="F61" s="3" t="str">
        <f>TEXT(SalesDataTable[[#This Row],[Order Date]],"mmm")</f>
        <v>Jan</v>
      </c>
      <c r="G61" s="3" t="s">
        <v>0</v>
      </c>
      <c r="H61" s="3" t="s">
        <v>1</v>
      </c>
      <c r="I61" s="3" t="s">
        <v>2</v>
      </c>
      <c r="J61" s="3" t="s">
        <v>3</v>
      </c>
      <c r="K61" s="3" t="s">
        <v>14</v>
      </c>
      <c r="L61" s="3" t="s">
        <v>32</v>
      </c>
      <c r="M61" s="7">
        <v>2</v>
      </c>
      <c r="N61" s="4">
        <v>47.05</v>
      </c>
      <c r="O61" s="5">
        <v>0.1</v>
      </c>
      <c r="P61" s="4">
        <v>18.8</v>
      </c>
      <c r="Q61" s="4">
        <f t="shared" si="0"/>
        <v>84.69</v>
      </c>
      <c r="R61" s="4">
        <f t="shared" si="1"/>
        <v>37.6</v>
      </c>
      <c r="S61" s="4">
        <f t="shared" si="2"/>
        <v>47.089999999999996</v>
      </c>
      <c r="T61" s="6">
        <f t="shared" si="3"/>
        <v>0.55602786633604906</v>
      </c>
    </row>
    <row r="62" spans="1:20" ht="15.6">
      <c r="A62" s="2">
        <v>1539</v>
      </c>
      <c r="B62" s="10">
        <v>46037</v>
      </c>
      <c r="C62" s="3">
        <f>YEAR(SalesDataTable[[#This Row],[Order Date]])</f>
        <v>2026</v>
      </c>
      <c r="D62" s="13" t="str">
        <f>"Q"&amp;ROUNDUP(MONTH(SalesDataTable[[#This Row],[Order Date]])/3,0)</f>
        <v>Q1</v>
      </c>
      <c r="E62" s="13">
        <f>MONTH(SalesDataTable[[#This Row],[Order Date]])</f>
        <v>1</v>
      </c>
      <c r="F62" s="3" t="str">
        <f>TEXT(SalesDataTable[[#This Row],[Order Date]],"mmm")</f>
        <v>Jan</v>
      </c>
      <c r="G62" s="3" t="s">
        <v>20</v>
      </c>
      <c r="H62" s="3" t="s">
        <v>33</v>
      </c>
      <c r="I62" s="3" t="s">
        <v>19</v>
      </c>
      <c r="J62" s="3" t="s">
        <v>16</v>
      </c>
      <c r="K62" s="3" t="s">
        <v>34</v>
      </c>
      <c r="L62" s="3" t="s">
        <v>38</v>
      </c>
      <c r="M62" s="7">
        <v>3</v>
      </c>
      <c r="N62" s="4">
        <v>123.14</v>
      </c>
      <c r="O62" s="5">
        <v>0.05</v>
      </c>
      <c r="P62" s="4">
        <v>70.67</v>
      </c>
      <c r="Q62" s="4">
        <f t="shared" si="0"/>
        <v>350.94900000000001</v>
      </c>
      <c r="R62" s="4">
        <f t="shared" si="1"/>
        <v>212.01</v>
      </c>
      <c r="S62" s="4">
        <f t="shared" si="2"/>
        <v>138.93900000000002</v>
      </c>
      <c r="T62" s="6">
        <f t="shared" si="3"/>
        <v>0.39589513006163296</v>
      </c>
    </row>
    <row r="63" spans="1:20" ht="15.6">
      <c r="A63" s="2">
        <v>1709</v>
      </c>
      <c r="B63" s="10">
        <v>46037</v>
      </c>
      <c r="C63" s="3">
        <f>YEAR(SalesDataTable[[#This Row],[Order Date]])</f>
        <v>2026</v>
      </c>
      <c r="D63" s="13" t="str">
        <f>"Q"&amp;ROUNDUP(MONTH(SalesDataTable[[#This Row],[Order Date]])/3,0)</f>
        <v>Q1</v>
      </c>
      <c r="E63" s="13">
        <f>MONTH(SalesDataTable[[#This Row],[Order Date]])</f>
        <v>1</v>
      </c>
      <c r="F63" s="3" t="str">
        <f>TEXT(SalesDataTable[[#This Row],[Order Date]],"mmm")</f>
        <v>Jan</v>
      </c>
      <c r="G63" s="3" t="s">
        <v>20</v>
      </c>
      <c r="H63" s="3" t="s">
        <v>47</v>
      </c>
      <c r="I63" s="3" t="s">
        <v>2</v>
      </c>
      <c r="J63" s="3" t="s">
        <v>3</v>
      </c>
      <c r="K63" s="3" t="s">
        <v>9</v>
      </c>
      <c r="L63" s="3" t="s">
        <v>37</v>
      </c>
      <c r="M63" s="7">
        <v>2</v>
      </c>
      <c r="N63" s="4">
        <v>151.33000000000001</v>
      </c>
      <c r="O63" s="5">
        <v>0.1</v>
      </c>
      <c r="P63" s="4">
        <v>78.44</v>
      </c>
      <c r="Q63" s="4">
        <f t="shared" si="0"/>
        <v>272.39400000000001</v>
      </c>
      <c r="R63" s="4">
        <f t="shared" si="1"/>
        <v>156.88</v>
      </c>
      <c r="S63" s="4">
        <f t="shared" si="2"/>
        <v>115.51400000000001</v>
      </c>
      <c r="T63" s="6">
        <f t="shared" si="3"/>
        <v>0.42406954631893512</v>
      </c>
    </row>
    <row r="64" spans="1:20" ht="15.6">
      <c r="A64" s="2">
        <v>2702</v>
      </c>
      <c r="B64" s="10">
        <v>46037</v>
      </c>
      <c r="C64" s="3">
        <f>YEAR(SalesDataTable[[#This Row],[Order Date]])</f>
        <v>2026</v>
      </c>
      <c r="D64" s="13" t="str">
        <f>"Q"&amp;ROUNDUP(MONTH(SalesDataTable[[#This Row],[Order Date]])/3,0)</f>
        <v>Q1</v>
      </c>
      <c r="E64" s="13">
        <f>MONTH(SalesDataTable[[#This Row],[Order Date]])</f>
        <v>1</v>
      </c>
      <c r="F64" s="3" t="str">
        <f>TEXT(SalesDataTable[[#This Row],[Order Date]],"mmm")</f>
        <v>Jan</v>
      </c>
      <c r="G64" s="3" t="s">
        <v>6</v>
      </c>
      <c r="H64" s="3" t="s">
        <v>49</v>
      </c>
      <c r="I64" s="3" t="s">
        <v>2</v>
      </c>
      <c r="J64" s="3" t="s">
        <v>3</v>
      </c>
      <c r="K64" s="3" t="s">
        <v>9</v>
      </c>
      <c r="L64" s="3" t="s">
        <v>17</v>
      </c>
      <c r="M64" s="7">
        <v>5</v>
      </c>
      <c r="N64" s="4">
        <v>144.01</v>
      </c>
      <c r="O64" s="5">
        <v>0.05</v>
      </c>
      <c r="P64" s="4">
        <v>79.64</v>
      </c>
      <c r="Q64" s="4">
        <f t="shared" si="0"/>
        <v>684.0474999999999</v>
      </c>
      <c r="R64" s="4">
        <f t="shared" si="1"/>
        <v>398.2</v>
      </c>
      <c r="S64" s="4">
        <f t="shared" si="2"/>
        <v>285.84749999999991</v>
      </c>
      <c r="T64" s="6">
        <f t="shared" si="3"/>
        <v>0.41787668254032062</v>
      </c>
    </row>
    <row r="65" spans="1:20" ht="15.6">
      <c r="A65" s="2">
        <v>3176</v>
      </c>
      <c r="B65" s="10">
        <v>46037</v>
      </c>
      <c r="C65" s="3">
        <f>YEAR(SalesDataTable[[#This Row],[Order Date]])</f>
        <v>2026</v>
      </c>
      <c r="D65" s="13" t="str">
        <f>"Q"&amp;ROUNDUP(MONTH(SalesDataTable[[#This Row],[Order Date]])/3,0)</f>
        <v>Q1</v>
      </c>
      <c r="E65" s="13">
        <f>MONTH(SalesDataTable[[#This Row],[Order Date]])</f>
        <v>1</v>
      </c>
      <c r="F65" s="3" t="str">
        <f>TEXT(SalesDataTable[[#This Row],[Order Date]],"mmm")</f>
        <v>Jan</v>
      </c>
      <c r="G65" s="3" t="s">
        <v>20</v>
      </c>
      <c r="H65" s="3" t="s">
        <v>33</v>
      </c>
      <c r="I65" s="3" t="s">
        <v>2</v>
      </c>
      <c r="J65" s="3" t="s">
        <v>3</v>
      </c>
      <c r="K65" s="3" t="s">
        <v>9</v>
      </c>
      <c r="L65" s="3" t="s">
        <v>10</v>
      </c>
      <c r="M65" s="7">
        <v>3</v>
      </c>
      <c r="N65" s="4">
        <v>91.19</v>
      </c>
      <c r="O65" s="5">
        <v>0</v>
      </c>
      <c r="P65" s="4">
        <v>44.47</v>
      </c>
      <c r="Q65" s="4">
        <f t="shared" si="0"/>
        <v>273.57</v>
      </c>
      <c r="R65" s="4">
        <f t="shared" si="1"/>
        <v>133.41</v>
      </c>
      <c r="S65" s="4">
        <f t="shared" si="2"/>
        <v>140.16</v>
      </c>
      <c r="T65" s="6">
        <f t="shared" si="3"/>
        <v>0.5123368790437548</v>
      </c>
    </row>
    <row r="66" spans="1:20" ht="15.6">
      <c r="A66" s="2">
        <v>3705</v>
      </c>
      <c r="B66" s="10">
        <v>46037</v>
      </c>
      <c r="C66" s="3">
        <f>YEAR(SalesDataTable[[#This Row],[Order Date]])</f>
        <v>2026</v>
      </c>
      <c r="D66" s="13" t="str">
        <f>"Q"&amp;ROUNDUP(MONTH(SalesDataTable[[#This Row],[Order Date]])/3,0)</f>
        <v>Q1</v>
      </c>
      <c r="E66" s="13">
        <f>MONTH(SalesDataTable[[#This Row],[Order Date]])</f>
        <v>1</v>
      </c>
      <c r="F66" s="3" t="str">
        <f>TEXT(SalesDataTable[[#This Row],[Order Date]],"mmm")</f>
        <v>Jan</v>
      </c>
      <c r="G66" s="3" t="s">
        <v>20</v>
      </c>
      <c r="H66" s="3" t="s">
        <v>31</v>
      </c>
      <c r="I66" s="3" t="s">
        <v>19</v>
      </c>
      <c r="J66" s="3" t="s">
        <v>13</v>
      </c>
      <c r="K66" s="3" t="s">
        <v>14</v>
      </c>
      <c r="L66" s="3" t="s">
        <v>32</v>
      </c>
      <c r="M66" s="7">
        <v>2</v>
      </c>
      <c r="N66" s="4">
        <v>45.45</v>
      </c>
      <c r="O66" s="5">
        <v>0</v>
      </c>
      <c r="P66" s="4">
        <v>18.190000000000001</v>
      </c>
      <c r="Q66" s="4">
        <f t="shared" ref="Q66:Q129" si="4">M66*N66*(1-O66)</f>
        <v>90.9</v>
      </c>
      <c r="R66" s="4">
        <f t="shared" ref="R66:R129" si="5">M66*P66</f>
        <v>36.380000000000003</v>
      </c>
      <c r="S66" s="4">
        <f t="shared" ref="S66:S129" si="6">Q66-R66</f>
        <v>54.52</v>
      </c>
      <c r="T66" s="6">
        <f t="shared" ref="T66:T129" si="7">IFERROR(S66/Q66,0)</f>
        <v>0.59977997799779981</v>
      </c>
    </row>
    <row r="67" spans="1:20" ht="15.6">
      <c r="A67" s="2">
        <v>3736</v>
      </c>
      <c r="B67" s="10">
        <v>46037</v>
      </c>
      <c r="C67" s="3">
        <f>YEAR(SalesDataTable[[#This Row],[Order Date]])</f>
        <v>2026</v>
      </c>
      <c r="D67" s="13" t="str">
        <f>"Q"&amp;ROUNDUP(MONTH(SalesDataTable[[#This Row],[Order Date]])/3,0)</f>
        <v>Q1</v>
      </c>
      <c r="E67" s="13">
        <f>MONTH(SalesDataTable[[#This Row],[Order Date]])</f>
        <v>1</v>
      </c>
      <c r="F67" s="3" t="str">
        <f>TEXT(SalesDataTable[[#This Row],[Order Date]],"mmm")</f>
        <v>Jan</v>
      </c>
      <c r="G67" s="3" t="s">
        <v>6</v>
      </c>
      <c r="H67" s="3" t="s">
        <v>7</v>
      </c>
      <c r="I67" s="3" t="s">
        <v>28</v>
      </c>
      <c r="J67" s="3" t="s">
        <v>13</v>
      </c>
      <c r="K67" s="3" t="s">
        <v>34</v>
      </c>
      <c r="L67" s="3" t="s">
        <v>35</v>
      </c>
      <c r="M67" s="7">
        <v>1</v>
      </c>
      <c r="N67" s="4">
        <v>40.72</v>
      </c>
      <c r="O67" s="5">
        <v>0</v>
      </c>
      <c r="P67" s="4">
        <v>14.94</v>
      </c>
      <c r="Q67" s="4">
        <f t="shared" si="4"/>
        <v>40.72</v>
      </c>
      <c r="R67" s="4">
        <f t="shared" si="5"/>
        <v>14.94</v>
      </c>
      <c r="S67" s="4">
        <f t="shared" si="6"/>
        <v>25.78</v>
      </c>
      <c r="T67" s="6">
        <f t="shared" si="7"/>
        <v>0.6331041257367388</v>
      </c>
    </row>
    <row r="68" spans="1:20" ht="15.6">
      <c r="A68" s="2">
        <v>3967</v>
      </c>
      <c r="B68" s="10">
        <v>46037</v>
      </c>
      <c r="C68" s="3">
        <f>YEAR(SalesDataTable[[#This Row],[Order Date]])</f>
        <v>2026</v>
      </c>
      <c r="D68" s="13" t="str">
        <f>"Q"&amp;ROUNDUP(MONTH(SalesDataTable[[#This Row],[Order Date]])/3,0)</f>
        <v>Q1</v>
      </c>
      <c r="E68" s="13">
        <f>MONTH(SalesDataTable[[#This Row],[Order Date]])</f>
        <v>1</v>
      </c>
      <c r="F68" s="3" t="str">
        <f>TEXT(SalesDataTable[[#This Row],[Order Date]],"mmm")</f>
        <v>Jan</v>
      </c>
      <c r="G68" s="3" t="s">
        <v>6</v>
      </c>
      <c r="H68" s="3" t="s">
        <v>43</v>
      </c>
      <c r="I68" s="3" t="s">
        <v>2</v>
      </c>
      <c r="J68" s="3" t="s">
        <v>16</v>
      </c>
      <c r="K68" s="3" t="s">
        <v>14</v>
      </c>
      <c r="L68" s="3" t="s">
        <v>15</v>
      </c>
      <c r="M68" s="7">
        <v>2</v>
      </c>
      <c r="N68" s="4">
        <v>37.090000000000003</v>
      </c>
      <c r="O68" s="5">
        <v>0</v>
      </c>
      <c r="P68" s="4">
        <v>13.29</v>
      </c>
      <c r="Q68" s="4">
        <f t="shared" si="4"/>
        <v>74.180000000000007</v>
      </c>
      <c r="R68" s="4">
        <f t="shared" si="5"/>
        <v>26.58</v>
      </c>
      <c r="S68" s="4">
        <f t="shared" si="6"/>
        <v>47.600000000000009</v>
      </c>
      <c r="T68" s="6">
        <f t="shared" si="7"/>
        <v>0.64168239417632789</v>
      </c>
    </row>
    <row r="69" spans="1:20" ht="15.6">
      <c r="A69" s="2">
        <v>170</v>
      </c>
      <c r="B69" s="10">
        <v>46038</v>
      </c>
      <c r="C69" s="3">
        <f>YEAR(SalesDataTable[[#This Row],[Order Date]])</f>
        <v>2026</v>
      </c>
      <c r="D69" s="13" t="str">
        <f>"Q"&amp;ROUNDUP(MONTH(SalesDataTable[[#This Row],[Order Date]])/3,0)</f>
        <v>Q1</v>
      </c>
      <c r="E69" s="13">
        <f>MONTH(SalesDataTable[[#This Row],[Order Date]])</f>
        <v>1</v>
      </c>
      <c r="F69" s="3" t="str">
        <f>TEXT(SalesDataTable[[#This Row],[Order Date]],"mmm")</f>
        <v>Jan</v>
      </c>
      <c r="G69" s="3" t="s">
        <v>11</v>
      </c>
      <c r="H69" s="3" t="s">
        <v>39</v>
      </c>
      <c r="I69" s="3" t="s">
        <v>2</v>
      </c>
      <c r="J69" s="3" t="s">
        <v>13</v>
      </c>
      <c r="K69" s="3" t="s">
        <v>23</v>
      </c>
      <c r="L69" s="3" t="s">
        <v>51</v>
      </c>
      <c r="M69" s="7">
        <v>1</v>
      </c>
      <c r="N69" s="4">
        <v>124.45</v>
      </c>
      <c r="O69" s="5">
        <v>0.15</v>
      </c>
      <c r="P69" s="4">
        <v>59.77</v>
      </c>
      <c r="Q69" s="4">
        <f t="shared" si="4"/>
        <v>105.7825</v>
      </c>
      <c r="R69" s="4">
        <f t="shared" si="5"/>
        <v>59.77</v>
      </c>
      <c r="S69" s="4">
        <f t="shared" si="6"/>
        <v>46.012499999999996</v>
      </c>
      <c r="T69" s="6">
        <f t="shared" si="7"/>
        <v>0.43497270342447941</v>
      </c>
    </row>
    <row r="70" spans="1:20" ht="15.6">
      <c r="A70" s="2">
        <v>1040</v>
      </c>
      <c r="B70" s="10">
        <v>46038</v>
      </c>
      <c r="C70" s="3">
        <f>YEAR(SalesDataTable[[#This Row],[Order Date]])</f>
        <v>2026</v>
      </c>
      <c r="D70" s="13" t="str">
        <f>"Q"&amp;ROUNDUP(MONTH(SalesDataTable[[#This Row],[Order Date]])/3,0)</f>
        <v>Q1</v>
      </c>
      <c r="E70" s="13">
        <f>MONTH(SalesDataTable[[#This Row],[Order Date]])</f>
        <v>1</v>
      </c>
      <c r="F70" s="3" t="str">
        <f>TEXT(SalesDataTable[[#This Row],[Order Date]],"mmm")</f>
        <v>Jan</v>
      </c>
      <c r="G70" s="3" t="s">
        <v>0</v>
      </c>
      <c r="H70" s="3" t="s">
        <v>1</v>
      </c>
      <c r="I70" s="3" t="s">
        <v>19</v>
      </c>
      <c r="J70" s="3" t="s">
        <v>13</v>
      </c>
      <c r="K70" s="3" t="s">
        <v>14</v>
      </c>
      <c r="L70" s="3" t="s">
        <v>15</v>
      </c>
      <c r="M70" s="7">
        <v>1</v>
      </c>
      <c r="N70" s="4">
        <v>35.93</v>
      </c>
      <c r="O70" s="5">
        <v>0.05</v>
      </c>
      <c r="P70" s="4">
        <v>13.33</v>
      </c>
      <c r="Q70" s="4">
        <f t="shared" si="4"/>
        <v>34.133499999999998</v>
      </c>
      <c r="R70" s="4">
        <f t="shared" si="5"/>
        <v>13.33</v>
      </c>
      <c r="S70" s="4">
        <f t="shared" si="6"/>
        <v>20.8035</v>
      </c>
      <c r="T70" s="6">
        <f t="shared" si="7"/>
        <v>0.60947456311248482</v>
      </c>
    </row>
    <row r="71" spans="1:20" ht="15.6">
      <c r="A71" s="2">
        <v>2380</v>
      </c>
      <c r="B71" s="10">
        <v>46038</v>
      </c>
      <c r="C71" s="3">
        <f>YEAR(SalesDataTable[[#This Row],[Order Date]])</f>
        <v>2026</v>
      </c>
      <c r="D71" s="13" t="str">
        <f>"Q"&amp;ROUNDUP(MONTH(SalesDataTable[[#This Row],[Order Date]])/3,0)</f>
        <v>Q1</v>
      </c>
      <c r="E71" s="13">
        <f>MONTH(SalesDataTable[[#This Row],[Order Date]])</f>
        <v>1</v>
      </c>
      <c r="F71" s="3" t="str">
        <f>TEXT(SalesDataTable[[#This Row],[Order Date]],"mmm")</f>
        <v>Jan</v>
      </c>
      <c r="G71" s="3" t="s">
        <v>20</v>
      </c>
      <c r="H71" s="3" t="s">
        <v>47</v>
      </c>
      <c r="I71" s="3" t="s">
        <v>2</v>
      </c>
      <c r="J71" s="3" t="s">
        <v>3</v>
      </c>
      <c r="K71" s="3" t="s">
        <v>23</v>
      </c>
      <c r="L71" s="3" t="s">
        <v>51</v>
      </c>
      <c r="M71" s="7">
        <v>4</v>
      </c>
      <c r="N71" s="4">
        <v>121.8</v>
      </c>
      <c r="O71" s="5">
        <v>0.05</v>
      </c>
      <c r="P71" s="4">
        <v>59.57</v>
      </c>
      <c r="Q71" s="4">
        <f t="shared" si="4"/>
        <v>462.84</v>
      </c>
      <c r="R71" s="4">
        <f t="shared" si="5"/>
        <v>238.28</v>
      </c>
      <c r="S71" s="4">
        <f t="shared" si="6"/>
        <v>224.55999999999997</v>
      </c>
      <c r="T71" s="6">
        <f t="shared" si="7"/>
        <v>0.48517846339987897</v>
      </c>
    </row>
    <row r="72" spans="1:20" ht="15.6">
      <c r="A72" s="2">
        <v>3219</v>
      </c>
      <c r="B72" s="10">
        <v>46038</v>
      </c>
      <c r="C72" s="3">
        <f>YEAR(SalesDataTable[[#This Row],[Order Date]])</f>
        <v>2026</v>
      </c>
      <c r="D72" s="13" t="str">
        <f>"Q"&amp;ROUNDUP(MONTH(SalesDataTable[[#This Row],[Order Date]])/3,0)</f>
        <v>Q1</v>
      </c>
      <c r="E72" s="13">
        <f>MONTH(SalesDataTable[[#This Row],[Order Date]])</f>
        <v>1</v>
      </c>
      <c r="F72" s="3" t="str">
        <f>TEXT(SalesDataTable[[#This Row],[Order Date]],"mmm")</f>
        <v>Jan</v>
      </c>
      <c r="G72" s="3" t="s">
        <v>6</v>
      </c>
      <c r="H72" s="3" t="s">
        <v>41</v>
      </c>
      <c r="I72" s="3" t="s">
        <v>19</v>
      </c>
      <c r="J72" s="3" t="s">
        <v>3</v>
      </c>
      <c r="K72" s="3" t="s">
        <v>9</v>
      </c>
      <c r="L72" s="3" t="s">
        <v>10</v>
      </c>
      <c r="M72" s="7">
        <v>1</v>
      </c>
      <c r="N72" s="4">
        <v>92.6</v>
      </c>
      <c r="O72" s="5">
        <v>0.05</v>
      </c>
      <c r="P72" s="4">
        <v>44.15</v>
      </c>
      <c r="Q72" s="4">
        <f t="shared" si="4"/>
        <v>87.969999999999985</v>
      </c>
      <c r="R72" s="4">
        <f t="shared" si="5"/>
        <v>44.15</v>
      </c>
      <c r="S72" s="4">
        <f t="shared" si="6"/>
        <v>43.819999999999986</v>
      </c>
      <c r="T72" s="6">
        <f t="shared" si="7"/>
        <v>0.4981243605774695</v>
      </c>
    </row>
    <row r="73" spans="1:20" ht="15.6">
      <c r="A73" s="2">
        <v>4425</v>
      </c>
      <c r="B73" s="10">
        <v>46038</v>
      </c>
      <c r="C73" s="3">
        <f>YEAR(SalesDataTable[[#This Row],[Order Date]])</f>
        <v>2026</v>
      </c>
      <c r="D73" s="13" t="str">
        <f>"Q"&amp;ROUNDUP(MONTH(SalesDataTable[[#This Row],[Order Date]])/3,0)</f>
        <v>Q1</v>
      </c>
      <c r="E73" s="13">
        <f>MONTH(SalesDataTable[[#This Row],[Order Date]])</f>
        <v>1</v>
      </c>
      <c r="F73" s="3" t="str">
        <f>TEXT(SalesDataTable[[#This Row],[Order Date]],"mmm")</f>
        <v>Jan</v>
      </c>
      <c r="G73" s="3" t="s">
        <v>6</v>
      </c>
      <c r="H73" s="3" t="s">
        <v>43</v>
      </c>
      <c r="I73" s="3" t="s">
        <v>8</v>
      </c>
      <c r="J73" s="3" t="s">
        <v>16</v>
      </c>
      <c r="K73" s="3" t="s">
        <v>4</v>
      </c>
      <c r="L73" s="3" t="s">
        <v>30</v>
      </c>
      <c r="M73" s="7">
        <v>10</v>
      </c>
      <c r="N73" s="4">
        <v>102.68</v>
      </c>
      <c r="O73" s="5">
        <v>0.15</v>
      </c>
      <c r="P73" s="4">
        <v>51.07</v>
      </c>
      <c r="Q73" s="4">
        <f t="shared" si="4"/>
        <v>872.78000000000009</v>
      </c>
      <c r="R73" s="4">
        <f t="shared" si="5"/>
        <v>510.7</v>
      </c>
      <c r="S73" s="4">
        <f t="shared" si="6"/>
        <v>362.0800000000001</v>
      </c>
      <c r="T73" s="6">
        <f t="shared" si="7"/>
        <v>0.41485826897958256</v>
      </c>
    </row>
    <row r="74" spans="1:20" ht="15.6">
      <c r="A74" s="2">
        <v>4508</v>
      </c>
      <c r="B74" s="10">
        <v>46038</v>
      </c>
      <c r="C74" s="3">
        <f>YEAR(SalesDataTable[[#This Row],[Order Date]])</f>
        <v>2026</v>
      </c>
      <c r="D74" s="13" t="str">
        <f>"Q"&amp;ROUNDUP(MONTH(SalesDataTable[[#This Row],[Order Date]])/3,0)</f>
        <v>Q1</v>
      </c>
      <c r="E74" s="13">
        <f>MONTH(SalesDataTable[[#This Row],[Order Date]])</f>
        <v>1</v>
      </c>
      <c r="F74" s="3" t="str">
        <f>TEXT(SalesDataTable[[#This Row],[Order Date]],"mmm")</f>
        <v>Jan</v>
      </c>
      <c r="G74" s="3" t="s">
        <v>20</v>
      </c>
      <c r="H74" s="3" t="s">
        <v>47</v>
      </c>
      <c r="I74" s="3" t="s">
        <v>28</v>
      </c>
      <c r="J74" s="3" t="s">
        <v>13</v>
      </c>
      <c r="K74" s="3" t="s">
        <v>4</v>
      </c>
      <c r="L74" s="3" t="s">
        <v>26</v>
      </c>
      <c r="M74" s="7">
        <v>3</v>
      </c>
      <c r="N74" s="4">
        <v>40.92</v>
      </c>
      <c r="O74" s="5">
        <v>0.15</v>
      </c>
      <c r="P74" s="4">
        <v>16.71</v>
      </c>
      <c r="Q74" s="4">
        <f t="shared" si="4"/>
        <v>104.346</v>
      </c>
      <c r="R74" s="4">
        <f t="shared" si="5"/>
        <v>50.13</v>
      </c>
      <c r="S74" s="4">
        <f t="shared" si="6"/>
        <v>54.216000000000001</v>
      </c>
      <c r="T74" s="6">
        <f t="shared" si="7"/>
        <v>0.51957909263412105</v>
      </c>
    </row>
    <row r="75" spans="1:20" ht="15.6">
      <c r="A75" s="2">
        <v>4806</v>
      </c>
      <c r="B75" s="10">
        <v>46038</v>
      </c>
      <c r="C75" s="3">
        <f>YEAR(SalesDataTable[[#This Row],[Order Date]])</f>
        <v>2026</v>
      </c>
      <c r="D75" s="13" t="str">
        <f>"Q"&amp;ROUNDUP(MONTH(SalesDataTable[[#This Row],[Order Date]])/3,0)</f>
        <v>Q1</v>
      </c>
      <c r="E75" s="13">
        <f>MONTH(SalesDataTable[[#This Row],[Order Date]])</f>
        <v>1</v>
      </c>
      <c r="F75" s="3" t="str">
        <f>TEXT(SalesDataTable[[#This Row],[Order Date]],"mmm")</f>
        <v>Jan</v>
      </c>
      <c r="G75" s="3" t="s">
        <v>11</v>
      </c>
      <c r="H75" s="3" t="s">
        <v>52</v>
      </c>
      <c r="I75" s="3" t="s">
        <v>19</v>
      </c>
      <c r="J75" s="3" t="s">
        <v>13</v>
      </c>
      <c r="K75" s="3" t="s">
        <v>4</v>
      </c>
      <c r="L75" s="3" t="s">
        <v>30</v>
      </c>
      <c r="M75" s="7">
        <v>4</v>
      </c>
      <c r="N75" s="4">
        <v>102.68</v>
      </c>
      <c r="O75" s="5">
        <v>0</v>
      </c>
      <c r="P75" s="4">
        <v>50.83</v>
      </c>
      <c r="Q75" s="4">
        <f t="shared" si="4"/>
        <v>410.72</v>
      </c>
      <c r="R75" s="4">
        <f t="shared" si="5"/>
        <v>203.32</v>
      </c>
      <c r="S75" s="4">
        <f t="shared" si="6"/>
        <v>207.40000000000003</v>
      </c>
      <c r="T75" s="6">
        <f t="shared" si="7"/>
        <v>0.50496688741721862</v>
      </c>
    </row>
    <row r="76" spans="1:20" ht="15.6">
      <c r="A76" s="2">
        <v>755</v>
      </c>
      <c r="B76" s="10">
        <v>46039</v>
      </c>
      <c r="C76" s="3">
        <f>YEAR(SalesDataTable[[#This Row],[Order Date]])</f>
        <v>2026</v>
      </c>
      <c r="D76" s="13" t="str">
        <f>"Q"&amp;ROUNDUP(MONTH(SalesDataTable[[#This Row],[Order Date]])/3,0)</f>
        <v>Q1</v>
      </c>
      <c r="E76" s="13">
        <f>MONTH(SalesDataTable[[#This Row],[Order Date]])</f>
        <v>1</v>
      </c>
      <c r="F76" s="3" t="str">
        <f>TEXT(SalesDataTable[[#This Row],[Order Date]],"mmm")</f>
        <v>Jan</v>
      </c>
      <c r="G76" s="3" t="s">
        <v>0</v>
      </c>
      <c r="H76" s="3" t="s">
        <v>36</v>
      </c>
      <c r="I76" s="3" t="s">
        <v>28</v>
      </c>
      <c r="J76" s="3" t="s">
        <v>13</v>
      </c>
      <c r="K76" s="3" t="s">
        <v>14</v>
      </c>
      <c r="L76" s="3" t="s">
        <v>48</v>
      </c>
      <c r="M76" s="7">
        <v>2</v>
      </c>
      <c r="N76" s="4">
        <v>164.38</v>
      </c>
      <c r="O76" s="5">
        <v>0.05</v>
      </c>
      <c r="P76" s="4">
        <v>85.93</v>
      </c>
      <c r="Q76" s="4">
        <f t="shared" si="4"/>
        <v>312.322</v>
      </c>
      <c r="R76" s="4">
        <f t="shared" si="5"/>
        <v>171.86</v>
      </c>
      <c r="S76" s="4">
        <f t="shared" si="6"/>
        <v>140.46199999999999</v>
      </c>
      <c r="T76" s="6">
        <f t="shared" si="7"/>
        <v>0.44973456881039436</v>
      </c>
    </row>
    <row r="77" spans="1:20" ht="15.6">
      <c r="A77" s="2">
        <v>3171</v>
      </c>
      <c r="B77" s="10">
        <v>46039</v>
      </c>
      <c r="C77" s="3">
        <f>YEAR(SalesDataTable[[#This Row],[Order Date]])</f>
        <v>2026</v>
      </c>
      <c r="D77" s="13" t="str">
        <f>"Q"&amp;ROUNDUP(MONTH(SalesDataTable[[#This Row],[Order Date]])/3,0)</f>
        <v>Q1</v>
      </c>
      <c r="E77" s="13">
        <f>MONTH(SalesDataTable[[#This Row],[Order Date]])</f>
        <v>1</v>
      </c>
      <c r="F77" s="3" t="str">
        <f>TEXT(SalesDataTable[[#This Row],[Order Date]],"mmm")</f>
        <v>Jan</v>
      </c>
      <c r="G77" s="3" t="s">
        <v>0</v>
      </c>
      <c r="H77" s="3" t="s">
        <v>50</v>
      </c>
      <c r="I77" s="3" t="s">
        <v>19</v>
      </c>
      <c r="J77" s="3" t="s">
        <v>3</v>
      </c>
      <c r="K77" s="3" t="s">
        <v>4</v>
      </c>
      <c r="L77" s="3" t="s">
        <v>22</v>
      </c>
      <c r="M77" s="7">
        <v>1</v>
      </c>
      <c r="N77" s="4">
        <v>51.78</v>
      </c>
      <c r="O77" s="5">
        <v>0</v>
      </c>
      <c r="P77" s="4">
        <v>22.64</v>
      </c>
      <c r="Q77" s="4">
        <f t="shared" si="4"/>
        <v>51.78</v>
      </c>
      <c r="R77" s="4">
        <f t="shared" si="5"/>
        <v>22.64</v>
      </c>
      <c r="S77" s="4">
        <f t="shared" si="6"/>
        <v>29.14</v>
      </c>
      <c r="T77" s="6">
        <f t="shared" si="7"/>
        <v>0.56276554654306687</v>
      </c>
    </row>
    <row r="78" spans="1:20" ht="15.6">
      <c r="A78" s="2">
        <v>4277</v>
      </c>
      <c r="B78" s="10">
        <v>46039</v>
      </c>
      <c r="C78" s="3">
        <f>YEAR(SalesDataTable[[#This Row],[Order Date]])</f>
        <v>2026</v>
      </c>
      <c r="D78" s="13" t="str">
        <f>"Q"&amp;ROUNDUP(MONTH(SalesDataTable[[#This Row],[Order Date]])/3,0)</f>
        <v>Q1</v>
      </c>
      <c r="E78" s="13">
        <f>MONTH(SalesDataTable[[#This Row],[Order Date]])</f>
        <v>1</v>
      </c>
      <c r="F78" s="3" t="str">
        <f>TEXT(SalesDataTable[[#This Row],[Order Date]],"mmm")</f>
        <v>Jan</v>
      </c>
      <c r="G78" s="3" t="s">
        <v>6</v>
      </c>
      <c r="H78" s="3" t="s">
        <v>41</v>
      </c>
      <c r="I78" s="3" t="s">
        <v>19</v>
      </c>
      <c r="J78" s="3" t="s">
        <v>3</v>
      </c>
      <c r="K78" s="3" t="s">
        <v>34</v>
      </c>
      <c r="L78" s="3" t="s">
        <v>45</v>
      </c>
      <c r="M78" s="7">
        <v>1</v>
      </c>
      <c r="N78" s="4">
        <v>50.52</v>
      </c>
      <c r="O78" s="5">
        <v>0.05</v>
      </c>
      <c r="P78" s="4">
        <v>22.37</v>
      </c>
      <c r="Q78" s="4">
        <f t="shared" si="4"/>
        <v>47.994</v>
      </c>
      <c r="R78" s="4">
        <f t="shared" si="5"/>
        <v>22.37</v>
      </c>
      <c r="S78" s="4">
        <f t="shared" si="6"/>
        <v>25.623999999999999</v>
      </c>
      <c r="T78" s="6">
        <f t="shared" si="7"/>
        <v>0.5339000708421886</v>
      </c>
    </row>
    <row r="79" spans="1:20" ht="15.6">
      <c r="A79" s="2">
        <v>4648</v>
      </c>
      <c r="B79" s="10">
        <v>46039</v>
      </c>
      <c r="C79" s="3">
        <f>YEAR(SalesDataTable[[#This Row],[Order Date]])</f>
        <v>2026</v>
      </c>
      <c r="D79" s="13" t="str">
        <f>"Q"&amp;ROUNDUP(MONTH(SalesDataTable[[#This Row],[Order Date]])/3,0)</f>
        <v>Q1</v>
      </c>
      <c r="E79" s="13">
        <f>MONTH(SalesDataTable[[#This Row],[Order Date]])</f>
        <v>1</v>
      </c>
      <c r="F79" s="3" t="str">
        <f>TEXT(SalesDataTable[[#This Row],[Order Date]],"mmm")</f>
        <v>Jan</v>
      </c>
      <c r="G79" s="3" t="s">
        <v>6</v>
      </c>
      <c r="H79" s="3" t="s">
        <v>49</v>
      </c>
      <c r="I79" s="3" t="s">
        <v>28</v>
      </c>
      <c r="J79" s="3" t="s">
        <v>13</v>
      </c>
      <c r="K79" s="3" t="s">
        <v>23</v>
      </c>
      <c r="L79" s="3" t="s">
        <v>29</v>
      </c>
      <c r="M79" s="7">
        <v>1</v>
      </c>
      <c r="N79" s="4">
        <v>199.02</v>
      </c>
      <c r="O79" s="5">
        <v>0</v>
      </c>
      <c r="P79" s="4">
        <v>106.49</v>
      </c>
      <c r="Q79" s="4">
        <f t="shared" si="4"/>
        <v>199.02</v>
      </c>
      <c r="R79" s="4">
        <f t="shared" si="5"/>
        <v>106.49</v>
      </c>
      <c r="S79" s="4">
        <f t="shared" si="6"/>
        <v>92.530000000000015</v>
      </c>
      <c r="T79" s="6">
        <f t="shared" si="7"/>
        <v>0.46492814792483173</v>
      </c>
    </row>
    <row r="80" spans="1:20" ht="15.6">
      <c r="A80" s="2">
        <v>157</v>
      </c>
      <c r="B80" s="10">
        <v>46040</v>
      </c>
      <c r="C80" s="3">
        <f>YEAR(SalesDataTable[[#This Row],[Order Date]])</f>
        <v>2026</v>
      </c>
      <c r="D80" s="13" t="str">
        <f>"Q"&amp;ROUNDUP(MONTH(SalesDataTable[[#This Row],[Order Date]])/3,0)</f>
        <v>Q1</v>
      </c>
      <c r="E80" s="13">
        <f>MONTH(SalesDataTable[[#This Row],[Order Date]])</f>
        <v>1</v>
      </c>
      <c r="F80" s="3" t="str">
        <f>TEXT(SalesDataTable[[#This Row],[Order Date]],"mmm")</f>
        <v>Jan</v>
      </c>
      <c r="G80" s="3" t="s">
        <v>20</v>
      </c>
      <c r="H80" s="3" t="s">
        <v>33</v>
      </c>
      <c r="I80" s="3" t="s">
        <v>19</v>
      </c>
      <c r="J80" s="3" t="s">
        <v>3</v>
      </c>
      <c r="K80" s="3" t="s">
        <v>23</v>
      </c>
      <c r="L80" s="3" t="s">
        <v>40</v>
      </c>
      <c r="M80" s="7">
        <v>3</v>
      </c>
      <c r="N80" s="4">
        <v>80.27</v>
      </c>
      <c r="O80" s="5">
        <v>0.1</v>
      </c>
      <c r="P80" s="4">
        <v>39.26</v>
      </c>
      <c r="Q80" s="4">
        <f t="shared" si="4"/>
        <v>216.72900000000001</v>
      </c>
      <c r="R80" s="4">
        <f t="shared" si="5"/>
        <v>117.78</v>
      </c>
      <c r="S80" s="4">
        <f t="shared" si="6"/>
        <v>98.949000000000012</v>
      </c>
      <c r="T80" s="6">
        <f t="shared" si="7"/>
        <v>0.45655634455933447</v>
      </c>
    </row>
    <row r="81" spans="1:20" ht="15.6">
      <c r="A81" s="2">
        <v>2271</v>
      </c>
      <c r="B81" s="10">
        <v>46040</v>
      </c>
      <c r="C81" s="3">
        <f>YEAR(SalesDataTable[[#This Row],[Order Date]])</f>
        <v>2026</v>
      </c>
      <c r="D81" s="13" t="str">
        <f>"Q"&amp;ROUNDUP(MONTH(SalesDataTable[[#This Row],[Order Date]])/3,0)</f>
        <v>Q1</v>
      </c>
      <c r="E81" s="13">
        <f>MONTH(SalesDataTable[[#This Row],[Order Date]])</f>
        <v>1</v>
      </c>
      <c r="F81" s="3" t="str">
        <f>TEXT(SalesDataTable[[#This Row],[Order Date]],"mmm")</f>
        <v>Jan</v>
      </c>
      <c r="G81" s="3" t="s">
        <v>6</v>
      </c>
      <c r="H81" s="3" t="s">
        <v>7</v>
      </c>
      <c r="I81" s="3" t="s">
        <v>19</v>
      </c>
      <c r="J81" s="3" t="s">
        <v>13</v>
      </c>
      <c r="K81" s="3" t="s">
        <v>23</v>
      </c>
      <c r="L81" s="3" t="s">
        <v>24</v>
      </c>
      <c r="M81" s="7">
        <v>4</v>
      </c>
      <c r="N81" s="4">
        <v>333.28</v>
      </c>
      <c r="O81" s="5">
        <v>0</v>
      </c>
      <c r="P81" s="4">
        <v>195.76</v>
      </c>
      <c r="Q81" s="4">
        <f t="shared" si="4"/>
        <v>1333.12</v>
      </c>
      <c r="R81" s="4">
        <f t="shared" si="5"/>
        <v>783.04</v>
      </c>
      <c r="S81" s="4">
        <f t="shared" si="6"/>
        <v>550.07999999999993</v>
      </c>
      <c r="T81" s="6">
        <f t="shared" si="7"/>
        <v>0.41262602016322608</v>
      </c>
    </row>
    <row r="82" spans="1:20" ht="15.6">
      <c r="A82" s="2">
        <v>3330</v>
      </c>
      <c r="B82" s="10">
        <v>46040</v>
      </c>
      <c r="C82" s="3">
        <f>YEAR(SalesDataTable[[#This Row],[Order Date]])</f>
        <v>2026</v>
      </c>
      <c r="D82" s="13" t="str">
        <f>"Q"&amp;ROUNDUP(MONTH(SalesDataTable[[#This Row],[Order Date]])/3,0)</f>
        <v>Q1</v>
      </c>
      <c r="E82" s="13">
        <f>MONTH(SalesDataTable[[#This Row],[Order Date]])</f>
        <v>1</v>
      </c>
      <c r="F82" s="3" t="str">
        <f>TEXT(SalesDataTable[[#This Row],[Order Date]],"mmm")</f>
        <v>Jan</v>
      </c>
      <c r="G82" s="3" t="s">
        <v>20</v>
      </c>
      <c r="H82" s="3" t="s">
        <v>47</v>
      </c>
      <c r="I82" s="3" t="s">
        <v>28</v>
      </c>
      <c r="J82" s="3" t="s">
        <v>13</v>
      </c>
      <c r="K82" s="3" t="s">
        <v>4</v>
      </c>
      <c r="L82" s="3" t="s">
        <v>30</v>
      </c>
      <c r="M82" s="7">
        <v>1</v>
      </c>
      <c r="N82" s="4">
        <v>104.36</v>
      </c>
      <c r="O82" s="5">
        <v>0</v>
      </c>
      <c r="P82" s="4">
        <v>51.63</v>
      </c>
      <c r="Q82" s="4">
        <f t="shared" si="4"/>
        <v>104.36</v>
      </c>
      <c r="R82" s="4">
        <f t="shared" si="5"/>
        <v>51.63</v>
      </c>
      <c r="S82" s="4">
        <f t="shared" si="6"/>
        <v>52.73</v>
      </c>
      <c r="T82" s="6">
        <f t="shared" si="7"/>
        <v>0.50527021847451126</v>
      </c>
    </row>
    <row r="83" spans="1:20" ht="15.6">
      <c r="A83" s="2">
        <v>4547</v>
      </c>
      <c r="B83" s="10">
        <v>46040</v>
      </c>
      <c r="C83" s="3">
        <f>YEAR(SalesDataTable[[#This Row],[Order Date]])</f>
        <v>2026</v>
      </c>
      <c r="D83" s="13" t="str">
        <f>"Q"&amp;ROUNDUP(MONTH(SalesDataTable[[#This Row],[Order Date]])/3,0)</f>
        <v>Q1</v>
      </c>
      <c r="E83" s="13">
        <f>MONTH(SalesDataTable[[#This Row],[Order Date]])</f>
        <v>1</v>
      </c>
      <c r="F83" s="3" t="str">
        <f>TEXT(SalesDataTable[[#This Row],[Order Date]],"mmm")</f>
        <v>Jan</v>
      </c>
      <c r="G83" s="3" t="s">
        <v>11</v>
      </c>
      <c r="H83" s="3" t="s">
        <v>25</v>
      </c>
      <c r="I83" s="3" t="s">
        <v>28</v>
      </c>
      <c r="J83" s="3" t="s">
        <v>13</v>
      </c>
      <c r="K83" s="3" t="s">
        <v>4</v>
      </c>
      <c r="L83" s="3" t="s">
        <v>5</v>
      </c>
      <c r="M83" s="7">
        <v>1</v>
      </c>
      <c r="N83" s="4">
        <v>83.52</v>
      </c>
      <c r="O83" s="5">
        <v>0.05</v>
      </c>
      <c r="P83" s="4">
        <v>42.97</v>
      </c>
      <c r="Q83" s="4">
        <f t="shared" si="4"/>
        <v>79.343999999999994</v>
      </c>
      <c r="R83" s="4">
        <f t="shared" si="5"/>
        <v>42.97</v>
      </c>
      <c r="S83" s="4">
        <f t="shared" si="6"/>
        <v>36.373999999999995</v>
      </c>
      <c r="T83" s="6">
        <f t="shared" si="7"/>
        <v>0.45843416011292598</v>
      </c>
    </row>
    <row r="84" spans="1:20" ht="15.6">
      <c r="A84" s="2">
        <v>1840</v>
      </c>
      <c r="B84" s="10">
        <v>46041</v>
      </c>
      <c r="C84" s="3">
        <f>YEAR(SalesDataTable[[#This Row],[Order Date]])</f>
        <v>2026</v>
      </c>
      <c r="D84" s="13" t="str">
        <f>"Q"&amp;ROUNDUP(MONTH(SalesDataTable[[#This Row],[Order Date]])/3,0)</f>
        <v>Q1</v>
      </c>
      <c r="E84" s="13">
        <f>MONTH(SalesDataTable[[#This Row],[Order Date]])</f>
        <v>1</v>
      </c>
      <c r="F84" s="3" t="str">
        <f>TEXT(SalesDataTable[[#This Row],[Order Date]],"mmm")</f>
        <v>Jan</v>
      </c>
      <c r="G84" s="3" t="s">
        <v>11</v>
      </c>
      <c r="H84" s="3" t="s">
        <v>39</v>
      </c>
      <c r="I84" s="3" t="s">
        <v>2</v>
      </c>
      <c r="J84" s="3" t="s">
        <v>13</v>
      </c>
      <c r="K84" s="3" t="s">
        <v>34</v>
      </c>
      <c r="L84" s="3" t="s">
        <v>38</v>
      </c>
      <c r="M84" s="7">
        <v>2</v>
      </c>
      <c r="N84" s="4">
        <v>125.93</v>
      </c>
      <c r="O84" s="5">
        <v>0</v>
      </c>
      <c r="P84" s="4">
        <v>69.150000000000006</v>
      </c>
      <c r="Q84" s="4">
        <f t="shared" si="4"/>
        <v>251.86</v>
      </c>
      <c r="R84" s="4">
        <f t="shared" si="5"/>
        <v>138.30000000000001</v>
      </c>
      <c r="S84" s="4">
        <f t="shared" si="6"/>
        <v>113.56</v>
      </c>
      <c r="T84" s="6">
        <f t="shared" si="7"/>
        <v>0.45088541253077102</v>
      </c>
    </row>
    <row r="85" spans="1:20" ht="15.6">
      <c r="A85" s="2">
        <v>1850</v>
      </c>
      <c r="B85" s="10">
        <v>46041</v>
      </c>
      <c r="C85" s="3">
        <f>YEAR(SalesDataTable[[#This Row],[Order Date]])</f>
        <v>2026</v>
      </c>
      <c r="D85" s="13" t="str">
        <f>"Q"&amp;ROUNDUP(MONTH(SalesDataTable[[#This Row],[Order Date]])/3,0)</f>
        <v>Q1</v>
      </c>
      <c r="E85" s="13">
        <f>MONTH(SalesDataTable[[#This Row],[Order Date]])</f>
        <v>1</v>
      </c>
      <c r="F85" s="3" t="str">
        <f>TEXT(SalesDataTable[[#This Row],[Order Date]],"mmm")</f>
        <v>Jan</v>
      </c>
      <c r="G85" s="3" t="s">
        <v>6</v>
      </c>
      <c r="H85" s="3" t="s">
        <v>27</v>
      </c>
      <c r="I85" s="3" t="s">
        <v>2</v>
      </c>
      <c r="J85" s="3" t="s">
        <v>16</v>
      </c>
      <c r="K85" s="3" t="s">
        <v>4</v>
      </c>
      <c r="L85" s="3" t="s">
        <v>22</v>
      </c>
      <c r="M85" s="7">
        <v>1</v>
      </c>
      <c r="N85" s="4">
        <v>49.85</v>
      </c>
      <c r="O85" s="5">
        <v>0</v>
      </c>
      <c r="P85" s="4">
        <v>23.07</v>
      </c>
      <c r="Q85" s="4">
        <f t="shared" si="4"/>
        <v>49.85</v>
      </c>
      <c r="R85" s="4">
        <f t="shared" si="5"/>
        <v>23.07</v>
      </c>
      <c r="S85" s="4">
        <f t="shared" si="6"/>
        <v>26.78</v>
      </c>
      <c r="T85" s="6">
        <f t="shared" si="7"/>
        <v>0.53721163490471413</v>
      </c>
    </row>
    <row r="86" spans="1:20" ht="15.6">
      <c r="A86" s="2">
        <v>1858</v>
      </c>
      <c r="B86" s="10">
        <v>46041</v>
      </c>
      <c r="C86" s="3">
        <f>YEAR(SalesDataTable[[#This Row],[Order Date]])</f>
        <v>2026</v>
      </c>
      <c r="D86" s="13" t="str">
        <f>"Q"&amp;ROUNDUP(MONTH(SalesDataTable[[#This Row],[Order Date]])/3,0)</f>
        <v>Q1</v>
      </c>
      <c r="E86" s="13">
        <f>MONTH(SalesDataTable[[#This Row],[Order Date]])</f>
        <v>1</v>
      </c>
      <c r="F86" s="3" t="str">
        <f>TEXT(SalesDataTable[[#This Row],[Order Date]],"mmm")</f>
        <v>Jan</v>
      </c>
      <c r="G86" s="3" t="s">
        <v>6</v>
      </c>
      <c r="H86" s="3" t="s">
        <v>7</v>
      </c>
      <c r="I86" s="3" t="s">
        <v>2</v>
      </c>
      <c r="J86" s="3" t="s">
        <v>3</v>
      </c>
      <c r="K86" s="3" t="s">
        <v>14</v>
      </c>
      <c r="L86" s="3" t="s">
        <v>15</v>
      </c>
      <c r="M86" s="7">
        <v>1</v>
      </c>
      <c r="N86" s="4">
        <v>36.130000000000003</v>
      </c>
      <c r="O86" s="5">
        <v>0</v>
      </c>
      <c r="P86" s="4">
        <v>13.39</v>
      </c>
      <c r="Q86" s="4">
        <f t="shared" si="4"/>
        <v>36.130000000000003</v>
      </c>
      <c r="R86" s="4">
        <f t="shared" si="5"/>
        <v>13.39</v>
      </c>
      <c r="S86" s="4">
        <f t="shared" si="6"/>
        <v>22.740000000000002</v>
      </c>
      <c r="T86" s="6">
        <f t="shared" si="7"/>
        <v>0.62939385552172711</v>
      </c>
    </row>
    <row r="87" spans="1:20" ht="15.6">
      <c r="A87" s="2">
        <v>2910</v>
      </c>
      <c r="B87" s="10">
        <v>46041</v>
      </c>
      <c r="C87" s="3">
        <f>YEAR(SalesDataTable[[#This Row],[Order Date]])</f>
        <v>2026</v>
      </c>
      <c r="D87" s="13" t="str">
        <f>"Q"&amp;ROUNDUP(MONTH(SalesDataTable[[#This Row],[Order Date]])/3,0)</f>
        <v>Q1</v>
      </c>
      <c r="E87" s="13">
        <f>MONTH(SalesDataTable[[#This Row],[Order Date]])</f>
        <v>1</v>
      </c>
      <c r="F87" s="3" t="str">
        <f>TEXT(SalesDataTable[[#This Row],[Order Date]],"mmm")</f>
        <v>Jan</v>
      </c>
      <c r="G87" s="3" t="s">
        <v>20</v>
      </c>
      <c r="H87" s="3" t="s">
        <v>47</v>
      </c>
      <c r="I87" s="3" t="s">
        <v>19</v>
      </c>
      <c r="J87" s="3" t="s">
        <v>3</v>
      </c>
      <c r="K87" s="3" t="s">
        <v>4</v>
      </c>
      <c r="L87" s="3" t="s">
        <v>30</v>
      </c>
      <c r="M87" s="7">
        <v>1</v>
      </c>
      <c r="N87" s="4">
        <v>104.83</v>
      </c>
      <c r="O87" s="5">
        <v>0.05</v>
      </c>
      <c r="P87" s="4">
        <v>51.06</v>
      </c>
      <c r="Q87" s="4">
        <f t="shared" si="4"/>
        <v>99.588499999999996</v>
      </c>
      <c r="R87" s="4">
        <f t="shared" si="5"/>
        <v>51.06</v>
      </c>
      <c r="S87" s="4">
        <f t="shared" si="6"/>
        <v>48.528499999999994</v>
      </c>
      <c r="T87" s="6">
        <f t="shared" si="7"/>
        <v>0.48729019916958277</v>
      </c>
    </row>
    <row r="88" spans="1:20" ht="15.6">
      <c r="A88" s="2">
        <v>3694</v>
      </c>
      <c r="B88" s="10">
        <v>46041</v>
      </c>
      <c r="C88" s="3">
        <f>YEAR(SalesDataTable[[#This Row],[Order Date]])</f>
        <v>2026</v>
      </c>
      <c r="D88" s="13" t="str">
        <f>"Q"&amp;ROUNDUP(MONTH(SalesDataTable[[#This Row],[Order Date]])/3,0)</f>
        <v>Q1</v>
      </c>
      <c r="E88" s="13">
        <f>MONTH(SalesDataTable[[#This Row],[Order Date]])</f>
        <v>1</v>
      </c>
      <c r="F88" s="3" t="str">
        <f>TEXT(SalesDataTable[[#This Row],[Order Date]],"mmm")</f>
        <v>Jan</v>
      </c>
      <c r="G88" s="3" t="s">
        <v>0</v>
      </c>
      <c r="H88" s="3" t="s">
        <v>1</v>
      </c>
      <c r="I88" s="3" t="s">
        <v>19</v>
      </c>
      <c r="J88" s="3" t="s">
        <v>3</v>
      </c>
      <c r="K88" s="3" t="s">
        <v>14</v>
      </c>
      <c r="L88" s="3" t="s">
        <v>15</v>
      </c>
      <c r="M88" s="7">
        <v>1</v>
      </c>
      <c r="N88" s="4">
        <v>35.46</v>
      </c>
      <c r="O88" s="5">
        <v>0.05</v>
      </c>
      <c r="P88" s="4">
        <v>13.81</v>
      </c>
      <c r="Q88" s="4">
        <f t="shared" si="4"/>
        <v>33.686999999999998</v>
      </c>
      <c r="R88" s="4">
        <f t="shared" si="5"/>
        <v>13.81</v>
      </c>
      <c r="S88" s="4">
        <f t="shared" si="6"/>
        <v>19.876999999999995</v>
      </c>
      <c r="T88" s="6">
        <f t="shared" si="7"/>
        <v>0.59004957401965141</v>
      </c>
    </row>
    <row r="89" spans="1:20" ht="15.6">
      <c r="A89" s="2">
        <v>631</v>
      </c>
      <c r="B89" s="10">
        <v>46042</v>
      </c>
      <c r="C89" s="3">
        <f>YEAR(SalesDataTable[[#This Row],[Order Date]])</f>
        <v>2026</v>
      </c>
      <c r="D89" s="13" t="str">
        <f>"Q"&amp;ROUNDUP(MONTH(SalesDataTable[[#This Row],[Order Date]])/3,0)</f>
        <v>Q1</v>
      </c>
      <c r="E89" s="13">
        <f>MONTH(SalesDataTable[[#This Row],[Order Date]])</f>
        <v>1</v>
      </c>
      <c r="F89" s="3" t="str">
        <f>TEXT(SalesDataTable[[#This Row],[Order Date]],"mmm")</f>
        <v>Jan</v>
      </c>
      <c r="G89" s="3" t="s">
        <v>20</v>
      </c>
      <c r="H89" s="3" t="s">
        <v>33</v>
      </c>
      <c r="I89" s="3" t="s">
        <v>28</v>
      </c>
      <c r="J89" s="3" t="s">
        <v>3</v>
      </c>
      <c r="K89" s="3" t="s">
        <v>14</v>
      </c>
      <c r="L89" s="3" t="s">
        <v>48</v>
      </c>
      <c r="M89" s="7">
        <v>1</v>
      </c>
      <c r="N89" s="4">
        <v>165.42</v>
      </c>
      <c r="O89" s="5">
        <v>0</v>
      </c>
      <c r="P89" s="4">
        <v>85.69</v>
      </c>
      <c r="Q89" s="4">
        <f t="shared" si="4"/>
        <v>165.42</v>
      </c>
      <c r="R89" s="4">
        <f t="shared" si="5"/>
        <v>85.69</v>
      </c>
      <c r="S89" s="4">
        <f t="shared" si="6"/>
        <v>79.72999999999999</v>
      </c>
      <c r="T89" s="6">
        <f t="shared" si="7"/>
        <v>0.48198524966751299</v>
      </c>
    </row>
    <row r="90" spans="1:20" ht="15.6">
      <c r="A90" s="2">
        <v>1113</v>
      </c>
      <c r="B90" s="10">
        <v>46042</v>
      </c>
      <c r="C90" s="3">
        <f>YEAR(SalesDataTable[[#This Row],[Order Date]])</f>
        <v>2026</v>
      </c>
      <c r="D90" s="13" t="str">
        <f>"Q"&amp;ROUNDUP(MONTH(SalesDataTable[[#This Row],[Order Date]])/3,0)</f>
        <v>Q1</v>
      </c>
      <c r="E90" s="13">
        <f>MONTH(SalesDataTable[[#This Row],[Order Date]])</f>
        <v>1</v>
      </c>
      <c r="F90" s="3" t="str">
        <f>TEXT(SalesDataTable[[#This Row],[Order Date]],"mmm")</f>
        <v>Jan</v>
      </c>
      <c r="G90" s="3" t="s">
        <v>11</v>
      </c>
      <c r="H90" s="3" t="s">
        <v>25</v>
      </c>
      <c r="I90" s="3" t="s">
        <v>2</v>
      </c>
      <c r="J90" s="3" t="s">
        <v>3</v>
      </c>
      <c r="K90" s="3" t="s">
        <v>23</v>
      </c>
      <c r="L90" s="3" t="s">
        <v>51</v>
      </c>
      <c r="M90" s="7">
        <v>1</v>
      </c>
      <c r="N90" s="4">
        <v>122.86</v>
      </c>
      <c r="O90" s="5">
        <v>0.05</v>
      </c>
      <c r="P90" s="4">
        <v>60.36</v>
      </c>
      <c r="Q90" s="4">
        <f t="shared" si="4"/>
        <v>116.717</v>
      </c>
      <c r="R90" s="4">
        <f t="shared" si="5"/>
        <v>60.36</v>
      </c>
      <c r="S90" s="4">
        <f t="shared" si="6"/>
        <v>56.356999999999999</v>
      </c>
      <c r="T90" s="6">
        <f t="shared" si="7"/>
        <v>0.48285168398776529</v>
      </c>
    </row>
    <row r="91" spans="1:20" ht="15.6">
      <c r="A91" s="2">
        <v>1525</v>
      </c>
      <c r="B91" s="10">
        <v>46042</v>
      </c>
      <c r="C91" s="3">
        <f>YEAR(SalesDataTable[[#This Row],[Order Date]])</f>
        <v>2026</v>
      </c>
      <c r="D91" s="13" t="str">
        <f>"Q"&amp;ROUNDUP(MONTH(SalesDataTable[[#This Row],[Order Date]])/3,0)</f>
        <v>Q1</v>
      </c>
      <c r="E91" s="13">
        <f>MONTH(SalesDataTable[[#This Row],[Order Date]])</f>
        <v>1</v>
      </c>
      <c r="F91" s="3" t="str">
        <f>TEXT(SalesDataTable[[#This Row],[Order Date]],"mmm")</f>
        <v>Jan</v>
      </c>
      <c r="G91" s="3" t="s">
        <v>0</v>
      </c>
      <c r="H91" s="3" t="s">
        <v>1</v>
      </c>
      <c r="I91" s="3" t="s">
        <v>19</v>
      </c>
      <c r="J91" s="3" t="s">
        <v>3</v>
      </c>
      <c r="K91" s="3" t="s">
        <v>34</v>
      </c>
      <c r="L91" s="3" t="s">
        <v>42</v>
      </c>
      <c r="M91" s="7">
        <v>2</v>
      </c>
      <c r="N91" s="4">
        <v>35.82</v>
      </c>
      <c r="O91" s="5">
        <v>0</v>
      </c>
      <c r="P91" s="4">
        <v>14.09</v>
      </c>
      <c r="Q91" s="4">
        <f t="shared" si="4"/>
        <v>71.64</v>
      </c>
      <c r="R91" s="4">
        <f t="shared" si="5"/>
        <v>28.18</v>
      </c>
      <c r="S91" s="4">
        <f t="shared" si="6"/>
        <v>43.46</v>
      </c>
      <c r="T91" s="6">
        <f t="shared" si="7"/>
        <v>0.60664433277498608</v>
      </c>
    </row>
    <row r="92" spans="1:20" ht="15.6">
      <c r="A92" s="2">
        <v>3233</v>
      </c>
      <c r="B92" s="10">
        <v>46042</v>
      </c>
      <c r="C92" s="3">
        <f>YEAR(SalesDataTable[[#This Row],[Order Date]])</f>
        <v>2026</v>
      </c>
      <c r="D92" s="13" t="str">
        <f>"Q"&amp;ROUNDUP(MONTH(SalesDataTable[[#This Row],[Order Date]])/3,0)</f>
        <v>Q1</v>
      </c>
      <c r="E92" s="13">
        <f>MONTH(SalesDataTable[[#This Row],[Order Date]])</f>
        <v>1</v>
      </c>
      <c r="F92" s="3" t="str">
        <f>TEXT(SalesDataTable[[#This Row],[Order Date]],"mmm")</f>
        <v>Jan</v>
      </c>
      <c r="G92" s="3" t="s">
        <v>0</v>
      </c>
      <c r="H92" s="3" t="s">
        <v>1</v>
      </c>
      <c r="I92" s="3" t="s">
        <v>2</v>
      </c>
      <c r="J92" s="3" t="s">
        <v>13</v>
      </c>
      <c r="K92" s="3" t="s">
        <v>23</v>
      </c>
      <c r="L92" s="3" t="s">
        <v>51</v>
      </c>
      <c r="M92" s="7">
        <v>3</v>
      </c>
      <c r="N92" s="4">
        <v>120.29</v>
      </c>
      <c r="O92" s="5">
        <v>0.1</v>
      </c>
      <c r="P92" s="4">
        <v>62.41</v>
      </c>
      <c r="Q92" s="4">
        <f t="shared" si="4"/>
        <v>324.78300000000002</v>
      </c>
      <c r="R92" s="4">
        <f t="shared" si="5"/>
        <v>187.23</v>
      </c>
      <c r="S92" s="4">
        <f t="shared" si="6"/>
        <v>137.55300000000003</v>
      </c>
      <c r="T92" s="6">
        <f t="shared" si="7"/>
        <v>0.42352278290427769</v>
      </c>
    </row>
    <row r="93" spans="1:20" ht="15.6">
      <c r="A93" s="2">
        <v>4455</v>
      </c>
      <c r="B93" s="10">
        <v>46042</v>
      </c>
      <c r="C93" s="3">
        <f>YEAR(SalesDataTable[[#This Row],[Order Date]])</f>
        <v>2026</v>
      </c>
      <c r="D93" s="13" t="str">
        <f>"Q"&amp;ROUNDUP(MONTH(SalesDataTable[[#This Row],[Order Date]])/3,0)</f>
        <v>Q1</v>
      </c>
      <c r="E93" s="13">
        <f>MONTH(SalesDataTable[[#This Row],[Order Date]])</f>
        <v>1</v>
      </c>
      <c r="F93" s="3" t="str">
        <f>TEXT(SalesDataTable[[#This Row],[Order Date]],"mmm")</f>
        <v>Jan</v>
      </c>
      <c r="G93" s="3" t="s">
        <v>6</v>
      </c>
      <c r="H93" s="3" t="s">
        <v>41</v>
      </c>
      <c r="I93" s="3" t="s">
        <v>28</v>
      </c>
      <c r="J93" s="3" t="s">
        <v>3</v>
      </c>
      <c r="K93" s="3" t="s">
        <v>23</v>
      </c>
      <c r="L93" s="3" t="s">
        <v>40</v>
      </c>
      <c r="M93" s="7">
        <v>1</v>
      </c>
      <c r="N93" s="4">
        <v>80.239999999999995</v>
      </c>
      <c r="O93" s="5">
        <v>0.1</v>
      </c>
      <c r="P93" s="4">
        <v>39.950000000000003</v>
      </c>
      <c r="Q93" s="4">
        <f t="shared" si="4"/>
        <v>72.215999999999994</v>
      </c>
      <c r="R93" s="4">
        <f t="shared" si="5"/>
        <v>39.950000000000003</v>
      </c>
      <c r="S93" s="4">
        <f t="shared" si="6"/>
        <v>32.265999999999991</v>
      </c>
      <c r="T93" s="6">
        <f t="shared" si="7"/>
        <v>0.44679849340866279</v>
      </c>
    </row>
    <row r="94" spans="1:20" ht="15.6">
      <c r="A94" s="2">
        <v>1769</v>
      </c>
      <c r="B94" s="10">
        <v>46043</v>
      </c>
      <c r="C94" s="3">
        <f>YEAR(SalesDataTable[[#This Row],[Order Date]])</f>
        <v>2026</v>
      </c>
      <c r="D94" s="13" t="str">
        <f>"Q"&amp;ROUNDUP(MONTH(SalesDataTable[[#This Row],[Order Date]])/3,0)</f>
        <v>Q1</v>
      </c>
      <c r="E94" s="13">
        <f>MONTH(SalesDataTable[[#This Row],[Order Date]])</f>
        <v>1</v>
      </c>
      <c r="F94" s="3" t="str">
        <f>TEXT(SalesDataTable[[#This Row],[Order Date]],"mmm")</f>
        <v>Jan</v>
      </c>
      <c r="G94" s="3" t="s">
        <v>0</v>
      </c>
      <c r="H94" s="3" t="s">
        <v>50</v>
      </c>
      <c r="I94" s="3" t="s">
        <v>19</v>
      </c>
      <c r="J94" s="3" t="s">
        <v>13</v>
      </c>
      <c r="K94" s="3" t="s">
        <v>34</v>
      </c>
      <c r="L94" s="3" t="s">
        <v>42</v>
      </c>
      <c r="M94" s="7">
        <v>2</v>
      </c>
      <c r="N94" s="4">
        <v>35.97</v>
      </c>
      <c r="O94" s="5">
        <v>0</v>
      </c>
      <c r="P94" s="4">
        <v>13.55</v>
      </c>
      <c r="Q94" s="4">
        <f t="shared" si="4"/>
        <v>71.94</v>
      </c>
      <c r="R94" s="4">
        <f t="shared" si="5"/>
        <v>27.1</v>
      </c>
      <c r="S94" s="4">
        <f t="shared" si="6"/>
        <v>44.839999999999996</v>
      </c>
      <c r="T94" s="6">
        <f t="shared" si="7"/>
        <v>0.62329719210453149</v>
      </c>
    </row>
    <row r="95" spans="1:20" ht="15.6">
      <c r="A95" s="2">
        <v>3467</v>
      </c>
      <c r="B95" s="10">
        <v>46043</v>
      </c>
      <c r="C95" s="3">
        <f>YEAR(SalesDataTable[[#This Row],[Order Date]])</f>
        <v>2026</v>
      </c>
      <c r="D95" s="13" t="str">
        <f>"Q"&amp;ROUNDUP(MONTH(SalesDataTable[[#This Row],[Order Date]])/3,0)</f>
        <v>Q1</v>
      </c>
      <c r="E95" s="13">
        <f>MONTH(SalesDataTable[[#This Row],[Order Date]])</f>
        <v>1</v>
      </c>
      <c r="F95" s="3" t="str">
        <f>TEXT(SalesDataTable[[#This Row],[Order Date]],"mmm")</f>
        <v>Jan</v>
      </c>
      <c r="G95" s="3" t="s">
        <v>6</v>
      </c>
      <c r="H95" s="3" t="s">
        <v>41</v>
      </c>
      <c r="I95" s="3" t="s">
        <v>2</v>
      </c>
      <c r="J95" s="3" t="s">
        <v>13</v>
      </c>
      <c r="K95" s="3" t="s">
        <v>9</v>
      </c>
      <c r="L95" s="3" t="s">
        <v>46</v>
      </c>
      <c r="M95" s="7">
        <v>1</v>
      </c>
      <c r="N95" s="4">
        <v>72.239999999999995</v>
      </c>
      <c r="O95" s="5">
        <v>0</v>
      </c>
      <c r="P95" s="4">
        <v>33.26</v>
      </c>
      <c r="Q95" s="4">
        <f t="shared" si="4"/>
        <v>72.239999999999995</v>
      </c>
      <c r="R95" s="4">
        <f t="shared" si="5"/>
        <v>33.26</v>
      </c>
      <c r="S95" s="4">
        <f t="shared" si="6"/>
        <v>38.979999999999997</v>
      </c>
      <c r="T95" s="6">
        <f t="shared" si="7"/>
        <v>0.53959025470653377</v>
      </c>
    </row>
    <row r="96" spans="1:20" ht="15.6">
      <c r="A96" s="2">
        <v>3911</v>
      </c>
      <c r="B96" s="10">
        <v>46043</v>
      </c>
      <c r="C96" s="3">
        <f>YEAR(SalesDataTable[[#This Row],[Order Date]])</f>
        <v>2026</v>
      </c>
      <c r="D96" s="13" t="str">
        <f>"Q"&amp;ROUNDUP(MONTH(SalesDataTable[[#This Row],[Order Date]])/3,0)</f>
        <v>Q1</v>
      </c>
      <c r="E96" s="13">
        <f>MONTH(SalesDataTable[[#This Row],[Order Date]])</f>
        <v>1</v>
      </c>
      <c r="F96" s="3" t="str">
        <f>TEXT(SalesDataTable[[#This Row],[Order Date]],"mmm")</f>
        <v>Jan</v>
      </c>
      <c r="G96" s="3" t="s">
        <v>0</v>
      </c>
      <c r="H96" s="3" t="s">
        <v>50</v>
      </c>
      <c r="I96" s="3" t="s">
        <v>2</v>
      </c>
      <c r="J96" s="3" t="s">
        <v>3</v>
      </c>
      <c r="K96" s="3" t="s">
        <v>9</v>
      </c>
      <c r="L96" s="3" t="s">
        <v>37</v>
      </c>
      <c r="M96" s="7">
        <v>5</v>
      </c>
      <c r="N96" s="4">
        <v>152.81</v>
      </c>
      <c r="O96" s="5">
        <v>0</v>
      </c>
      <c r="P96" s="4">
        <v>78.989999999999995</v>
      </c>
      <c r="Q96" s="4">
        <f t="shared" si="4"/>
        <v>764.05</v>
      </c>
      <c r="R96" s="4">
        <f t="shared" si="5"/>
        <v>394.95</v>
      </c>
      <c r="S96" s="4">
        <f t="shared" si="6"/>
        <v>369.09999999999997</v>
      </c>
      <c r="T96" s="6">
        <f t="shared" si="7"/>
        <v>0.48308356782933054</v>
      </c>
    </row>
    <row r="97" spans="1:20" ht="15.6">
      <c r="A97" s="2">
        <v>4401</v>
      </c>
      <c r="B97" s="10">
        <v>46043</v>
      </c>
      <c r="C97" s="3">
        <f>YEAR(SalesDataTable[[#This Row],[Order Date]])</f>
        <v>2026</v>
      </c>
      <c r="D97" s="13" t="str">
        <f>"Q"&amp;ROUNDUP(MONTH(SalesDataTable[[#This Row],[Order Date]])/3,0)</f>
        <v>Q1</v>
      </c>
      <c r="E97" s="13">
        <f>MONTH(SalesDataTable[[#This Row],[Order Date]])</f>
        <v>1</v>
      </c>
      <c r="F97" s="3" t="str">
        <f>TEXT(SalesDataTable[[#This Row],[Order Date]],"mmm")</f>
        <v>Jan</v>
      </c>
      <c r="G97" s="3" t="s">
        <v>0</v>
      </c>
      <c r="H97" s="3" t="s">
        <v>50</v>
      </c>
      <c r="I97" s="3" t="s">
        <v>2</v>
      </c>
      <c r="J97" s="3" t="s">
        <v>13</v>
      </c>
      <c r="K97" s="3" t="s">
        <v>4</v>
      </c>
      <c r="L97" s="3" t="s">
        <v>5</v>
      </c>
      <c r="M97" s="7">
        <v>3</v>
      </c>
      <c r="N97" s="4">
        <v>83.34</v>
      </c>
      <c r="O97" s="5">
        <v>0</v>
      </c>
      <c r="P97" s="4">
        <v>41.44</v>
      </c>
      <c r="Q97" s="4">
        <f t="shared" si="4"/>
        <v>250.02</v>
      </c>
      <c r="R97" s="4">
        <f t="shared" si="5"/>
        <v>124.32</v>
      </c>
      <c r="S97" s="4">
        <f t="shared" si="6"/>
        <v>125.70000000000002</v>
      </c>
      <c r="T97" s="6">
        <f t="shared" si="7"/>
        <v>0.50275977921766268</v>
      </c>
    </row>
    <row r="98" spans="1:20" ht="15.6">
      <c r="A98" s="2">
        <v>4864</v>
      </c>
      <c r="B98" s="10">
        <v>46043</v>
      </c>
      <c r="C98" s="3">
        <f>YEAR(SalesDataTable[[#This Row],[Order Date]])</f>
        <v>2026</v>
      </c>
      <c r="D98" s="13" t="str">
        <f>"Q"&amp;ROUNDUP(MONTH(SalesDataTable[[#This Row],[Order Date]])/3,0)</f>
        <v>Q1</v>
      </c>
      <c r="E98" s="13">
        <f>MONTH(SalesDataTable[[#This Row],[Order Date]])</f>
        <v>1</v>
      </c>
      <c r="F98" s="3" t="str">
        <f>TEXT(SalesDataTable[[#This Row],[Order Date]],"mmm")</f>
        <v>Jan</v>
      </c>
      <c r="G98" s="3" t="s">
        <v>20</v>
      </c>
      <c r="H98" s="3" t="s">
        <v>47</v>
      </c>
      <c r="I98" s="3" t="s">
        <v>2</v>
      </c>
      <c r="J98" s="3" t="s">
        <v>3</v>
      </c>
      <c r="K98" s="3" t="s">
        <v>34</v>
      </c>
      <c r="L98" s="3" t="s">
        <v>42</v>
      </c>
      <c r="M98" s="7">
        <v>1</v>
      </c>
      <c r="N98" s="4">
        <v>35.869999999999997</v>
      </c>
      <c r="O98" s="5">
        <v>0</v>
      </c>
      <c r="P98" s="4">
        <v>13.64</v>
      </c>
      <c r="Q98" s="4">
        <f t="shared" si="4"/>
        <v>35.869999999999997</v>
      </c>
      <c r="R98" s="4">
        <f t="shared" si="5"/>
        <v>13.64</v>
      </c>
      <c r="S98" s="4">
        <f t="shared" si="6"/>
        <v>22.229999999999997</v>
      </c>
      <c r="T98" s="6">
        <f t="shared" si="7"/>
        <v>0.61973794257039305</v>
      </c>
    </row>
    <row r="99" spans="1:20" ht="15.6">
      <c r="A99" s="2">
        <v>347</v>
      </c>
      <c r="B99" s="10">
        <v>46044</v>
      </c>
      <c r="C99" s="3">
        <f>YEAR(SalesDataTable[[#This Row],[Order Date]])</f>
        <v>2026</v>
      </c>
      <c r="D99" s="13" t="str">
        <f>"Q"&amp;ROUNDUP(MONTH(SalesDataTable[[#This Row],[Order Date]])/3,0)</f>
        <v>Q1</v>
      </c>
      <c r="E99" s="13">
        <f>MONTH(SalesDataTable[[#This Row],[Order Date]])</f>
        <v>1</v>
      </c>
      <c r="F99" s="3" t="str">
        <f>TEXT(SalesDataTable[[#This Row],[Order Date]],"mmm")</f>
        <v>Jan</v>
      </c>
      <c r="G99" s="3" t="s">
        <v>20</v>
      </c>
      <c r="H99" s="3" t="s">
        <v>21</v>
      </c>
      <c r="I99" s="3" t="s">
        <v>28</v>
      </c>
      <c r="J99" s="3" t="s">
        <v>13</v>
      </c>
      <c r="K99" s="3" t="s">
        <v>23</v>
      </c>
      <c r="L99" s="3" t="s">
        <v>29</v>
      </c>
      <c r="M99" s="7">
        <v>1</v>
      </c>
      <c r="N99" s="4">
        <v>199.42</v>
      </c>
      <c r="O99" s="5">
        <v>0.05</v>
      </c>
      <c r="P99" s="4">
        <v>101.82</v>
      </c>
      <c r="Q99" s="4">
        <f t="shared" si="4"/>
        <v>189.44899999999998</v>
      </c>
      <c r="R99" s="4">
        <f t="shared" si="5"/>
        <v>101.82</v>
      </c>
      <c r="S99" s="4">
        <f t="shared" si="6"/>
        <v>87.628999999999991</v>
      </c>
      <c r="T99" s="6">
        <f t="shared" si="7"/>
        <v>0.46254664843836601</v>
      </c>
    </row>
    <row r="100" spans="1:20" ht="15.6">
      <c r="A100" s="2">
        <v>2051</v>
      </c>
      <c r="B100" s="10">
        <v>46044</v>
      </c>
      <c r="C100" s="3">
        <f>YEAR(SalesDataTable[[#This Row],[Order Date]])</f>
        <v>2026</v>
      </c>
      <c r="D100" s="13" t="str">
        <f>"Q"&amp;ROUNDUP(MONTH(SalesDataTable[[#This Row],[Order Date]])/3,0)</f>
        <v>Q1</v>
      </c>
      <c r="E100" s="13">
        <f>MONTH(SalesDataTable[[#This Row],[Order Date]])</f>
        <v>1</v>
      </c>
      <c r="F100" s="3" t="str">
        <f>TEXT(SalesDataTable[[#This Row],[Order Date]],"mmm")</f>
        <v>Jan</v>
      </c>
      <c r="G100" s="3" t="s">
        <v>11</v>
      </c>
      <c r="H100" s="3" t="s">
        <v>25</v>
      </c>
      <c r="I100" s="3" t="s">
        <v>2</v>
      </c>
      <c r="J100" s="3" t="s">
        <v>13</v>
      </c>
      <c r="K100" s="3" t="s">
        <v>23</v>
      </c>
      <c r="L100" s="3" t="s">
        <v>24</v>
      </c>
      <c r="M100" s="7">
        <v>3</v>
      </c>
      <c r="N100" s="4">
        <v>347.41</v>
      </c>
      <c r="O100" s="5">
        <v>0.1</v>
      </c>
      <c r="P100" s="4">
        <v>192.13</v>
      </c>
      <c r="Q100" s="4">
        <f t="shared" si="4"/>
        <v>938.00700000000006</v>
      </c>
      <c r="R100" s="4">
        <f t="shared" si="5"/>
        <v>576.39</v>
      </c>
      <c r="S100" s="4">
        <f t="shared" si="6"/>
        <v>361.61700000000008</v>
      </c>
      <c r="T100" s="6">
        <f t="shared" si="7"/>
        <v>0.38551631277804971</v>
      </c>
    </row>
    <row r="101" spans="1:20" ht="15.6">
      <c r="A101" s="2">
        <v>2314</v>
      </c>
      <c r="B101" s="10">
        <v>46044</v>
      </c>
      <c r="C101" s="3">
        <f>YEAR(SalesDataTable[[#This Row],[Order Date]])</f>
        <v>2026</v>
      </c>
      <c r="D101" s="13" t="str">
        <f>"Q"&amp;ROUNDUP(MONTH(SalesDataTable[[#This Row],[Order Date]])/3,0)</f>
        <v>Q1</v>
      </c>
      <c r="E101" s="13">
        <f>MONTH(SalesDataTable[[#This Row],[Order Date]])</f>
        <v>1</v>
      </c>
      <c r="F101" s="3" t="str">
        <f>TEXT(SalesDataTable[[#This Row],[Order Date]],"mmm")</f>
        <v>Jan</v>
      </c>
      <c r="G101" s="3" t="s">
        <v>0</v>
      </c>
      <c r="H101" s="3" t="s">
        <v>36</v>
      </c>
      <c r="I101" s="3" t="s">
        <v>2</v>
      </c>
      <c r="J101" s="3" t="s">
        <v>13</v>
      </c>
      <c r="K101" s="3" t="s">
        <v>4</v>
      </c>
      <c r="L101" s="3" t="s">
        <v>26</v>
      </c>
      <c r="M101" s="7">
        <v>1</v>
      </c>
      <c r="N101" s="4">
        <v>40.28</v>
      </c>
      <c r="O101" s="5">
        <v>0</v>
      </c>
      <c r="P101" s="4">
        <v>16.79</v>
      </c>
      <c r="Q101" s="4">
        <f t="shared" si="4"/>
        <v>40.28</v>
      </c>
      <c r="R101" s="4">
        <f t="shared" si="5"/>
        <v>16.79</v>
      </c>
      <c r="S101" s="4">
        <f t="shared" si="6"/>
        <v>23.490000000000002</v>
      </c>
      <c r="T101" s="6">
        <f t="shared" si="7"/>
        <v>0.58316782522343602</v>
      </c>
    </row>
    <row r="102" spans="1:20" ht="15.6">
      <c r="A102" s="2">
        <v>3861</v>
      </c>
      <c r="B102" s="10">
        <v>46044</v>
      </c>
      <c r="C102" s="3">
        <f>YEAR(SalesDataTable[[#This Row],[Order Date]])</f>
        <v>2026</v>
      </c>
      <c r="D102" s="13" t="str">
        <f>"Q"&amp;ROUNDUP(MONTH(SalesDataTable[[#This Row],[Order Date]])/3,0)</f>
        <v>Q1</v>
      </c>
      <c r="E102" s="13">
        <f>MONTH(SalesDataTable[[#This Row],[Order Date]])</f>
        <v>1</v>
      </c>
      <c r="F102" s="3" t="str">
        <f>TEXT(SalesDataTable[[#This Row],[Order Date]],"mmm")</f>
        <v>Jan</v>
      </c>
      <c r="G102" s="3" t="s">
        <v>20</v>
      </c>
      <c r="H102" s="3" t="s">
        <v>47</v>
      </c>
      <c r="I102" s="3" t="s">
        <v>2</v>
      </c>
      <c r="J102" s="3" t="s">
        <v>3</v>
      </c>
      <c r="K102" s="3" t="s">
        <v>23</v>
      </c>
      <c r="L102" s="3" t="s">
        <v>29</v>
      </c>
      <c r="M102" s="7">
        <v>3</v>
      </c>
      <c r="N102" s="4">
        <v>195.49</v>
      </c>
      <c r="O102" s="5">
        <v>0.05</v>
      </c>
      <c r="P102" s="4">
        <v>106.38</v>
      </c>
      <c r="Q102" s="4">
        <f t="shared" si="4"/>
        <v>557.14649999999995</v>
      </c>
      <c r="R102" s="4">
        <f t="shared" si="5"/>
        <v>319.14</v>
      </c>
      <c r="S102" s="4">
        <f t="shared" si="6"/>
        <v>238.00649999999996</v>
      </c>
      <c r="T102" s="6">
        <f t="shared" si="7"/>
        <v>0.42718836069148775</v>
      </c>
    </row>
    <row r="103" spans="1:20" ht="15.6">
      <c r="A103" s="2">
        <v>843</v>
      </c>
      <c r="B103" s="10">
        <v>46045</v>
      </c>
      <c r="C103" s="3">
        <f>YEAR(SalesDataTable[[#This Row],[Order Date]])</f>
        <v>2026</v>
      </c>
      <c r="D103" s="13" t="str">
        <f>"Q"&amp;ROUNDUP(MONTH(SalesDataTable[[#This Row],[Order Date]])/3,0)</f>
        <v>Q1</v>
      </c>
      <c r="E103" s="13">
        <f>MONTH(SalesDataTable[[#This Row],[Order Date]])</f>
        <v>1</v>
      </c>
      <c r="F103" s="3" t="str">
        <f>TEXT(SalesDataTable[[#This Row],[Order Date]],"mmm")</f>
        <v>Jan</v>
      </c>
      <c r="G103" s="3" t="s">
        <v>6</v>
      </c>
      <c r="H103" s="3" t="s">
        <v>41</v>
      </c>
      <c r="I103" s="3" t="s">
        <v>2</v>
      </c>
      <c r="J103" s="3" t="s">
        <v>3</v>
      </c>
      <c r="K103" s="3" t="s">
        <v>34</v>
      </c>
      <c r="L103" s="3" t="s">
        <v>42</v>
      </c>
      <c r="M103" s="7">
        <v>2</v>
      </c>
      <c r="N103" s="4">
        <v>35.75</v>
      </c>
      <c r="O103" s="5">
        <v>0</v>
      </c>
      <c r="P103" s="4">
        <v>13.94</v>
      </c>
      <c r="Q103" s="4">
        <f t="shared" si="4"/>
        <v>71.5</v>
      </c>
      <c r="R103" s="4">
        <f t="shared" si="5"/>
        <v>27.88</v>
      </c>
      <c r="S103" s="4">
        <f t="shared" si="6"/>
        <v>43.620000000000005</v>
      </c>
      <c r="T103" s="6">
        <f t="shared" si="7"/>
        <v>0.61006993006993016</v>
      </c>
    </row>
    <row r="104" spans="1:20" ht="15.6">
      <c r="A104" s="2">
        <v>868</v>
      </c>
      <c r="B104" s="10">
        <v>46045</v>
      </c>
      <c r="C104" s="3">
        <f>YEAR(SalesDataTable[[#This Row],[Order Date]])</f>
        <v>2026</v>
      </c>
      <c r="D104" s="13" t="str">
        <f>"Q"&amp;ROUNDUP(MONTH(SalesDataTable[[#This Row],[Order Date]])/3,0)</f>
        <v>Q1</v>
      </c>
      <c r="E104" s="13">
        <f>MONTH(SalesDataTable[[#This Row],[Order Date]])</f>
        <v>1</v>
      </c>
      <c r="F104" s="3" t="str">
        <f>TEXT(SalesDataTable[[#This Row],[Order Date]],"mmm")</f>
        <v>Jan</v>
      </c>
      <c r="G104" s="3" t="s">
        <v>0</v>
      </c>
      <c r="H104" s="3" t="s">
        <v>50</v>
      </c>
      <c r="I104" s="3" t="s">
        <v>2</v>
      </c>
      <c r="J104" s="3" t="s">
        <v>3</v>
      </c>
      <c r="K104" s="3" t="s">
        <v>4</v>
      </c>
      <c r="L104" s="3" t="s">
        <v>30</v>
      </c>
      <c r="M104" s="7">
        <v>1</v>
      </c>
      <c r="N104" s="4">
        <v>103.39</v>
      </c>
      <c r="O104" s="5">
        <v>0</v>
      </c>
      <c r="P104" s="4">
        <v>51.32</v>
      </c>
      <c r="Q104" s="4">
        <f t="shared" si="4"/>
        <v>103.39</v>
      </c>
      <c r="R104" s="4">
        <f t="shared" si="5"/>
        <v>51.32</v>
      </c>
      <c r="S104" s="4">
        <f t="shared" si="6"/>
        <v>52.07</v>
      </c>
      <c r="T104" s="6">
        <f t="shared" si="7"/>
        <v>0.50362704323435536</v>
      </c>
    </row>
    <row r="105" spans="1:20" ht="15.6">
      <c r="A105" s="2">
        <v>890</v>
      </c>
      <c r="B105" s="10">
        <v>46045</v>
      </c>
      <c r="C105" s="3">
        <f>YEAR(SalesDataTable[[#This Row],[Order Date]])</f>
        <v>2026</v>
      </c>
      <c r="D105" s="13" t="str">
        <f>"Q"&amp;ROUNDUP(MONTH(SalesDataTable[[#This Row],[Order Date]])/3,0)</f>
        <v>Q1</v>
      </c>
      <c r="E105" s="13">
        <f>MONTH(SalesDataTable[[#This Row],[Order Date]])</f>
        <v>1</v>
      </c>
      <c r="F105" s="3" t="str">
        <f>TEXT(SalesDataTable[[#This Row],[Order Date]],"mmm")</f>
        <v>Jan</v>
      </c>
      <c r="G105" s="3" t="s">
        <v>0</v>
      </c>
      <c r="H105" s="3" t="s">
        <v>50</v>
      </c>
      <c r="I105" s="3" t="s">
        <v>2</v>
      </c>
      <c r="J105" s="3" t="s">
        <v>13</v>
      </c>
      <c r="K105" s="3" t="s">
        <v>23</v>
      </c>
      <c r="L105" s="3" t="s">
        <v>40</v>
      </c>
      <c r="M105" s="7">
        <v>3</v>
      </c>
      <c r="N105" s="4">
        <v>81.98</v>
      </c>
      <c r="O105" s="5">
        <v>0.1</v>
      </c>
      <c r="P105" s="4">
        <v>40.229999999999997</v>
      </c>
      <c r="Q105" s="4">
        <f t="shared" si="4"/>
        <v>221.346</v>
      </c>
      <c r="R105" s="4">
        <f t="shared" si="5"/>
        <v>120.69</v>
      </c>
      <c r="S105" s="4">
        <f t="shared" si="6"/>
        <v>100.65600000000001</v>
      </c>
      <c r="T105" s="6">
        <f t="shared" si="7"/>
        <v>0.45474505977067581</v>
      </c>
    </row>
    <row r="106" spans="1:20" ht="15.6">
      <c r="A106" s="2">
        <v>2185</v>
      </c>
      <c r="B106" s="10">
        <v>46045</v>
      </c>
      <c r="C106" s="3">
        <f>YEAR(SalesDataTable[[#This Row],[Order Date]])</f>
        <v>2026</v>
      </c>
      <c r="D106" s="13" t="str">
        <f>"Q"&amp;ROUNDUP(MONTH(SalesDataTable[[#This Row],[Order Date]])/3,0)</f>
        <v>Q1</v>
      </c>
      <c r="E106" s="13">
        <f>MONTH(SalesDataTable[[#This Row],[Order Date]])</f>
        <v>1</v>
      </c>
      <c r="F106" s="3" t="str">
        <f>TEXT(SalesDataTable[[#This Row],[Order Date]],"mmm")</f>
        <v>Jan</v>
      </c>
      <c r="G106" s="3" t="s">
        <v>11</v>
      </c>
      <c r="H106" s="3" t="s">
        <v>12</v>
      </c>
      <c r="I106" s="3" t="s">
        <v>8</v>
      </c>
      <c r="J106" s="3" t="s">
        <v>16</v>
      </c>
      <c r="K106" s="3" t="s">
        <v>23</v>
      </c>
      <c r="L106" s="3" t="s">
        <v>24</v>
      </c>
      <c r="M106" s="7">
        <v>10</v>
      </c>
      <c r="N106" s="4">
        <v>337.69</v>
      </c>
      <c r="O106" s="5">
        <v>0.1</v>
      </c>
      <c r="P106" s="4">
        <v>200.27</v>
      </c>
      <c r="Q106" s="4">
        <f t="shared" si="4"/>
        <v>3039.21</v>
      </c>
      <c r="R106" s="4">
        <f t="shared" si="5"/>
        <v>2002.7</v>
      </c>
      <c r="S106" s="4">
        <f t="shared" si="6"/>
        <v>1036.51</v>
      </c>
      <c r="T106" s="6">
        <f t="shared" si="7"/>
        <v>0.34104586389226149</v>
      </c>
    </row>
    <row r="107" spans="1:20" ht="15.6">
      <c r="A107" s="2">
        <v>2335</v>
      </c>
      <c r="B107" s="10">
        <v>46045</v>
      </c>
      <c r="C107" s="3">
        <f>YEAR(SalesDataTable[[#This Row],[Order Date]])</f>
        <v>2026</v>
      </c>
      <c r="D107" s="13" t="str">
        <f>"Q"&amp;ROUNDUP(MONTH(SalesDataTable[[#This Row],[Order Date]])/3,0)</f>
        <v>Q1</v>
      </c>
      <c r="E107" s="13">
        <f>MONTH(SalesDataTable[[#This Row],[Order Date]])</f>
        <v>1</v>
      </c>
      <c r="F107" s="3" t="str">
        <f>TEXT(SalesDataTable[[#This Row],[Order Date]],"mmm")</f>
        <v>Jan</v>
      </c>
      <c r="G107" s="3" t="s">
        <v>20</v>
      </c>
      <c r="H107" s="3" t="s">
        <v>33</v>
      </c>
      <c r="I107" s="3" t="s">
        <v>2</v>
      </c>
      <c r="J107" s="3" t="s">
        <v>13</v>
      </c>
      <c r="K107" s="3" t="s">
        <v>23</v>
      </c>
      <c r="L107" s="3" t="s">
        <v>24</v>
      </c>
      <c r="M107" s="7">
        <v>2</v>
      </c>
      <c r="N107" s="4">
        <v>333.29</v>
      </c>
      <c r="O107" s="5">
        <v>0</v>
      </c>
      <c r="P107" s="4">
        <v>197.18</v>
      </c>
      <c r="Q107" s="4">
        <f t="shared" si="4"/>
        <v>666.58</v>
      </c>
      <c r="R107" s="4">
        <f t="shared" si="5"/>
        <v>394.36</v>
      </c>
      <c r="S107" s="4">
        <f t="shared" si="6"/>
        <v>272.22000000000003</v>
      </c>
      <c r="T107" s="6">
        <f t="shared" si="7"/>
        <v>0.40838308980167426</v>
      </c>
    </row>
    <row r="108" spans="1:20" ht="15.6">
      <c r="A108" s="2">
        <v>2784</v>
      </c>
      <c r="B108" s="10">
        <v>46045</v>
      </c>
      <c r="C108" s="3">
        <f>YEAR(SalesDataTable[[#This Row],[Order Date]])</f>
        <v>2026</v>
      </c>
      <c r="D108" s="13" t="str">
        <f>"Q"&amp;ROUNDUP(MONTH(SalesDataTable[[#This Row],[Order Date]])/3,0)</f>
        <v>Q1</v>
      </c>
      <c r="E108" s="13">
        <f>MONTH(SalesDataTable[[#This Row],[Order Date]])</f>
        <v>1</v>
      </c>
      <c r="F108" s="3" t="str">
        <f>TEXT(SalesDataTable[[#This Row],[Order Date]],"mmm")</f>
        <v>Jan</v>
      </c>
      <c r="G108" s="3" t="s">
        <v>0</v>
      </c>
      <c r="H108" s="3" t="s">
        <v>50</v>
      </c>
      <c r="I108" s="3" t="s">
        <v>19</v>
      </c>
      <c r="J108" s="3" t="s">
        <v>13</v>
      </c>
      <c r="K108" s="3" t="s">
        <v>4</v>
      </c>
      <c r="L108" s="3" t="s">
        <v>5</v>
      </c>
      <c r="M108" s="7">
        <v>1</v>
      </c>
      <c r="N108" s="4">
        <v>80.11</v>
      </c>
      <c r="O108" s="5">
        <v>0.05</v>
      </c>
      <c r="P108" s="4">
        <v>43.54</v>
      </c>
      <c r="Q108" s="4">
        <f t="shared" si="4"/>
        <v>76.104500000000002</v>
      </c>
      <c r="R108" s="4">
        <f t="shared" si="5"/>
        <v>43.54</v>
      </c>
      <c r="S108" s="4">
        <f t="shared" si="6"/>
        <v>32.564500000000002</v>
      </c>
      <c r="T108" s="6">
        <f t="shared" si="7"/>
        <v>0.42789191177919839</v>
      </c>
    </row>
    <row r="109" spans="1:20" ht="15.6">
      <c r="A109" s="2">
        <v>3820</v>
      </c>
      <c r="B109" s="10">
        <v>46045</v>
      </c>
      <c r="C109" s="3">
        <f>YEAR(SalesDataTable[[#This Row],[Order Date]])</f>
        <v>2026</v>
      </c>
      <c r="D109" s="13" t="str">
        <f>"Q"&amp;ROUNDUP(MONTH(SalesDataTable[[#This Row],[Order Date]])/3,0)</f>
        <v>Q1</v>
      </c>
      <c r="E109" s="13">
        <f>MONTH(SalesDataTable[[#This Row],[Order Date]])</f>
        <v>1</v>
      </c>
      <c r="F109" s="3" t="str">
        <f>TEXT(SalesDataTable[[#This Row],[Order Date]],"mmm")</f>
        <v>Jan</v>
      </c>
      <c r="G109" s="3" t="s">
        <v>20</v>
      </c>
      <c r="H109" s="3" t="s">
        <v>47</v>
      </c>
      <c r="I109" s="3" t="s">
        <v>19</v>
      </c>
      <c r="J109" s="3" t="s">
        <v>13</v>
      </c>
      <c r="K109" s="3" t="s">
        <v>23</v>
      </c>
      <c r="L109" s="3" t="s">
        <v>40</v>
      </c>
      <c r="M109" s="7">
        <v>1</v>
      </c>
      <c r="N109" s="4">
        <v>82.6</v>
      </c>
      <c r="O109" s="5">
        <v>0.05</v>
      </c>
      <c r="P109" s="4">
        <v>38.299999999999997</v>
      </c>
      <c r="Q109" s="4">
        <f t="shared" si="4"/>
        <v>78.469999999999985</v>
      </c>
      <c r="R109" s="4">
        <f t="shared" si="5"/>
        <v>38.299999999999997</v>
      </c>
      <c r="S109" s="4">
        <f t="shared" si="6"/>
        <v>40.169999999999987</v>
      </c>
      <c r="T109" s="6">
        <f t="shared" si="7"/>
        <v>0.51191538167452522</v>
      </c>
    </row>
    <row r="110" spans="1:20" ht="15.6">
      <c r="A110" s="2">
        <v>994</v>
      </c>
      <c r="B110" s="10">
        <v>46046</v>
      </c>
      <c r="C110" s="3">
        <f>YEAR(SalesDataTable[[#This Row],[Order Date]])</f>
        <v>2026</v>
      </c>
      <c r="D110" s="13" t="str">
        <f>"Q"&amp;ROUNDUP(MONTH(SalesDataTable[[#This Row],[Order Date]])/3,0)</f>
        <v>Q1</v>
      </c>
      <c r="E110" s="13">
        <f>MONTH(SalesDataTable[[#This Row],[Order Date]])</f>
        <v>1</v>
      </c>
      <c r="F110" s="3" t="str">
        <f>TEXT(SalesDataTable[[#This Row],[Order Date]],"mmm")</f>
        <v>Jan</v>
      </c>
      <c r="G110" s="3" t="s">
        <v>0</v>
      </c>
      <c r="H110" s="3" t="s">
        <v>50</v>
      </c>
      <c r="I110" s="3" t="s">
        <v>2</v>
      </c>
      <c r="J110" s="3" t="s">
        <v>3</v>
      </c>
      <c r="K110" s="3" t="s">
        <v>9</v>
      </c>
      <c r="L110" s="3" t="s">
        <v>10</v>
      </c>
      <c r="M110" s="7">
        <v>1</v>
      </c>
      <c r="N110" s="4">
        <v>94.07</v>
      </c>
      <c r="O110" s="5">
        <v>0</v>
      </c>
      <c r="P110" s="4">
        <v>46.28</v>
      </c>
      <c r="Q110" s="4">
        <f t="shared" si="4"/>
        <v>94.07</v>
      </c>
      <c r="R110" s="4">
        <f t="shared" si="5"/>
        <v>46.28</v>
      </c>
      <c r="S110" s="4">
        <f t="shared" si="6"/>
        <v>47.789999999999992</v>
      </c>
      <c r="T110" s="6">
        <f t="shared" si="7"/>
        <v>0.50802593813117891</v>
      </c>
    </row>
    <row r="111" spans="1:20" ht="15.6">
      <c r="A111" s="2">
        <v>1643</v>
      </c>
      <c r="B111" s="10">
        <v>46046</v>
      </c>
      <c r="C111" s="3">
        <f>YEAR(SalesDataTable[[#This Row],[Order Date]])</f>
        <v>2026</v>
      </c>
      <c r="D111" s="13" t="str">
        <f>"Q"&amp;ROUNDUP(MONTH(SalesDataTable[[#This Row],[Order Date]])/3,0)</f>
        <v>Q1</v>
      </c>
      <c r="E111" s="13">
        <f>MONTH(SalesDataTable[[#This Row],[Order Date]])</f>
        <v>1</v>
      </c>
      <c r="F111" s="3" t="str">
        <f>TEXT(SalesDataTable[[#This Row],[Order Date]],"mmm")</f>
        <v>Jan</v>
      </c>
      <c r="G111" s="3" t="s">
        <v>0</v>
      </c>
      <c r="H111" s="3" t="s">
        <v>50</v>
      </c>
      <c r="I111" s="3" t="s">
        <v>2</v>
      </c>
      <c r="J111" s="3" t="s">
        <v>3</v>
      </c>
      <c r="K111" s="3" t="s">
        <v>14</v>
      </c>
      <c r="L111" s="3" t="s">
        <v>48</v>
      </c>
      <c r="M111" s="7">
        <v>1</v>
      </c>
      <c r="N111" s="4">
        <v>163.71</v>
      </c>
      <c r="O111" s="5">
        <v>0</v>
      </c>
      <c r="P111" s="4">
        <v>90.06</v>
      </c>
      <c r="Q111" s="4">
        <f t="shared" si="4"/>
        <v>163.71</v>
      </c>
      <c r="R111" s="4">
        <f t="shared" si="5"/>
        <v>90.06</v>
      </c>
      <c r="S111" s="4">
        <f t="shared" si="6"/>
        <v>73.650000000000006</v>
      </c>
      <c r="T111" s="6">
        <f t="shared" si="7"/>
        <v>0.44988088693421296</v>
      </c>
    </row>
    <row r="112" spans="1:20" ht="15.6">
      <c r="A112" s="2">
        <v>1971</v>
      </c>
      <c r="B112" s="10">
        <v>46046</v>
      </c>
      <c r="C112" s="3">
        <f>YEAR(SalesDataTable[[#This Row],[Order Date]])</f>
        <v>2026</v>
      </c>
      <c r="D112" s="13" t="str">
        <f>"Q"&amp;ROUNDUP(MONTH(SalesDataTable[[#This Row],[Order Date]])/3,0)</f>
        <v>Q1</v>
      </c>
      <c r="E112" s="13">
        <f>MONTH(SalesDataTable[[#This Row],[Order Date]])</f>
        <v>1</v>
      </c>
      <c r="F112" s="3" t="str">
        <f>TEXT(SalesDataTable[[#This Row],[Order Date]],"mmm")</f>
        <v>Jan</v>
      </c>
      <c r="G112" s="3" t="s">
        <v>20</v>
      </c>
      <c r="H112" s="3" t="s">
        <v>33</v>
      </c>
      <c r="I112" s="3" t="s">
        <v>19</v>
      </c>
      <c r="J112" s="3" t="s">
        <v>3</v>
      </c>
      <c r="K112" s="3" t="s">
        <v>23</v>
      </c>
      <c r="L112" s="3" t="s">
        <v>29</v>
      </c>
      <c r="M112" s="7">
        <v>4</v>
      </c>
      <c r="N112" s="4">
        <v>191.43</v>
      </c>
      <c r="O112" s="5">
        <v>0</v>
      </c>
      <c r="P112" s="4">
        <v>106.82</v>
      </c>
      <c r="Q112" s="4">
        <f t="shared" si="4"/>
        <v>765.72</v>
      </c>
      <c r="R112" s="4">
        <f t="shared" si="5"/>
        <v>427.28</v>
      </c>
      <c r="S112" s="4">
        <f t="shared" si="6"/>
        <v>338.44000000000005</v>
      </c>
      <c r="T112" s="6">
        <f t="shared" si="7"/>
        <v>0.441989238886277</v>
      </c>
    </row>
    <row r="113" spans="1:20" ht="15.6">
      <c r="A113" s="2">
        <v>2828</v>
      </c>
      <c r="B113" s="10">
        <v>46046</v>
      </c>
      <c r="C113" s="3">
        <f>YEAR(SalesDataTable[[#This Row],[Order Date]])</f>
        <v>2026</v>
      </c>
      <c r="D113" s="13" t="str">
        <f>"Q"&amp;ROUNDUP(MONTH(SalesDataTable[[#This Row],[Order Date]])/3,0)</f>
        <v>Q1</v>
      </c>
      <c r="E113" s="13">
        <f>MONTH(SalesDataTable[[#This Row],[Order Date]])</f>
        <v>1</v>
      </c>
      <c r="F113" s="3" t="str">
        <f>TEXT(SalesDataTable[[#This Row],[Order Date]],"mmm")</f>
        <v>Jan</v>
      </c>
      <c r="G113" s="3" t="s">
        <v>6</v>
      </c>
      <c r="H113" s="3" t="s">
        <v>41</v>
      </c>
      <c r="I113" s="3" t="s">
        <v>8</v>
      </c>
      <c r="J113" s="3" t="s">
        <v>16</v>
      </c>
      <c r="K113" s="3" t="s">
        <v>14</v>
      </c>
      <c r="L113" s="3" t="s">
        <v>32</v>
      </c>
      <c r="M113" s="7">
        <v>3</v>
      </c>
      <c r="N113" s="4">
        <v>46.94</v>
      </c>
      <c r="O113" s="5">
        <v>0.05</v>
      </c>
      <c r="P113" s="4">
        <v>18.18</v>
      </c>
      <c r="Q113" s="4">
        <f t="shared" si="4"/>
        <v>133.779</v>
      </c>
      <c r="R113" s="4">
        <f t="shared" si="5"/>
        <v>54.54</v>
      </c>
      <c r="S113" s="4">
        <f t="shared" si="6"/>
        <v>79.239000000000004</v>
      </c>
      <c r="T113" s="6">
        <f t="shared" si="7"/>
        <v>0.59231269481757232</v>
      </c>
    </row>
    <row r="114" spans="1:20" ht="15.6">
      <c r="A114" s="2">
        <v>5175</v>
      </c>
      <c r="B114" s="10">
        <v>46046</v>
      </c>
      <c r="C114" s="3">
        <f>YEAR(SalesDataTable[[#This Row],[Order Date]])</f>
        <v>2026</v>
      </c>
      <c r="D114" s="13" t="str">
        <f>"Q"&amp;ROUNDUP(MONTH(SalesDataTable[[#This Row],[Order Date]])/3,0)</f>
        <v>Q1</v>
      </c>
      <c r="E114" s="13">
        <f>MONTH(SalesDataTable[[#This Row],[Order Date]])</f>
        <v>1</v>
      </c>
      <c r="F114" s="3" t="str">
        <f>TEXT(SalesDataTable[[#This Row],[Order Date]],"mmm")</f>
        <v>Jan</v>
      </c>
      <c r="G114" s="3" t="s">
        <v>20</v>
      </c>
      <c r="H114" s="3" t="s">
        <v>31</v>
      </c>
      <c r="I114" s="3" t="s">
        <v>2</v>
      </c>
      <c r="J114" s="3" t="s">
        <v>3</v>
      </c>
      <c r="K114" s="3" t="s">
        <v>9</v>
      </c>
      <c r="L114" s="3" t="s">
        <v>17</v>
      </c>
      <c r="M114" s="7">
        <v>1</v>
      </c>
      <c r="N114" s="4">
        <v>147.21</v>
      </c>
      <c r="O114" s="5">
        <v>0</v>
      </c>
      <c r="P114" s="4">
        <v>79.510000000000005</v>
      </c>
      <c r="Q114" s="4">
        <f t="shared" si="4"/>
        <v>147.21</v>
      </c>
      <c r="R114" s="4">
        <f t="shared" si="5"/>
        <v>79.510000000000005</v>
      </c>
      <c r="S114" s="4">
        <f t="shared" si="6"/>
        <v>67.7</v>
      </c>
      <c r="T114" s="6">
        <f t="shared" si="7"/>
        <v>0.45988723592147274</v>
      </c>
    </row>
    <row r="115" spans="1:20" ht="15.6">
      <c r="A115" s="2">
        <v>1874</v>
      </c>
      <c r="B115" s="10">
        <v>46047</v>
      </c>
      <c r="C115" s="3">
        <f>YEAR(SalesDataTable[[#This Row],[Order Date]])</f>
        <v>2026</v>
      </c>
      <c r="D115" s="13" t="str">
        <f>"Q"&amp;ROUNDUP(MONTH(SalesDataTable[[#This Row],[Order Date]])/3,0)</f>
        <v>Q1</v>
      </c>
      <c r="E115" s="13">
        <f>MONTH(SalesDataTable[[#This Row],[Order Date]])</f>
        <v>1</v>
      </c>
      <c r="F115" s="3" t="str">
        <f>TEXT(SalesDataTable[[#This Row],[Order Date]],"mmm")</f>
        <v>Jan</v>
      </c>
      <c r="G115" s="3" t="s">
        <v>0</v>
      </c>
      <c r="H115" s="3" t="s">
        <v>1</v>
      </c>
      <c r="I115" s="3" t="s">
        <v>2</v>
      </c>
      <c r="J115" s="3" t="s">
        <v>16</v>
      </c>
      <c r="K115" s="3" t="s">
        <v>14</v>
      </c>
      <c r="L115" s="3" t="s">
        <v>15</v>
      </c>
      <c r="M115" s="7">
        <v>1</v>
      </c>
      <c r="N115" s="4">
        <v>35.729999999999997</v>
      </c>
      <c r="O115" s="5">
        <v>0</v>
      </c>
      <c r="P115" s="4">
        <v>13.57</v>
      </c>
      <c r="Q115" s="4">
        <f t="shared" si="4"/>
        <v>35.729999999999997</v>
      </c>
      <c r="R115" s="4">
        <f t="shared" si="5"/>
        <v>13.57</v>
      </c>
      <c r="S115" s="4">
        <f t="shared" si="6"/>
        <v>22.159999999999997</v>
      </c>
      <c r="T115" s="6">
        <f t="shared" si="7"/>
        <v>0.62020710887209629</v>
      </c>
    </row>
    <row r="116" spans="1:20" ht="15.6">
      <c r="A116" s="2">
        <v>2490</v>
      </c>
      <c r="B116" s="10">
        <v>46047</v>
      </c>
      <c r="C116" s="3">
        <f>YEAR(SalesDataTable[[#This Row],[Order Date]])</f>
        <v>2026</v>
      </c>
      <c r="D116" s="13" t="str">
        <f>"Q"&amp;ROUNDUP(MONTH(SalesDataTable[[#This Row],[Order Date]])/3,0)</f>
        <v>Q1</v>
      </c>
      <c r="E116" s="13">
        <f>MONTH(SalesDataTable[[#This Row],[Order Date]])</f>
        <v>1</v>
      </c>
      <c r="F116" s="3" t="str">
        <f>TEXT(SalesDataTable[[#This Row],[Order Date]],"mmm")</f>
        <v>Jan</v>
      </c>
      <c r="G116" s="3" t="s">
        <v>6</v>
      </c>
      <c r="H116" s="3" t="s">
        <v>49</v>
      </c>
      <c r="I116" s="3" t="s">
        <v>2</v>
      </c>
      <c r="J116" s="3" t="s">
        <v>13</v>
      </c>
      <c r="K116" s="3" t="s">
        <v>4</v>
      </c>
      <c r="L116" s="3" t="s">
        <v>30</v>
      </c>
      <c r="M116" s="7">
        <v>2</v>
      </c>
      <c r="N116" s="4">
        <v>103.99</v>
      </c>
      <c r="O116" s="5">
        <v>0.15</v>
      </c>
      <c r="P116" s="4">
        <v>51.94</v>
      </c>
      <c r="Q116" s="4">
        <f t="shared" si="4"/>
        <v>176.78299999999999</v>
      </c>
      <c r="R116" s="4">
        <f t="shared" si="5"/>
        <v>103.88</v>
      </c>
      <c r="S116" s="4">
        <f t="shared" si="6"/>
        <v>72.902999999999992</v>
      </c>
      <c r="T116" s="6">
        <f t="shared" si="7"/>
        <v>0.41238693765803269</v>
      </c>
    </row>
    <row r="117" spans="1:20" ht="15.6">
      <c r="A117" s="2">
        <v>5078</v>
      </c>
      <c r="B117" s="10">
        <v>46047</v>
      </c>
      <c r="C117" s="3">
        <f>YEAR(SalesDataTable[[#This Row],[Order Date]])</f>
        <v>2026</v>
      </c>
      <c r="D117" s="13" t="str">
        <f>"Q"&amp;ROUNDUP(MONTH(SalesDataTable[[#This Row],[Order Date]])/3,0)</f>
        <v>Q1</v>
      </c>
      <c r="E117" s="13">
        <f>MONTH(SalesDataTable[[#This Row],[Order Date]])</f>
        <v>1</v>
      </c>
      <c r="F117" s="3" t="str">
        <f>TEXT(SalesDataTable[[#This Row],[Order Date]],"mmm")</f>
        <v>Jan</v>
      </c>
      <c r="G117" s="3" t="s">
        <v>6</v>
      </c>
      <c r="H117" s="3" t="s">
        <v>43</v>
      </c>
      <c r="I117" s="3" t="s">
        <v>2</v>
      </c>
      <c r="J117" s="3" t="s">
        <v>3</v>
      </c>
      <c r="K117" s="3" t="s">
        <v>9</v>
      </c>
      <c r="L117" s="3" t="s">
        <v>46</v>
      </c>
      <c r="M117" s="7">
        <v>2</v>
      </c>
      <c r="N117" s="4">
        <v>72.739999999999995</v>
      </c>
      <c r="O117" s="5">
        <v>0</v>
      </c>
      <c r="P117" s="4">
        <v>31.96</v>
      </c>
      <c r="Q117" s="4">
        <f t="shared" si="4"/>
        <v>145.47999999999999</v>
      </c>
      <c r="R117" s="4">
        <f t="shared" si="5"/>
        <v>63.92</v>
      </c>
      <c r="S117" s="4">
        <f t="shared" si="6"/>
        <v>81.559999999999988</v>
      </c>
      <c r="T117" s="6">
        <f t="shared" si="7"/>
        <v>0.56062689029419843</v>
      </c>
    </row>
    <row r="118" spans="1:20" ht="15.6">
      <c r="A118" s="2">
        <v>230</v>
      </c>
      <c r="B118" s="10">
        <v>46048</v>
      </c>
      <c r="C118" s="3">
        <f>YEAR(SalesDataTable[[#This Row],[Order Date]])</f>
        <v>2026</v>
      </c>
      <c r="D118" s="13" t="str">
        <f>"Q"&amp;ROUNDUP(MONTH(SalesDataTable[[#This Row],[Order Date]])/3,0)</f>
        <v>Q1</v>
      </c>
      <c r="E118" s="13">
        <f>MONTH(SalesDataTable[[#This Row],[Order Date]])</f>
        <v>1</v>
      </c>
      <c r="F118" s="3" t="str">
        <f>TEXT(SalesDataTable[[#This Row],[Order Date]],"mmm")</f>
        <v>Jan</v>
      </c>
      <c r="G118" s="3" t="s">
        <v>11</v>
      </c>
      <c r="H118" s="3" t="s">
        <v>39</v>
      </c>
      <c r="I118" s="3" t="s">
        <v>19</v>
      </c>
      <c r="J118" s="3" t="s">
        <v>3</v>
      </c>
      <c r="K118" s="3" t="s">
        <v>4</v>
      </c>
      <c r="L118" s="3" t="s">
        <v>30</v>
      </c>
      <c r="M118" s="7">
        <v>1</v>
      </c>
      <c r="N118" s="4">
        <v>100.01</v>
      </c>
      <c r="O118" s="5">
        <v>0.05</v>
      </c>
      <c r="P118" s="4">
        <v>49.41</v>
      </c>
      <c r="Q118" s="4">
        <f t="shared" si="4"/>
        <v>95.009500000000003</v>
      </c>
      <c r="R118" s="4">
        <f t="shared" si="5"/>
        <v>49.41</v>
      </c>
      <c r="S118" s="4">
        <f t="shared" si="6"/>
        <v>45.599500000000006</v>
      </c>
      <c r="T118" s="6">
        <f t="shared" si="7"/>
        <v>0.47994674216788852</v>
      </c>
    </row>
    <row r="119" spans="1:20" ht="15.6">
      <c r="A119" s="2">
        <v>1757</v>
      </c>
      <c r="B119" s="10">
        <v>46048</v>
      </c>
      <c r="C119" s="3">
        <f>YEAR(SalesDataTable[[#This Row],[Order Date]])</f>
        <v>2026</v>
      </c>
      <c r="D119" s="13" t="str">
        <f>"Q"&amp;ROUNDUP(MONTH(SalesDataTable[[#This Row],[Order Date]])/3,0)</f>
        <v>Q1</v>
      </c>
      <c r="E119" s="13">
        <f>MONTH(SalesDataTable[[#This Row],[Order Date]])</f>
        <v>1</v>
      </c>
      <c r="F119" s="3" t="str">
        <f>TEXT(SalesDataTable[[#This Row],[Order Date]],"mmm")</f>
        <v>Jan</v>
      </c>
      <c r="G119" s="3" t="s">
        <v>20</v>
      </c>
      <c r="H119" s="3" t="s">
        <v>31</v>
      </c>
      <c r="I119" s="3" t="s">
        <v>2</v>
      </c>
      <c r="J119" s="3" t="s">
        <v>16</v>
      </c>
      <c r="K119" s="3" t="s">
        <v>14</v>
      </c>
      <c r="L119" s="3" t="s">
        <v>32</v>
      </c>
      <c r="M119" s="7">
        <v>2</v>
      </c>
      <c r="N119" s="4">
        <v>45.73</v>
      </c>
      <c r="O119" s="5">
        <v>0</v>
      </c>
      <c r="P119" s="4">
        <v>18.11</v>
      </c>
      <c r="Q119" s="4">
        <f t="shared" si="4"/>
        <v>91.46</v>
      </c>
      <c r="R119" s="4">
        <f t="shared" si="5"/>
        <v>36.22</v>
      </c>
      <c r="S119" s="4">
        <f t="shared" si="6"/>
        <v>55.239999999999995</v>
      </c>
      <c r="T119" s="6">
        <f t="shared" si="7"/>
        <v>0.60397988191559149</v>
      </c>
    </row>
    <row r="120" spans="1:20" ht="15.6">
      <c r="A120" s="2">
        <v>1944</v>
      </c>
      <c r="B120" s="10">
        <v>46048</v>
      </c>
      <c r="C120" s="3">
        <f>YEAR(SalesDataTable[[#This Row],[Order Date]])</f>
        <v>2026</v>
      </c>
      <c r="D120" s="13" t="str">
        <f>"Q"&amp;ROUNDUP(MONTH(SalesDataTable[[#This Row],[Order Date]])/3,0)</f>
        <v>Q1</v>
      </c>
      <c r="E120" s="13">
        <f>MONTH(SalesDataTable[[#This Row],[Order Date]])</f>
        <v>1</v>
      </c>
      <c r="F120" s="3" t="str">
        <f>TEXT(SalesDataTable[[#This Row],[Order Date]],"mmm")</f>
        <v>Jan</v>
      </c>
      <c r="G120" s="3" t="s">
        <v>11</v>
      </c>
      <c r="H120" s="3" t="s">
        <v>52</v>
      </c>
      <c r="I120" s="3" t="s">
        <v>2</v>
      </c>
      <c r="J120" s="3" t="s">
        <v>3</v>
      </c>
      <c r="K120" s="3" t="s">
        <v>9</v>
      </c>
      <c r="L120" s="3" t="s">
        <v>17</v>
      </c>
      <c r="M120" s="7">
        <v>2</v>
      </c>
      <c r="N120" s="4">
        <v>143.66</v>
      </c>
      <c r="O120" s="5">
        <v>0.15</v>
      </c>
      <c r="P120" s="4">
        <v>78.14</v>
      </c>
      <c r="Q120" s="4">
        <f t="shared" si="4"/>
        <v>244.22199999999998</v>
      </c>
      <c r="R120" s="4">
        <f t="shared" si="5"/>
        <v>156.28</v>
      </c>
      <c r="S120" s="4">
        <f t="shared" si="6"/>
        <v>87.941999999999979</v>
      </c>
      <c r="T120" s="6">
        <f t="shared" si="7"/>
        <v>0.36009040954541355</v>
      </c>
    </row>
    <row r="121" spans="1:20" ht="15.6">
      <c r="A121" s="2">
        <v>3485</v>
      </c>
      <c r="B121" s="10">
        <v>46048</v>
      </c>
      <c r="C121" s="3">
        <f>YEAR(SalesDataTable[[#This Row],[Order Date]])</f>
        <v>2026</v>
      </c>
      <c r="D121" s="13" t="str">
        <f>"Q"&amp;ROUNDUP(MONTH(SalesDataTable[[#This Row],[Order Date]])/3,0)</f>
        <v>Q1</v>
      </c>
      <c r="E121" s="13">
        <f>MONTH(SalesDataTable[[#This Row],[Order Date]])</f>
        <v>1</v>
      </c>
      <c r="F121" s="3" t="str">
        <f>TEXT(SalesDataTable[[#This Row],[Order Date]],"mmm")</f>
        <v>Jan</v>
      </c>
      <c r="G121" s="3" t="s">
        <v>11</v>
      </c>
      <c r="H121" s="3" t="s">
        <v>39</v>
      </c>
      <c r="I121" s="3" t="s">
        <v>2</v>
      </c>
      <c r="J121" s="3" t="s">
        <v>16</v>
      </c>
      <c r="K121" s="3" t="s">
        <v>23</v>
      </c>
      <c r="L121" s="3" t="s">
        <v>51</v>
      </c>
      <c r="M121" s="7">
        <v>2</v>
      </c>
      <c r="N121" s="4">
        <v>121.88</v>
      </c>
      <c r="O121" s="5">
        <v>0.05</v>
      </c>
      <c r="P121" s="4">
        <v>62.17</v>
      </c>
      <c r="Q121" s="4">
        <f t="shared" si="4"/>
        <v>231.57199999999997</v>
      </c>
      <c r="R121" s="4">
        <f t="shared" si="5"/>
        <v>124.34</v>
      </c>
      <c r="S121" s="4">
        <f t="shared" si="6"/>
        <v>107.23199999999997</v>
      </c>
      <c r="T121" s="6">
        <f t="shared" si="7"/>
        <v>0.46306116456220953</v>
      </c>
    </row>
    <row r="122" spans="1:20" ht="15.6">
      <c r="A122" s="2">
        <v>4002</v>
      </c>
      <c r="B122" s="10">
        <v>46048</v>
      </c>
      <c r="C122" s="3">
        <f>YEAR(SalesDataTable[[#This Row],[Order Date]])</f>
        <v>2026</v>
      </c>
      <c r="D122" s="13" t="str">
        <f>"Q"&amp;ROUNDUP(MONTH(SalesDataTable[[#This Row],[Order Date]])/3,0)</f>
        <v>Q1</v>
      </c>
      <c r="E122" s="13">
        <f>MONTH(SalesDataTable[[#This Row],[Order Date]])</f>
        <v>1</v>
      </c>
      <c r="F122" s="3" t="str">
        <f>TEXT(SalesDataTable[[#This Row],[Order Date]],"mmm")</f>
        <v>Jan</v>
      </c>
      <c r="G122" s="3" t="s">
        <v>0</v>
      </c>
      <c r="H122" s="3" t="s">
        <v>50</v>
      </c>
      <c r="I122" s="3" t="s">
        <v>2</v>
      </c>
      <c r="J122" s="3" t="s">
        <v>3</v>
      </c>
      <c r="K122" s="3" t="s">
        <v>34</v>
      </c>
      <c r="L122" s="3" t="s">
        <v>45</v>
      </c>
      <c r="M122" s="7">
        <v>3</v>
      </c>
      <c r="N122" s="4">
        <v>50.92</v>
      </c>
      <c r="O122" s="5">
        <v>0.05</v>
      </c>
      <c r="P122" s="4">
        <v>21.87</v>
      </c>
      <c r="Q122" s="4">
        <f t="shared" si="4"/>
        <v>145.12199999999999</v>
      </c>
      <c r="R122" s="4">
        <f t="shared" si="5"/>
        <v>65.61</v>
      </c>
      <c r="S122" s="4">
        <f t="shared" si="6"/>
        <v>79.511999999999986</v>
      </c>
      <c r="T122" s="6">
        <f t="shared" si="7"/>
        <v>0.54789763095877941</v>
      </c>
    </row>
    <row r="123" spans="1:20" ht="15.6">
      <c r="A123" s="2">
        <v>818</v>
      </c>
      <c r="B123" s="10">
        <v>46049</v>
      </c>
      <c r="C123" s="3">
        <f>YEAR(SalesDataTable[[#This Row],[Order Date]])</f>
        <v>2026</v>
      </c>
      <c r="D123" s="13" t="str">
        <f>"Q"&amp;ROUNDUP(MONTH(SalesDataTable[[#This Row],[Order Date]])/3,0)</f>
        <v>Q1</v>
      </c>
      <c r="E123" s="13">
        <f>MONTH(SalesDataTable[[#This Row],[Order Date]])</f>
        <v>1</v>
      </c>
      <c r="F123" s="3" t="str">
        <f>TEXT(SalesDataTable[[#This Row],[Order Date]],"mmm")</f>
        <v>Jan</v>
      </c>
      <c r="G123" s="3" t="s">
        <v>0</v>
      </c>
      <c r="H123" s="3" t="s">
        <v>1</v>
      </c>
      <c r="I123" s="3" t="s">
        <v>2</v>
      </c>
      <c r="J123" s="3" t="s">
        <v>3</v>
      </c>
      <c r="K123" s="3" t="s">
        <v>4</v>
      </c>
      <c r="L123" s="3" t="s">
        <v>30</v>
      </c>
      <c r="M123" s="7">
        <v>1</v>
      </c>
      <c r="N123" s="4">
        <v>103.78</v>
      </c>
      <c r="O123" s="5">
        <v>0</v>
      </c>
      <c r="P123" s="4">
        <v>49.36</v>
      </c>
      <c r="Q123" s="4">
        <f t="shared" si="4"/>
        <v>103.78</v>
      </c>
      <c r="R123" s="4">
        <f t="shared" si="5"/>
        <v>49.36</v>
      </c>
      <c r="S123" s="4">
        <f t="shared" si="6"/>
        <v>54.42</v>
      </c>
      <c r="T123" s="6">
        <f t="shared" si="7"/>
        <v>0.52437849296588934</v>
      </c>
    </row>
    <row r="124" spans="1:20" ht="15.6">
      <c r="A124" s="2">
        <v>1439</v>
      </c>
      <c r="B124" s="10">
        <v>46049</v>
      </c>
      <c r="C124" s="3">
        <f>YEAR(SalesDataTable[[#This Row],[Order Date]])</f>
        <v>2026</v>
      </c>
      <c r="D124" s="13" t="str">
        <f>"Q"&amp;ROUNDUP(MONTH(SalesDataTable[[#This Row],[Order Date]])/3,0)</f>
        <v>Q1</v>
      </c>
      <c r="E124" s="13">
        <f>MONTH(SalesDataTable[[#This Row],[Order Date]])</f>
        <v>1</v>
      </c>
      <c r="F124" s="3" t="str">
        <f>TEXT(SalesDataTable[[#This Row],[Order Date]],"mmm")</f>
        <v>Jan</v>
      </c>
      <c r="G124" s="3" t="s">
        <v>6</v>
      </c>
      <c r="H124" s="3" t="s">
        <v>27</v>
      </c>
      <c r="I124" s="3" t="s">
        <v>28</v>
      </c>
      <c r="J124" s="3" t="s">
        <v>13</v>
      </c>
      <c r="K124" s="3" t="s">
        <v>9</v>
      </c>
      <c r="L124" s="3" t="s">
        <v>37</v>
      </c>
      <c r="M124" s="7">
        <v>2</v>
      </c>
      <c r="N124" s="4">
        <v>157.16999999999999</v>
      </c>
      <c r="O124" s="5">
        <v>0</v>
      </c>
      <c r="P124" s="4">
        <v>81.260000000000005</v>
      </c>
      <c r="Q124" s="4">
        <f t="shared" si="4"/>
        <v>314.33999999999997</v>
      </c>
      <c r="R124" s="4">
        <f t="shared" si="5"/>
        <v>162.52000000000001</v>
      </c>
      <c r="S124" s="4">
        <f t="shared" si="6"/>
        <v>151.81999999999996</v>
      </c>
      <c r="T124" s="6">
        <f t="shared" si="7"/>
        <v>0.4829802125087484</v>
      </c>
    </row>
    <row r="125" spans="1:20" ht="15.6">
      <c r="A125" s="2">
        <v>1616</v>
      </c>
      <c r="B125" s="10">
        <v>46049</v>
      </c>
      <c r="C125" s="3">
        <f>YEAR(SalesDataTable[[#This Row],[Order Date]])</f>
        <v>2026</v>
      </c>
      <c r="D125" s="13" t="str">
        <f>"Q"&amp;ROUNDUP(MONTH(SalesDataTable[[#This Row],[Order Date]])/3,0)</f>
        <v>Q1</v>
      </c>
      <c r="E125" s="13">
        <f>MONTH(SalesDataTable[[#This Row],[Order Date]])</f>
        <v>1</v>
      </c>
      <c r="F125" s="3" t="str">
        <f>TEXT(SalesDataTable[[#This Row],[Order Date]],"mmm")</f>
        <v>Jan</v>
      </c>
      <c r="G125" s="3" t="s">
        <v>6</v>
      </c>
      <c r="H125" s="3" t="s">
        <v>43</v>
      </c>
      <c r="I125" s="3" t="s">
        <v>2</v>
      </c>
      <c r="J125" s="3" t="s">
        <v>16</v>
      </c>
      <c r="K125" s="3" t="s">
        <v>14</v>
      </c>
      <c r="L125" s="3" t="s">
        <v>44</v>
      </c>
      <c r="M125" s="7">
        <v>2</v>
      </c>
      <c r="N125" s="4">
        <v>132.91999999999999</v>
      </c>
      <c r="O125" s="5">
        <v>0</v>
      </c>
      <c r="P125" s="4">
        <v>69.02</v>
      </c>
      <c r="Q125" s="4">
        <f t="shared" si="4"/>
        <v>265.83999999999997</v>
      </c>
      <c r="R125" s="4">
        <f t="shared" si="5"/>
        <v>138.04</v>
      </c>
      <c r="S125" s="4">
        <f t="shared" si="6"/>
        <v>127.79999999999998</v>
      </c>
      <c r="T125" s="6">
        <f t="shared" si="7"/>
        <v>0.48074029491423409</v>
      </c>
    </row>
    <row r="126" spans="1:20" ht="15.6">
      <c r="A126" s="2">
        <v>1798</v>
      </c>
      <c r="B126" s="10">
        <v>46049</v>
      </c>
      <c r="C126" s="3">
        <f>YEAR(SalesDataTable[[#This Row],[Order Date]])</f>
        <v>2026</v>
      </c>
      <c r="D126" s="13" t="str">
        <f>"Q"&amp;ROUNDUP(MONTH(SalesDataTable[[#This Row],[Order Date]])/3,0)</f>
        <v>Q1</v>
      </c>
      <c r="E126" s="13">
        <f>MONTH(SalesDataTable[[#This Row],[Order Date]])</f>
        <v>1</v>
      </c>
      <c r="F126" s="3" t="str">
        <f>TEXT(SalesDataTable[[#This Row],[Order Date]],"mmm")</f>
        <v>Jan</v>
      </c>
      <c r="G126" s="3" t="s">
        <v>20</v>
      </c>
      <c r="H126" s="3" t="s">
        <v>33</v>
      </c>
      <c r="I126" s="3" t="s">
        <v>19</v>
      </c>
      <c r="J126" s="3" t="s">
        <v>3</v>
      </c>
      <c r="K126" s="3" t="s">
        <v>9</v>
      </c>
      <c r="L126" s="3" t="s">
        <v>46</v>
      </c>
      <c r="M126" s="7">
        <v>1</v>
      </c>
      <c r="N126" s="4">
        <v>71.41</v>
      </c>
      <c r="O126" s="5">
        <v>0.05</v>
      </c>
      <c r="P126" s="4">
        <v>32.28</v>
      </c>
      <c r="Q126" s="4">
        <f t="shared" si="4"/>
        <v>67.839499999999987</v>
      </c>
      <c r="R126" s="4">
        <f t="shared" si="5"/>
        <v>32.28</v>
      </c>
      <c r="S126" s="4">
        <f t="shared" si="6"/>
        <v>35.559499999999986</v>
      </c>
      <c r="T126" s="6">
        <f t="shared" si="7"/>
        <v>0.52417102130764515</v>
      </c>
    </row>
    <row r="127" spans="1:20" ht="15.6">
      <c r="A127" s="2">
        <v>4449</v>
      </c>
      <c r="B127" s="10">
        <v>46049</v>
      </c>
      <c r="C127" s="3">
        <f>YEAR(SalesDataTable[[#This Row],[Order Date]])</f>
        <v>2026</v>
      </c>
      <c r="D127" s="13" t="str">
        <f>"Q"&amp;ROUNDUP(MONTH(SalesDataTable[[#This Row],[Order Date]])/3,0)</f>
        <v>Q1</v>
      </c>
      <c r="E127" s="13">
        <f>MONTH(SalesDataTable[[#This Row],[Order Date]])</f>
        <v>1</v>
      </c>
      <c r="F127" s="3" t="str">
        <f>TEXT(SalesDataTable[[#This Row],[Order Date]],"mmm")</f>
        <v>Jan</v>
      </c>
      <c r="G127" s="3" t="s">
        <v>20</v>
      </c>
      <c r="H127" s="3" t="s">
        <v>33</v>
      </c>
      <c r="I127" s="3" t="s">
        <v>2</v>
      </c>
      <c r="J127" s="3" t="s">
        <v>13</v>
      </c>
      <c r="K127" s="3" t="s">
        <v>23</v>
      </c>
      <c r="L127" s="3" t="s">
        <v>29</v>
      </c>
      <c r="M127" s="7">
        <v>1</v>
      </c>
      <c r="N127" s="4">
        <v>199.67</v>
      </c>
      <c r="O127" s="5">
        <v>0</v>
      </c>
      <c r="P127" s="4">
        <v>103.81</v>
      </c>
      <c r="Q127" s="4">
        <f t="shared" si="4"/>
        <v>199.67</v>
      </c>
      <c r="R127" s="4">
        <f t="shared" si="5"/>
        <v>103.81</v>
      </c>
      <c r="S127" s="4">
        <f t="shared" si="6"/>
        <v>95.859999999999985</v>
      </c>
      <c r="T127" s="6">
        <f t="shared" si="7"/>
        <v>0.4800921520508839</v>
      </c>
    </row>
    <row r="128" spans="1:20" ht="15.6">
      <c r="A128" s="2">
        <v>4473</v>
      </c>
      <c r="B128" s="10">
        <v>46049</v>
      </c>
      <c r="C128" s="3">
        <f>YEAR(SalesDataTable[[#This Row],[Order Date]])</f>
        <v>2026</v>
      </c>
      <c r="D128" s="13" t="str">
        <f>"Q"&amp;ROUNDUP(MONTH(SalesDataTable[[#This Row],[Order Date]])/3,0)</f>
        <v>Q1</v>
      </c>
      <c r="E128" s="13">
        <f>MONTH(SalesDataTable[[#This Row],[Order Date]])</f>
        <v>1</v>
      </c>
      <c r="F128" s="3" t="str">
        <f>TEXT(SalesDataTable[[#This Row],[Order Date]],"mmm")</f>
        <v>Jan</v>
      </c>
      <c r="G128" s="3" t="s">
        <v>0</v>
      </c>
      <c r="H128" s="3" t="s">
        <v>1</v>
      </c>
      <c r="I128" s="3" t="s">
        <v>19</v>
      </c>
      <c r="J128" s="3" t="s">
        <v>3</v>
      </c>
      <c r="K128" s="3" t="s">
        <v>23</v>
      </c>
      <c r="L128" s="3" t="s">
        <v>29</v>
      </c>
      <c r="M128" s="7">
        <v>1</v>
      </c>
      <c r="N128" s="4">
        <v>196.88</v>
      </c>
      <c r="O128" s="5">
        <v>0</v>
      </c>
      <c r="P128" s="4">
        <v>102.76</v>
      </c>
      <c r="Q128" s="4">
        <f t="shared" si="4"/>
        <v>196.88</v>
      </c>
      <c r="R128" s="4">
        <f t="shared" si="5"/>
        <v>102.76</v>
      </c>
      <c r="S128" s="4">
        <f t="shared" si="6"/>
        <v>94.11999999999999</v>
      </c>
      <c r="T128" s="6">
        <f t="shared" si="7"/>
        <v>0.47805770012190163</v>
      </c>
    </row>
    <row r="129" spans="1:20" ht="15.6">
      <c r="A129" s="2">
        <v>203</v>
      </c>
      <c r="B129" s="10">
        <v>46050</v>
      </c>
      <c r="C129" s="3">
        <f>YEAR(SalesDataTable[[#This Row],[Order Date]])</f>
        <v>2026</v>
      </c>
      <c r="D129" s="13" t="str">
        <f>"Q"&amp;ROUNDUP(MONTH(SalesDataTable[[#This Row],[Order Date]])/3,0)</f>
        <v>Q1</v>
      </c>
      <c r="E129" s="13">
        <f>MONTH(SalesDataTable[[#This Row],[Order Date]])</f>
        <v>1</v>
      </c>
      <c r="F129" s="3" t="str">
        <f>TEXT(SalesDataTable[[#This Row],[Order Date]],"mmm")</f>
        <v>Jan</v>
      </c>
      <c r="G129" s="3" t="s">
        <v>20</v>
      </c>
      <c r="H129" s="3" t="s">
        <v>31</v>
      </c>
      <c r="I129" s="3" t="s">
        <v>2</v>
      </c>
      <c r="J129" s="3" t="s">
        <v>3</v>
      </c>
      <c r="K129" s="3" t="s">
        <v>4</v>
      </c>
      <c r="L129" s="3" t="s">
        <v>22</v>
      </c>
      <c r="M129" s="7">
        <v>3</v>
      </c>
      <c r="N129" s="4">
        <v>49.95</v>
      </c>
      <c r="O129" s="5">
        <v>0</v>
      </c>
      <c r="P129" s="4">
        <v>22.55</v>
      </c>
      <c r="Q129" s="4">
        <f t="shared" si="4"/>
        <v>149.85000000000002</v>
      </c>
      <c r="R129" s="4">
        <f t="shared" si="5"/>
        <v>67.650000000000006</v>
      </c>
      <c r="S129" s="4">
        <f t="shared" si="6"/>
        <v>82.200000000000017</v>
      </c>
      <c r="T129" s="6">
        <f t="shared" si="7"/>
        <v>0.54854854854854862</v>
      </c>
    </row>
    <row r="130" spans="1:20" ht="15.6">
      <c r="A130" s="2">
        <v>1654</v>
      </c>
      <c r="B130" s="10">
        <v>46050</v>
      </c>
      <c r="C130" s="3">
        <f>YEAR(SalesDataTable[[#This Row],[Order Date]])</f>
        <v>2026</v>
      </c>
      <c r="D130" s="13" t="str">
        <f>"Q"&amp;ROUNDUP(MONTH(SalesDataTable[[#This Row],[Order Date]])/3,0)</f>
        <v>Q1</v>
      </c>
      <c r="E130" s="13">
        <f>MONTH(SalesDataTable[[#This Row],[Order Date]])</f>
        <v>1</v>
      </c>
      <c r="F130" s="3" t="str">
        <f>TEXT(SalesDataTable[[#This Row],[Order Date]],"mmm")</f>
        <v>Jan</v>
      </c>
      <c r="G130" s="3" t="s">
        <v>6</v>
      </c>
      <c r="H130" s="3" t="s">
        <v>27</v>
      </c>
      <c r="I130" s="3" t="s">
        <v>28</v>
      </c>
      <c r="J130" s="3" t="s">
        <v>16</v>
      </c>
      <c r="K130" s="3" t="s">
        <v>9</v>
      </c>
      <c r="L130" s="3" t="s">
        <v>46</v>
      </c>
      <c r="M130" s="7">
        <v>1</v>
      </c>
      <c r="N130" s="4">
        <v>70.41</v>
      </c>
      <c r="O130" s="5">
        <v>0</v>
      </c>
      <c r="P130" s="4">
        <v>32.74</v>
      </c>
      <c r="Q130" s="4">
        <f t="shared" ref="Q130:Q193" si="8">M130*N130*(1-O130)</f>
        <v>70.41</v>
      </c>
      <c r="R130" s="4">
        <f t="shared" ref="R130:R193" si="9">M130*P130</f>
        <v>32.74</v>
      </c>
      <c r="S130" s="4">
        <f t="shared" ref="S130:S193" si="10">Q130-R130</f>
        <v>37.669999999999995</v>
      </c>
      <c r="T130" s="6">
        <f t="shared" ref="T130:T193" si="11">IFERROR(S130/Q130,0)</f>
        <v>0.53500923164323244</v>
      </c>
    </row>
    <row r="131" spans="1:20" ht="15.6">
      <c r="A131" s="2">
        <v>2203</v>
      </c>
      <c r="B131" s="10">
        <v>46050</v>
      </c>
      <c r="C131" s="3">
        <f>YEAR(SalesDataTable[[#This Row],[Order Date]])</f>
        <v>2026</v>
      </c>
      <c r="D131" s="13" t="str">
        <f>"Q"&amp;ROUNDUP(MONTH(SalesDataTable[[#This Row],[Order Date]])/3,0)</f>
        <v>Q1</v>
      </c>
      <c r="E131" s="13">
        <f>MONTH(SalesDataTable[[#This Row],[Order Date]])</f>
        <v>1</v>
      </c>
      <c r="F131" s="3" t="str">
        <f>TEXT(SalesDataTable[[#This Row],[Order Date]],"mmm")</f>
        <v>Jan</v>
      </c>
      <c r="G131" s="3" t="s">
        <v>11</v>
      </c>
      <c r="H131" s="3" t="s">
        <v>52</v>
      </c>
      <c r="I131" s="3" t="s">
        <v>28</v>
      </c>
      <c r="J131" s="3" t="s">
        <v>3</v>
      </c>
      <c r="K131" s="3" t="s">
        <v>9</v>
      </c>
      <c r="L131" s="3" t="s">
        <v>46</v>
      </c>
      <c r="M131" s="7">
        <v>2</v>
      </c>
      <c r="N131" s="4">
        <v>70.290000000000006</v>
      </c>
      <c r="O131" s="5">
        <v>0.15</v>
      </c>
      <c r="P131" s="4">
        <v>31.84</v>
      </c>
      <c r="Q131" s="4">
        <f t="shared" si="8"/>
        <v>119.49300000000001</v>
      </c>
      <c r="R131" s="4">
        <f t="shared" si="9"/>
        <v>63.68</v>
      </c>
      <c r="S131" s="4">
        <f t="shared" si="10"/>
        <v>55.813000000000009</v>
      </c>
      <c r="T131" s="6">
        <f t="shared" si="11"/>
        <v>0.46708175374289712</v>
      </c>
    </row>
    <row r="132" spans="1:20" ht="15.6">
      <c r="A132" s="2">
        <v>3352</v>
      </c>
      <c r="B132" s="10">
        <v>46050</v>
      </c>
      <c r="C132" s="3">
        <f>YEAR(SalesDataTable[[#This Row],[Order Date]])</f>
        <v>2026</v>
      </c>
      <c r="D132" s="13" t="str">
        <f>"Q"&amp;ROUNDUP(MONTH(SalesDataTable[[#This Row],[Order Date]])/3,0)</f>
        <v>Q1</v>
      </c>
      <c r="E132" s="13">
        <f>MONTH(SalesDataTable[[#This Row],[Order Date]])</f>
        <v>1</v>
      </c>
      <c r="F132" s="3" t="str">
        <f>TEXT(SalesDataTable[[#This Row],[Order Date]],"mmm")</f>
        <v>Jan</v>
      </c>
      <c r="G132" s="3" t="s">
        <v>11</v>
      </c>
      <c r="H132" s="3" t="s">
        <v>52</v>
      </c>
      <c r="I132" s="3" t="s">
        <v>2</v>
      </c>
      <c r="J132" s="3" t="s">
        <v>16</v>
      </c>
      <c r="K132" s="3" t="s">
        <v>9</v>
      </c>
      <c r="L132" s="3" t="s">
        <v>10</v>
      </c>
      <c r="M132" s="7">
        <v>4</v>
      </c>
      <c r="N132" s="4">
        <v>91.46</v>
      </c>
      <c r="O132" s="5">
        <v>0</v>
      </c>
      <c r="P132" s="4">
        <v>44.04</v>
      </c>
      <c r="Q132" s="4">
        <f t="shared" si="8"/>
        <v>365.84</v>
      </c>
      <c r="R132" s="4">
        <f t="shared" si="9"/>
        <v>176.16</v>
      </c>
      <c r="S132" s="4">
        <f t="shared" si="10"/>
        <v>189.67999999999998</v>
      </c>
      <c r="T132" s="6">
        <f t="shared" si="11"/>
        <v>0.51847802317953207</v>
      </c>
    </row>
    <row r="133" spans="1:20" ht="15.6">
      <c r="A133" s="2">
        <v>183</v>
      </c>
      <c r="B133" s="10">
        <v>46051</v>
      </c>
      <c r="C133" s="3">
        <f>YEAR(SalesDataTable[[#This Row],[Order Date]])</f>
        <v>2026</v>
      </c>
      <c r="D133" s="13" t="str">
        <f>"Q"&amp;ROUNDUP(MONTH(SalesDataTable[[#This Row],[Order Date]])/3,0)</f>
        <v>Q1</v>
      </c>
      <c r="E133" s="13">
        <f>MONTH(SalesDataTable[[#This Row],[Order Date]])</f>
        <v>1</v>
      </c>
      <c r="F133" s="3" t="str">
        <f>TEXT(SalesDataTable[[#This Row],[Order Date]],"mmm")</f>
        <v>Jan</v>
      </c>
      <c r="G133" s="3" t="s">
        <v>6</v>
      </c>
      <c r="H133" s="3" t="s">
        <v>43</v>
      </c>
      <c r="I133" s="3" t="s">
        <v>2</v>
      </c>
      <c r="J133" s="3" t="s">
        <v>13</v>
      </c>
      <c r="K133" s="3" t="s">
        <v>23</v>
      </c>
      <c r="L133" s="3" t="s">
        <v>51</v>
      </c>
      <c r="M133" s="7">
        <v>2</v>
      </c>
      <c r="N133" s="4">
        <v>123.27</v>
      </c>
      <c r="O133" s="5">
        <v>0</v>
      </c>
      <c r="P133" s="4">
        <v>60.26</v>
      </c>
      <c r="Q133" s="4">
        <f t="shared" si="8"/>
        <v>246.54</v>
      </c>
      <c r="R133" s="4">
        <f t="shared" si="9"/>
        <v>120.52</v>
      </c>
      <c r="S133" s="4">
        <f t="shared" si="10"/>
        <v>126.02</v>
      </c>
      <c r="T133" s="6">
        <f t="shared" si="11"/>
        <v>0.51115437657175311</v>
      </c>
    </row>
    <row r="134" spans="1:20" ht="15.6">
      <c r="A134" s="2">
        <v>3525</v>
      </c>
      <c r="B134" s="10">
        <v>46051</v>
      </c>
      <c r="C134" s="3">
        <f>YEAR(SalesDataTable[[#This Row],[Order Date]])</f>
        <v>2026</v>
      </c>
      <c r="D134" s="13" t="str">
        <f>"Q"&amp;ROUNDUP(MONTH(SalesDataTable[[#This Row],[Order Date]])/3,0)</f>
        <v>Q1</v>
      </c>
      <c r="E134" s="13">
        <f>MONTH(SalesDataTable[[#This Row],[Order Date]])</f>
        <v>1</v>
      </c>
      <c r="F134" s="3" t="str">
        <f>TEXT(SalesDataTable[[#This Row],[Order Date]],"mmm")</f>
        <v>Jan</v>
      </c>
      <c r="G134" s="3" t="s">
        <v>11</v>
      </c>
      <c r="H134" s="3" t="s">
        <v>25</v>
      </c>
      <c r="I134" s="3" t="s">
        <v>8</v>
      </c>
      <c r="J134" s="3" t="s">
        <v>16</v>
      </c>
      <c r="K134" s="3" t="s">
        <v>34</v>
      </c>
      <c r="L134" s="3" t="s">
        <v>45</v>
      </c>
      <c r="M134" s="7">
        <v>3</v>
      </c>
      <c r="N134" s="4">
        <v>49.63</v>
      </c>
      <c r="O134" s="5">
        <v>0.1</v>
      </c>
      <c r="P134" s="4">
        <v>22.06</v>
      </c>
      <c r="Q134" s="4">
        <f t="shared" si="8"/>
        <v>134.001</v>
      </c>
      <c r="R134" s="4">
        <f t="shared" si="9"/>
        <v>66.179999999999993</v>
      </c>
      <c r="S134" s="4">
        <f t="shared" si="10"/>
        <v>67.821000000000012</v>
      </c>
      <c r="T134" s="6">
        <f t="shared" si="11"/>
        <v>0.50612308863366695</v>
      </c>
    </row>
    <row r="135" spans="1:20" ht="15.6">
      <c r="A135" s="2">
        <v>4299</v>
      </c>
      <c r="B135" s="10">
        <v>46051</v>
      </c>
      <c r="C135" s="3">
        <f>YEAR(SalesDataTable[[#This Row],[Order Date]])</f>
        <v>2026</v>
      </c>
      <c r="D135" s="13" t="str">
        <f>"Q"&amp;ROUNDUP(MONTH(SalesDataTable[[#This Row],[Order Date]])/3,0)</f>
        <v>Q1</v>
      </c>
      <c r="E135" s="13">
        <f>MONTH(SalesDataTable[[#This Row],[Order Date]])</f>
        <v>1</v>
      </c>
      <c r="F135" s="3" t="str">
        <f>TEXT(SalesDataTable[[#This Row],[Order Date]],"mmm")</f>
        <v>Jan</v>
      </c>
      <c r="G135" s="3" t="s">
        <v>0</v>
      </c>
      <c r="H135" s="3" t="s">
        <v>36</v>
      </c>
      <c r="I135" s="3" t="s">
        <v>8</v>
      </c>
      <c r="J135" s="3" t="s">
        <v>16</v>
      </c>
      <c r="K135" s="3" t="s">
        <v>14</v>
      </c>
      <c r="L135" s="3" t="s">
        <v>44</v>
      </c>
      <c r="M135" s="7">
        <v>12</v>
      </c>
      <c r="N135" s="4">
        <v>132.21</v>
      </c>
      <c r="O135" s="5">
        <v>0.1</v>
      </c>
      <c r="P135" s="4">
        <v>68.95</v>
      </c>
      <c r="Q135" s="4">
        <f t="shared" si="8"/>
        <v>1427.8679999999999</v>
      </c>
      <c r="R135" s="4">
        <f t="shared" si="9"/>
        <v>827.40000000000009</v>
      </c>
      <c r="S135" s="4">
        <f t="shared" si="10"/>
        <v>600.46799999999985</v>
      </c>
      <c r="T135" s="6">
        <f t="shared" si="11"/>
        <v>0.42053467127213429</v>
      </c>
    </row>
    <row r="136" spans="1:20" ht="15.6">
      <c r="A136" s="2">
        <v>748</v>
      </c>
      <c r="B136" s="10">
        <v>46052</v>
      </c>
      <c r="C136" s="3">
        <f>YEAR(SalesDataTable[[#This Row],[Order Date]])</f>
        <v>2026</v>
      </c>
      <c r="D136" s="13" t="str">
        <f>"Q"&amp;ROUNDUP(MONTH(SalesDataTable[[#This Row],[Order Date]])/3,0)</f>
        <v>Q1</v>
      </c>
      <c r="E136" s="13">
        <f>MONTH(SalesDataTable[[#This Row],[Order Date]])</f>
        <v>1</v>
      </c>
      <c r="F136" s="3" t="str">
        <f>TEXT(SalesDataTable[[#This Row],[Order Date]],"mmm")</f>
        <v>Jan</v>
      </c>
      <c r="G136" s="3" t="s">
        <v>6</v>
      </c>
      <c r="H136" s="3" t="s">
        <v>7</v>
      </c>
      <c r="I136" s="3" t="s">
        <v>19</v>
      </c>
      <c r="J136" s="3" t="s">
        <v>16</v>
      </c>
      <c r="K136" s="3" t="s">
        <v>4</v>
      </c>
      <c r="L136" s="3" t="s">
        <v>26</v>
      </c>
      <c r="M136" s="7">
        <v>1</v>
      </c>
      <c r="N136" s="4">
        <v>39.549999999999997</v>
      </c>
      <c r="O136" s="5">
        <v>0</v>
      </c>
      <c r="P136" s="4">
        <v>17.059999999999999</v>
      </c>
      <c r="Q136" s="4">
        <f t="shared" si="8"/>
        <v>39.549999999999997</v>
      </c>
      <c r="R136" s="4">
        <f t="shared" si="9"/>
        <v>17.059999999999999</v>
      </c>
      <c r="S136" s="4">
        <f t="shared" si="10"/>
        <v>22.49</v>
      </c>
      <c r="T136" s="6">
        <f t="shared" si="11"/>
        <v>0.56864728192161818</v>
      </c>
    </row>
    <row r="137" spans="1:20" ht="15.6">
      <c r="A137" s="2">
        <v>3117</v>
      </c>
      <c r="B137" s="10">
        <v>46052</v>
      </c>
      <c r="C137" s="3">
        <f>YEAR(SalesDataTable[[#This Row],[Order Date]])</f>
        <v>2026</v>
      </c>
      <c r="D137" s="13" t="str">
        <f>"Q"&amp;ROUNDUP(MONTH(SalesDataTable[[#This Row],[Order Date]])/3,0)</f>
        <v>Q1</v>
      </c>
      <c r="E137" s="13">
        <f>MONTH(SalesDataTable[[#This Row],[Order Date]])</f>
        <v>1</v>
      </c>
      <c r="F137" s="3" t="str">
        <f>TEXT(SalesDataTable[[#This Row],[Order Date]],"mmm")</f>
        <v>Jan</v>
      </c>
      <c r="G137" s="3" t="s">
        <v>6</v>
      </c>
      <c r="H137" s="3" t="s">
        <v>43</v>
      </c>
      <c r="I137" s="3" t="s">
        <v>2</v>
      </c>
      <c r="J137" s="3" t="s">
        <v>13</v>
      </c>
      <c r="K137" s="3" t="s">
        <v>23</v>
      </c>
      <c r="L137" s="3" t="s">
        <v>40</v>
      </c>
      <c r="M137" s="7">
        <v>3</v>
      </c>
      <c r="N137" s="4">
        <v>80.08</v>
      </c>
      <c r="O137" s="5">
        <v>0</v>
      </c>
      <c r="P137" s="4">
        <v>39.450000000000003</v>
      </c>
      <c r="Q137" s="4">
        <f t="shared" si="8"/>
        <v>240.24</v>
      </c>
      <c r="R137" s="4">
        <f t="shared" si="9"/>
        <v>118.35000000000001</v>
      </c>
      <c r="S137" s="4">
        <f t="shared" si="10"/>
        <v>121.89</v>
      </c>
      <c r="T137" s="6">
        <f t="shared" si="11"/>
        <v>0.50736763236763238</v>
      </c>
    </row>
    <row r="138" spans="1:20" ht="15.6">
      <c r="A138" s="2">
        <v>3328</v>
      </c>
      <c r="B138" s="10">
        <v>46052</v>
      </c>
      <c r="C138" s="3">
        <f>YEAR(SalesDataTable[[#This Row],[Order Date]])</f>
        <v>2026</v>
      </c>
      <c r="D138" s="13" t="str">
        <f>"Q"&amp;ROUNDUP(MONTH(SalesDataTable[[#This Row],[Order Date]])/3,0)</f>
        <v>Q1</v>
      </c>
      <c r="E138" s="13">
        <f>MONTH(SalesDataTable[[#This Row],[Order Date]])</f>
        <v>1</v>
      </c>
      <c r="F138" s="3" t="str">
        <f>TEXT(SalesDataTable[[#This Row],[Order Date]],"mmm")</f>
        <v>Jan</v>
      </c>
      <c r="G138" s="3" t="s">
        <v>11</v>
      </c>
      <c r="H138" s="3" t="s">
        <v>25</v>
      </c>
      <c r="I138" s="3" t="s">
        <v>19</v>
      </c>
      <c r="J138" s="3" t="s">
        <v>3</v>
      </c>
      <c r="K138" s="3" t="s">
        <v>34</v>
      </c>
      <c r="L138" s="3" t="s">
        <v>38</v>
      </c>
      <c r="M138" s="7">
        <v>1</v>
      </c>
      <c r="N138" s="4">
        <v>120.48</v>
      </c>
      <c r="O138" s="5">
        <v>0</v>
      </c>
      <c r="P138" s="4">
        <v>69.55</v>
      </c>
      <c r="Q138" s="4">
        <f t="shared" si="8"/>
        <v>120.48</v>
      </c>
      <c r="R138" s="4">
        <f t="shared" si="9"/>
        <v>69.55</v>
      </c>
      <c r="S138" s="4">
        <f t="shared" si="10"/>
        <v>50.930000000000007</v>
      </c>
      <c r="T138" s="6">
        <f t="shared" si="11"/>
        <v>0.42272576361221786</v>
      </c>
    </row>
    <row r="139" spans="1:20" ht="15.6">
      <c r="A139" s="2">
        <v>3822</v>
      </c>
      <c r="B139" s="10">
        <v>46052</v>
      </c>
      <c r="C139" s="3">
        <f>YEAR(SalesDataTable[[#This Row],[Order Date]])</f>
        <v>2026</v>
      </c>
      <c r="D139" s="13" t="str">
        <f>"Q"&amp;ROUNDUP(MONTH(SalesDataTable[[#This Row],[Order Date]])/3,0)</f>
        <v>Q1</v>
      </c>
      <c r="E139" s="13">
        <f>MONTH(SalesDataTable[[#This Row],[Order Date]])</f>
        <v>1</v>
      </c>
      <c r="F139" s="3" t="str">
        <f>TEXT(SalesDataTable[[#This Row],[Order Date]],"mmm")</f>
        <v>Jan</v>
      </c>
      <c r="G139" s="3" t="s">
        <v>20</v>
      </c>
      <c r="H139" s="3" t="s">
        <v>31</v>
      </c>
      <c r="I139" s="3" t="s">
        <v>2</v>
      </c>
      <c r="J139" s="3" t="s">
        <v>3</v>
      </c>
      <c r="K139" s="3" t="s">
        <v>34</v>
      </c>
      <c r="L139" s="3" t="s">
        <v>35</v>
      </c>
      <c r="M139" s="7">
        <v>1</v>
      </c>
      <c r="N139" s="4">
        <v>39.369999999999997</v>
      </c>
      <c r="O139" s="5">
        <v>0.05</v>
      </c>
      <c r="P139" s="4">
        <v>14.66</v>
      </c>
      <c r="Q139" s="4">
        <f t="shared" si="8"/>
        <v>37.401499999999999</v>
      </c>
      <c r="R139" s="4">
        <f t="shared" si="9"/>
        <v>14.66</v>
      </c>
      <c r="S139" s="4">
        <f t="shared" si="10"/>
        <v>22.741499999999998</v>
      </c>
      <c r="T139" s="6">
        <f t="shared" si="11"/>
        <v>0.60803711081106371</v>
      </c>
    </row>
    <row r="140" spans="1:20" ht="15.6">
      <c r="A140" s="2">
        <v>4125</v>
      </c>
      <c r="B140" s="10">
        <v>46052</v>
      </c>
      <c r="C140" s="3">
        <f>YEAR(SalesDataTable[[#This Row],[Order Date]])</f>
        <v>2026</v>
      </c>
      <c r="D140" s="13" t="str">
        <f>"Q"&amp;ROUNDUP(MONTH(SalesDataTable[[#This Row],[Order Date]])/3,0)</f>
        <v>Q1</v>
      </c>
      <c r="E140" s="13">
        <f>MONTH(SalesDataTable[[#This Row],[Order Date]])</f>
        <v>1</v>
      </c>
      <c r="F140" s="3" t="str">
        <f>TEXT(SalesDataTable[[#This Row],[Order Date]],"mmm")</f>
        <v>Jan</v>
      </c>
      <c r="G140" s="3" t="s">
        <v>6</v>
      </c>
      <c r="H140" s="3" t="s">
        <v>43</v>
      </c>
      <c r="I140" s="3" t="s">
        <v>8</v>
      </c>
      <c r="J140" s="3" t="s">
        <v>16</v>
      </c>
      <c r="K140" s="3" t="s">
        <v>23</v>
      </c>
      <c r="L140" s="3" t="s">
        <v>40</v>
      </c>
      <c r="M140" s="7">
        <v>8</v>
      </c>
      <c r="N140" s="4">
        <v>81.06</v>
      </c>
      <c r="O140" s="5">
        <v>0.15</v>
      </c>
      <c r="P140" s="4">
        <v>39.549999999999997</v>
      </c>
      <c r="Q140" s="4">
        <f t="shared" si="8"/>
        <v>551.20799999999997</v>
      </c>
      <c r="R140" s="4">
        <f t="shared" si="9"/>
        <v>316.39999999999998</v>
      </c>
      <c r="S140" s="4">
        <f t="shared" si="10"/>
        <v>234.80799999999999</v>
      </c>
      <c r="T140" s="6">
        <f t="shared" si="11"/>
        <v>0.42598801178502488</v>
      </c>
    </row>
    <row r="141" spans="1:20" ht="15.6">
      <c r="A141" s="2">
        <v>4592</v>
      </c>
      <c r="B141" s="10">
        <v>46052</v>
      </c>
      <c r="C141" s="3">
        <f>YEAR(SalesDataTable[[#This Row],[Order Date]])</f>
        <v>2026</v>
      </c>
      <c r="D141" s="13" t="str">
        <f>"Q"&amp;ROUNDUP(MONTH(SalesDataTable[[#This Row],[Order Date]])/3,0)</f>
        <v>Q1</v>
      </c>
      <c r="E141" s="13">
        <f>MONTH(SalesDataTable[[#This Row],[Order Date]])</f>
        <v>1</v>
      </c>
      <c r="F141" s="3" t="str">
        <f>TEXT(SalesDataTable[[#This Row],[Order Date]],"mmm")</f>
        <v>Jan</v>
      </c>
      <c r="G141" s="3" t="s">
        <v>6</v>
      </c>
      <c r="H141" s="3" t="s">
        <v>43</v>
      </c>
      <c r="I141" s="3" t="s">
        <v>28</v>
      </c>
      <c r="J141" s="3" t="s">
        <v>3</v>
      </c>
      <c r="K141" s="3" t="s">
        <v>34</v>
      </c>
      <c r="L141" s="3" t="s">
        <v>38</v>
      </c>
      <c r="M141" s="7">
        <v>5</v>
      </c>
      <c r="N141" s="4">
        <v>120.4</v>
      </c>
      <c r="O141" s="5">
        <v>0</v>
      </c>
      <c r="P141" s="4">
        <v>69.510000000000005</v>
      </c>
      <c r="Q141" s="4">
        <f t="shared" si="8"/>
        <v>602</v>
      </c>
      <c r="R141" s="4">
        <f t="shared" si="9"/>
        <v>347.55</v>
      </c>
      <c r="S141" s="4">
        <f t="shared" si="10"/>
        <v>254.45</v>
      </c>
      <c r="T141" s="6">
        <f t="shared" si="11"/>
        <v>0.42267441860465116</v>
      </c>
    </row>
    <row r="142" spans="1:20" ht="15.6">
      <c r="A142" s="2">
        <v>373</v>
      </c>
      <c r="B142" s="10">
        <v>46053</v>
      </c>
      <c r="C142" s="3">
        <f>YEAR(SalesDataTable[[#This Row],[Order Date]])</f>
        <v>2026</v>
      </c>
      <c r="D142" s="13" t="str">
        <f>"Q"&amp;ROUNDUP(MONTH(SalesDataTable[[#This Row],[Order Date]])/3,0)</f>
        <v>Q1</v>
      </c>
      <c r="E142" s="13">
        <f>MONTH(SalesDataTable[[#This Row],[Order Date]])</f>
        <v>1</v>
      </c>
      <c r="F142" s="3" t="str">
        <f>TEXT(SalesDataTable[[#This Row],[Order Date]],"mmm")</f>
        <v>Jan</v>
      </c>
      <c r="G142" s="3" t="s">
        <v>11</v>
      </c>
      <c r="H142" s="3" t="s">
        <v>39</v>
      </c>
      <c r="I142" s="3" t="s">
        <v>8</v>
      </c>
      <c r="J142" s="3" t="s">
        <v>16</v>
      </c>
      <c r="K142" s="3" t="s">
        <v>14</v>
      </c>
      <c r="L142" s="3" t="s">
        <v>32</v>
      </c>
      <c r="M142" s="7">
        <v>10</v>
      </c>
      <c r="N142" s="4">
        <v>47.71</v>
      </c>
      <c r="O142" s="5">
        <v>0.1</v>
      </c>
      <c r="P142" s="4">
        <v>18.649999999999999</v>
      </c>
      <c r="Q142" s="4">
        <f t="shared" si="8"/>
        <v>429.39000000000004</v>
      </c>
      <c r="R142" s="4">
        <f t="shared" si="9"/>
        <v>186.5</v>
      </c>
      <c r="S142" s="4">
        <f t="shared" si="10"/>
        <v>242.89000000000004</v>
      </c>
      <c r="T142" s="6">
        <f t="shared" si="11"/>
        <v>0.56566291716155481</v>
      </c>
    </row>
    <row r="143" spans="1:20" ht="15.6">
      <c r="A143" s="2">
        <v>672</v>
      </c>
      <c r="B143" s="10">
        <v>46053</v>
      </c>
      <c r="C143" s="3">
        <f>YEAR(SalesDataTable[[#This Row],[Order Date]])</f>
        <v>2026</v>
      </c>
      <c r="D143" s="13" t="str">
        <f>"Q"&amp;ROUNDUP(MONTH(SalesDataTable[[#This Row],[Order Date]])/3,0)</f>
        <v>Q1</v>
      </c>
      <c r="E143" s="13">
        <f>MONTH(SalesDataTable[[#This Row],[Order Date]])</f>
        <v>1</v>
      </c>
      <c r="F143" s="3" t="str">
        <f>TEXT(SalesDataTable[[#This Row],[Order Date]],"mmm")</f>
        <v>Jan</v>
      </c>
      <c r="G143" s="3" t="s">
        <v>0</v>
      </c>
      <c r="H143" s="3" t="s">
        <v>36</v>
      </c>
      <c r="I143" s="3" t="s">
        <v>2</v>
      </c>
      <c r="J143" s="3" t="s">
        <v>16</v>
      </c>
      <c r="K143" s="3" t="s">
        <v>4</v>
      </c>
      <c r="L143" s="3" t="s">
        <v>30</v>
      </c>
      <c r="M143" s="7">
        <v>1</v>
      </c>
      <c r="N143" s="4">
        <v>102.92</v>
      </c>
      <c r="O143" s="5">
        <v>0.05</v>
      </c>
      <c r="P143" s="4">
        <v>50.92</v>
      </c>
      <c r="Q143" s="4">
        <f t="shared" si="8"/>
        <v>97.774000000000001</v>
      </c>
      <c r="R143" s="4">
        <f t="shared" si="9"/>
        <v>50.92</v>
      </c>
      <c r="S143" s="4">
        <f t="shared" si="10"/>
        <v>46.853999999999999</v>
      </c>
      <c r="T143" s="6">
        <f t="shared" si="11"/>
        <v>0.4792071511853867</v>
      </c>
    </row>
    <row r="144" spans="1:20" ht="15.6">
      <c r="A144" s="2">
        <v>1125</v>
      </c>
      <c r="B144" s="10">
        <v>46053</v>
      </c>
      <c r="C144" s="3">
        <f>YEAR(SalesDataTable[[#This Row],[Order Date]])</f>
        <v>2026</v>
      </c>
      <c r="D144" s="13" t="str">
        <f>"Q"&amp;ROUNDUP(MONTH(SalesDataTable[[#This Row],[Order Date]])/3,0)</f>
        <v>Q1</v>
      </c>
      <c r="E144" s="13">
        <f>MONTH(SalesDataTable[[#This Row],[Order Date]])</f>
        <v>1</v>
      </c>
      <c r="F144" s="3" t="str">
        <f>TEXT(SalesDataTable[[#This Row],[Order Date]],"mmm")</f>
        <v>Jan</v>
      </c>
      <c r="G144" s="3" t="s">
        <v>6</v>
      </c>
      <c r="H144" s="3" t="s">
        <v>7</v>
      </c>
      <c r="I144" s="3" t="s">
        <v>2</v>
      </c>
      <c r="J144" s="3" t="s">
        <v>3</v>
      </c>
      <c r="K144" s="3" t="s">
        <v>9</v>
      </c>
      <c r="L144" s="3" t="s">
        <v>46</v>
      </c>
      <c r="M144" s="7">
        <v>1</v>
      </c>
      <c r="N144" s="4">
        <v>72.69</v>
      </c>
      <c r="O144" s="5">
        <v>0.1</v>
      </c>
      <c r="P144" s="4">
        <v>32.67</v>
      </c>
      <c r="Q144" s="4">
        <f t="shared" si="8"/>
        <v>65.421000000000006</v>
      </c>
      <c r="R144" s="4">
        <f t="shared" si="9"/>
        <v>32.67</v>
      </c>
      <c r="S144" s="4">
        <f t="shared" si="10"/>
        <v>32.751000000000005</v>
      </c>
      <c r="T144" s="6">
        <f t="shared" si="11"/>
        <v>0.50061906727197691</v>
      </c>
    </row>
    <row r="145" spans="1:20" ht="15.6">
      <c r="A145" s="2">
        <v>1164</v>
      </c>
      <c r="B145" s="10">
        <v>46053</v>
      </c>
      <c r="C145" s="3">
        <f>YEAR(SalesDataTable[[#This Row],[Order Date]])</f>
        <v>2026</v>
      </c>
      <c r="D145" s="13" t="str">
        <f>"Q"&amp;ROUNDUP(MONTH(SalesDataTable[[#This Row],[Order Date]])/3,0)</f>
        <v>Q1</v>
      </c>
      <c r="E145" s="13">
        <f>MONTH(SalesDataTable[[#This Row],[Order Date]])</f>
        <v>1</v>
      </c>
      <c r="F145" s="3" t="str">
        <f>TEXT(SalesDataTable[[#This Row],[Order Date]],"mmm")</f>
        <v>Jan</v>
      </c>
      <c r="G145" s="3" t="s">
        <v>0</v>
      </c>
      <c r="H145" s="3" t="s">
        <v>1</v>
      </c>
      <c r="I145" s="3" t="s">
        <v>2</v>
      </c>
      <c r="J145" s="3" t="s">
        <v>13</v>
      </c>
      <c r="K145" s="3" t="s">
        <v>4</v>
      </c>
      <c r="L145" s="3" t="s">
        <v>5</v>
      </c>
      <c r="M145" s="7">
        <v>1</v>
      </c>
      <c r="N145" s="4">
        <v>79.989999999999995</v>
      </c>
      <c r="O145" s="5">
        <v>0.05</v>
      </c>
      <c r="P145" s="4">
        <v>43.02</v>
      </c>
      <c r="Q145" s="4">
        <f t="shared" si="8"/>
        <v>75.990499999999997</v>
      </c>
      <c r="R145" s="4">
        <f t="shared" si="9"/>
        <v>43.02</v>
      </c>
      <c r="S145" s="4">
        <f t="shared" si="10"/>
        <v>32.970499999999994</v>
      </c>
      <c r="T145" s="6">
        <f t="shared" si="11"/>
        <v>0.43387660299642711</v>
      </c>
    </row>
    <row r="146" spans="1:20" ht="15.6">
      <c r="A146" s="2">
        <v>1613</v>
      </c>
      <c r="B146" s="10">
        <v>46053</v>
      </c>
      <c r="C146" s="3">
        <f>YEAR(SalesDataTable[[#This Row],[Order Date]])</f>
        <v>2026</v>
      </c>
      <c r="D146" s="13" t="str">
        <f>"Q"&amp;ROUNDUP(MONTH(SalesDataTable[[#This Row],[Order Date]])/3,0)</f>
        <v>Q1</v>
      </c>
      <c r="E146" s="13">
        <f>MONTH(SalesDataTable[[#This Row],[Order Date]])</f>
        <v>1</v>
      </c>
      <c r="F146" s="3" t="str">
        <f>TEXT(SalesDataTable[[#This Row],[Order Date]],"mmm")</f>
        <v>Jan</v>
      </c>
      <c r="G146" s="3" t="s">
        <v>6</v>
      </c>
      <c r="H146" s="3" t="s">
        <v>27</v>
      </c>
      <c r="I146" s="3" t="s">
        <v>8</v>
      </c>
      <c r="J146" s="3" t="s">
        <v>16</v>
      </c>
      <c r="K146" s="3" t="s">
        <v>34</v>
      </c>
      <c r="L146" s="3" t="s">
        <v>45</v>
      </c>
      <c r="M146" s="7">
        <v>4</v>
      </c>
      <c r="N146" s="4">
        <v>51.11</v>
      </c>
      <c r="O146" s="5">
        <v>0.15</v>
      </c>
      <c r="P146" s="4">
        <v>22.25</v>
      </c>
      <c r="Q146" s="4">
        <f t="shared" si="8"/>
        <v>173.774</v>
      </c>
      <c r="R146" s="4">
        <f t="shared" si="9"/>
        <v>89</v>
      </c>
      <c r="S146" s="4">
        <f t="shared" si="10"/>
        <v>84.774000000000001</v>
      </c>
      <c r="T146" s="6">
        <f t="shared" si="11"/>
        <v>0.48784052850253778</v>
      </c>
    </row>
    <row r="147" spans="1:20" ht="15.6">
      <c r="A147" s="2">
        <v>2149</v>
      </c>
      <c r="B147" s="10">
        <v>46053</v>
      </c>
      <c r="C147" s="3">
        <f>YEAR(SalesDataTable[[#This Row],[Order Date]])</f>
        <v>2026</v>
      </c>
      <c r="D147" s="13" t="str">
        <f>"Q"&amp;ROUNDUP(MONTH(SalesDataTable[[#This Row],[Order Date]])/3,0)</f>
        <v>Q1</v>
      </c>
      <c r="E147" s="13">
        <f>MONTH(SalesDataTable[[#This Row],[Order Date]])</f>
        <v>1</v>
      </c>
      <c r="F147" s="3" t="str">
        <f>TEXT(SalesDataTable[[#This Row],[Order Date]],"mmm")</f>
        <v>Jan</v>
      </c>
      <c r="G147" s="3" t="s">
        <v>0</v>
      </c>
      <c r="H147" s="3" t="s">
        <v>50</v>
      </c>
      <c r="I147" s="3" t="s">
        <v>2</v>
      </c>
      <c r="J147" s="3" t="s">
        <v>3</v>
      </c>
      <c r="K147" s="3" t="s">
        <v>34</v>
      </c>
      <c r="L147" s="3" t="s">
        <v>38</v>
      </c>
      <c r="M147" s="7">
        <v>2</v>
      </c>
      <c r="N147" s="4">
        <v>124.83</v>
      </c>
      <c r="O147" s="5">
        <v>0</v>
      </c>
      <c r="P147" s="4">
        <v>70.91</v>
      </c>
      <c r="Q147" s="4">
        <f t="shared" si="8"/>
        <v>249.66</v>
      </c>
      <c r="R147" s="4">
        <f t="shared" si="9"/>
        <v>141.82</v>
      </c>
      <c r="S147" s="4">
        <f t="shared" si="10"/>
        <v>107.84</v>
      </c>
      <c r="T147" s="6">
        <f t="shared" si="11"/>
        <v>0.43194744853000083</v>
      </c>
    </row>
    <row r="148" spans="1:20" ht="15.6">
      <c r="A148" s="2">
        <v>2593</v>
      </c>
      <c r="B148" s="10">
        <v>46053</v>
      </c>
      <c r="C148" s="3">
        <f>YEAR(SalesDataTable[[#This Row],[Order Date]])</f>
        <v>2026</v>
      </c>
      <c r="D148" s="13" t="str">
        <f>"Q"&amp;ROUNDUP(MONTH(SalesDataTable[[#This Row],[Order Date]])/3,0)</f>
        <v>Q1</v>
      </c>
      <c r="E148" s="13">
        <f>MONTH(SalesDataTable[[#This Row],[Order Date]])</f>
        <v>1</v>
      </c>
      <c r="F148" s="3" t="str">
        <f>TEXT(SalesDataTable[[#This Row],[Order Date]],"mmm")</f>
        <v>Jan</v>
      </c>
      <c r="G148" s="3" t="s">
        <v>6</v>
      </c>
      <c r="H148" s="3" t="s">
        <v>41</v>
      </c>
      <c r="I148" s="3" t="s">
        <v>19</v>
      </c>
      <c r="J148" s="3" t="s">
        <v>13</v>
      </c>
      <c r="K148" s="3" t="s">
        <v>4</v>
      </c>
      <c r="L148" s="3" t="s">
        <v>26</v>
      </c>
      <c r="M148" s="7">
        <v>6</v>
      </c>
      <c r="N148" s="4">
        <v>41.07</v>
      </c>
      <c r="O148" s="5">
        <v>0.1</v>
      </c>
      <c r="P148" s="4">
        <v>16.29</v>
      </c>
      <c r="Q148" s="4">
        <f t="shared" si="8"/>
        <v>221.77800000000002</v>
      </c>
      <c r="R148" s="4">
        <f t="shared" si="9"/>
        <v>97.74</v>
      </c>
      <c r="S148" s="4">
        <f t="shared" si="10"/>
        <v>124.03800000000003</v>
      </c>
      <c r="T148" s="6">
        <f t="shared" si="11"/>
        <v>0.55928901874847825</v>
      </c>
    </row>
    <row r="149" spans="1:20" ht="15.6">
      <c r="A149" s="2">
        <v>2659</v>
      </c>
      <c r="B149" s="10">
        <v>46053</v>
      </c>
      <c r="C149" s="3">
        <f>YEAR(SalesDataTable[[#This Row],[Order Date]])</f>
        <v>2026</v>
      </c>
      <c r="D149" s="13" t="str">
        <f>"Q"&amp;ROUNDUP(MONTH(SalesDataTable[[#This Row],[Order Date]])/3,0)</f>
        <v>Q1</v>
      </c>
      <c r="E149" s="13">
        <f>MONTH(SalesDataTable[[#This Row],[Order Date]])</f>
        <v>1</v>
      </c>
      <c r="F149" s="3" t="str">
        <f>TEXT(SalesDataTable[[#This Row],[Order Date]],"mmm")</f>
        <v>Jan</v>
      </c>
      <c r="G149" s="3" t="s">
        <v>0</v>
      </c>
      <c r="H149" s="3" t="s">
        <v>50</v>
      </c>
      <c r="I149" s="3" t="s">
        <v>2</v>
      </c>
      <c r="J149" s="3" t="s">
        <v>13</v>
      </c>
      <c r="K149" s="3" t="s">
        <v>14</v>
      </c>
      <c r="L149" s="3" t="s">
        <v>15</v>
      </c>
      <c r="M149" s="7">
        <v>1</v>
      </c>
      <c r="N149" s="4">
        <v>36.020000000000003</v>
      </c>
      <c r="O149" s="5">
        <v>0</v>
      </c>
      <c r="P149" s="4">
        <v>13.34</v>
      </c>
      <c r="Q149" s="4">
        <f t="shared" si="8"/>
        <v>36.020000000000003</v>
      </c>
      <c r="R149" s="4">
        <f t="shared" si="9"/>
        <v>13.34</v>
      </c>
      <c r="S149" s="4">
        <f t="shared" si="10"/>
        <v>22.680000000000003</v>
      </c>
      <c r="T149" s="6">
        <f t="shared" si="11"/>
        <v>0.62965019433647973</v>
      </c>
    </row>
    <row r="150" spans="1:20" ht="15.6">
      <c r="A150" s="2">
        <v>3496</v>
      </c>
      <c r="B150" s="10">
        <v>46053</v>
      </c>
      <c r="C150" s="3">
        <f>YEAR(SalesDataTable[[#This Row],[Order Date]])</f>
        <v>2026</v>
      </c>
      <c r="D150" s="13" t="str">
        <f>"Q"&amp;ROUNDUP(MONTH(SalesDataTable[[#This Row],[Order Date]])/3,0)</f>
        <v>Q1</v>
      </c>
      <c r="E150" s="13">
        <f>MONTH(SalesDataTable[[#This Row],[Order Date]])</f>
        <v>1</v>
      </c>
      <c r="F150" s="3" t="str">
        <f>TEXT(SalesDataTable[[#This Row],[Order Date]],"mmm")</f>
        <v>Jan</v>
      </c>
      <c r="G150" s="3" t="s">
        <v>0</v>
      </c>
      <c r="H150" s="3" t="s">
        <v>1</v>
      </c>
      <c r="I150" s="3" t="s">
        <v>19</v>
      </c>
      <c r="J150" s="3" t="s">
        <v>3</v>
      </c>
      <c r="K150" s="3" t="s">
        <v>34</v>
      </c>
      <c r="L150" s="3" t="s">
        <v>42</v>
      </c>
      <c r="M150" s="7">
        <v>1</v>
      </c>
      <c r="N150" s="4">
        <v>35.82</v>
      </c>
      <c r="O150" s="5">
        <v>0.05</v>
      </c>
      <c r="P150" s="4">
        <v>14.32</v>
      </c>
      <c r="Q150" s="4">
        <f t="shared" si="8"/>
        <v>34.028999999999996</v>
      </c>
      <c r="R150" s="4">
        <f t="shared" si="9"/>
        <v>14.32</v>
      </c>
      <c r="S150" s="4">
        <f t="shared" si="10"/>
        <v>19.708999999999996</v>
      </c>
      <c r="T150" s="6">
        <f t="shared" si="11"/>
        <v>0.57918246201769075</v>
      </c>
    </row>
    <row r="151" spans="1:20" ht="15.6">
      <c r="A151" s="2">
        <v>3889</v>
      </c>
      <c r="B151" s="10">
        <v>46053</v>
      </c>
      <c r="C151" s="3">
        <f>YEAR(SalesDataTable[[#This Row],[Order Date]])</f>
        <v>2026</v>
      </c>
      <c r="D151" s="13" t="str">
        <f>"Q"&amp;ROUNDUP(MONTH(SalesDataTable[[#This Row],[Order Date]])/3,0)</f>
        <v>Q1</v>
      </c>
      <c r="E151" s="13">
        <f>MONTH(SalesDataTable[[#This Row],[Order Date]])</f>
        <v>1</v>
      </c>
      <c r="F151" s="3" t="str">
        <f>TEXT(SalesDataTable[[#This Row],[Order Date]],"mmm")</f>
        <v>Jan</v>
      </c>
      <c r="G151" s="3" t="s">
        <v>11</v>
      </c>
      <c r="H151" s="3" t="s">
        <v>18</v>
      </c>
      <c r="I151" s="3" t="s">
        <v>19</v>
      </c>
      <c r="J151" s="3" t="s">
        <v>3</v>
      </c>
      <c r="K151" s="3" t="s">
        <v>4</v>
      </c>
      <c r="L151" s="3" t="s">
        <v>30</v>
      </c>
      <c r="M151" s="7">
        <v>3</v>
      </c>
      <c r="N151" s="4">
        <v>103.94</v>
      </c>
      <c r="O151" s="5">
        <v>0.1</v>
      </c>
      <c r="P151" s="4">
        <v>50.67</v>
      </c>
      <c r="Q151" s="4">
        <f t="shared" si="8"/>
        <v>280.63799999999998</v>
      </c>
      <c r="R151" s="4">
        <f t="shared" si="9"/>
        <v>152.01</v>
      </c>
      <c r="S151" s="4">
        <f t="shared" si="10"/>
        <v>128.62799999999999</v>
      </c>
      <c r="T151" s="6">
        <f t="shared" si="11"/>
        <v>0.45834135077929572</v>
      </c>
    </row>
    <row r="152" spans="1:20" ht="15.6">
      <c r="A152" s="2">
        <v>1432</v>
      </c>
      <c r="B152" s="10">
        <v>46054</v>
      </c>
      <c r="C152" s="3">
        <f>YEAR(SalesDataTable[[#This Row],[Order Date]])</f>
        <v>2026</v>
      </c>
      <c r="D152" s="13" t="str">
        <f>"Q"&amp;ROUNDUP(MONTH(SalesDataTable[[#This Row],[Order Date]])/3,0)</f>
        <v>Q1</v>
      </c>
      <c r="E152" s="13">
        <f>MONTH(SalesDataTable[[#This Row],[Order Date]])</f>
        <v>2</v>
      </c>
      <c r="F152" s="3" t="str">
        <f>TEXT(SalesDataTable[[#This Row],[Order Date]],"mmm")</f>
        <v>Feb</v>
      </c>
      <c r="G152" s="3" t="s">
        <v>0</v>
      </c>
      <c r="H152" s="3" t="s">
        <v>1</v>
      </c>
      <c r="I152" s="3" t="s">
        <v>2</v>
      </c>
      <c r="J152" s="3" t="s">
        <v>3</v>
      </c>
      <c r="K152" s="3" t="s">
        <v>9</v>
      </c>
      <c r="L152" s="3" t="s">
        <v>17</v>
      </c>
      <c r="M152" s="7">
        <v>1</v>
      </c>
      <c r="N152" s="4">
        <v>140.53</v>
      </c>
      <c r="O152" s="5">
        <v>0</v>
      </c>
      <c r="P152" s="4">
        <v>77.36</v>
      </c>
      <c r="Q152" s="4">
        <f t="shared" si="8"/>
        <v>140.53</v>
      </c>
      <c r="R152" s="4">
        <f t="shared" si="9"/>
        <v>77.36</v>
      </c>
      <c r="S152" s="4">
        <f t="shared" si="10"/>
        <v>63.17</v>
      </c>
      <c r="T152" s="6">
        <f t="shared" si="11"/>
        <v>0.44951255959581587</v>
      </c>
    </row>
    <row r="153" spans="1:20" ht="15.6">
      <c r="A153" s="2">
        <v>1778</v>
      </c>
      <c r="B153" s="10">
        <v>46054</v>
      </c>
      <c r="C153" s="3">
        <f>YEAR(SalesDataTable[[#This Row],[Order Date]])</f>
        <v>2026</v>
      </c>
      <c r="D153" s="13" t="str">
        <f>"Q"&amp;ROUNDUP(MONTH(SalesDataTable[[#This Row],[Order Date]])/3,0)</f>
        <v>Q1</v>
      </c>
      <c r="E153" s="13">
        <f>MONTH(SalesDataTable[[#This Row],[Order Date]])</f>
        <v>2</v>
      </c>
      <c r="F153" s="3" t="str">
        <f>TEXT(SalesDataTable[[#This Row],[Order Date]],"mmm")</f>
        <v>Feb</v>
      </c>
      <c r="G153" s="3" t="s">
        <v>20</v>
      </c>
      <c r="H153" s="3" t="s">
        <v>31</v>
      </c>
      <c r="I153" s="3" t="s">
        <v>19</v>
      </c>
      <c r="J153" s="3" t="s">
        <v>3</v>
      </c>
      <c r="K153" s="3" t="s">
        <v>9</v>
      </c>
      <c r="L153" s="3" t="s">
        <v>17</v>
      </c>
      <c r="M153" s="7">
        <v>1</v>
      </c>
      <c r="N153" s="4">
        <v>142.03</v>
      </c>
      <c r="O153" s="5">
        <v>0.05</v>
      </c>
      <c r="P153" s="4">
        <v>77.069999999999993</v>
      </c>
      <c r="Q153" s="4">
        <f t="shared" si="8"/>
        <v>134.92849999999999</v>
      </c>
      <c r="R153" s="4">
        <f t="shared" si="9"/>
        <v>77.069999999999993</v>
      </c>
      <c r="S153" s="4">
        <f t="shared" si="10"/>
        <v>57.858499999999992</v>
      </c>
      <c r="T153" s="6">
        <f t="shared" si="11"/>
        <v>0.42880859121682963</v>
      </c>
    </row>
    <row r="154" spans="1:20" ht="15.6">
      <c r="A154" s="2">
        <v>2047</v>
      </c>
      <c r="B154" s="10">
        <v>46054</v>
      </c>
      <c r="C154" s="3">
        <f>YEAR(SalesDataTable[[#This Row],[Order Date]])</f>
        <v>2026</v>
      </c>
      <c r="D154" s="13" t="str">
        <f>"Q"&amp;ROUNDUP(MONTH(SalesDataTable[[#This Row],[Order Date]])/3,0)</f>
        <v>Q1</v>
      </c>
      <c r="E154" s="13">
        <f>MONTH(SalesDataTable[[#This Row],[Order Date]])</f>
        <v>2</v>
      </c>
      <c r="F154" s="3" t="str">
        <f>TEXT(SalesDataTable[[#This Row],[Order Date]],"mmm")</f>
        <v>Feb</v>
      </c>
      <c r="G154" s="3" t="s">
        <v>11</v>
      </c>
      <c r="H154" s="3" t="s">
        <v>25</v>
      </c>
      <c r="I154" s="3" t="s">
        <v>8</v>
      </c>
      <c r="J154" s="3" t="s">
        <v>16</v>
      </c>
      <c r="K154" s="3" t="s">
        <v>23</v>
      </c>
      <c r="L154" s="3" t="s">
        <v>51</v>
      </c>
      <c r="M154" s="7">
        <v>12</v>
      </c>
      <c r="N154" s="4">
        <v>124.84</v>
      </c>
      <c r="O154" s="5">
        <v>0.1</v>
      </c>
      <c r="P154" s="4">
        <v>59.47</v>
      </c>
      <c r="Q154" s="4">
        <f t="shared" si="8"/>
        <v>1348.2719999999999</v>
      </c>
      <c r="R154" s="4">
        <f t="shared" si="9"/>
        <v>713.64</v>
      </c>
      <c r="S154" s="4">
        <f t="shared" si="10"/>
        <v>634.63199999999995</v>
      </c>
      <c r="T154" s="6">
        <f t="shared" si="11"/>
        <v>0.47070027412866244</v>
      </c>
    </row>
    <row r="155" spans="1:20" ht="15.6">
      <c r="A155" s="2">
        <v>2668</v>
      </c>
      <c r="B155" s="10">
        <v>46054</v>
      </c>
      <c r="C155" s="3">
        <f>YEAR(SalesDataTable[[#This Row],[Order Date]])</f>
        <v>2026</v>
      </c>
      <c r="D155" s="13" t="str">
        <f>"Q"&amp;ROUNDUP(MONTH(SalesDataTable[[#This Row],[Order Date]])/3,0)</f>
        <v>Q1</v>
      </c>
      <c r="E155" s="13">
        <f>MONTH(SalesDataTable[[#This Row],[Order Date]])</f>
        <v>2</v>
      </c>
      <c r="F155" s="3" t="str">
        <f>TEXT(SalesDataTable[[#This Row],[Order Date]],"mmm")</f>
        <v>Feb</v>
      </c>
      <c r="G155" s="3" t="s">
        <v>6</v>
      </c>
      <c r="H155" s="3" t="s">
        <v>43</v>
      </c>
      <c r="I155" s="3" t="s">
        <v>2</v>
      </c>
      <c r="J155" s="3" t="s">
        <v>3</v>
      </c>
      <c r="K155" s="3" t="s">
        <v>34</v>
      </c>
      <c r="L155" s="3" t="s">
        <v>42</v>
      </c>
      <c r="M155" s="7">
        <v>3</v>
      </c>
      <c r="N155" s="4">
        <v>35.36</v>
      </c>
      <c r="O155" s="5">
        <v>0</v>
      </c>
      <c r="P155" s="4">
        <v>13.7</v>
      </c>
      <c r="Q155" s="4">
        <f t="shared" si="8"/>
        <v>106.08</v>
      </c>
      <c r="R155" s="4">
        <f t="shared" si="9"/>
        <v>41.099999999999994</v>
      </c>
      <c r="S155" s="4">
        <f t="shared" si="10"/>
        <v>64.98</v>
      </c>
      <c r="T155" s="6">
        <f t="shared" si="11"/>
        <v>0.61255656108597289</v>
      </c>
    </row>
    <row r="156" spans="1:20" ht="15.6">
      <c r="A156" s="2">
        <v>2706</v>
      </c>
      <c r="B156" s="10">
        <v>46054</v>
      </c>
      <c r="C156" s="3">
        <f>YEAR(SalesDataTable[[#This Row],[Order Date]])</f>
        <v>2026</v>
      </c>
      <c r="D156" s="13" t="str">
        <f>"Q"&amp;ROUNDUP(MONTH(SalesDataTable[[#This Row],[Order Date]])/3,0)</f>
        <v>Q1</v>
      </c>
      <c r="E156" s="13">
        <f>MONTH(SalesDataTable[[#This Row],[Order Date]])</f>
        <v>2</v>
      </c>
      <c r="F156" s="3" t="str">
        <f>TEXT(SalesDataTable[[#This Row],[Order Date]],"mmm")</f>
        <v>Feb</v>
      </c>
      <c r="G156" s="3" t="s">
        <v>20</v>
      </c>
      <c r="H156" s="3" t="s">
        <v>47</v>
      </c>
      <c r="I156" s="3" t="s">
        <v>28</v>
      </c>
      <c r="J156" s="3" t="s">
        <v>3</v>
      </c>
      <c r="K156" s="3" t="s">
        <v>34</v>
      </c>
      <c r="L156" s="3" t="s">
        <v>38</v>
      </c>
      <c r="M156" s="7">
        <v>2</v>
      </c>
      <c r="N156" s="4">
        <v>122.43</v>
      </c>
      <c r="O156" s="5">
        <v>0</v>
      </c>
      <c r="P156" s="4">
        <v>69.08</v>
      </c>
      <c r="Q156" s="4">
        <f t="shared" si="8"/>
        <v>244.86</v>
      </c>
      <c r="R156" s="4">
        <f t="shared" si="9"/>
        <v>138.16</v>
      </c>
      <c r="S156" s="4">
        <f t="shared" si="10"/>
        <v>106.70000000000002</v>
      </c>
      <c r="T156" s="6">
        <f t="shared" si="11"/>
        <v>0.43575920934411505</v>
      </c>
    </row>
    <row r="157" spans="1:20" ht="15.6">
      <c r="A157" s="2">
        <v>2940</v>
      </c>
      <c r="B157" s="10">
        <v>46054</v>
      </c>
      <c r="C157" s="3">
        <f>YEAR(SalesDataTable[[#This Row],[Order Date]])</f>
        <v>2026</v>
      </c>
      <c r="D157" s="13" t="str">
        <f>"Q"&amp;ROUNDUP(MONTH(SalesDataTable[[#This Row],[Order Date]])/3,0)</f>
        <v>Q1</v>
      </c>
      <c r="E157" s="13">
        <f>MONTH(SalesDataTable[[#This Row],[Order Date]])</f>
        <v>2</v>
      </c>
      <c r="F157" s="3" t="str">
        <f>TEXT(SalesDataTable[[#This Row],[Order Date]],"mmm")</f>
        <v>Feb</v>
      </c>
      <c r="G157" s="3" t="s">
        <v>0</v>
      </c>
      <c r="H157" s="3" t="s">
        <v>50</v>
      </c>
      <c r="I157" s="3" t="s">
        <v>28</v>
      </c>
      <c r="J157" s="3" t="s">
        <v>13</v>
      </c>
      <c r="K157" s="3" t="s">
        <v>9</v>
      </c>
      <c r="L157" s="3" t="s">
        <v>17</v>
      </c>
      <c r="M157" s="7">
        <v>2</v>
      </c>
      <c r="N157" s="4">
        <v>140.47</v>
      </c>
      <c r="O157" s="5">
        <v>0.05</v>
      </c>
      <c r="P157" s="4">
        <v>78.39</v>
      </c>
      <c r="Q157" s="4">
        <f t="shared" si="8"/>
        <v>266.89299999999997</v>
      </c>
      <c r="R157" s="4">
        <f t="shared" si="9"/>
        <v>156.78</v>
      </c>
      <c r="S157" s="4">
        <f t="shared" si="10"/>
        <v>110.11299999999997</v>
      </c>
      <c r="T157" s="6">
        <f t="shared" si="11"/>
        <v>0.41257357817552348</v>
      </c>
    </row>
    <row r="158" spans="1:20" ht="15.6">
      <c r="A158" s="2">
        <v>1263</v>
      </c>
      <c r="B158" s="10">
        <v>46055</v>
      </c>
      <c r="C158" s="3">
        <f>YEAR(SalesDataTable[[#This Row],[Order Date]])</f>
        <v>2026</v>
      </c>
      <c r="D158" s="13" t="str">
        <f>"Q"&amp;ROUNDUP(MONTH(SalesDataTable[[#This Row],[Order Date]])/3,0)</f>
        <v>Q1</v>
      </c>
      <c r="E158" s="13">
        <f>MONTH(SalesDataTable[[#This Row],[Order Date]])</f>
        <v>2</v>
      </c>
      <c r="F158" s="3" t="str">
        <f>TEXT(SalesDataTable[[#This Row],[Order Date]],"mmm")</f>
        <v>Feb</v>
      </c>
      <c r="G158" s="3" t="s">
        <v>6</v>
      </c>
      <c r="H158" s="3" t="s">
        <v>49</v>
      </c>
      <c r="I158" s="3" t="s">
        <v>2</v>
      </c>
      <c r="J158" s="3" t="s">
        <v>3</v>
      </c>
      <c r="K158" s="3" t="s">
        <v>14</v>
      </c>
      <c r="L158" s="3" t="s">
        <v>32</v>
      </c>
      <c r="M158" s="7">
        <v>1</v>
      </c>
      <c r="N158" s="4">
        <v>45.43</v>
      </c>
      <c r="O158" s="5">
        <v>0.05</v>
      </c>
      <c r="P158" s="4">
        <v>18.670000000000002</v>
      </c>
      <c r="Q158" s="4">
        <f t="shared" si="8"/>
        <v>43.158499999999997</v>
      </c>
      <c r="R158" s="4">
        <f t="shared" si="9"/>
        <v>18.670000000000002</v>
      </c>
      <c r="S158" s="4">
        <f t="shared" si="10"/>
        <v>24.488499999999995</v>
      </c>
      <c r="T158" s="6">
        <f t="shared" si="11"/>
        <v>0.56740850585632019</v>
      </c>
    </row>
    <row r="159" spans="1:20" ht="15.6">
      <c r="A159" s="2">
        <v>1641</v>
      </c>
      <c r="B159" s="10">
        <v>46055</v>
      </c>
      <c r="C159" s="3">
        <f>YEAR(SalesDataTable[[#This Row],[Order Date]])</f>
        <v>2026</v>
      </c>
      <c r="D159" s="13" t="str">
        <f>"Q"&amp;ROUNDUP(MONTH(SalesDataTable[[#This Row],[Order Date]])/3,0)</f>
        <v>Q1</v>
      </c>
      <c r="E159" s="13">
        <f>MONTH(SalesDataTable[[#This Row],[Order Date]])</f>
        <v>2</v>
      </c>
      <c r="F159" s="3" t="str">
        <f>TEXT(SalesDataTable[[#This Row],[Order Date]],"mmm")</f>
        <v>Feb</v>
      </c>
      <c r="G159" s="3" t="s">
        <v>20</v>
      </c>
      <c r="H159" s="3" t="s">
        <v>47</v>
      </c>
      <c r="I159" s="3" t="s">
        <v>8</v>
      </c>
      <c r="J159" s="3" t="s">
        <v>16</v>
      </c>
      <c r="K159" s="3" t="s">
        <v>4</v>
      </c>
      <c r="L159" s="3" t="s">
        <v>30</v>
      </c>
      <c r="M159" s="7">
        <v>8</v>
      </c>
      <c r="N159" s="4">
        <v>102.78</v>
      </c>
      <c r="O159" s="5">
        <v>0.15</v>
      </c>
      <c r="P159" s="4">
        <v>50.39</v>
      </c>
      <c r="Q159" s="4">
        <f t="shared" si="8"/>
        <v>698.904</v>
      </c>
      <c r="R159" s="4">
        <f t="shared" si="9"/>
        <v>403.12</v>
      </c>
      <c r="S159" s="4">
        <f t="shared" si="10"/>
        <v>295.78399999999999</v>
      </c>
      <c r="T159" s="6">
        <f t="shared" si="11"/>
        <v>0.42321119924911005</v>
      </c>
    </row>
    <row r="160" spans="1:20" ht="15.6">
      <c r="A160" s="2">
        <v>2014</v>
      </c>
      <c r="B160" s="10">
        <v>46055</v>
      </c>
      <c r="C160" s="3">
        <f>YEAR(SalesDataTable[[#This Row],[Order Date]])</f>
        <v>2026</v>
      </c>
      <c r="D160" s="13" t="str">
        <f>"Q"&amp;ROUNDUP(MONTH(SalesDataTable[[#This Row],[Order Date]])/3,0)</f>
        <v>Q1</v>
      </c>
      <c r="E160" s="13">
        <f>MONTH(SalesDataTable[[#This Row],[Order Date]])</f>
        <v>2</v>
      </c>
      <c r="F160" s="3" t="str">
        <f>TEXT(SalesDataTable[[#This Row],[Order Date]],"mmm")</f>
        <v>Feb</v>
      </c>
      <c r="G160" s="3" t="s">
        <v>6</v>
      </c>
      <c r="H160" s="3" t="s">
        <v>41</v>
      </c>
      <c r="I160" s="3" t="s">
        <v>28</v>
      </c>
      <c r="J160" s="3" t="s">
        <v>13</v>
      </c>
      <c r="K160" s="3" t="s">
        <v>23</v>
      </c>
      <c r="L160" s="3" t="s">
        <v>51</v>
      </c>
      <c r="M160" s="7">
        <v>1</v>
      </c>
      <c r="N160" s="4">
        <v>123.95</v>
      </c>
      <c r="O160" s="5">
        <v>0</v>
      </c>
      <c r="P160" s="4">
        <v>61.32</v>
      </c>
      <c r="Q160" s="4">
        <f t="shared" si="8"/>
        <v>123.95</v>
      </c>
      <c r="R160" s="4">
        <f t="shared" si="9"/>
        <v>61.32</v>
      </c>
      <c r="S160" s="4">
        <f t="shared" si="10"/>
        <v>62.63</v>
      </c>
      <c r="T160" s="6">
        <f t="shared" si="11"/>
        <v>0.50528438886647842</v>
      </c>
    </row>
    <row r="161" spans="1:20" ht="15.6">
      <c r="A161" s="2">
        <v>2642</v>
      </c>
      <c r="B161" s="10">
        <v>46055</v>
      </c>
      <c r="C161" s="3">
        <f>YEAR(SalesDataTable[[#This Row],[Order Date]])</f>
        <v>2026</v>
      </c>
      <c r="D161" s="13" t="str">
        <f>"Q"&amp;ROUNDUP(MONTH(SalesDataTable[[#This Row],[Order Date]])/3,0)</f>
        <v>Q1</v>
      </c>
      <c r="E161" s="13">
        <f>MONTH(SalesDataTable[[#This Row],[Order Date]])</f>
        <v>2</v>
      </c>
      <c r="F161" s="3" t="str">
        <f>TEXT(SalesDataTable[[#This Row],[Order Date]],"mmm")</f>
        <v>Feb</v>
      </c>
      <c r="G161" s="3" t="s">
        <v>6</v>
      </c>
      <c r="H161" s="3" t="s">
        <v>41</v>
      </c>
      <c r="I161" s="3" t="s">
        <v>28</v>
      </c>
      <c r="J161" s="3" t="s">
        <v>3</v>
      </c>
      <c r="K161" s="3" t="s">
        <v>23</v>
      </c>
      <c r="L161" s="3" t="s">
        <v>29</v>
      </c>
      <c r="M161" s="7">
        <v>3</v>
      </c>
      <c r="N161" s="4">
        <v>199.9</v>
      </c>
      <c r="O161" s="5">
        <v>0</v>
      </c>
      <c r="P161" s="4">
        <v>104.18</v>
      </c>
      <c r="Q161" s="4">
        <f t="shared" si="8"/>
        <v>599.70000000000005</v>
      </c>
      <c r="R161" s="4">
        <f t="shared" si="9"/>
        <v>312.54000000000002</v>
      </c>
      <c r="S161" s="4">
        <f t="shared" si="10"/>
        <v>287.16000000000003</v>
      </c>
      <c r="T161" s="6">
        <f t="shared" si="11"/>
        <v>0.47883941970985494</v>
      </c>
    </row>
    <row r="162" spans="1:20" ht="15.6">
      <c r="A162" s="2">
        <v>2929</v>
      </c>
      <c r="B162" s="10">
        <v>46055</v>
      </c>
      <c r="C162" s="3">
        <f>YEAR(SalesDataTable[[#This Row],[Order Date]])</f>
        <v>2026</v>
      </c>
      <c r="D162" s="13" t="str">
        <f>"Q"&amp;ROUNDUP(MONTH(SalesDataTable[[#This Row],[Order Date]])/3,0)</f>
        <v>Q1</v>
      </c>
      <c r="E162" s="13">
        <f>MONTH(SalesDataTable[[#This Row],[Order Date]])</f>
        <v>2</v>
      </c>
      <c r="F162" s="3" t="str">
        <f>TEXT(SalesDataTable[[#This Row],[Order Date]],"mmm")</f>
        <v>Feb</v>
      </c>
      <c r="G162" s="3" t="s">
        <v>6</v>
      </c>
      <c r="H162" s="3" t="s">
        <v>43</v>
      </c>
      <c r="I162" s="3" t="s">
        <v>28</v>
      </c>
      <c r="J162" s="3" t="s">
        <v>3</v>
      </c>
      <c r="K162" s="3" t="s">
        <v>9</v>
      </c>
      <c r="L162" s="3" t="s">
        <v>10</v>
      </c>
      <c r="M162" s="7">
        <v>1</v>
      </c>
      <c r="N162" s="4">
        <v>93.78</v>
      </c>
      <c r="O162" s="5">
        <v>0</v>
      </c>
      <c r="P162" s="4">
        <v>44.21</v>
      </c>
      <c r="Q162" s="4">
        <f t="shared" si="8"/>
        <v>93.78</v>
      </c>
      <c r="R162" s="4">
        <f t="shared" si="9"/>
        <v>44.21</v>
      </c>
      <c r="S162" s="4">
        <f t="shared" si="10"/>
        <v>49.57</v>
      </c>
      <c r="T162" s="6">
        <f t="shared" si="11"/>
        <v>0.52857752185967155</v>
      </c>
    </row>
    <row r="163" spans="1:20" ht="15.6">
      <c r="A163" s="2">
        <v>3855</v>
      </c>
      <c r="B163" s="10">
        <v>46055</v>
      </c>
      <c r="C163" s="3">
        <f>YEAR(SalesDataTable[[#This Row],[Order Date]])</f>
        <v>2026</v>
      </c>
      <c r="D163" s="13" t="str">
        <f>"Q"&amp;ROUNDUP(MONTH(SalesDataTable[[#This Row],[Order Date]])/3,0)</f>
        <v>Q1</v>
      </c>
      <c r="E163" s="13">
        <f>MONTH(SalesDataTable[[#This Row],[Order Date]])</f>
        <v>2</v>
      </c>
      <c r="F163" s="3" t="str">
        <f>TEXT(SalesDataTable[[#This Row],[Order Date]],"mmm")</f>
        <v>Feb</v>
      </c>
      <c r="G163" s="3" t="s">
        <v>0</v>
      </c>
      <c r="H163" s="3" t="s">
        <v>1</v>
      </c>
      <c r="I163" s="3" t="s">
        <v>2</v>
      </c>
      <c r="J163" s="3" t="s">
        <v>16</v>
      </c>
      <c r="K163" s="3" t="s">
        <v>34</v>
      </c>
      <c r="L163" s="3" t="s">
        <v>35</v>
      </c>
      <c r="M163" s="7">
        <v>1</v>
      </c>
      <c r="N163" s="4">
        <v>39.39</v>
      </c>
      <c r="O163" s="5">
        <v>0.1</v>
      </c>
      <c r="P163" s="4">
        <v>15.09</v>
      </c>
      <c r="Q163" s="4">
        <f t="shared" si="8"/>
        <v>35.451000000000001</v>
      </c>
      <c r="R163" s="4">
        <f t="shared" si="9"/>
        <v>15.09</v>
      </c>
      <c r="S163" s="4">
        <f t="shared" si="10"/>
        <v>20.361000000000001</v>
      </c>
      <c r="T163" s="6">
        <f t="shared" si="11"/>
        <v>0.57434204958957435</v>
      </c>
    </row>
    <row r="164" spans="1:20" ht="15.6">
      <c r="A164" s="2">
        <v>4031</v>
      </c>
      <c r="B164" s="10">
        <v>46055</v>
      </c>
      <c r="C164" s="3">
        <f>YEAR(SalesDataTable[[#This Row],[Order Date]])</f>
        <v>2026</v>
      </c>
      <c r="D164" s="13" t="str">
        <f>"Q"&amp;ROUNDUP(MONTH(SalesDataTable[[#This Row],[Order Date]])/3,0)</f>
        <v>Q1</v>
      </c>
      <c r="E164" s="13">
        <f>MONTH(SalesDataTable[[#This Row],[Order Date]])</f>
        <v>2</v>
      </c>
      <c r="F164" s="3" t="str">
        <f>TEXT(SalesDataTable[[#This Row],[Order Date]],"mmm")</f>
        <v>Feb</v>
      </c>
      <c r="G164" s="3" t="s">
        <v>0</v>
      </c>
      <c r="H164" s="3" t="s">
        <v>1</v>
      </c>
      <c r="I164" s="3" t="s">
        <v>2</v>
      </c>
      <c r="J164" s="3" t="s">
        <v>13</v>
      </c>
      <c r="K164" s="3" t="s">
        <v>4</v>
      </c>
      <c r="L164" s="3" t="s">
        <v>30</v>
      </c>
      <c r="M164" s="7">
        <v>6</v>
      </c>
      <c r="N164" s="4">
        <v>101.64</v>
      </c>
      <c r="O164" s="5">
        <v>0</v>
      </c>
      <c r="P164" s="4">
        <v>51.06</v>
      </c>
      <c r="Q164" s="4">
        <f t="shared" si="8"/>
        <v>609.84</v>
      </c>
      <c r="R164" s="4">
        <f t="shared" si="9"/>
        <v>306.36</v>
      </c>
      <c r="S164" s="4">
        <f t="shared" si="10"/>
        <v>303.48</v>
      </c>
      <c r="T164" s="6">
        <f t="shared" si="11"/>
        <v>0.49763872491145217</v>
      </c>
    </row>
    <row r="165" spans="1:20" ht="15.6">
      <c r="A165" s="2">
        <v>2</v>
      </c>
      <c r="B165" s="10">
        <v>46056</v>
      </c>
      <c r="C165" s="3">
        <f>YEAR(SalesDataTable[[#This Row],[Order Date]])</f>
        <v>2026</v>
      </c>
      <c r="D165" s="13" t="str">
        <f>"Q"&amp;ROUNDUP(MONTH(SalesDataTable[[#This Row],[Order Date]])/3,0)</f>
        <v>Q1</v>
      </c>
      <c r="E165" s="13">
        <f>MONTH(SalesDataTable[[#This Row],[Order Date]])</f>
        <v>2</v>
      </c>
      <c r="F165" s="3" t="str">
        <f>TEXT(SalesDataTable[[#This Row],[Order Date]],"mmm")</f>
        <v>Feb</v>
      </c>
      <c r="G165" s="3" t="s">
        <v>0</v>
      </c>
      <c r="H165" s="3" t="s">
        <v>1</v>
      </c>
      <c r="I165" s="3" t="s">
        <v>8</v>
      </c>
      <c r="J165" s="3" t="s">
        <v>16</v>
      </c>
      <c r="K165" s="3" t="s">
        <v>34</v>
      </c>
      <c r="L165" s="3" t="s">
        <v>42</v>
      </c>
      <c r="M165" s="7">
        <v>12</v>
      </c>
      <c r="N165" s="4">
        <v>36.74</v>
      </c>
      <c r="O165" s="5">
        <v>0.2</v>
      </c>
      <c r="P165" s="4">
        <v>13.53</v>
      </c>
      <c r="Q165" s="4">
        <f t="shared" si="8"/>
        <v>352.70400000000001</v>
      </c>
      <c r="R165" s="4">
        <f t="shared" si="9"/>
        <v>162.35999999999999</v>
      </c>
      <c r="S165" s="4">
        <f t="shared" si="10"/>
        <v>190.34400000000002</v>
      </c>
      <c r="T165" s="6">
        <f t="shared" si="11"/>
        <v>0.53967065868263475</v>
      </c>
    </row>
    <row r="166" spans="1:20" ht="15.6">
      <c r="A166" s="2">
        <v>4228</v>
      </c>
      <c r="B166" s="10">
        <v>46056</v>
      </c>
      <c r="C166" s="3">
        <f>YEAR(SalesDataTable[[#This Row],[Order Date]])</f>
        <v>2026</v>
      </c>
      <c r="D166" s="13" t="str">
        <f>"Q"&amp;ROUNDUP(MONTH(SalesDataTable[[#This Row],[Order Date]])/3,0)</f>
        <v>Q1</v>
      </c>
      <c r="E166" s="13">
        <f>MONTH(SalesDataTable[[#This Row],[Order Date]])</f>
        <v>2</v>
      </c>
      <c r="F166" s="3" t="str">
        <f>TEXT(SalesDataTable[[#This Row],[Order Date]],"mmm")</f>
        <v>Feb</v>
      </c>
      <c r="G166" s="3" t="s">
        <v>20</v>
      </c>
      <c r="H166" s="3" t="s">
        <v>33</v>
      </c>
      <c r="I166" s="3" t="s">
        <v>19</v>
      </c>
      <c r="J166" s="3" t="s">
        <v>13</v>
      </c>
      <c r="K166" s="3" t="s">
        <v>9</v>
      </c>
      <c r="L166" s="3" t="s">
        <v>37</v>
      </c>
      <c r="M166" s="7">
        <v>2</v>
      </c>
      <c r="N166" s="4">
        <v>154.62</v>
      </c>
      <c r="O166" s="5">
        <v>0</v>
      </c>
      <c r="P166" s="4">
        <v>78.209999999999994</v>
      </c>
      <c r="Q166" s="4">
        <f t="shared" si="8"/>
        <v>309.24</v>
      </c>
      <c r="R166" s="4">
        <f t="shared" si="9"/>
        <v>156.41999999999999</v>
      </c>
      <c r="S166" s="4">
        <f t="shared" si="10"/>
        <v>152.82000000000002</v>
      </c>
      <c r="T166" s="6">
        <f t="shared" si="11"/>
        <v>0.49417927823050062</v>
      </c>
    </row>
    <row r="167" spans="1:20" ht="15.6">
      <c r="A167" s="2">
        <v>928</v>
      </c>
      <c r="B167" s="10">
        <v>46057</v>
      </c>
      <c r="C167" s="3">
        <f>YEAR(SalesDataTable[[#This Row],[Order Date]])</f>
        <v>2026</v>
      </c>
      <c r="D167" s="13" t="str">
        <f>"Q"&amp;ROUNDUP(MONTH(SalesDataTable[[#This Row],[Order Date]])/3,0)</f>
        <v>Q1</v>
      </c>
      <c r="E167" s="13">
        <f>MONTH(SalesDataTable[[#This Row],[Order Date]])</f>
        <v>2</v>
      </c>
      <c r="F167" s="3" t="str">
        <f>TEXT(SalesDataTable[[#This Row],[Order Date]],"mmm")</f>
        <v>Feb</v>
      </c>
      <c r="G167" s="3" t="s">
        <v>0</v>
      </c>
      <c r="H167" s="3" t="s">
        <v>1</v>
      </c>
      <c r="I167" s="3" t="s">
        <v>28</v>
      </c>
      <c r="J167" s="3" t="s">
        <v>13</v>
      </c>
      <c r="K167" s="3" t="s">
        <v>23</v>
      </c>
      <c r="L167" s="3" t="s">
        <v>51</v>
      </c>
      <c r="M167" s="7">
        <v>1</v>
      </c>
      <c r="N167" s="4">
        <v>125.63</v>
      </c>
      <c r="O167" s="5">
        <v>0.1</v>
      </c>
      <c r="P167" s="4">
        <v>60.38</v>
      </c>
      <c r="Q167" s="4">
        <f t="shared" si="8"/>
        <v>113.06699999999999</v>
      </c>
      <c r="R167" s="4">
        <f t="shared" si="9"/>
        <v>60.38</v>
      </c>
      <c r="S167" s="4">
        <f t="shared" si="10"/>
        <v>52.686999999999991</v>
      </c>
      <c r="T167" s="6">
        <f t="shared" si="11"/>
        <v>0.46598034793529497</v>
      </c>
    </row>
    <row r="168" spans="1:20" ht="15.6">
      <c r="A168" s="2">
        <v>933</v>
      </c>
      <c r="B168" s="10">
        <v>46057</v>
      </c>
      <c r="C168" s="3">
        <f>YEAR(SalesDataTable[[#This Row],[Order Date]])</f>
        <v>2026</v>
      </c>
      <c r="D168" s="13" t="str">
        <f>"Q"&amp;ROUNDUP(MONTH(SalesDataTable[[#This Row],[Order Date]])/3,0)</f>
        <v>Q1</v>
      </c>
      <c r="E168" s="13">
        <f>MONTH(SalesDataTable[[#This Row],[Order Date]])</f>
        <v>2</v>
      </c>
      <c r="F168" s="3" t="str">
        <f>TEXT(SalesDataTable[[#This Row],[Order Date]],"mmm")</f>
        <v>Feb</v>
      </c>
      <c r="G168" s="3" t="s">
        <v>6</v>
      </c>
      <c r="H168" s="3" t="s">
        <v>41</v>
      </c>
      <c r="I168" s="3" t="s">
        <v>2</v>
      </c>
      <c r="J168" s="3" t="s">
        <v>13</v>
      </c>
      <c r="K168" s="3" t="s">
        <v>23</v>
      </c>
      <c r="L168" s="3" t="s">
        <v>40</v>
      </c>
      <c r="M168" s="7">
        <v>2</v>
      </c>
      <c r="N168" s="4">
        <v>81.59</v>
      </c>
      <c r="O168" s="5">
        <v>0.1</v>
      </c>
      <c r="P168" s="4">
        <v>38.64</v>
      </c>
      <c r="Q168" s="4">
        <f t="shared" si="8"/>
        <v>146.86200000000002</v>
      </c>
      <c r="R168" s="4">
        <f t="shared" si="9"/>
        <v>77.28</v>
      </c>
      <c r="S168" s="4">
        <f t="shared" si="10"/>
        <v>69.582000000000022</v>
      </c>
      <c r="T168" s="6">
        <f t="shared" si="11"/>
        <v>0.47379172284185161</v>
      </c>
    </row>
    <row r="169" spans="1:20" ht="15.6">
      <c r="A169" s="2">
        <v>1646</v>
      </c>
      <c r="B169" s="10">
        <v>46057</v>
      </c>
      <c r="C169" s="3">
        <f>YEAR(SalesDataTable[[#This Row],[Order Date]])</f>
        <v>2026</v>
      </c>
      <c r="D169" s="13" t="str">
        <f>"Q"&amp;ROUNDUP(MONTH(SalesDataTable[[#This Row],[Order Date]])/3,0)</f>
        <v>Q1</v>
      </c>
      <c r="E169" s="13">
        <f>MONTH(SalesDataTable[[#This Row],[Order Date]])</f>
        <v>2</v>
      </c>
      <c r="F169" s="3" t="str">
        <f>TEXT(SalesDataTable[[#This Row],[Order Date]],"mmm")</f>
        <v>Feb</v>
      </c>
      <c r="G169" s="3" t="s">
        <v>11</v>
      </c>
      <c r="H169" s="3" t="s">
        <v>25</v>
      </c>
      <c r="I169" s="3" t="s">
        <v>2</v>
      </c>
      <c r="J169" s="3" t="s">
        <v>13</v>
      </c>
      <c r="K169" s="3" t="s">
        <v>14</v>
      </c>
      <c r="L169" s="3" t="s">
        <v>32</v>
      </c>
      <c r="M169" s="7">
        <v>2</v>
      </c>
      <c r="N169" s="4">
        <v>45.81</v>
      </c>
      <c r="O169" s="5">
        <v>0.1</v>
      </c>
      <c r="P169" s="4">
        <v>18.420000000000002</v>
      </c>
      <c r="Q169" s="4">
        <f t="shared" si="8"/>
        <v>82.458000000000013</v>
      </c>
      <c r="R169" s="4">
        <f t="shared" si="9"/>
        <v>36.840000000000003</v>
      </c>
      <c r="S169" s="4">
        <f t="shared" si="10"/>
        <v>45.618000000000009</v>
      </c>
      <c r="T169" s="6">
        <f t="shared" si="11"/>
        <v>0.55322709743141962</v>
      </c>
    </row>
    <row r="170" spans="1:20" ht="15.6">
      <c r="A170" s="2">
        <v>380</v>
      </c>
      <c r="B170" s="10">
        <v>46058</v>
      </c>
      <c r="C170" s="3">
        <f>YEAR(SalesDataTable[[#This Row],[Order Date]])</f>
        <v>2026</v>
      </c>
      <c r="D170" s="13" t="str">
        <f>"Q"&amp;ROUNDUP(MONTH(SalesDataTable[[#This Row],[Order Date]])/3,0)</f>
        <v>Q1</v>
      </c>
      <c r="E170" s="13">
        <f>MONTH(SalesDataTable[[#This Row],[Order Date]])</f>
        <v>2</v>
      </c>
      <c r="F170" s="3" t="str">
        <f>TEXT(SalesDataTable[[#This Row],[Order Date]],"mmm")</f>
        <v>Feb</v>
      </c>
      <c r="G170" s="3" t="s">
        <v>6</v>
      </c>
      <c r="H170" s="3" t="s">
        <v>43</v>
      </c>
      <c r="I170" s="3" t="s">
        <v>2</v>
      </c>
      <c r="J170" s="3" t="s">
        <v>3</v>
      </c>
      <c r="K170" s="3" t="s">
        <v>34</v>
      </c>
      <c r="L170" s="3" t="s">
        <v>38</v>
      </c>
      <c r="M170" s="7">
        <v>3</v>
      </c>
      <c r="N170" s="4">
        <v>125.63</v>
      </c>
      <c r="O170" s="5">
        <v>0</v>
      </c>
      <c r="P170" s="4">
        <v>71.05</v>
      </c>
      <c r="Q170" s="4">
        <f t="shared" si="8"/>
        <v>376.89</v>
      </c>
      <c r="R170" s="4">
        <f t="shared" si="9"/>
        <v>213.14999999999998</v>
      </c>
      <c r="S170" s="4">
        <f t="shared" si="10"/>
        <v>163.74</v>
      </c>
      <c r="T170" s="6">
        <f t="shared" si="11"/>
        <v>0.43445037013452203</v>
      </c>
    </row>
    <row r="171" spans="1:20" ht="15.6">
      <c r="A171" s="2">
        <v>1723</v>
      </c>
      <c r="B171" s="10">
        <v>46058</v>
      </c>
      <c r="C171" s="3">
        <f>YEAR(SalesDataTable[[#This Row],[Order Date]])</f>
        <v>2026</v>
      </c>
      <c r="D171" s="13" t="str">
        <f>"Q"&amp;ROUNDUP(MONTH(SalesDataTable[[#This Row],[Order Date]])/3,0)</f>
        <v>Q1</v>
      </c>
      <c r="E171" s="13">
        <f>MONTH(SalesDataTable[[#This Row],[Order Date]])</f>
        <v>2</v>
      </c>
      <c r="F171" s="3" t="str">
        <f>TEXT(SalesDataTable[[#This Row],[Order Date]],"mmm")</f>
        <v>Feb</v>
      </c>
      <c r="G171" s="3" t="s">
        <v>20</v>
      </c>
      <c r="H171" s="3" t="s">
        <v>33</v>
      </c>
      <c r="I171" s="3" t="s">
        <v>2</v>
      </c>
      <c r="J171" s="3" t="s">
        <v>3</v>
      </c>
      <c r="K171" s="3" t="s">
        <v>4</v>
      </c>
      <c r="L171" s="3" t="s">
        <v>30</v>
      </c>
      <c r="M171" s="7">
        <v>2</v>
      </c>
      <c r="N171" s="4">
        <v>101.01</v>
      </c>
      <c r="O171" s="5">
        <v>0</v>
      </c>
      <c r="P171" s="4">
        <v>50.26</v>
      </c>
      <c r="Q171" s="4">
        <f t="shared" si="8"/>
        <v>202.02</v>
      </c>
      <c r="R171" s="4">
        <f t="shared" si="9"/>
        <v>100.52</v>
      </c>
      <c r="S171" s="4">
        <f t="shared" si="10"/>
        <v>101.50000000000001</v>
      </c>
      <c r="T171" s="6">
        <f t="shared" si="11"/>
        <v>0.50242550242550243</v>
      </c>
    </row>
    <row r="172" spans="1:20" ht="15.6">
      <c r="A172" s="2">
        <v>2529</v>
      </c>
      <c r="B172" s="10">
        <v>46058</v>
      </c>
      <c r="C172" s="3">
        <f>YEAR(SalesDataTable[[#This Row],[Order Date]])</f>
        <v>2026</v>
      </c>
      <c r="D172" s="13" t="str">
        <f>"Q"&amp;ROUNDUP(MONTH(SalesDataTable[[#This Row],[Order Date]])/3,0)</f>
        <v>Q1</v>
      </c>
      <c r="E172" s="13">
        <f>MONTH(SalesDataTable[[#This Row],[Order Date]])</f>
        <v>2</v>
      </c>
      <c r="F172" s="3" t="str">
        <f>TEXT(SalesDataTable[[#This Row],[Order Date]],"mmm")</f>
        <v>Feb</v>
      </c>
      <c r="G172" s="3" t="s">
        <v>20</v>
      </c>
      <c r="H172" s="3" t="s">
        <v>47</v>
      </c>
      <c r="I172" s="3" t="s">
        <v>2</v>
      </c>
      <c r="J172" s="3" t="s">
        <v>3</v>
      </c>
      <c r="K172" s="3" t="s">
        <v>9</v>
      </c>
      <c r="L172" s="3" t="s">
        <v>37</v>
      </c>
      <c r="M172" s="7">
        <v>6</v>
      </c>
      <c r="N172" s="4">
        <v>154.22</v>
      </c>
      <c r="O172" s="5">
        <v>0</v>
      </c>
      <c r="P172" s="4">
        <v>79.599999999999994</v>
      </c>
      <c r="Q172" s="4">
        <f t="shared" si="8"/>
        <v>925.31999999999994</v>
      </c>
      <c r="R172" s="4">
        <f t="shared" si="9"/>
        <v>477.59999999999997</v>
      </c>
      <c r="S172" s="4">
        <f t="shared" si="10"/>
        <v>447.71999999999997</v>
      </c>
      <c r="T172" s="6">
        <f t="shared" si="11"/>
        <v>0.4838542342108676</v>
      </c>
    </row>
    <row r="173" spans="1:20" ht="15.6">
      <c r="A173" s="2">
        <v>2685</v>
      </c>
      <c r="B173" s="10">
        <v>46058</v>
      </c>
      <c r="C173" s="3">
        <f>YEAR(SalesDataTable[[#This Row],[Order Date]])</f>
        <v>2026</v>
      </c>
      <c r="D173" s="13" t="str">
        <f>"Q"&amp;ROUNDUP(MONTH(SalesDataTable[[#This Row],[Order Date]])/3,0)</f>
        <v>Q1</v>
      </c>
      <c r="E173" s="13">
        <f>MONTH(SalesDataTable[[#This Row],[Order Date]])</f>
        <v>2</v>
      </c>
      <c r="F173" s="3" t="str">
        <f>TEXT(SalesDataTable[[#This Row],[Order Date]],"mmm")</f>
        <v>Feb</v>
      </c>
      <c r="G173" s="3" t="s">
        <v>6</v>
      </c>
      <c r="H173" s="3" t="s">
        <v>49</v>
      </c>
      <c r="I173" s="3" t="s">
        <v>2</v>
      </c>
      <c r="J173" s="3" t="s">
        <v>13</v>
      </c>
      <c r="K173" s="3" t="s">
        <v>9</v>
      </c>
      <c r="L173" s="3" t="s">
        <v>46</v>
      </c>
      <c r="M173" s="7">
        <v>1</v>
      </c>
      <c r="N173" s="4">
        <v>72.78</v>
      </c>
      <c r="O173" s="5">
        <v>0.05</v>
      </c>
      <c r="P173" s="4">
        <v>33.26</v>
      </c>
      <c r="Q173" s="4">
        <f t="shared" si="8"/>
        <v>69.140999999999991</v>
      </c>
      <c r="R173" s="4">
        <f t="shared" si="9"/>
        <v>33.26</v>
      </c>
      <c r="S173" s="4">
        <f t="shared" si="10"/>
        <v>35.880999999999993</v>
      </c>
      <c r="T173" s="6">
        <f t="shared" si="11"/>
        <v>0.51895402149231273</v>
      </c>
    </row>
    <row r="174" spans="1:20" ht="15.6">
      <c r="A174" s="2">
        <v>2793</v>
      </c>
      <c r="B174" s="10">
        <v>46058</v>
      </c>
      <c r="C174" s="3">
        <f>YEAR(SalesDataTable[[#This Row],[Order Date]])</f>
        <v>2026</v>
      </c>
      <c r="D174" s="13" t="str">
        <f>"Q"&amp;ROUNDUP(MONTH(SalesDataTable[[#This Row],[Order Date]])/3,0)</f>
        <v>Q1</v>
      </c>
      <c r="E174" s="13">
        <f>MONTH(SalesDataTable[[#This Row],[Order Date]])</f>
        <v>2</v>
      </c>
      <c r="F174" s="3" t="str">
        <f>TEXT(SalesDataTable[[#This Row],[Order Date]],"mmm")</f>
        <v>Feb</v>
      </c>
      <c r="G174" s="3" t="s">
        <v>6</v>
      </c>
      <c r="H174" s="3" t="s">
        <v>49</v>
      </c>
      <c r="I174" s="3" t="s">
        <v>8</v>
      </c>
      <c r="J174" s="3" t="s">
        <v>16</v>
      </c>
      <c r="K174" s="3" t="s">
        <v>23</v>
      </c>
      <c r="L174" s="3" t="s">
        <v>51</v>
      </c>
      <c r="M174" s="7">
        <v>3</v>
      </c>
      <c r="N174" s="4">
        <v>122.69</v>
      </c>
      <c r="O174" s="5">
        <v>0.05</v>
      </c>
      <c r="P174" s="4">
        <v>62.08</v>
      </c>
      <c r="Q174" s="4">
        <f t="shared" si="8"/>
        <v>349.66649999999998</v>
      </c>
      <c r="R174" s="4">
        <f t="shared" si="9"/>
        <v>186.24</v>
      </c>
      <c r="S174" s="4">
        <f t="shared" si="10"/>
        <v>163.42649999999998</v>
      </c>
      <c r="T174" s="6">
        <f t="shared" si="11"/>
        <v>0.46737820180085876</v>
      </c>
    </row>
    <row r="175" spans="1:20" ht="15.6">
      <c r="A175" s="2">
        <v>346</v>
      </c>
      <c r="B175" s="10">
        <v>46059</v>
      </c>
      <c r="C175" s="3">
        <f>YEAR(SalesDataTable[[#This Row],[Order Date]])</f>
        <v>2026</v>
      </c>
      <c r="D175" s="13" t="str">
        <f>"Q"&amp;ROUNDUP(MONTH(SalesDataTable[[#This Row],[Order Date]])/3,0)</f>
        <v>Q1</v>
      </c>
      <c r="E175" s="13">
        <f>MONTH(SalesDataTable[[#This Row],[Order Date]])</f>
        <v>2</v>
      </c>
      <c r="F175" s="3" t="str">
        <f>TEXT(SalesDataTable[[#This Row],[Order Date]],"mmm")</f>
        <v>Feb</v>
      </c>
      <c r="G175" s="3" t="s">
        <v>6</v>
      </c>
      <c r="H175" s="3" t="s">
        <v>7</v>
      </c>
      <c r="I175" s="3" t="s">
        <v>2</v>
      </c>
      <c r="J175" s="3" t="s">
        <v>16</v>
      </c>
      <c r="K175" s="3" t="s">
        <v>4</v>
      </c>
      <c r="L175" s="3" t="s">
        <v>30</v>
      </c>
      <c r="M175" s="7">
        <v>3</v>
      </c>
      <c r="N175" s="4">
        <v>103.22</v>
      </c>
      <c r="O175" s="5">
        <v>0</v>
      </c>
      <c r="P175" s="4">
        <v>50.74</v>
      </c>
      <c r="Q175" s="4">
        <f t="shared" si="8"/>
        <v>309.65999999999997</v>
      </c>
      <c r="R175" s="4">
        <f t="shared" si="9"/>
        <v>152.22</v>
      </c>
      <c r="S175" s="4">
        <f t="shared" si="10"/>
        <v>157.43999999999997</v>
      </c>
      <c r="T175" s="6">
        <f t="shared" si="11"/>
        <v>0.50842859910869986</v>
      </c>
    </row>
    <row r="176" spans="1:20" ht="15.6">
      <c r="A176" s="2">
        <v>539</v>
      </c>
      <c r="B176" s="10">
        <v>46059</v>
      </c>
      <c r="C176" s="3">
        <f>YEAR(SalesDataTable[[#This Row],[Order Date]])</f>
        <v>2026</v>
      </c>
      <c r="D176" s="13" t="str">
        <f>"Q"&amp;ROUNDUP(MONTH(SalesDataTable[[#This Row],[Order Date]])/3,0)</f>
        <v>Q1</v>
      </c>
      <c r="E176" s="13">
        <f>MONTH(SalesDataTable[[#This Row],[Order Date]])</f>
        <v>2</v>
      </c>
      <c r="F176" s="3" t="str">
        <f>TEXT(SalesDataTable[[#This Row],[Order Date]],"mmm")</f>
        <v>Feb</v>
      </c>
      <c r="G176" s="3" t="s">
        <v>0</v>
      </c>
      <c r="H176" s="3" t="s">
        <v>50</v>
      </c>
      <c r="I176" s="3" t="s">
        <v>28</v>
      </c>
      <c r="J176" s="3" t="s">
        <v>13</v>
      </c>
      <c r="K176" s="3" t="s">
        <v>9</v>
      </c>
      <c r="L176" s="3" t="s">
        <v>10</v>
      </c>
      <c r="M176" s="7">
        <v>3</v>
      </c>
      <c r="N176" s="4">
        <v>92.96</v>
      </c>
      <c r="O176" s="5">
        <v>0.15</v>
      </c>
      <c r="P176" s="4">
        <v>44.56</v>
      </c>
      <c r="Q176" s="4">
        <f t="shared" si="8"/>
        <v>237.048</v>
      </c>
      <c r="R176" s="4">
        <f t="shared" si="9"/>
        <v>133.68</v>
      </c>
      <c r="S176" s="4">
        <f t="shared" si="10"/>
        <v>103.36799999999999</v>
      </c>
      <c r="T176" s="6">
        <f t="shared" si="11"/>
        <v>0.43606358205932971</v>
      </c>
    </row>
    <row r="177" spans="1:20" ht="15.6">
      <c r="A177" s="2">
        <v>1368</v>
      </c>
      <c r="B177" s="10">
        <v>46059</v>
      </c>
      <c r="C177" s="3">
        <f>YEAR(SalesDataTable[[#This Row],[Order Date]])</f>
        <v>2026</v>
      </c>
      <c r="D177" s="13" t="str">
        <f>"Q"&amp;ROUNDUP(MONTH(SalesDataTable[[#This Row],[Order Date]])/3,0)</f>
        <v>Q1</v>
      </c>
      <c r="E177" s="13">
        <f>MONTH(SalesDataTable[[#This Row],[Order Date]])</f>
        <v>2</v>
      </c>
      <c r="F177" s="3" t="str">
        <f>TEXT(SalesDataTable[[#This Row],[Order Date]],"mmm")</f>
        <v>Feb</v>
      </c>
      <c r="G177" s="3" t="s">
        <v>6</v>
      </c>
      <c r="H177" s="3" t="s">
        <v>43</v>
      </c>
      <c r="I177" s="3" t="s">
        <v>19</v>
      </c>
      <c r="J177" s="3" t="s">
        <v>13</v>
      </c>
      <c r="K177" s="3" t="s">
        <v>14</v>
      </c>
      <c r="L177" s="3" t="s">
        <v>15</v>
      </c>
      <c r="M177" s="7">
        <v>1</v>
      </c>
      <c r="N177" s="4">
        <v>36.520000000000003</v>
      </c>
      <c r="O177" s="5">
        <v>0</v>
      </c>
      <c r="P177" s="4">
        <v>13.94</v>
      </c>
      <c r="Q177" s="4">
        <f t="shared" si="8"/>
        <v>36.520000000000003</v>
      </c>
      <c r="R177" s="4">
        <f t="shared" si="9"/>
        <v>13.94</v>
      </c>
      <c r="S177" s="4">
        <f t="shared" si="10"/>
        <v>22.580000000000005</v>
      </c>
      <c r="T177" s="6">
        <f t="shared" si="11"/>
        <v>0.61829134720700996</v>
      </c>
    </row>
    <row r="178" spans="1:20" ht="15.6">
      <c r="A178" s="2">
        <v>3506</v>
      </c>
      <c r="B178" s="10">
        <v>46059</v>
      </c>
      <c r="C178" s="3">
        <f>YEAR(SalesDataTable[[#This Row],[Order Date]])</f>
        <v>2026</v>
      </c>
      <c r="D178" s="13" t="str">
        <f>"Q"&amp;ROUNDUP(MONTH(SalesDataTable[[#This Row],[Order Date]])/3,0)</f>
        <v>Q1</v>
      </c>
      <c r="E178" s="13">
        <f>MONTH(SalesDataTable[[#This Row],[Order Date]])</f>
        <v>2</v>
      </c>
      <c r="F178" s="3" t="str">
        <f>TEXT(SalesDataTable[[#This Row],[Order Date]],"mmm")</f>
        <v>Feb</v>
      </c>
      <c r="G178" s="3" t="s">
        <v>0</v>
      </c>
      <c r="H178" s="3" t="s">
        <v>1</v>
      </c>
      <c r="I178" s="3" t="s">
        <v>19</v>
      </c>
      <c r="J178" s="3" t="s">
        <v>3</v>
      </c>
      <c r="K178" s="3" t="s">
        <v>34</v>
      </c>
      <c r="L178" s="3" t="s">
        <v>45</v>
      </c>
      <c r="M178" s="7">
        <v>3</v>
      </c>
      <c r="N178" s="4">
        <v>50.65</v>
      </c>
      <c r="O178" s="5">
        <v>0</v>
      </c>
      <c r="P178" s="4">
        <v>21.49</v>
      </c>
      <c r="Q178" s="4">
        <f t="shared" si="8"/>
        <v>151.94999999999999</v>
      </c>
      <c r="R178" s="4">
        <f t="shared" si="9"/>
        <v>64.47</v>
      </c>
      <c r="S178" s="4">
        <f t="shared" si="10"/>
        <v>87.47999999999999</v>
      </c>
      <c r="T178" s="6">
        <f t="shared" si="11"/>
        <v>0.57571569595261596</v>
      </c>
    </row>
    <row r="179" spans="1:20" ht="15.6">
      <c r="A179" s="2">
        <v>1314</v>
      </c>
      <c r="B179" s="10">
        <v>46060</v>
      </c>
      <c r="C179" s="3">
        <f>YEAR(SalesDataTable[[#This Row],[Order Date]])</f>
        <v>2026</v>
      </c>
      <c r="D179" s="13" t="str">
        <f>"Q"&amp;ROUNDUP(MONTH(SalesDataTable[[#This Row],[Order Date]])/3,0)</f>
        <v>Q1</v>
      </c>
      <c r="E179" s="13">
        <f>MONTH(SalesDataTable[[#This Row],[Order Date]])</f>
        <v>2</v>
      </c>
      <c r="F179" s="3" t="str">
        <f>TEXT(SalesDataTable[[#This Row],[Order Date]],"mmm")</f>
        <v>Feb</v>
      </c>
      <c r="G179" s="3" t="s">
        <v>20</v>
      </c>
      <c r="H179" s="3" t="s">
        <v>21</v>
      </c>
      <c r="I179" s="3" t="s">
        <v>2</v>
      </c>
      <c r="J179" s="3" t="s">
        <v>3</v>
      </c>
      <c r="K179" s="3" t="s">
        <v>14</v>
      </c>
      <c r="L179" s="3" t="s">
        <v>15</v>
      </c>
      <c r="M179" s="7">
        <v>2</v>
      </c>
      <c r="N179" s="4">
        <v>37.03</v>
      </c>
      <c r="O179" s="5">
        <v>0.15</v>
      </c>
      <c r="P179" s="4">
        <v>13.87</v>
      </c>
      <c r="Q179" s="4">
        <f t="shared" si="8"/>
        <v>62.951000000000001</v>
      </c>
      <c r="R179" s="4">
        <f t="shared" si="9"/>
        <v>27.74</v>
      </c>
      <c r="S179" s="4">
        <f t="shared" si="10"/>
        <v>35.210999999999999</v>
      </c>
      <c r="T179" s="6">
        <f t="shared" si="11"/>
        <v>0.55933980397451988</v>
      </c>
    </row>
    <row r="180" spans="1:20" ht="15.6">
      <c r="A180" s="2">
        <v>2092</v>
      </c>
      <c r="B180" s="10">
        <v>46060</v>
      </c>
      <c r="C180" s="3">
        <f>YEAR(SalesDataTable[[#This Row],[Order Date]])</f>
        <v>2026</v>
      </c>
      <c r="D180" s="13" t="str">
        <f>"Q"&amp;ROUNDUP(MONTH(SalesDataTable[[#This Row],[Order Date]])/3,0)</f>
        <v>Q1</v>
      </c>
      <c r="E180" s="13">
        <f>MONTH(SalesDataTable[[#This Row],[Order Date]])</f>
        <v>2</v>
      </c>
      <c r="F180" s="3" t="str">
        <f>TEXT(SalesDataTable[[#This Row],[Order Date]],"mmm")</f>
        <v>Feb</v>
      </c>
      <c r="G180" s="3" t="s">
        <v>11</v>
      </c>
      <c r="H180" s="3" t="s">
        <v>12</v>
      </c>
      <c r="I180" s="3" t="s">
        <v>2</v>
      </c>
      <c r="J180" s="3" t="s">
        <v>13</v>
      </c>
      <c r="K180" s="3" t="s">
        <v>34</v>
      </c>
      <c r="L180" s="3" t="s">
        <v>42</v>
      </c>
      <c r="M180" s="7">
        <v>1</v>
      </c>
      <c r="N180" s="4">
        <v>36.619999999999997</v>
      </c>
      <c r="O180" s="5">
        <v>0</v>
      </c>
      <c r="P180" s="4">
        <v>13.55</v>
      </c>
      <c r="Q180" s="4">
        <f t="shared" si="8"/>
        <v>36.619999999999997</v>
      </c>
      <c r="R180" s="4">
        <f t="shared" si="9"/>
        <v>13.55</v>
      </c>
      <c r="S180" s="4">
        <f t="shared" si="10"/>
        <v>23.069999999999997</v>
      </c>
      <c r="T180" s="6">
        <f t="shared" si="11"/>
        <v>0.62998361551064985</v>
      </c>
    </row>
    <row r="181" spans="1:20" ht="15.6">
      <c r="A181" s="2">
        <v>5083</v>
      </c>
      <c r="B181" s="10">
        <v>46060</v>
      </c>
      <c r="C181" s="3">
        <f>YEAR(SalesDataTable[[#This Row],[Order Date]])</f>
        <v>2026</v>
      </c>
      <c r="D181" s="13" t="str">
        <f>"Q"&amp;ROUNDUP(MONTH(SalesDataTable[[#This Row],[Order Date]])/3,0)</f>
        <v>Q1</v>
      </c>
      <c r="E181" s="13">
        <f>MONTH(SalesDataTable[[#This Row],[Order Date]])</f>
        <v>2</v>
      </c>
      <c r="F181" s="3" t="str">
        <f>TEXT(SalesDataTable[[#This Row],[Order Date]],"mmm")</f>
        <v>Feb</v>
      </c>
      <c r="G181" s="3" t="s">
        <v>11</v>
      </c>
      <c r="H181" s="3" t="s">
        <v>52</v>
      </c>
      <c r="I181" s="3" t="s">
        <v>19</v>
      </c>
      <c r="J181" s="3" t="s">
        <v>3</v>
      </c>
      <c r="K181" s="3" t="s">
        <v>23</v>
      </c>
      <c r="L181" s="3" t="s">
        <v>40</v>
      </c>
      <c r="M181" s="7">
        <v>1</v>
      </c>
      <c r="N181" s="4">
        <v>81.47</v>
      </c>
      <c r="O181" s="5">
        <v>0</v>
      </c>
      <c r="P181" s="4">
        <v>39.18</v>
      </c>
      <c r="Q181" s="4">
        <f t="shared" si="8"/>
        <v>81.47</v>
      </c>
      <c r="R181" s="4">
        <f t="shared" si="9"/>
        <v>39.18</v>
      </c>
      <c r="S181" s="4">
        <f t="shared" si="10"/>
        <v>42.29</v>
      </c>
      <c r="T181" s="6">
        <f t="shared" si="11"/>
        <v>0.51908678040996681</v>
      </c>
    </row>
    <row r="182" spans="1:20" ht="15.6">
      <c r="A182" s="2">
        <v>582</v>
      </c>
      <c r="B182" s="10">
        <v>46061</v>
      </c>
      <c r="C182" s="3">
        <f>YEAR(SalesDataTable[[#This Row],[Order Date]])</f>
        <v>2026</v>
      </c>
      <c r="D182" s="13" t="str">
        <f>"Q"&amp;ROUNDUP(MONTH(SalesDataTable[[#This Row],[Order Date]])/3,0)</f>
        <v>Q1</v>
      </c>
      <c r="E182" s="13">
        <f>MONTH(SalesDataTable[[#This Row],[Order Date]])</f>
        <v>2</v>
      </c>
      <c r="F182" s="3" t="str">
        <f>TEXT(SalesDataTable[[#This Row],[Order Date]],"mmm")</f>
        <v>Feb</v>
      </c>
      <c r="G182" s="3" t="s">
        <v>6</v>
      </c>
      <c r="H182" s="3" t="s">
        <v>7</v>
      </c>
      <c r="I182" s="3" t="s">
        <v>8</v>
      </c>
      <c r="J182" s="3" t="s">
        <v>3</v>
      </c>
      <c r="K182" s="3" t="s">
        <v>23</v>
      </c>
      <c r="L182" s="3" t="s">
        <v>51</v>
      </c>
      <c r="M182" s="7">
        <v>12</v>
      </c>
      <c r="N182" s="4">
        <v>122.75</v>
      </c>
      <c r="O182" s="5">
        <v>0.15</v>
      </c>
      <c r="P182" s="4">
        <v>62.51</v>
      </c>
      <c r="Q182" s="4">
        <f t="shared" si="8"/>
        <v>1252.05</v>
      </c>
      <c r="R182" s="4">
        <f t="shared" si="9"/>
        <v>750.12</v>
      </c>
      <c r="S182" s="4">
        <f t="shared" si="10"/>
        <v>501.92999999999995</v>
      </c>
      <c r="T182" s="6">
        <f t="shared" si="11"/>
        <v>0.40088654606445429</v>
      </c>
    </row>
    <row r="183" spans="1:20" ht="15.6">
      <c r="A183" s="2">
        <v>902</v>
      </c>
      <c r="B183" s="10">
        <v>46061</v>
      </c>
      <c r="C183" s="3">
        <f>YEAR(SalesDataTable[[#This Row],[Order Date]])</f>
        <v>2026</v>
      </c>
      <c r="D183" s="13" t="str">
        <f>"Q"&amp;ROUNDUP(MONTH(SalesDataTable[[#This Row],[Order Date]])/3,0)</f>
        <v>Q1</v>
      </c>
      <c r="E183" s="13">
        <f>MONTH(SalesDataTable[[#This Row],[Order Date]])</f>
        <v>2</v>
      </c>
      <c r="F183" s="3" t="str">
        <f>TEXT(SalesDataTable[[#This Row],[Order Date]],"mmm")</f>
        <v>Feb</v>
      </c>
      <c r="G183" s="3" t="s">
        <v>0</v>
      </c>
      <c r="H183" s="3" t="s">
        <v>36</v>
      </c>
      <c r="I183" s="3" t="s">
        <v>2</v>
      </c>
      <c r="J183" s="3" t="s">
        <v>16</v>
      </c>
      <c r="K183" s="3" t="s">
        <v>34</v>
      </c>
      <c r="L183" s="3" t="s">
        <v>45</v>
      </c>
      <c r="M183" s="7">
        <v>1</v>
      </c>
      <c r="N183" s="4">
        <v>50.38</v>
      </c>
      <c r="O183" s="5">
        <v>0.05</v>
      </c>
      <c r="P183" s="4">
        <v>21.95</v>
      </c>
      <c r="Q183" s="4">
        <f t="shared" si="8"/>
        <v>47.860999999999997</v>
      </c>
      <c r="R183" s="4">
        <f t="shared" si="9"/>
        <v>21.95</v>
      </c>
      <c r="S183" s="4">
        <f t="shared" si="10"/>
        <v>25.910999999999998</v>
      </c>
      <c r="T183" s="6">
        <f t="shared" si="11"/>
        <v>0.54138024696516995</v>
      </c>
    </row>
    <row r="184" spans="1:20" ht="15.6">
      <c r="A184" s="2">
        <v>2396</v>
      </c>
      <c r="B184" s="10">
        <v>46061</v>
      </c>
      <c r="C184" s="3">
        <f>YEAR(SalesDataTable[[#This Row],[Order Date]])</f>
        <v>2026</v>
      </c>
      <c r="D184" s="13" t="str">
        <f>"Q"&amp;ROUNDUP(MONTH(SalesDataTable[[#This Row],[Order Date]])/3,0)</f>
        <v>Q1</v>
      </c>
      <c r="E184" s="13">
        <f>MONTH(SalesDataTable[[#This Row],[Order Date]])</f>
        <v>2</v>
      </c>
      <c r="F184" s="3" t="str">
        <f>TEXT(SalesDataTable[[#This Row],[Order Date]],"mmm")</f>
        <v>Feb</v>
      </c>
      <c r="G184" s="3" t="s">
        <v>20</v>
      </c>
      <c r="H184" s="3" t="s">
        <v>31</v>
      </c>
      <c r="I184" s="3" t="s">
        <v>2</v>
      </c>
      <c r="J184" s="3" t="s">
        <v>16</v>
      </c>
      <c r="K184" s="3" t="s">
        <v>34</v>
      </c>
      <c r="L184" s="3" t="s">
        <v>45</v>
      </c>
      <c r="M184" s="7">
        <v>2</v>
      </c>
      <c r="N184" s="4">
        <v>50.4</v>
      </c>
      <c r="O184" s="5">
        <v>0</v>
      </c>
      <c r="P184" s="4">
        <v>21.43</v>
      </c>
      <c r="Q184" s="4">
        <f t="shared" si="8"/>
        <v>100.8</v>
      </c>
      <c r="R184" s="4">
        <f t="shared" si="9"/>
        <v>42.86</v>
      </c>
      <c r="S184" s="4">
        <f t="shared" si="10"/>
        <v>57.94</v>
      </c>
      <c r="T184" s="6">
        <f t="shared" si="11"/>
        <v>0.57480158730158726</v>
      </c>
    </row>
    <row r="185" spans="1:20" ht="15.6">
      <c r="A185" s="2">
        <v>2494</v>
      </c>
      <c r="B185" s="10">
        <v>46061</v>
      </c>
      <c r="C185" s="3">
        <f>YEAR(SalesDataTable[[#This Row],[Order Date]])</f>
        <v>2026</v>
      </c>
      <c r="D185" s="13" t="str">
        <f>"Q"&amp;ROUNDUP(MONTH(SalesDataTable[[#This Row],[Order Date]])/3,0)</f>
        <v>Q1</v>
      </c>
      <c r="E185" s="13">
        <f>MONTH(SalesDataTable[[#This Row],[Order Date]])</f>
        <v>2</v>
      </c>
      <c r="F185" s="3" t="str">
        <f>TEXT(SalesDataTable[[#This Row],[Order Date]],"mmm")</f>
        <v>Feb</v>
      </c>
      <c r="G185" s="3" t="s">
        <v>11</v>
      </c>
      <c r="H185" s="3" t="s">
        <v>25</v>
      </c>
      <c r="I185" s="3" t="s">
        <v>2</v>
      </c>
      <c r="J185" s="3" t="s">
        <v>13</v>
      </c>
      <c r="K185" s="3" t="s">
        <v>9</v>
      </c>
      <c r="L185" s="3" t="s">
        <v>46</v>
      </c>
      <c r="M185" s="7">
        <v>1</v>
      </c>
      <c r="N185" s="4">
        <v>69.98</v>
      </c>
      <c r="O185" s="5">
        <v>0</v>
      </c>
      <c r="P185" s="4">
        <v>33.21</v>
      </c>
      <c r="Q185" s="4">
        <f t="shared" si="8"/>
        <v>69.98</v>
      </c>
      <c r="R185" s="4">
        <f t="shared" si="9"/>
        <v>33.21</v>
      </c>
      <c r="S185" s="4">
        <f t="shared" si="10"/>
        <v>36.770000000000003</v>
      </c>
      <c r="T185" s="6">
        <f t="shared" si="11"/>
        <v>0.52543583881108891</v>
      </c>
    </row>
    <row r="186" spans="1:20" ht="15.6">
      <c r="A186" s="2">
        <v>2925</v>
      </c>
      <c r="B186" s="10">
        <v>46061</v>
      </c>
      <c r="C186" s="3">
        <f>YEAR(SalesDataTable[[#This Row],[Order Date]])</f>
        <v>2026</v>
      </c>
      <c r="D186" s="13" t="str">
        <f>"Q"&amp;ROUNDUP(MONTH(SalesDataTable[[#This Row],[Order Date]])/3,0)</f>
        <v>Q1</v>
      </c>
      <c r="E186" s="13">
        <f>MONTH(SalesDataTable[[#This Row],[Order Date]])</f>
        <v>2</v>
      </c>
      <c r="F186" s="3" t="str">
        <f>TEXT(SalesDataTable[[#This Row],[Order Date]],"mmm")</f>
        <v>Feb</v>
      </c>
      <c r="G186" s="3" t="s">
        <v>0</v>
      </c>
      <c r="H186" s="3" t="s">
        <v>1</v>
      </c>
      <c r="I186" s="3" t="s">
        <v>19</v>
      </c>
      <c r="J186" s="3" t="s">
        <v>13</v>
      </c>
      <c r="K186" s="3" t="s">
        <v>9</v>
      </c>
      <c r="L186" s="3" t="s">
        <v>10</v>
      </c>
      <c r="M186" s="7">
        <v>3</v>
      </c>
      <c r="N186" s="4">
        <v>90.04</v>
      </c>
      <c r="O186" s="5">
        <v>0.05</v>
      </c>
      <c r="P186" s="4">
        <v>45.25</v>
      </c>
      <c r="Q186" s="4">
        <f t="shared" si="8"/>
        <v>256.61399999999998</v>
      </c>
      <c r="R186" s="4">
        <f t="shared" si="9"/>
        <v>135.75</v>
      </c>
      <c r="S186" s="4">
        <f t="shared" si="10"/>
        <v>120.86399999999998</v>
      </c>
      <c r="T186" s="6">
        <f t="shared" si="11"/>
        <v>0.47099534709719654</v>
      </c>
    </row>
    <row r="187" spans="1:20" ht="15.6">
      <c r="A187" s="2">
        <v>3614</v>
      </c>
      <c r="B187" s="10">
        <v>46061</v>
      </c>
      <c r="C187" s="3">
        <f>YEAR(SalesDataTable[[#This Row],[Order Date]])</f>
        <v>2026</v>
      </c>
      <c r="D187" s="13" t="str">
        <f>"Q"&amp;ROUNDUP(MONTH(SalesDataTable[[#This Row],[Order Date]])/3,0)</f>
        <v>Q1</v>
      </c>
      <c r="E187" s="13">
        <f>MONTH(SalesDataTable[[#This Row],[Order Date]])</f>
        <v>2</v>
      </c>
      <c r="F187" s="3" t="str">
        <f>TEXT(SalesDataTable[[#This Row],[Order Date]],"mmm")</f>
        <v>Feb</v>
      </c>
      <c r="G187" s="3" t="s">
        <v>6</v>
      </c>
      <c r="H187" s="3" t="s">
        <v>49</v>
      </c>
      <c r="I187" s="3" t="s">
        <v>2</v>
      </c>
      <c r="J187" s="3" t="s">
        <v>13</v>
      </c>
      <c r="K187" s="3" t="s">
        <v>34</v>
      </c>
      <c r="L187" s="3" t="s">
        <v>45</v>
      </c>
      <c r="M187" s="7">
        <v>3</v>
      </c>
      <c r="N187" s="4">
        <v>51.18</v>
      </c>
      <c r="O187" s="5">
        <v>0</v>
      </c>
      <c r="P187" s="4">
        <v>21.95</v>
      </c>
      <c r="Q187" s="4">
        <f t="shared" si="8"/>
        <v>153.54</v>
      </c>
      <c r="R187" s="4">
        <f t="shared" si="9"/>
        <v>65.849999999999994</v>
      </c>
      <c r="S187" s="4">
        <f t="shared" si="10"/>
        <v>87.69</v>
      </c>
      <c r="T187" s="6">
        <f t="shared" si="11"/>
        <v>0.57112153184837833</v>
      </c>
    </row>
    <row r="188" spans="1:20" ht="15.6">
      <c r="A188" s="2">
        <v>4360</v>
      </c>
      <c r="B188" s="10">
        <v>46061</v>
      </c>
      <c r="C188" s="3">
        <f>YEAR(SalesDataTable[[#This Row],[Order Date]])</f>
        <v>2026</v>
      </c>
      <c r="D188" s="13" t="str">
        <f>"Q"&amp;ROUNDUP(MONTH(SalesDataTable[[#This Row],[Order Date]])/3,0)</f>
        <v>Q1</v>
      </c>
      <c r="E188" s="13">
        <f>MONTH(SalesDataTable[[#This Row],[Order Date]])</f>
        <v>2</v>
      </c>
      <c r="F188" s="3" t="str">
        <f>TEXT(SalesDataTable[[#This Row],[Order Date]],"mmm")</f>
        <v>Feb</v>
      </c>
      <c r="G188" s="3" t="s">
        <v>0</v>
      </c>
      <c r="H188" s="3" t="s">
        <v>50</v>
      </c>
      <c r="I188" s="3" t="s">
        <v>2</v>
      </c>
      <c r="J188" s="3" t="s">
        <v>13</v>
      </c>
      <c r="K188" s="3" t="s">
        <v>14</v>
      </c>
      <c r="L188" s="3" t="s">
        <v>15</v>
      </c>
      <c r="M188" s="7">
        <v>1</v>
      </c>
      <c r="N188" s="4">
        <v>35.69</v>
      </c>
      <c r="O188" s="5">
        <v>0</v>
      </c>
      <c r="P188" s="4">
        <v>13.38</v>
      </c>
      <c r="Q188" s="4">
        <f t="shared" si="8"/>
        <v>35.69</v>
      </c>
      <c r="R188" s="4">
        <f t="shared" si="9"/>
        <v>13.38</v>
      </c>
      <c r="S188" s="4">
        <f t="shared" si="10"/>
        <v>22.309999999999995</v>
      </c>
      <c r="T188" s="6">
        <f t="shared" si="11"/>
        <v>0.62510507144858496</v>
      </c>
    </row>
    <row r="189" spans="1:20" ht="15.6">
      <c r="A189" s="2">
        <v>4582</v>
      </c>
      <c r="B189" s="10">
        <v>46061</v>
      </c>
      <c r="C189" s="3">
        <f>YEAR(SalesDataTable[[#This Row],[Order Date]])</f>
        <v>2026</v>
      </c>
      <c r="D189" s="13" t="str">
        <f>"Q"&amp;ROUNDUP(MONTH(SalesDataTable[[#This Row],[Order Date]])/3,0)</f>
        <v>Q1</v>
      </c>
      <c r="E189" s="13">
        <f>MONTH(SalesDataTable[[#This Row],[Order Date]])</f>
        <v>2</v>
      </c>
      <c r="F189" s="3" t="str">
        <f>TEXT(SalesDataTable[[#This Row],[Order Date]],"mmm")</f>
        <v>Feb</v>
      </c>
      <c r="G189" s="3" t="s">
        <v>20</v>
      </c>
      <c r="H189" s="3" t="s">
        <v>31</v>
      </c>
      <c r="I189" s="3" t="s">
        <v>2</v>
      </c>
      <c r="J189" s="3" t="s">
        <v>13</v>
      </c>
      <c r="K189" s="3" t="s">
        <v>4</v>
      </c>
      <c r="L189" s="3" t="s">
        <v>22</v>
      </c>
      <c r="M189" s="7">
        <v>3</v>
      </c>
      <c r="N189" s="4">
        <v>50.29</v>
      </c>
      <c r="O189" s="5">
        <v>0.05</v>
      </c>
      <c r="P189" s="4">
        <v>22.87</v>
      </c>
      <c r="Q189" s="4">
        <f t="shared" si="8"/>
        <v>143.32650000000001</v>
      </c>
      <c r="R189" s="4">
        <f t="shared" si="9"/>
        <v>68.61</v>
      </c>
      <c r="S189" s="4">
        <f t="shared" si="10"/>
        <v>74.716500000000011</v>
      </c>
      <c r="T189" s="6">
        <f t="shared" si="11"/>
        <v>0.52130275978273388</v>
      </c>
    </row>
    <row r="190" spans="1:20" ht="15.6">
      <c r="A190" s="2">
        <v>4381</v>
      </c>
      <c r="B190" s="10">
        <v>46062</v>
      </c>
      <c r="C190" s="3">
        <f>YEAR(SalesDataTable[[#This Row],[Order Date]])</f>
        <v>2026</v>
      </c>
      <c r="D190" s="13" t="str">
        <f>"Q"&amp;ROUNDUP(MONTH(SalesDataTable[[#This Row],[Order Date]])/3,0)</f>
        <v>Q1</v>
      </c>
      <c r="E190" s="13">
        <f>MONTH(SalesDataTable[[#This Row],[Order Date]])</f>
        <v>2</v>
      </c>
      <c r="F190" s="3" t="str">
        <f>TEXT(SalesDataTable[[#This Row],[Order Date]],"mmm")</f>
        <v>Feb</v>
      </c>
      <c r="G190" s="3" t="s">
        <v>6</v>
      </c>
      <c r="H190" s="3" t="s">
        <v>43</v>
      </c>
      <c r="I190" s="3" t="s">
        <v>28</v>
      </c>
      <c r="J190" s="3" t="s">
        <v>3</v>
      </c>
      <c r="K190" s="3" t="s">
        <v>23</v>
      </c>
      <c r="L190" s="3" t="s">
        <v>29</v>
      </c>
      <c r="M190" s="7">
        <v>1</v>
      </c>
      <c r="N190" s="4">
        <v>194.32</v>
      </c>
      <c r="O190" s="5">
        <v>0.05</v>
      </c>
      <c r="P190" s="4">
        <v>102.52</v>
      </c>
      <c r="Q190" s="4">
        <f t="shared" si="8"/>
        <v>184.60399999999998</v>
      </c>
      <c r="R190" s="4">
        <f t="shared" si="9"/>
        <v>102.52</v>
      </c>
      <c r="S190" s="4">
        <f t="shared" si="10"/>
        <v>82.083999999999989</v>
      </c>
      <c r="T190" s="6">
        <f t="shared" si="11"/>
        <v>0.44464908669367942</v>
      </c>
    </row>
    <row r="191" spans="1:20" ht="15.6">
      <c r="A191" s="2">
        <v>4964</v>
      </c>
      <c r="B191" s="10">
        <v>46062</v>
      </c>
      <c r="C191" s="3">
        <f>YEAR(SalesDataTable[[#This Row],[Order Date]])</f>
        <v>2026</v>
      </c>
      <c r="D191" s="13" t="str">
        <f>"Q"&amp;ROUNDUP(MONTH(SalesDataTable[[#This Row],[Order Date]])/3,0)</f>
        <v>Q1</v>
      </c>
      <c r="E191" s="13">
        <f>MONTH(SalesDataTable[[#This Row],[Order Date]])</f>
        <v>2</v>
      </c>
      <c r="F191" s="3" t="str">
        <f>TEXT(SalesDataTable[[#This Row],[Order Date]],"mmm")</f>
        <v>Feb</v>
      </c>
      <c r="G191" s="3" t="s">
        <v>20</v>
      </c>
      <c r="H191" s="3" t="s">
        <v>47</v>
      </c>
      <c r="I191" s="3" t="s">
        <v>19</v>
      </c>
      <c r="J191" s="3" t="s">
        <v>13</v>
      </c>
      <c r="K191" s="3" t="s">
        <v>34</v>
      </c>
      <c r="L191" s="3" t="s">
        <v>35</v>
      </c>
      <c r="M191" s="7">
        <v>4</v>
      </c>
      <c r="N191" s="4">
        <v>40.44</v>
      </c>
      <c r="O191" s="5">
        <v>0</v>
      </c>
      <c r="P191" s="4">
        <v>14.75</v>
      </c>
      <c r="Q191" s="4">
        <f t="shared" si="8"/>
        <v>161.76</v>
      </c>
      <c r="R191" s="4">
        <f t="shared" si="9"/>
        <v>59</v>
      </c>
      <c r="S191" s="4">
        <f t="shared" si="10"/>
        <v>102.75999999999999</v>
      </c>
      <c r="T191" s="6">
        <f t="shared" si="11"/>
        <v>0.63526211671612265</v>
      </c>
    </row>
    <row r="192" spans="1:20" ht="15.6">
      <c r="A192" s="2">
        <v>255</v>
      </c>
      <c r="B192" s="10">
        <v>46063</v>
      </c>
      <c r="C192" s="3">
        <f>YEAR(SalesDataTable[[#This Row],[Order Date]])</f>
        <v>2026</v>
      </c>
      <c r="D192" s="13" t="str">
        <f>"Q"&amp;ROUNDUP(MONTH(SalesDataTable[[#This Row],[Order Date]])/3,0)</f>
        <v>Q1</v>
      </c>
      <c r="E192" s="13">
        <f>MONTH(SalesDataTable[[#This Row],[Order Date]])</f>
        <v>2</v>
      </c>
      <c r="F192" s="3" t="str">
        <f>TEXT(SalesDataTable[[#This Row],[Order Date]],"mmm")</f>
        <v>Feb</v>
      </c>
      <c r="G192" s="3" t="s">
        <v>20</v>
      </c>
      <c r="H192" s="3" t="s">
        <v>31</v>
      </c>
      <c r="I192" s="3" t="s">
        <v>2</v>
      </c>
      <c r="J192" s="3" t="s">
        <v>13</v>
      </c>
      <c r="K192" s="3" t="s">
        <v>14</v>
      </c>
      <c r="L192" s="3" t="s">
        <v>44</v>
      </c>
      <c r="M192" s="7">
        <v>3</v>
      </c>
      <c r="N192" s="4">
        <v>134.53</v>
      </c>
      <c r="O192" s="5">
        <v>0.1</v>
      </c>
      <c r="P192" s="4">
        <v>69.12</v>
      </c>
      <c r="Q192" s="4">
        <f t="shared" si="8"/>
        <v>363.23100000000005</v>
      </c>
      <c r="R192" s="4">
        <f t="shared" si="9"/>
        <v>207.36</v>
      </c>
      <c r="S192" s="4">
        <f t="shared" si="10"/>
        <v>155.87100000000004</v>
      </c>
      <c r="T192" s="6">
        <f t="shared" si="11"/>
        <v>0.42912361555043488</v>
      </c>
    </row>
    <row r="193" spans="1:20" ht="15.6">
      <c r="A193" s="2">
        <v>2178</v>
      </c>
      <c r="B193" s="10">
        <v>46063</v>
      </c>
      <c r="C193" s="3">
        <f>YEAR(SalesDataTable[[#This Row],[Order Date]])</f>
        <v>2026</v>
      </c>
      <c r="D193" s="13" t="str">
        <f>"Q"&amp;ROUNDUP(MONTH(SalesDataTable[[#This Row],[Order Date]])/3,0)</f>
        <v>Q1</v>
      </c>
      <c r="E193" s="13">
        <f>MONTH(SalesDataTable[[#This Row],[Order Date]])</f>
        <v>2</v>
      </c>
      <c r="F193" s="3" t="str">
        <f>TEXT(SalesDataTable[[#This Row],[Order Date]],"mmm")</f>
        <v>Feb</v>
      </c>
      <c r="G193" s="3" t="s">
        <v>11</v>
      </c>
      <c r="H193" s="3" t="s">
        <v>12</v>
      </c>
      <c r="I193" s="3" t="s">
        <v>28</v>
      </c>
      <c r="J193" s="3" t="s">
        <v>13</v>
      </c>
      <c r="K193" s="3" t="s">
        <v>9</v>
      </c>
      <c r="L193" s="3" t="s">
        <v>37</v>
      </c>
      <c r="M193" s="7">
        <v>6</v>
      </c>
      <c r="N193" s="4">
        <v>154.05000000000001</v>
      </c>
      <c r="O193" s="5">
        <v>0</v>
      </c>
      <c r="P193" s="4">
        <v>79.25</v>
      </c>
      <c r="Q193" s="4">
        <f t="shared" si="8"/>
        <v>924.30000000000007</v>
      </c>
      <c r="R193" s="4">
        <f t="shared" si="9"/>
        <v>475.5</v>
      </c>
      <c r="S193" s="4">
        <f t="shared" si="10"/>
        <v>448.80000000000007</v>
      </c>
      <c r="T193" s="6">
        <f t="shared" si="11"/>
        <v>0.4855566374553717</v>
      </c>
    </row>
    <row r="194" spans="1:20" ht="15.6">
      <c r="A194" s="2">
        <v>3416</v>
      </c>
      <c r="B194" s="10">
        <v>46063</v>
      </c>
      <c r="C194" s="3">
        <f>YEAR(SalesDataTable[[#This Row],[Order Date]])</f>
        <v>2026</v>
      </c>
      <c r="D194" s="13" t="str">
        <f>"Q"&amp;ROUNDUP(MONTH(SalesDataTable[[#This Row],[Order Date]])/3,0)</f>
        <v>Q1</v>
      </c>
      <c r="E194" s="13">
        <f>MONTH(SalesDataTable[[#This Row],[Order Date]])</f>
        <v>2</v>
      </c>
      <c r="F194" s="3" t="str">
        <f>TEXT(SalesDataTable[[#This Row],[Order Date]],"mmm")</f>
        <v>Feb</v>
      </c>
      <c r="G194" s="3" t="s">
        <v>11</v>
      </c>
      <c r="H194" s="3" t="s">
        <v>12</v>
      </c>
      <c r="I194" s="3" t="s">
        <v>2</v>
      </c>
      <c r="J194" s="3" t="s">
        <v>13</v>
      </c>
      <c r="K194" s="3" t="s">
        <v>14</v>
      </c>
      <c r="L194" s="3" t="s">
        <v>44</v>
      </c>
      <c r="M194" s="7">
        <v>1</v>
      </c>
      <c r="N194" s="4">
        <v>135.4</v>
      </c>
      <c r="O194" s="5">
        <v>0</v>
      </c>
      <c r="P194" s="4">
        <v>67.56</v>
      </c>
      <c r="Q194" s="4">
        <f t="shared" ref="Q194:Q257" si="12">M194*N194*(1-O194)</f>
        <v>135.4</v>
      </c>
      <c r="R194" s="4">
        <f t="shared" ref="R194:R257" si="13">M194*P194</f>
        <v>67.56</v>
      </c>
      <c r="S194" s="4">
        <f t="shared" ref="S194:S257" si="14">Q194-R194</f>
        <v>67.84</v>
      </c>
      <c r="T194" s="6">
        <f t="shared" ref="T194:T257" si="15">IFERROR(S194/Q194,0)</f>
        <v>0.50103397341211231</v>
      </c>
    </row>
    <row r="195" spans="1:20" ht="15.6">
      <c r="A195" s="2">
        <v>3854</v>
      </c>
      <c r="B195" s="10">
        <v>46063</v>
      </c>
      <c r="C195" s="3">
        <f>YEAR(SalesDataTable[[#This Row],[Order Date]])</f>
        <v>2026</v>
      </c>
      <c r="D195" s="13" t="str">
        <f>"Q"&amp;ROUNDUP(MONTH(SalesDataTable[[#This Row],[Order Date]])/3,0)</f>
        <v>Q1</v>
      </c>
      <c r="E195" s="13">
        <f>MONTH(SalesDataTable[[#This Row],[Order Date]])</f>
        <v>2</v>
      </c>
      <c r="F195" s="3" t="str">
        <f>TEXT(SalesDataTable[[#This Row],[Order Date]],"mmm")</f>
        <v>Feb</v>
      </c>
      <c r="G195" s="3" t="s">
        <v>0</v>
      </c>
      <c r="H195" s="3" t="s">
        <v>1</v>
      </c>
      <c r="I195" s="3" t="s">
        <v>2</v>
      </c>
      <c r="J195" s="3" t="s">
        <v>13</v>
      </c>
      <c r="K195" s="3" t="s">
        <v>4</v>
      </c>
      <c r="L195" s="3" t="s">
        <v>26</v>
      </c>
      <c r="M195" s="7">
        <v>2</v>
      </c>
      <c r="N195" s="4">
        <v>41.03</v>
      </c>
      <c r="O195" s="5">
        <v>0</v>
      </c>
      <c r="P195" s="4">
        <v>16.260000000000002</v>
      </c>
      <c r="Q195" s="4">
        <f t="shared" si="12"/>
        <v>82.06</v>
      </c>
      <c r="R195" s="4">
        <f t="shared" si="13"/>
        <v>32.520000000000003</v>
      </c>
      <c r="S195" s="4">
        <f t="shared" si="14"/>
        <v>49.54</v>
      </c>
      <c r="T195" s="6">
        <f t="shared" si="15"/>
        <v>0.60370460638557155</v>
      </c>
    </row>
    <row r="196" spans="1:20" ht="15.6">
      <c r="A196" s="2">
        <v>3952</v>
      </c>
      <c r="B196" s="10">
        <v>46063</v>
      </c>
      <c r="C196" s="3">
        <f>YEAR(SalesDataTable[[#This Row],[Order Date]])</f>
        <v>2026</v>
      </c>
      <c r="D196" s="13" t="str">
        <f>"Q"&amp;ROUNDUP(MONTH(SalesDataTable[[#This Row],[Order Date]])/3,0)</f>
        <v>Q1</v>
      </c>
      <c r="E196" s="13">
        <f>MONTH(SalesDataTable[[#This Row],[Order Date]])</f>
        <v>2</v>
      </c>
      <c r="F196" s="3" t="str">
        <f>TEXT(SalesDataTable[[#This Row],[Order Date]],"mmm")</f>
        <v>Feb</v>
      </c>
      <c r="G196" s="3" t="s">
        <v>20</v>
      </c>
      <c r="H196" s="3" t="s">
        <v>33</v>
      </c>
      <c r="I196" s="3" t="s">
        <v>28</v>
      </c>
      <c r="J196" s="3" t="s">
        <v>13</v>
      </c>
      <c r="K196" s="3" t="s">
        <v>4</v>
      </c>
      <c r="L196" s="3" t="s">
        <v>5</v>
      </c>
      <c r="M196" s="7">
        <v>1</v>
      </c>
      <c r="N196" s="4">
        <v>81.44</v>
      </c>
      <c r="O196" s="5">
        <v>0.05</v>
      </c>
      <c r="P196" s="4">
        <v>43.9</v>
      </c>
      <c r="Q196" s="4">
        <f t="shared" si="12"/>
        <v>77.367999999999995</v>
      </c>
      <c r="R196" s="4">
        <f t="shared" si="13"/>
        <v>43.9</v>
      </c>
      <c r="S196" s="4">
        <f t="shared" si="14"/>
        <v>33.467999999999996</v>
      </c>
      <c r="T196" s="6">
        <f t="shared" si="15"/>
        <v>0.43258194602419603</v>
      </c>
    </row>
    <row r="197" spans="1:20" ht="15.6">
      <c r="A197" s="2">
        <v>4076</v>
      </c>
      <c r="B197" s="10">
        <v>46063</v>
      </c>
      <c r="C197" s="3">
        <f>YEAR(SalesDataTable[[#This Row],[Order Date]])</f>
        <v>2026</v>
      </c>
      <c r="D197" s="13" t="str">
        <f>"Q"&amp;ROUNDUP(MONTH(SalesDataTable[[#This Row],[Order Date]])/3,0)</f>
        <v>Q1</v>
      </c>
      <c r="E197" s="13">
        <f>MONTH(SalesDataTable[[#This Row],[Order Date]])</f>
        <v>2</v>
      </c>
      <c r="F197" s="3" t="str">
        <f>TEXT(SalesDataTable[[#This Row],[Order Date]],"mmm")</f>
        <v>Feb</v>
      </c>
      <c r="G197" s="3" t="s">
        <v>0</v>
      </c>
      <c r="H197" s="3" t="s">
        <v>1</v>
      </c>
      <c r="I197" s="3" t="s">
        <v>8</v>
      </c>
      <c r="J197" s="3" t="s">
        <v>16</v>
      </c>
      <c r="K197" s="3" t="s">
        <v>23</v>
      </c>
      <c r="L197" s="3" t="s">
        <v>51</v>
      </c>
      <c r="M197" s="7">
        <v>8</v>
      </c>
      <c r="N197" s="4">
        <v>122.19</v>
      </c>
      <c r="O197" s="5">
        <v>0.1</v>
      </c>
      <c r="P197" s="4">
        <v>60</v>
      </c>
      <c r="Q197" s="4">
        <f t="shared" si="12"/>
        <v>879.76800000000003</v>
      </c>
      <c r="R197" s="4">
        <f t="shared" si="13"/>
        <v>480</v>
      </c>
      <c r="S197" s="4">
        <f t="shared" si="14"/>
        <v>399.76800000000003</v>
      </c>
      <c r="T197" s="6">
        <f t="shared" si="15"/>
        <v>0.45440161497121973</v>
      </c>
    </row>
    <row r="198" spans="1:20" ht="15.6">
      <c r="A198" s="2">
        <v>4156</v>
      </c>
      <c r="B198" s="10">
        <v>46063</v>
      </c>
      <c r="C198" s="3">
        <f>YEAR(SalesDataTable[[#This Row],[Order Date]])</f>
        <v>2026</v>
      </c>
      <c r="D198" s="13" t="str">
        <f>"Q"&amp;ROUNDUP(MONTH(SalesDataTable[[#This Row],[Order Date]])/3,0)</f>
        <v>Q1</v>
      </c>
      <c r="E198" s="13">
        <f>MONTH(SalesDataTable[[#This Row],[Order Date]])</f>
        <v>2</v>
      </c>
      <c r="F198" s="3" t="str">
        <f>TEXT(SalesDataTable[[#This Row],[Order Date]],"mmm")</f>
        <v>Feb</v>
      </c>
      <c r="G198" s="3" t="s">
        <v>11</v>
      </c>
      <c r="H198" s="3" t="s">
        <v>52</v>
      </c>
      <c r="I198" s="3" t="s">
        <v>19</v>
      </c>
      <c r="J198" s="3" t="s">
        <v>3</v>
      </c>
      <c r="K198" s="3" t="s">
        <v>9</v>
      </c>
      <c r="L198" s="3" t="s">
        <v>17</v>
      </c>
      <c r="M198" s="7">
        <v>2</v>
      </c>
      <c r="N198" s="4">
        <v>146.33000000000001</v>
      </c>
      <c r="O198" s="5">
        <v>0.1</v>
      </c>
      <c r="P198" s="4">
        <v>81.34</v>
      </c>
      <c r="Q198" s="4">
        <f t="shared" si="12"/>
        <v>263.39400000000001</v>
      </c>
      <c r="R198" s="4">
        <f t="shared" si="13"/>
        <v>162.68</v>
      </c>
      <c r="S198" s="4">
        <f t="shared" si="14"/>
        <v>100.714</v>
      </c>
      <c r="T198" s="6">
        <f t="shared" si="15"/>
        <v>0.38237013751262366</v>
      </c>
    </row>
    <row r="199" spans="1:20" ht="15.6">
      <c r="A199" s="2">
        <v>4260</v>
      </c>
      <c r="B199" s="10">
        <v>46063</v>
      </c>
      <c r="C199" s="3">
        <f>YEAR(SalesDataTable[[#This Row],[Order Date]])</f>
        <v>2026</v>
      </c>
      <c r="D199" s="13" t="str">
        <f>"Q"&amp;ROUNDUP(MONTH(SalesDataTable[[#This Row],[Order Date]])/3,0)</f>
        <v>Q1</v>
      </c>
      <c r="E199" s="13">
        <f>MONTH(SalesDataTable[[#This Row],[Order Date]])</f>
        <v>2</v>
      </c>
      <c r="F199" s="3" t="str">
        <f>TEXT(SalesDataTable[[#This Row],[Order Date]],"mmm")</f>
        <v>Feb</v>
      </c>
      <c r="G199" s="3" t="s">
        <v>11</v>
      </c>
      <c r="H199" s="3" t="s">
        <v>52</v>
      </c>
      <c r="I199" s="3" t="s">
        <v>28</v>
      </c>
      <c r="J199" s="3" t="s">
        <v>3</v>
      </c>
      <c r="K199" s="3" t="s">
        <v>14</v>
      </c>
      <c r="L199" s="3" t="s">
        <v>44</v>
      </c>
      <c r="M199" s="7">
        <v>1</v>
      </c>
      <c r="N199" s="4">
        <v>131.24</v>
      </c>
      <c r="O199" s="5">
        <v>0.05</v>
      </c>
      <c r="P199" s="4">
        <v>66.14</v>
      </c>
      <c r="Q199" s="4">
        <f t="shared" si="12"/>
        <v>124.678</v>
      </c>
      <c r="R199" s="4">
        <f t="shared" si="13"/>
        <v>66.14</v>
      </c>
      <c r="S199" s="4">
        <f t="shared" si="14"/>
        <v>58.537999999999997</v>
      </c>
      <c r="T199" s="6">
        <f t="shared" si="15"/>
        <v>0.46951346669019395</v>
      </c>
    </row>
    <row r="200" spans="1:20" ht="15.6">
      <c r="A200" s="2">
        <v>4294</v>
      </c>
      <c r="B200" s="10">
        <v>46063</v>
      </c>
      <c r="C200" s="3">
        <f>YEAR(SalesDataTable[[#This Row],[Order Date]])</f>
        <v>2026</v>
      </c>
      <c r="D200" s="13" t="str">
        <f>"Q"&amp;ROUNDUP(MONTH(SalesDataTable[[#This Row],[Order Date]])/3,0)</f>
        <v>Q1</v>
      </c>
      <c r="E200" s="13">
        <f>MONTH(SalesDataTable[[#This Row],[Order Date]])</f>
        <v>2</v>
      </c>
      <c r="F200" s="3" t="str">
        <f>TEXT(SalesDataTable[[#This Row],[Order Date]],"mmm")</f>
        <v>Feb</v>
      </c>
      <c r="G200" s="3" t="s">
        <v>6</v>
      </c>
      <c r="H200" s="3" t="s">
        <v>7</v>
      </c>
      <c r="I200" s="3" t="s">
        <v>8</v>
      </c>
      <c r="J200" s="3" t="s">
        <v>13</v>
      </c>
      <c r="K200" s="3" t="s">
        <v>34</v>
      </c>
      <c r="L200" s="3" t="s">
        <v>45</v>
      </c>
      <c r="M200" s="7">
        <v>5</v>
      </c>
      <c r="N200" s="4">
        <v>51.37</v>
      </c>
      <c r="O200" s="5">
        <v>0.05</v>
      </c>
      <c r="P200" s="4">
        <v>21.81</v>
      </c>
      <c r="Q200" s="4">
        <f t="shared" si="12"/>
        <v>244.00749999999996</v>
      </c>
      <c r="R200" s="4">
        <f t="shared" si="13"/>
        <v>109.05</v>
      </c>
      <c r="S200" s="4">
        <f t="shared" si="14"/>
        <v>134.95749999999998</v>
      </c>
      <c r="T200" s="6">
        <f t="shared" si="15"/>
        <v>0.55308750755612024</v>
      </c>
    </row>
    <row r="201" spans="1:20" ht="15.6">
      <c r="A201" s="2">
        <v>1019</v>
      </c>
      <c r="B201" s="10">
        <v>46064</v>
      </c>
      <c r="C201" s="3">
        <f>YEAR(SalesDataTable[[#This Row],[Order Date]])</f>
        <v>2026</v>
      </c>
      <c r="D201" s="13" t="str">
        <f>"Q"&amp;ROUNDUP(MONTH(SalesDataTable[[#This Row],[Order Date]])/3,0)</f>
        <v>Q1</v>
      </c>
      <c r="E201" s="13">
        <f>MONTH(SalesDataTable[[#This Row],[Order Date]])</f>
        <v>2</v>
      </c>
      <c r="F201" s="3" t="str">
        <f>TEXT(SalesDataTable[[#This Row],[Order Date]],"mmm")</f>
        <v>Feb</v>
      </c>
      <c r="G201" s="3" t="s">
        <v>6</v>
      </c>
      <c r="H201" s="3" t="s">
        <v>43</v>
      </c>
      <c r="I201" s="3" t="s">
        <v>19</v>
      </c>
      <c r="J201" s="3" t="s">
        <v>13</v>
      </c>
      <c r="K201" s="3" t="s">
        <v>23</v>
      </c>
      <c r="L201" s="3" t="s">
        <v>51</v>
      </c>
      <c r="M201" s="7">
        <v>5</v>
      </c>
      <c r="N201" s="4">
        <v>121.94</v>
      </c>
      <c r="O201" s="5">
        <v>0</v>
      </c>
      <c r="P201" s="4">
        <v>62.3</v>
      </c>
      <c r="Q201" s="4">
        <f t="shared" si="12"/>
        <v>609.70000000000005</v>
      </c>
      <c r="R201" s="4">
        <f t="shared" si="13"/>
        <v>311.5</v>
      </c>
      <c r="S201" s="4">
        <f t="shared" si="14"/>
        <v>298.20000000000005</v>
      </c>
      <c r="T201" s="6">
        <f t="shared" si="15"/>
        <v>0.48909299655568317</v>
      </c>
    </row>
    <row r="202" spans="1:20" ht="15.6">
      <c r="A202" s="2">
        <v>1471</v>
      </c>
      <c r="B202" s="10">
        <v>46064</v>
      </c>
      <c r="C202" s="3">
        <f>YEAR(SalesDataTable[[#This Row],[Order Date]])</f>
        <v>2026</v>
      </c>
      <c r="D202" s="13" t="str">
        <f>"Q"&amp;ROUNDUP(MONTH(SalesDataTable[[#This Row],[Order Date]])/3,0)</f>
        <v>Q1</v>
      </c>
      <c r="E202" s="13">
        <f>MONTH(SalesDataTable[[#This Row],[Order Date]])</f>
        <v>2</v>
      </c>
      <c r="F202" s="3" t="str">
        <f>TEXT(SalesDataTable[[#This Row],[Order Date]],"mmm")</f>
        <v>Feb</v>
      </c>
      <c r="G202" s="3" t="s">
        <v>0</v>
      </c>
      <c r="H202" s="3" t="s">
        <v>1</v>
      </c>
      <c r="I202" s="3" t="s">
        <v>2</v>
      </c>
      <c r="J202" s="3" t="s">
        <v>3</v>
      </c>
      <c r="K202" s="3" t="s">
        <v>23</v>
      </c>
      <c r="L202" s="3" t="s">
        <v>51</v>
      </c>
      <c r="M202" s="7">
        <v>4</v>
      </c>
      <c r="N202" s="4">
        <v>124.55</v>
      </c>
      <c r="O202" s="5">
        <v>0</v>
      </c>
      <c r="P202" s="4">
        <v>60.41</v>
      </c>
      <c r="Q202" s="4">
        <f t="shared" si="12"/>
        <v>498.2</v>
      </c>
      <c r="R202" s="4">
        <f t="shared" si="13"/>
        <v>241.64</v>
      </c>
      <c r="S202" s="4">
        <f t="shared" si="14"/>
        <v>256.56</v>
      </c>
      <c r="T202" s="6">
        <f t="shared" si="15"/>
        <v>0.51497390606182258</v>
      </c>
    </row>
    <row r="203" spans="1:20" ht="15.6">
      <c r="A203" s="2">
        <v>2520</v>
      </c>
      <c r="B203" s="10">
        <v>46064</v>
      </c>
      <c r="C203" s="3">
        <f>YEAR(SalesDataTable[[#This Row],[Order Date]])</f>
        <v>2026</v>
      </c>
      <c r="D203" s="13" t="str">
        <f>"Q"&amp;ROUNDUP(MONTH(SalesDataTable[[#This Row],[Order Date]])/3,0)</f>
        <v>Q1</v>
      </c>
      <c r="E203" s="13">
        <f>MONTH(SalesDataTable[[#This Row],[Order Date]])</f>
        <v>2</v>
      </c>
      <c r="F203" s="3" t="str">
        <f>TEXT(SalesDataTable[[#This Row],[Order Date]],"mmm")</f>
        <v>Feb</v>
      </c>
      <c r="G203" s="3" t="s">
        <v>6</v>
      </c>
      <c r="H203" s="3" t="s">
        <v>49</v>
      </c>
      <c r="I203" s="3" t="s">
        <v>8</v>
      </c>
      <c r="J203" s="3" t="s">
        <v>16</v>
      </c>
      <c r="K203" s="3" t="s">
        <v>23</v>
      </c>
      <c r="L203" s="3" t="s">
        <v>24</v>
      </c>
      <c r="M203" s="7">
        <v>10</v>
      </c>
      <c r="N203" s="4">
        <v>343.77</v>
      </c>
      <c r="O203" s="5">
        <v>0.15</v>
      </c>
      <c r="P203" s="4">
        <v>195.29</v>
      </c>
      <c r="Q203" s="4">
        <f t="shared" si="12"/>
        <v>2922.0449999999996</v>
      </c>
      <c r="R203" s="4">
        <f t="shared" si="13"/>
        <v>1952.8999999999999</v>
      </c>
      <c r="S203" s="4">
        <f t="shared" si="14"/>
        <v>969.14499999999975</v>
      </c>
      <c r="T203" s="6">
        <f t="shared" si="15"/>
        <v>0.33166669233362245</v>
      </c>
    </row>
    <row r="204" spans="1:20" ht="15.6">
      <c r="A204" s="2">
        <v>4649</v>
      </c>
      <c r="B204" s="10">
        <v>46064</v>
      </c>
      <c r="C204" s="3">
        <f>YEAR(SalesDataTable[[#This Row],[Order Date]])</f>
        <v>2026</v>
      </c>
      <c r="D204" s="13" t="str">
        <f>"Q"&amp;ROUNDUP(MONTH(SalesDataTable[[#This Row],[Order Date]])/3,0)</f>
        <v>Q1</v>
      </c>
      <c r="E204" s="13">
        <f>MONTH(SalesDataTable[[#This Row],[Order Date]])</f>
        <v>2</v>
      </c>
      <c r="F204" s="3" t="str">
        <f>TEXT(SalesDataTable[[#This Row],[Order Date]],"mmm")</f>
        <v>Feb</v>
      </c>
      <c r="G204" s="3" t="s">
        <v>6</v>
      </c>
      <c r="H204" s="3" t="s">
        <v>7</v>
      </c>
      <c r="I204" s="3" t="s">
        <v>28</v>
      </c>
      <c r="J204" s="3" t="s">
        <v>3</v>
      </c>
      <c r="K204" s="3" t="s">
        <v>4</v>
      </c>
      <c r="L204" s="3" t="s">
        <v>5</v>
      </c>
      <c r="M204" s="7">
        <v>1</v>
      </c>
      <c r="N204" s="4">
        <v>81.819999999999993</v>
      </c>
      <c r="O204" s="5">
        <v>0.05</v>
      </c>
      <c r="P204" s="4">
        <v>43.83</v>
      </c>
      <c r="Q204" s="4">
        <f t="shared" si="12"/>
        <v>77.728999999999985</v>
      </c>
      <c r="R204" s="4">
        <f t="shared" si="13"/>
        <v>43.83</v>
      </c>
      <c r="S204" s="4">
        <f t="shared" si="14"/>
        <v>33.898999999999987</v>
      </c>
      <c r="T204" s="6">
        <f t="shared" si="15"/>
        <v>0.43611779387358635</v>
      </c>
    </row>
    <row r="205" spans="1:20" ht="15.6">
      <c r="A205" s="2">
        <v>4545</v>
      </c>
      <c r="B205" s="10">
        <v>46065</v>
      </c>
      <c r="C205" s="3">
        <f>YEAR(SalesDataTable[[#This Row],[Order Date]])</f>
        <v>2026</v>
      </c>
      <c r="D205" s="13" t="str">
        <f>"Q"&amp;ROUNDUP(MONTH(SalesDataTable[[#This Row],[Order Date]])/3,0)</f>
        <v>Q1</v>
      </c>
      <c r="E205" s="13">
        <f>MONTH(SalesDataTable[[#This Row],[Order Date]])</f>
        <v>2</v>
      </c>
      <c r="F205" s="3" t="str">
        <f>TEXT(SalesDataTable[[#This Row],[Order Date]],"mmm")</f>
        <v>Feb</v>
      </c>
      <c r="G205" s="3" t="s">
        <v>0</v>
      </c>
      <c r="H205" s="3" t="s">
        <v>36</v>
      </c>
      <c r="I205" s="3" t="s">
        <v>19</v>
      </c>
      <c r="J205" s="3" t="s">
        <v>13</v>
      </c>
      <c r="K205" s="3" t="s">
        <v>14</v>
      </c>
      <c r="L205" s="3" t="s">
        <v>15</v>
      </c>
      <c r="M205" s="7">
        <v>1</v>
      </c>
      <c r="N205" s="4">
        <v>36.58</v>
      </c>
      <c r="O205" s="5">
        <v>0.1</v>
      </c>
      <c r="P205" s="4">
        <v>13.76</v>
      </c>
      <c r="Q205" s="4">
        <f t="shared" si="12"/>
        <v>32.921999999999997</v>
      </c>
      <c r="R205" s="4">
        <f t="shared" si="13"/>
        <v>13.76</v>
      </c>
      <c r="S205" s="4">
        <f t="shared" si="14"/>
        <v>19.161999999999999</v>
      </c>
      <c r="T205" s="6">
        <f t="shared" si="15"/>
        <v>0.58204240325618128</v>
      </c>
    </row>
    <row r="206" spans="1:20" ht="15.6">
      <c r="A206" s="2">
        <v>285</v>
      </c>
      <c r="B206" s="10">
        <v>46066</v>
      </c>
      <c r="C206" s="3">
        <f>YEAR(SalesDataTable[[#This Row],[Order Date]])</f>
        <v>2026</v>
      </c>
      <c r="D206" s="13" t="str">
        <f>"Q"&amp;ROUNDUP(MONTH(SalesDataTable[[#This Row],[Order Date]])/3,0)</f>
        <v>Q1</v>
      </c>
      <c r="E206" s="13">
        <f>MONTH(SalesDataTable[[#This Row],[Order Date]])</f>
        <v>2</v>
      </c>
      <c r="F206" s="3" t="str">
        <f>TEXT(SalesDataTable[[#This Row],[Order Date]],"mmm")</f>
        <v>Feb</v>
      </c>
      <c r="G206" s="3" t="s">
        <v>20</v>
      </c>
      <c r="H206" s="3" t="s">
        <v>33</v>
      </c>
      <c r="I206" s="3" t="s">
        <v>19</v>
      </c>
      <c r="J206" s="3" t="s">
        <v>13</v>
      </c>
      <c r="K206" s="3" t="s">
        <v>9</v>
      </c>
      <c r="L206" s="3" t="s">
        <v>10</v>
      </c>
      <c r="M206" s="7">
        <v>4</v>
      </c>
      <c r="N206" s="4">
        <v>92.87</v>
      </c>
      <c r="O206" s="5">
        <v>0</v>
      </c>
      <c r="P206" s="4">
        <v>44.95</v>
      </c>
      <c r="Q206" s="4">
        <f t="shared" si="12"/>
        <v>371.48</v>
      </c>
      <c r="R206" s="4">
        <f t="shared" si="13"/>
        <v>179.8</v>
      </c>
      <c r="S206" s="4">
        <f t="shared" si="14"/>
        <v>191.68</v>
      </c>
      <c r="T206" s="6">
        <f t="shared" si="15"/>
        <v>0.51599009367933668</v>
      </c>
    </row>
    <row r="207" spans="1:20" ht="15.6">
      <c r="A207" s="2">
        <v>1499</v>
      </c>
      <c r="B207" s="10">
        <v>46066</v>
      </c>
      <c r="C207" s="3">
        <f>YEAR(SalesDataTable[[#This Row],[Order Date]])</f>
        <v>2026</v>
      </c>
      <c r="D207" s="13" t="str">
        <f>"Q"&amp;ROUNDUP(MONTH(SalesDataTable[[#This Row],[Order Date]])/3,0)</f>
        <v>Q1</v>
      </c>
      <c r="E207" s="13">
        <f>MONTH(SalesDataTable[[#This Row],[Order Date]])</f>
        <v>2</v>
      </c>
      <c r="F207" s="3" t="str">
        <f>TEXT(SalesDataTable[[#This Row],[Order Date]],"mmm")</f>
        <v>Feb</v>
      </c>
      <c r="G207" s="3" t="s">
        <v>20</v>
      </c>
      <c r="H207" s="3" t="s">
        <v>33</v>
      </c>
      <c r="I207" s="3" t="s">
        <v>2</v>
      </c>
      <c r="J207" s="3" t="s">
        <v>13</v>
      </c>
      <c r="K207" s="3" t="s">
        <v>4</v>
      </c>
      <c r="L207" s="3" t="s">
        <v>26</v>
      </c>
      <c r="M207" s="7">
        <v>2</v>
      </c>
      <c r="N207" s="4">
        <v>41.21</v>
      </c>
      <c r="O207" s="5">
        <v>0</v>
      </c>
      <c r="P207" s="4">
        <v>16.64</v>
      </c>
      <c r="Q207" s="4">
        <f t="shared" si="12"/>
        <v>82.42</v>
      </c>
      <c r="R207" s="4">
        <f t="shared" si="13"/>
        <v>33.28</v>
      </c>
      <c r="S207" s="4">
        <f t="shared" si="14"/>
        <v>49.14</v>
      </c>
      <c r="T207" s="6">
        <f t="shared" si="15"/>
        <v>0.59621451104100942</v>
      </c>
    </row>
    <row r="208" spans="1:20" ht="15.6">
      <c r="A208" s="2">
        <v>2615</v>
      </c>
      <c r="B208" s="10">
        <v>46066</v>
      </c>
      <c r="C208" s="3">
        <f>YEAR(SalesDataTable[[#This Row],[Order Date]])</f>
        <v>2026</v>
      </c>
      <c r="D208" s="13" t="str">
        <f>"Q"&amp;ROUNDUP(MONTH(SalesDataTable[[#This Row],[Order Date]])/3,0)</f>
        <v>Q1</v>
      </c>
      <c r="E208" s="13">
        <f>MONTH(SalesDataTable[[#This Row],[Order Date]])</f>
        <v>2</v>
      </c>
      <c r="F208" s="3" t="str">
        <f>TEXT(SalesDataTable[[#This Row],[Order Date]],"mmm")</f>
        <v>Feb</v>
      </c>
      <c r="G208" s="3" t="s">
        <v>0</v>
      </c>
      <c r="H208" s="3" t="s">
        <v>50</v>
      </c>
      <c r="I208" s="3" t="s">
        <v>2</v>
      </c>
      <c r="J208" s="3" t="s">
        <v>3</v>
      </c>
      <c r="K208" s="3" t="s">
        <v>9</v>
      </c>
      <c r="L208" s="3" t="s">
        <v>37</v>
      </c>
      <c r="M208" s="7">
        <v>6</v>
      </c>
      <c r="N208" s="4">
        <v>155.79</v>
      </c>
      <c r="O208" s="5">
        <v>0</v>
      </c>
      <c r="P208" s="4">
        <v>77.48</v>
      </c>
      <c r="Q208" s="4">
        <f t="shared" si="12"/>
        <v>934.74</v>
      </c>
      <c r="R208" s="4">
        <f t="shared" si="13"/>
        <v>464.88</v>
      </c>
      <c r="S208" s="4">
        <f t="shared" si="14"/>
        <v>469.86</v>
      </c>
      <c r="T208" s="6">
        <f t="shared" si="15"/>
        <v>0.50266384235188399</v>
      </c>
    </row>
    <row r="209" spans="1:20" ht="15.6">
      <c r="A209" s="2">
        <v>479</v>
      </c>
      <c r="B209" s="10">
        <v>46067</v>
      </c>
      <c r="C209" s="3">
        <f>YEAR(SalesDataTable[[#This Row],[Order Date]])</f>
        <v>2026</v>
      </c>
      <c r="D209" s="13" t="str">
        <f>"Q"&amp;ROUNDUP(MONTH(SalesDataTable[[#This Row],[Order Date]])/3,0)</f>
        <v>Q1</v>
      </c>
      <c r="E209" s="13">
        <f>MONTH(SalesDataTable[[#This Row],[Order Date]])</f>
        <v>2</v>
      </c>
      <c r="F209" s="3" t="str">
        <f>TEXT(SalesDataTable[[#This Row],[Order Date]],"mmm")</f>
        <v>Feb</v>
      </c>
      <c r="G209" s="3" t="s">
        <v>0</v>
      </c>
      <c r="H209" s="3" t="s">
        <v>1</v>
      </c>
      <c r="I209" s="3" t="s">
        <v>2</v>
      </c>
      <c r="J209" s="3" t="s">
        <v>3</v>
      </c>
      <c r="K209" s="3" t="s">
        <v>34</v>
      </c>
      <c r="L209" s="3" t="s">
        <v>45</v>
      </c>
      <c r="M209" s="7">
        <v>2</v>
      </c>
      <c r="N209" s="4">
        <v>50.16</v>
      </c>
      <c r="O209" s="5">
        <v>0.1</v>
      </c>
      <c r="P209" s="4">
        <v>21.48</v>
      </c>
      <c r="Q209" s="4">
        <f t="shared" si="12"/>
        <v>90.287999999999997</v>
      </c>
      <c r="R209" s="4">
        <f t="shared" si="13"/>
        <v>42.96</v>
      </c>
      <c r="S209" s="4">
        <f t="shared" si="14"/>
        <v>47.327999999999996</v>
      </c>
      <c r="T209" s="6">
        <f t="shared" si="15"/>
        <v>0.52418926103136632</v>
      </c>
    </row>
    <row r="210" spans="1:20" ht="15.6">
      <c r="A210" s="2">
        <v>4069</v>
      </c>
      <c r="B210" s="10">
        <v>46067</v>
      </c>
      <c r="C210" s="3">
        <f>YEAR(SalesDataTable[[#This Row],[Order Date]])</f>
        <v>2026</v>
      </c>
      <c r="D210" s="13" t="str">
        <f>"Q"&amp;ROUNDUP(MONTH(SalesDataTable[[#This Row],[Order Date]])/3,0)</f>
        <v>Q1</v>
      </c>
      <c r="E210" s="13">
        <f>MONTH(SalesDataTable[[#This Row],[Order Date]])</f>
        <v>2</v>
      </c>
      <c r="F210" s="3" t="str">
        <f>TEXT(SalesDataTable[[#This Row],[Order Date]],"mmm")</f>
        <v>Feb</v>
      </c>
      <c r="G210" s="3" t="s">
        <v>20</v>
      </c>
      <c r="H210" s="3" t="s">
        <v>33</v>
      </c>
      <c r="I210" s="3" t="s">
        <v>2</v>
      </c>
      <c r="J210" s="3" t="s">
        <v>13</v>
      </c>
      <c r="K210" s="3" t="s">
        <v>9</v>
      </c>
      <c r="L210" s="3" t="s">
        <v>17</v>
      </c>
      <c r="M210" s="7">
        <v>4</v>
      </c>
      <c r="N210" s="4">
        <v>140.63999999999999</v>
      </c>
      <c r="O210" s="5">
        <v>0</v>
      </c>
      <c r="P210" s="4">
        <v>77.510000000000005</v>
      </c>
      <c r="Q210" s="4">
        <f t="shared" si="12"/>
        <v>562.55999999999995</v>
      </c>
      <c r="R210" s="4">
        <f t="shared" si="13"/>
        <v>310.04000000000002</v>
      </c>
      <c r="S210" s="4">
        <f t="shared" si="14"/>
        <v>252.51999999999992</v>
      </c>
      <c r="T210" s="6">
        <f t="shared" si="15"/>
        <v>0.4488765642775881</v>
      </c>
    </row>
    <row r="211" spans="1:20" ht="15.6">
      <c r="A211" s="2">
        <v>4588</v>
      </c>
      <c r="B211" s="10">
        <v>46067</v>
      </c>
      <c r="C211" s="3">
        <f>YEAR(SalesDataTable[[#This Row],[Order Date]])</f>
        <v>2026</v>
      </c>
      <c r="D211" s="13" t="str">
        <f>"Q"&amp;ROUNDUP(MONTH(SalesDataTable[[#This Row],[Order Date]])/3,0)</f>
        <v>Q1</v>
      </c>
      <c r="E211" s="13">
        <f>MONTH(SalesDataTable[[#This Row],[Order Date]])</f>
        <v>2</v>
      </c>
      <c r="F211" s="3" t="str">
        <f>TEXT(SalesDataTable[[#This Row],[Order Date]],"mmm")</f>
        <v>Feb</v>
      </c>
      <c r="G211" s="3" t="s">
        <v>0</v>
      </c>
      <c r="H211" s="3" t="s">
        <v>1</v>
      </c>
      <c r="I211" s="3" t="s">
        <v>28</v>
      </c>
      <c r="J211" s="3" t="s">
        <v>13</v>
      </c>
      <c r="K211" s="3" t="s">
        <v>23</v>
      </c>
      <c r="L211" s="3" t="s">
        <v>40</v>
      </c>
      <c r="M211" s="7">
        <v>1</v>
      </c>
      <c r="N211" s="4">
        <v>80.680000000000007</v>
      </c>
      <c r="O211" s="5">
        <v>0</v>
      </c>
      <c r="P211" s="4">
        <v>39.630000000000003</v>
      </c>
      <c r="Q211" s="4">
        <f t="shared" si="12"/>
        <v>80.680000000000007</v>
      </c>
      <c r="R211" s="4">
        <f t="shared" si="13"/>
        <v>39.630000000000003</v>
      </c>
      <c r="S211" s="4">
        <f t="shared" si="14"/>
        <v>41.050000000000004</v>
      </c>
      <c r="T211" s="6">
        <f t="shared" si="15"/>
        <v>0.50880019831432821</v>
      </c>
    </row>
    <row r="212" spans="1:20" ht="15.6">
      <c r="A212" s="2">
        <v>14</v>
      </c>
      <c r="B212" s="10">
        <v>46068</v>
      </c>
      <c r="C212" s="3">
        <f>YEAR(SalesDataTable[[#This Row],[Order Date]])</f>
        <v>2026</v>
      </c>
      <c r="D212" s="13" t="str">
        <f>"Q"&amp;ROUNDUP(MONTH(SalesDataTable[[#This Row],[Order Date]])/3,0)</f>
        <v>Q1</v>
      </c>
      <c r="E212" s="13">
        <f>MONTH(SalesDataTable[[#This Row],[Order Date]])</f>
        <v>2</v>
      </c>
      <c r="F212" s="3" t="str">
        <f>TEXT(SalesDataTable[[#This Row],[Order Date]],"mmm")</f>
        <v>Feb</v>
      </c>
      <c r="G212" s="3" t="s">
        <v>0</v>
      </c>
      <c r="H212" s="3" t="s">
        <v>1</v>
      </c>
      <c r="I212" s="3" t="s">
        <v>8</v>
      </c>
      <c r="J212" s="3" t="s">
        <v>16</v>
      </c>
      <c r="K212" s="3" t="s">
        <v>14</v>
      </c>
      <c r="L212" s="3" t="s">
        <v>48</v>
      </c>
      <c r="M212" s="7">
        <v>3</v>
      </c>
      <c r="N212" s="4">
        <v>162.44999999999999</v>
      </c>
      <c r="O212" s="5">
        <v>0.05</v>
      </c>
      <c r="P212" s="4">
        <v>86.43</v>
      </c>
      <c r="Q212" s="4">
        <f t="shared" si="12"/>
        <v>462.98249999999996</v>
      </c>
      <c r="R212" s="4">
        <f t="shared" si="13"/>
        <v>259.29000000000002</v>
      </c>
      <c r="S212" s="4">
        <f t="shared" si="14"/>
        <v>203.69249999999994</v>
      </c>
      <c r="T212" s="6">
        <f t="shared" si="15"/>
        <v>0.43995723380473334</v>
      </c>
    </row>
    <row r="213" spans="1:20" ht="15.6">
      <c r="A213" s="2">
        <v>303</v>
      </c>
      <c r="B213" s="10">
        <v>46068</v>
      </c>
      <c r="C213" s="3">
        <f>YEAR(SalesDataTable[[#This Row],[Order Date]])</f>
        <v>2026</v>
      </c>
      <c r="D213" s="13" t="str">
        <f>"Q"&amp;ROUNDUP(MONTH(SalesDataTable[[#This Row],[Order Date]])/3,0)</f>
        <v>Q1</v>
      </c>
      <c r="E213" s="13">
        <f>MONTH(SalesDataTable[[#This Row],[Order Date]])</f>
        <v>2</v>
      </c>
      <c r="F213" s="3" t="str">
        <f>TEXT(SalesDataTable[[#This Row],[Order Date]],"mmm")</f>
        <v>Feb</v>
      </c>
      <c r="G213" s="3" t="s">
        <v>6</v>
      </c>
      <c r="H213" s="3" t="s">
        <v>27</v>
      </c>
      <c r="I213" s="3" t="s">
        <v>28</v>
      </c>
      <c r="J213" s="3" t="s">
        <v>3</v>
      </c>
      <c r="K213" s="3" t="s">
        <v>4</v>
      </c>
      <c r="L213" s="3" t="s">
        <v>30</v>
      </c>
      <c r="M213" s="7">
        <v>2</v>
      </c>
      <c r="N213" s="4">
        <v>102.12</v>
      </c>
      <c r="O213" s="5">
        <v>0.15</v>
      </c>
      <c r="P213" s="4">
        <v>51.03</v>
      </c>
      <c r="Q213" s="4">
        <f t="shared" si="12"/>
        <v>173.60400000000001</v>
      </c>
      <c r="R213" s="4">
        <f t="shared" si="13"/>
        <v>102.06</v>
      </c>
      <c r="S213" s="4">
        <f t="shared" si="14"/>
        <v>71.544000000000011</v>
      </c>
      <c r="T213" s="6">
        <f t="shared" si="15"/>
        <v>0.41211032003870884</v>
      </c>
    </row>
    <row r="214" spans="1:20" ht="15.6">
      <c r="A214" s="2">
        <v>1197</v>
      </c>
      <c r="B214" s="10">
        <v>46069</v>
      </c>
      <c r="C214" s="3">
        <f>YEAR(SalesDataTable[[#This Row],[Order Date]])</f>
        <v>2026</v>
      </c>
      <c r="D214" s="13" t="str">
        <f>"Q"&amp;ROUNDUP(MONTH(SalesDataTable[[#This Row],[Order Date]])/3,0)</f>
        <v>Q1</v>
      </c>
      <c r="E214" s="13">
        <f>MONTH(SalesDataTable[[#This Row],[Order Date]])</f>
        <v>2</v>
      </c>
      <c r="F214" s="3" t="str">
        <f>TEXT(SalesDataTable[[#This Row],[Order Date]],"mmm")</f>
        <v>Feb</v>
      </c>
      <c r="G214" s="3" t="s">
        <v>11</v>
      </c>
      <c r="H214" s="3" t="s">
        <v>18</v>
      </c>
      <c r="I214" s="3" t="s">
        <v>2</v>
      </c>
      <c r="J214" s="3" t="s">
        <v>13</v>
      </c>
      <c r="K214" s="3" t="s">
        <v>4</v>
      </c>
      <c r="L214" s="3" t="s">
        <v>30</v>
      </c>
      <c r="M214" s="7">
        <v>2</v>
      </c>
      <c r="N214" s="4">
        <v>101.77</v>
      </c>
      <c r="O214" s="5">
        <v>0</v>
      </c>
      <c r="P214" s="4">
        <v>51.34</v>
      </c>
      <c r="Q214" s="4">
        <f t="shared" si="12"/>
        <v>203.54</v>
      </c>
      <c r="R214" s="4">
        <f t="shared" si="13"/>
        <v>102.68</v>
      </c>
      <c r="S214" s="4">
        <f t="shared" si="14"/>
        <v>100.85999999999999</v>
      </c>
      <c r="T214" s="6">
        <f t="shared" si="15"/>
        <v>0.49552913432249185</v>
      </c>
    </row>
    <row r="215" spans="1:20" ht="15.6">
      <c r="A215" s="2">
        <v>2714</v>
      </c>
      <c r="B215" s="10">
        <v>46069</v>
      </c>
      <c r="C215" s="3">
        <f>YEAR(SalesDataTable[[#This Row],[Order Date]])</f>
        <v>2026</v>
      </c>
      <c r="D215" s="13" t="str">
        <f>"Q"&amp;ROUNDUP(MONTH(SalesDataTable[[#This Row],[Order Date]])/3,0)</f>
        <v>Q1</v>
      </c>
      <c r="E215" s="13">
        <f>MONTH(SalesDataTable[[#This Row],[Order Date]])</f>
        <v>2</v>
      </c>
      <c r="F215" s="3" t="str">
        <f>TEXT(SalesDataTable[[#This Row],[Order Date]],"mmm")</f>
        <v>Feb</v>
      </c>
      <c r="G215" s="3" t="s">
        <v>0</v>
      </c>
      <c r="H215" s="3" t="s">
        <v>50</v>
      </c>
      <c r="I215" s="3" t="s">
        <v>2</v>
      </c>
      <c r="J215" s="3" t="s">
        <v>16</v>
      </c>
      <c r="K215" s="3" t="s">
        <v>9</v>
      </c>
      <c r="L215" s="3" t="s">
        <v>37</v>
      </c>
      <c r="M215" s="7">
        <v>3</v>
      </c>
      <c r="N215" s="4">
        <v>153.24</v>
      </c>
      <c r="O215" s="5">
        <v>0.15</v>
      </c>
      <c r="P215" s="4">
        <v>77.61</v>
      </c>
      <c r="Q215" s="4">
        <f t="shared" si="12"/>
        <v>390.762</v>
      </c>
      <c r="R215" s="4">
        <f t="shared" si="13"/>
        <v>232.82999999999998</v>
      </c>
      <c r="S215" s="4">
        <f t="shared" si="14"/>
        <v>157.93200000000002</v>
      </c>
      <c r="T215" s="6">
        <f t="shared" si="15"/>
        <v>0.40416417154175693</v>
      </c>
    </row>
    <row r="216" spans="1:20" ht="15.6">
      <c r="A216" s="2">
        <v>2753</v>
      </c>
      <c r="B216" s="10">
        <v>46069</v>
      </c>
      <c r="C216" s="3">
        <f>YEAR(SalesDataTable[[#This Row],[Order Date]])</f>
        <v>2026</v>
      </c>
      <c r="D216" s="13" t="str">
        <f>"Q"&amp;ROUNDUP(MONTH(SalesDataTable[[#This Row],[Order Date]])/3,0)</f>
        <v>Q1</v>
      </c>
      <c r="E216" s="13">
        <f>MONTH(SalesDataTable[[#This Row],[Order Date]])</f>
        <v>2</v>
      </c>
      <c r="F216" s="3" t="str">
        <f>TEXT(SalesDataTable[[#This Row],[Order Date]],"mmm")</f>
        <v>Feb</v>
      </c>
      <c r="G216" s="3" t="s">
        <v>20</v>
      </c>
      <c r="H216" s="3" t="s">
        <v>21</v>
      </c>
      <c r="I216" s="3" t="s">
        <v>28</v>
      </c>
      <c r="J216" s="3" t="s">
        <v>3</v>
      </c>
      <c r="K216" s="3" t="s">
        <v>9</v>
      </c>
      <c r="L216" s="3" t="s">
        <v>17</v>
      </c>
      <c r="M216" s="7">
        <v>1</v>
      </c>
      <c r="N216" s="4">
        <v>140.47</v>
      </c>
      <c r="O216" s="5">
        <v>0</v>
      </c>
      <c r="P216" s="4">
        <v>79.66</v>
      </c>
      <c r="Q216" s="4">
        <f t="shared" si="12"/>
        <v>140.47</v>
      </c>
      <c r="R216" s="4">
        <f t="shared" si="13"/>
        <v>79.66</v>
      </c>
      <c r="S216" s="4">
        <f t="shared" si="14"/>
        <v>60.81</v>
      </c>
      <c r="T216" s="6">
        <f t="shared" si="15"/>
        <v>0.43290382288033036</v>
      </c>
    </row>
    <row r="217" spans="1:20" ht="15.6">
      <c r="A217" s="2">
        <v>3901</v>
      </c>
      <c r="B217" s="10">
        <v>46069</v>
      </c>
      <c r="C217" s="3">
        <f>YEAR(SalesDataTable[[#This Row],[Order Date]])</f>
        <v>2026</v>
      </c>
      <c r="D217" s="13" t="str">
        <f>"Q"&amp;ROUNDUP(MONTH(SalesDataTable[[#This Row],[Order Date]])/3,0)</f>
        <v>Q1</v>
      </c>
      <c r="E217" s="13">
        <f>MONTH(SalesDataTable[[#This Row],[Order Date]])</f>
        <v>2</v>
      </c>
      <c r="F217" s="3" t="str">
        <f>TEXT(SalesDataTable[[#This Row],[Order Date]],"mmm")</f>
        <v>Feb</v>
      </c>
      <c r="G217" s="3" t="s">
        <v>20</v>
      </c>
      <c r="H217" s="3" t="s">
        <v>31</v>
      </c>
      <c r="I217" s="3" t="s">
        <v>19</v>
      </c>
      <c r="J217" s="3" t="s">
        <v>13</v>
      </c>
      <c r="K217" s="3" t="s">
        <v>9</v>
      </c>
      <c r="L217" s="3" t="s">
        <v>46</v>
      </c>
      <c r="M217" s="7">
        <v>4</v>
      </c>
      <c r="N217" s="4">
        <v>70.67</v>
      </c>
      <c r="O217" s="5">
        <v>0.05</v>
      </c>
      <c r="P217" s="4">
        <v>32.96</v>
      </c>
      <c r="Q217" s="4">
        <f t="shared" si="12"/>
        <v>268.54599999999999</v>
      </c>
      <c r="R217" s="4">
        <f t="shared" si="13"/>
        <v>131.84</v>
      </c>
      <c r="S217" s="4">
        <f t="shared" si="14"/>
        <v>136.70599999999999</v>
      </c>
      <c r="T217" s="6">
        <f t="shared" si="15"/>
        <v>0.50905990035226734</v>
      </c>
    </row>
    <row r="218" spans="1:20" ht="15.6">
      <c r="A218" s="2">
        <v>594</v>
      </c>
      <c r="B218" s="10">
        <v>46070</v>
      </c>
      <c r="C218" s="3">
        <f>YEAR(SalesDataTable[[#This Row],[Order Date]])</f>
        <v>2026</v>
      </c>
      <c r="D218" s="13" t="str">
        <f>"Q"&amp;ROUNDUP(MONTH(SalesDataTable[[#This Row],[Order Date]])/3,0)</f>
        <v>Q1</v>
      </c>
      <c r="E218" s="13">
        <f>MONTH(SalesDataTable[[#This Row],[Order Date]])</f>
        <v>2</v>
      </c>
      <c r="F218" s="3" t="str">
        <f>TEXT(SalesDataTable[[#This Row],[Order Date]],"mmm")</f>
        <v>Feb</v>
      </c>
      <c r="G218" s="3" t="s">
        <v>0</v>
      </c>
      <c r="H218" s="3" t="s">
        <v>50</v>
      </c>
      <c r="I218" s="3" t="s">
        <v>19</v>
      </c>
      <c r="J218" s="3" t="s">
        <v>16</v>
      </c>
      <c r="K218" s="3" t="s">
        <v>14</v>
      </c>
      <c r="L218" s="3" t="s">
        <v>44</v>
      </c>
      <c r="M218" s="7">
        <v>3</v>
      </c>
      <c r="N218" s="4">
        <v>134.91</v>
      </c>
      <c r="O218" s="5">
        <v>0</v>
      </c>
      <c r="P218" s="4">
        <v>67.69</v>
      </c>
      <c r="Q218" s="4">
        <f t="shared" si="12"/>
        <v>404.73</v>
      </c>
      <c r="R218" s="4">
        <f t="shared" si="13"/>
        <v>203.07</v>
      </c>
      <c r="S218" s="4">
        <f t="shared" si="14"/>
        <v>201.66000000000003</v>
      </c>
      <c r="T218" s="6">
        <f t="shared" si="15"/>
        <v>0.49825809799125348</v>
      </c>
    </row>
    <row r="219" spans="1:20" ht="15.6">
      <c r="A219" s="2">
        <v>624</v>
      </c>
      <c r="B219" s="10">
        <v>46070</v>
      </c>
      <c r="C219" s="3">
        <f>YEAR(SalesDataTable[[#This Row],[Order Date]])</f>
        <v>2026</v>
      </c>
      <c r="D219" s="13" t="str">
        <f>"Q"&amp;ROUNDUP(MONTH(SalesDataTable[[#This Row],[Order Date]])/3,0)</f>
        <v>Q1</v>
      </c>
      <c r="E219" s="13">
        <f>MONTH(SalesDataTable[[#This Row],[Order Date]])</f>
        <v>2</v>
      </c>
      <c r="F219" s="3" t="str">
        <f>TEXT(SalesDataTable[[#This Row],[Order Date]],"mmm")</f>
        <v>Feb</v>
      </c>
      <c r="G219" s="3" t="s">
        <v>11</v>
      </c>
      <c r="H219" s="3" t="s">
        <v>12</v>
      </c>
      <c r="I219" s="3" t="s">
        <v>2</v>
      </c>
      <c r="J219" s="3" t="s">
        <v>16</v>
      </c>
      <c r="K219" s="3" t="s">
        <v>9</v>
      </c>
      <c r="L219" s="3" t="s">
        <v>46</v>
      </c>
      <c r="M219" s="7">
        <v>1</v>
      </c>
      <c r="N219" s="4">
        <v>70.86</v>
      </c>
      <c r="O219" s="5">
        <v>0.1</v>
      </c>
      <c r="P219" s="4">
        <v>33.299999999999997</v>
      </c>
      <c r="Q219" s="4">
        <f t="shared" si="12"/>
        <v>63.774000000000001</v>
      </c>
      <c r="R219" s="4">
        <f t="shared" si="13"/>
        <v>33.299999999999997</v>
      </c>
      <c r="S219" s="4">
        <f t="shared" si="14"/>
        <v>30.474000000000004</v>
      </c>
      <c r="T219" s="6">
        <f t="shared" si="15"/>
        <v>0.47784363533728486</v>
      </c>
    </row>
    <row r="220" spans="1:20" ht="15.6">
      <c r="A220" s="2">
        <v>1013</v>
      </c>
      <c r="B220" s="10">
        <v>46070</v>
      </c>
      <c r="C220" s="3">
        <f>YEAR(SalesDataTable[[#This Row],[Order Date]])</f>
        <v>2026</v>
      </c>
      <c r="D220" s="13" t="str">
        <f>"Q"&amp;ROUNDUP(MONTH(SalesDataTable[[#This Row],[Order Date]])/3,0)</f>
        <v>Q1</v>
      </c>
      <c r="E220" s="13">
        <f>MONTH(SalesDataTable[[#This Row],[Order Date]])</f>
        <v>2</v>
      </c>
      <c r="F220" s="3" t="str">
        <f>TEXT(SalesDataTable[[#This Row],[Order Date]],"mmm")</f>
        <v>Feb</v>
      </c>
      <c r="G220" s="3" t="s">
        <v>6</v>
      </c>
      <c r="H220" s="3" t="s">
        <v>43</v>
      </c>
      <c r="I220" s="3" t="s">
        <v>19</v>
      </c>
      <c r="J220" s="3" t="s">
        <v>13</v>
      </c>
      <c r="K220" s="3" t="s">
        <v>4</v>
      </c>
      <c r="L220" s="3" t="s">
        <v>30</v>
      </c>
      <c r="M220" s="7">
        <v>1</v>
      </c>
      <c r="N220" s="4">
        <v>104.35</v>
      </c>
      <c r="O220" s="5">
        <v>0</v>
      </c>
      <c r="P220" s="4">
        <v>51.49</v>
      </c>
      <c r="Q220" s="4">
        <f t="shared" si="12"/>
        <v>104.35</v>
      </c>
      <c r="R220" s="4">
        <f t="shared" si="13"/>
        <v>51.49</v>
      </c>
      <c r="S220" s="4">
        <f t="shared" si="14"/>
        <v>52.859999999999992</v>
      </c>
      <c r="T220" s="6">
        <f t="shared" si="15"/>
        <v>0.50656444657402966</v>
      </c>
    </row>
    <row r="221" spans="1:20" ht="15.6">
      <c r="A221" s="2">
        <v>1100</v>
      </c>
      <c r="B221" s="10">
        <v>46070</v>
      </c>
      <c r="C221" s="3">
        <f>YEAR(SalesDataTable[[#This Row],[Order Date]])</f>
        <v>2026</v>
      </c>
      <c r="D221" s="13" t="str">
        <f>"Q"&amp;ROUNDUP(MONTH(SalesDataTable[[#This Row],[Order Date]])/3,0)</f>
        <v>Q1</v>
      </c>
      <c r="E221" s="13">
        <f>MONTH(SalesDataTable[[#This Row],[Order Date]])</f>
        <v>2</v>
      </c>
      <c r="F221" s="3" t="str">
        <f>TEXT(SalesDataTable[[#This Row],[Order Date]],"mmm")</f>
        <v>Feb</v>
      </c>
      <c r="G221" s="3" t="s">
        <v>20</v>
      </c>
      <c r="H221" s="3" t="s">
        <v>33</v>
      </c>
      <c r="I221" s="3" t="s">
        <v>2</v>
      </c>
      <c r="J221" s="3" t="s">
        <v>3</v>
      </c>
      <c r="K221" s="3" t="s">
        <v>34</v>
      </c>
      <c r="L221" s="3" t="s">
        <v>38</v>
      </c>
      <c r="M221" s="7">
        <v>2</v>
      </c>
      <c r="N221" s="4">
        <v>120.48</v>
      </c>
      <c r="O221" s="5">
        <v>0</v>
      </c>
      <c r="P221" s="4">
        <v>70.680000000000007</v>
      </c>
      <c r="Q221" s="4">
        <f t="shared" si="12"/>
        <v>240.96</v>
      </c>
      <c r="R221" s="4">
        <f t="shared" si="13"/>
        <v>141.36000000000001</v>
      </c>
      <c r="S221" s="4">
        <f t="shared" si="14"/>
        <v>99.6</v>
      </c>
      <c r="T221" s="6">
        <f t="shared" si="15"/>
        <v>0.4133466135458167</v>
      </c>
    </row>
    <row r="222" spans="1:20" ht="15.6">
      <c r="A222" s="2">
        <v>2353</v>
      </c>
      <c r="B222" s="10">
        <v>46070</v>
      </c>
      <c r="C222" s="3">
        <f>YEAR(SalesDataTable[[#This Row],[Order Date]])</f>
        <v>2026</v>
      </c>
      <c r="D222" s="13" t="str">
        <f>"Q"&amp;ROUNDUP(MONTH(SalesDataTable[[#This Row],[Order Date]])/3,0)</f>
        <v>Q1</v>
      </c>
      <c r="E222" s="13">
        <f>MONTH(SalesDataTable[[#This Row],[Order Date]])</f>
        <v>2</v>
      </c>
      <c r="F222" s="3" t="str">
        <f>TEXT(SalesDataTable[[#This Row],[Order Date]],"mmm")</f>
        <v>Feb</v>
      </c>
      <c r="G222" s="3" t="s">
        <v>6</v>
      </c>
      <c r="H222" s="3" t="s">
        <v>43</v>
      </c>
      <c r="I222" s="3" t="s">
        <v>2</v>
      </c>
      <c r="J222" s="3" t="s">
        <v>3</v>
      </c>
      <c r="K222" s="3" t="s">
        <v>23</v>
      </c>
      <c r="L222" s="3" t="s">
        <v>24</v>
      </c>
      <c r="M222" s="7">
        <v>1</v>
      </c>
      <c r="N222" s="4">
        <v>339.52</v>
      </c>
      <c r="O222" s="5">
        <v>0.1</v>
      </c>
      <c r="P222" s="4">
        <v>191.19</v>
      </c>
      <c r="Q222" s="4">
        <f t="shared" si="12"/>
        <v>305.56799999999998</v>
      </c>
      <c r="R222" s="4">
        <f t="shared" si="13"/>
        <v>191.19</v>
      </c>
      <c r="S222" s="4">
        <f t="shared" si="14"/>
        <v>114.37799999999999</v>
      </c>
      <c r="T222" s="6">
        <f t="shared" si="15"/>
        <v>0.3743127552623311</v>
      </c>
    </row>
    <row r="223" spans="1:20" ht="15.6">
      <c r="A223" s="2">
        <v>3020</v>
      </c>
      <c r="B223" s="10">
        <v>46070</v>
      </c>
      <c r="C223" s="3">
        <f>YEAR(SalesDataTable[[#This Row],[Order Date]])</f>
        <v>2026</v>
      </c>
      <c r="D223" s="13" t="str">
        <f>"Q"&amp;ROUNDUP(MONTH(SalesDataTable[[#This Row],[Order Date]])/3,0)</f>
        <v>Q1</v>
      </c>
      <c r="E223" s="13">
        <f>MONTH(SalesDataTable[[#This Row],[Order Date]])</f>
        <v>2</v>
      </c>
      <c r="F223" s="3" t="str">
        <f>TEXT(SalesDataTable[[#This Row],[Order Date]],"mmm")</f>
        <v>Feb</v>
      </c>
      <c r="G223" s="3" t="s">
        <v>6</v>
      </c>
      <c r="H223" s="3" t="s">
        <v>49</v>
      </c>
      <c r="I223" s="3" t="s">
        <v>8</v>
      </c>
      <c r="J223" s="3" t="s">
        <v>16</v>
      </c>
      <c r="K223" s="3" t="s">
        <v>9</v>
      </c>
      <c r="L223" s="3" t="s">
        <v>37</v>
      </c>
      <c r="M223" s="7">
        <v>5</v>
      </c>
      <c r="N223" s="4">
        <v>154.72999999999999</v>
      </c>
      <c r="O223" s="5">
        <v>0.1</v>
      </c>
      <c r="P223" s="4">
        <v>77.42</v>
      </c>
      <c r="Q223" s="4">
        <f t="shared" si="12"/>
        <v>696.28499999999997</v>
      </c>
      <c r="R223" s="4">
        <f t="shared" si="13"/>
        <v>387.1</v>
      </c>
      <c r="S223" s="4">
        <f t="shared" si="14"/>
        <v>309.18499999999995</v>
      </c>
      <c r="T223" s="6">
        <f t="shared" si="15"/>
        <v>0.44404949122844806</v>
      </c>
    </row>
    <row r="224" spans="1:20" ht="15.6">
      <c r="A224" s="2">
        <v>3227</v>
      </c>
      <c r="B224" s="10">
        <v>46070</v>
      </c>
      <c r="C224" s="3">
        <f>YEAR(SalesDataTable[[#This Row],[Order Date]])</f>
        <v>2026</v>
      </c>
      <c r="D224" s="13" t="str">
        <f>"Q"&amp;ROUNDUP(MONTH(SalesDataTable[[#This Row],[Order Date]])/3,0)</f>
        <v>Q1</v>
      </c>
      <c r="E224" s="13">
        <f>MONTH(SalesDataTable[[#This Row],[Order Date]])</f>
        <v>2</v>
      </c>
      <c r="F224" s="3" t="str">
        <f>TEXT(SalesDataTable[[#This Row],[Order Date]],"mmm")</f>
        <v>Feb</v>
      </c>
      <c r="G224" s="3" t="s">
        <v>11</v>
      </c>
      <c r="H224" s="3" t="s">
        <v>25</v>
      </c>
      <c r="I224" s="3" t="s">
        <v>19</v>
      </c>
      <c r="J224" s="3" t="s">
        <v>16</v>
      </c>
      <c r="K224" s="3" t="s">
        <v>9</v>
      </c>
      <c r="L224" s="3" t="s">
        <v>10</v>
      </c>
      <c r="M224" s="7">
        <v>4</v>
      </c>
      <c r="N224" s="4">
        <v>93.98</v>
      </c>
      <c r="O224" s="5">
        <v>0.05</v>
      </c>
      <c r="P224" s="4">
        <v>44.6</v>
      </c>
      <c r="Q224" s="4">
        <f t="shared" si="12"/>
        <v>357.12400000000002</v>
      </c>
      <c r="R224" s="4">
        <f t="shared" si="13"/>
        <v>178.4</v>
      </c>
      <c r="S224" s="4">
        <f t="shared" si="14"/>
        <v>178.72400000000002</v>
      </c>
      <c r="T224" s="6">
        <f t="shared" si="15"/>
        <v>0.50045362395134463</v>
      </c>
    </row>
    <row r="225" spans="1:20" ht="15.6">
      <c r="A225" s="2">
        <v>3530</v>
      </c>
      <c r="B225" s="10">
        <v>46070</v>
      </c>
      <c r="C225" s="3">
        <f>YEAR(SalesDataTable[[#This Row],[Order Date]])</f>
        <v>2026</v>
      </c>
      <c r="D225" s="13" t="str">
        <f>"Q"&amp;ROUNDUP(MONTH(SalesDataTable[[#This Row],[Order Date]])/3,0)</f>
        <v>Q1</v>
      </c>
      <c r="E225" s="13">
        <f>MONTH(SalesDataTable[[#This Row],[Order Date]])</f>
        <v>2</v>
      </c>
      <c r="F225" s="3" t="str">
        <f>TEXT(SalesDataTable[[#This Row],[Order Date]],"mmm")</f>
        <v>Feb</v>
      </c>
      <c r="G225" s="3" t="s">
        <v>0</v>
      </c>
      <c r="H225" s="3" t="s">
        <v>1</v>
      </c>
      <c r="I225" s="3" t="s">
        <v>2</v>
      </c>
      <c r="J225" s="3" t="s">
        <v>13</v>
      </c>
      <c r="K225" s="3" t="s">
        <v>23</v>
      </c>
      <c r="L225" s="3" t="s">
        <v>24</v>
      </c>
      <c r="M225" s="7">
        <v>2</v>
      </c>
      <c r="N225" s="4">
        <v>336.83</v>
      </c>
      <c r="O225" s="5">
        <v>0</v>
      </c>
      <c r="P225" s="4">
        <v>194.42</v>
      </c>
      <c r="Q225" s="4">
        <f t="shared" si="12"/>
        <v>673.66</v>
      </c>
      <c r="R225" s="4">
        <f t="shared" si="13"/>
        <v>388.84</v>
      </c>
      <c r="S225" s="4">
        <f t="shared" si="14"/>
        <v>284.82</v>
      </c>
      <c r="T225" s="6">
        <f t="shared" si="15"/>
        <v>0.42279488169106078</v>
      </c>
    </row>
    <row r="226" spans="1:20" ht="15.6">
      <c r="A226" s="2">
        <v>6</v>
      </c>
      <c r="B226" s="10">
        <v>46071</v>
      </c>
      <c r="C226" s="3">
        <f>YEAR(SalesDataTable[[#This Row],[Order Date]])</f>
        <v>2026</v>
      </c>
      <c r="D226" s="13" t="str">
        <f>"Q"&amp;ROUNDUP(MONTH(SalesDataTable[[#This Row],[Order Date]])/3,0)</f>
        <v>Q1</v>
      </c>
      <c r="E226" s="13">
        <f>MONTH(SalesDataTable[[#This Row],[Order Date]])</f>
        <v>2</v>
      </c>
      <c r="F226" s="3" t="str">
        <f>TEXT(SalesDataTable[[#This Row],[Order Date]],"mmm")</f>
        <v>Feb</v>
      </c>
      <c r="G226" s="3" t="s">
        <v>20</v>
      </c>
      <c r="H226" s="3" t="s">
        <v>33</v>
      </c>
      <c r="I226" s="3" t="s">
        <v>19</v>
      </c>
      <c r="J226" s="3" t="s">
        <v>3</v>
      </c>
      <c r="K226" s="3" t="s">
        <v>23</v>
      </c>
      <c r="L226" s="3" t="s">
        <v>24</v>
      </c>
      <c r="M226" s="7">
        <v>1</v>
      </c>
      <c r="N226" s="4">
        <v>338.93</v>
      </c>
      <c r="O226" s="5">
        <v>0</v>
      </c>
      <c r="P226" s="4">
        <v>197.92</v>
      </c>
      <c r="Q226" s="4">
        <f t="shared" si="12"/>
        <v>338.93</v>
      </c>
      <c r="R226" s="4">
        <f t="shared" si="13"/>
        <v>197.92</v>
      </c>
      <c r="S226" s="4">
        <f t="shared" si="14"/>
        <v>141.01000000000002</v>
      </c>
      <c r="T226" s="6">
        <f t="shared" si="15"/>
        <v>0.41604461098161866</v>
      </c>
    </row>
    <row r="227" spans="1:20" ht="15.6">
      <c r="A227" s="2">
        <v>2038</v>
      </c>
      <c r="B227" s="10">
        <v>46071</v>
      </c>
      <c r="C227" s="3">
        <f>YEAR(SalesDataTable[[#This Row],[Order Date]])</f>
        <v>2026</v>
      </c>
      <c r="D227" s="13" t="str">
        <f>"Q"&amp;ROUNDUP(MONTH(SalesDataTable[[#This Row],[Order Date]])/3,0)</f>
        <v>Q1</v>
      </c>
      <c r="E227" s="13">
        <f>MONTH(SalesDataTable[[#This Row],[Order Date]])</f>
        <v>2</v>
      </c>
      <c r="F227" s="3" t="str">
        <f>TEXT(SalesDataTable[[#This Row],[Order Date]],"mmm")</f>
        <v>Feb</v>
      </c>
      <c r="G227" s="3" t="s">
        <v>0</v>
      </c>
      <c r="H227" s="3" t="s">
        <v>36</v>
      </c>
      <c r="I227" s="3" t="s">
        <v>2</v>
      </c>
      <c r="J227" s="3" t="s">
        <v>13</v>
      </c>
      <c r="K227" s="3" t="s">
        <v>23</v>
      </c>
      <c r="L227" s="3" t="s">
        <v>51</v>
      </c>
      <c r="M227" s="7">
        <v>5</v>
      </c>
      <c r="N227" s="4">
        <v>122.72</v>
      </c>
      <c r="O227" s="5">
        <v>0</v>
      </c>
      <c r="P227" s="4">
        <v>62.41</v>
      </c>
      <c r="Q227" s="4">
        <f t="shared" si="12"/>
        <v>613.6</v>
      </c>
      <c r="R227" s="4">
        <f t="shared" si="13"/>
        <v>312.04999999999995</v>
      </c>
      <c r="S227" s="4">
        <f t="shared" si="14"/>
        <v>301.55000000000007</v>
      </c>
      <c r="T227" s="6">
        <f t="shared" si="15"/>
        <v>0.49144393741851378</v>
      </c>
    </row>
    <row r="228" spans="1:20" ht="15.6">
      <c r="A228" s="2">
        <v>4104</v>
      </c>
      <c r="B228" s="10">
        <v>46071</v>
      </c>
      <c r="C228" s="3">
        <f>YEAR(SalesDataTable[[#This Row],[Order Date]])</f>
        <v>2026</v>
      </c>
      <c r="D228" s="13" t="str">
        <f>"Q"&amp;ROUNDUP(MONTH(SalesDataTable[[#This Row],[Order Date]])/3,0)</f>
        <v>Q1</v>
      </c>
      <c r="E228" s="13">
        <f>MONTH(SalesDataTable[[#This Row],[Order Date]])</f>
        <v>2</v>
      </c>
      <c r="F228" s="3" t="str">
        <f>TEXT(SalesDataTable[[#This Row],[Order Date]],"mmm")</f>
        <v>Feb</v>
      </c>
      <c r="G228" s="3" t="s">
        <v>20</v>
      </c>
      <c r="H228" s="3" t="s">
        <v>21</v>
      </c>
      <c r="I228" s="3" t="s">
        <v>2</v>
      </c>
      <c r="J228" s="3" t="s">
        <v>13</v>
      </c>
      <c r="K228" s="3" t="s">
        <v>14</v>
      </c>
      <c r="L228" s="3" t="s">
        <v>44</v>
      </c>
      <c r="M228" s="7">
        <v>4</v>
      </c>
      <c r="N228" s="4">
        <v>135.63</v>
      </c>
      <c r="O228" s="5">
        <v>0.05</v>
      </c>
      <c r="P228" s="4">
        <v>65.900000000000006</v>
      </c>
      <c r="Q228" s="4">
        <f t="shared" si="12"/>
        <v>515.39400000000001</v>
      </c>
      <c r="R228" s="4">
        <f t="shared" si="13"/>
        <v>263.60000000000002</v>
      </c>
      <c r="S228" s="4">
        <f t="shared" si="14"/>
        <v>251.79399999999998</v>
      </c>
      <c r="T228" s="6">
        <f t="shared" si="15"/>
        <v>0.4885466264644136</v>
      </c>
    </row>
    <row r="229" spans="1:20" ht="15.6">
      <c r="A229" s="2">
        <v>1072</v>
      </c>
      <c r="B229" s="10">
        <v>46072</v>
      </c>
      <c r="C229" s="3">
        <f>YEAR(SalesDataTable[[#This Row],[Order Date]])</f>
        <v>2026</v>
      </c>
      <c r="D229" s="13" t="str">
        <f>"Q"&amp;ROUNDUP(MONTH(SalesDataTable[[#This Row],[Order Date]])/3,0)</f>
        <v>Q1</v>
      </c>
      <c r="E229" s="13">
        <f>MONTH(SalesDataTable[[#This Row],[Order Date]])</f>
        <v>2</v>
      </c>
      <c r="F229" s="3" t="str">
        <f>TEXT(SalesDataTable[[#This Row],[Order Date]],"mmm")</f>
        <v>Feb</v>
      </c>
      <c r="G229" s="3" t="s">
        <v>11</v>
      </c>
      <c r="H229" s="3" t="s">
        <v>52</v>
      </c>
      <c r="I229" s="3" t="s">
        <v>2</v>
      </c>
      <c r="J229" s="3" t="s">
        <v>3</v>
      </c>
      <c r="K229" s="3" t="s">
        <v>23</v>
      </c>
      <c r="L229" s="3" t="s">
        <v>40</v>
      </c>
      <c r="M229" s="7">
        <v>2</v>
      </c>
      <c r="N229" s="4">
        <v>81.34</v>
      </c>
      <c r="O229" s="5">
        <v>0.05</v>
      </c>
      <c r="P229" s="4">
        <v>40.64</v>
      </c>
      <c r="Q229" s="4">
        <f t="shared" si="12"/>
        <v>154.54599999999999</v>
      </c>
      <c r="R229" s="4">
        <f t="shared" si="13"/>
        <v>81.28</v>
      </c>
      <c r="S229" s="4">
        <f t="shared" si="14"/>
        <v>73.265999999999991</v>
      </c>
      <c r="T229" s="6">
        <f t="shared" si="15"/>
        <v>0.47407244445019603</v>
      </c>
    </row>
    <row r="230" spans="1:20" ht="15.6">
      <c r="A230" s="2">
        <v>2435</v>
      </c>
      <c r="B230" s="10">
        <v>46072</v>
      </c>
      <c r="C230" s="3">
        <f>YEAR(SalesDataTable[[#This Row],[Order Date]])</f>
        <v>2026</v>
      </c>
      <c r="D230" s="13" t="str">
        <f>"Q"&amp;ROUNDUP(MONTH(SalesDataTable[[#This Row],[Order Date]])/3,0)</f>
        <v>Q1</v>
      </c>
      <c r="E230" s="13">
        <f>MONTH(SalesDataTable[[#This Row],[Order Date]])</f>
        <v>2</v>
      </c>
      <c r="F230" s="3" t="str">
        <f>TEXT(SalesDataTable[[#This Row],[Order Date]],"mmm")</f>
        <v>Feb</v>
      </c>
      <c r="G230" s="3" t="s">
        <v>11</v>
      </c>
      <c r="H230" s="3" t="s">
        <v>18</v>
      </c>
      <c r="I230" s="3" t="s">
        <v>2</v>
      </c>
      <c r="J230" s="3" t="s">
        <v>13</v>
      </c>
      <c r="K230" s="3" t="s">
        <v>4</v>
      </c>
      <c r="L230" s="3" t="s">
        <v>26</v>
      </c>
      <c r="M230" s="7">
        <v>1</v>
      </c>
      <c r="N230" s="4">
        <v>41.01</v>
      </c>
      <c r="O230" s="5">
        <v>0.05</v>
      </c>
      <c r="P230" s="4">
        <v>16.489999999999998</v>
      </c>
      <c r="Q230" s="4">
        <f t="shared" si="12"/>
        <v>38.959499999999998</v>
      </c>
      <c r="R230" s="4">
        <f t="shared" si="13"/>
        <v>16.489999999999998</v>
      </c>
      <c r="S230" s="4">
        <f t="shared" si="14"/>
        <v>22.4695</v>
      </c>
      <c r="T230" s="6">
        <f t="shared" si="15"/>
        <v>0.57673994789460847</v>
      </c>
    </row>
    <row r="231" spans="1:20" ht="15.6">
      <c r="A231" s="2">
        <v>4476</v>
      </c>
      <c r="B231" s="10">
        <v>46072</v>
      </c>
      <c r="C231" s="3">
        <f>YEAR(SalesDataTable[[#This Row],[Order Date]])</f>
        <v>2026</v>
      </c>
      <c r="D231" s="13" t="str">
        <f>"Q"&amp;ROUNDUP(MONTH(SalesDataTable[[#This Row],[Order Date]])/3,0)</f>
        <v>Q1</v>
      </c>
      <c r="E231" s="13">
        <f>MONTH(SalesDataTable[[#This Row],[Order Date]])</f>
        <v>2</v>
      </c>
      <c r="F231" s="3" t="str">
        <f>TEXT(SalesDataTable[[#This Row],[Order Date]],"mmm")</f>
        <v>Feb</v>
      </c>
      <c r="G231" s="3" t="s">
        <v>6</v>
      </c>
      <c r="H231" s="3" t="s">
        <v>41</v>
      </c>
      <c r="I231" s="3" t="s">
        <v>28</v>
      </c>
      <c r="J231" s="3" t="s">
        <v>16</v>
      </c>
      <c r="K231" s="3" t="s">
        <v>9</v>
      </c>
      <c r="L231" s="3" t="s">
        <v>37</v>
      </c>
      <c r="M231" s="7">
        <v>2</v>
      </c>
      <c r="N231" s="4">
        <v>153.03</v>
      </c>
      <c r="O231" s="5">
        <v>0</v>
      </c>
      <c r="P231" s="4">
        <v>81.02</v>
      </c>
      <c r="Q231" s="4">
        <f t="shared" si="12"/>
        <v>306.06</v>
      </c>
      <c r="R231" s="4">
        <f t="shared" si="13"/>
        <v>162.04</v>
      </c>
      <c r="S231" s="4">
        <f t="shared" si="14"/>
        <v>144.02000000000001</v>
      </c>
      <c r="T231" s="6">
        <f t="shared" si="15"/>
        <v>0.47056132784421356</v>
      </c>
    </row>
    <row r="232" spans="1:20" ht="15.6">
      <c r="A232" s="2">
        <v>174</v>
      </c>
      <c r="B232" s="10">
        <v>46073</v>
      </c>
      <c r="C232" s="3">
        <f>YEAR(SalesDataTable[[#This Row],[Order Date]])</f>
        <v>2026</v>
      </c>
      <c r="D232" s="13" t="str">
        <f>"Q"&amp;ROUNDUP(MONTH(SalesDataTable[[#This Row],[Order Date]])/3,0)</f>
        <v>Q1</v>
      </c>
      <c r="E232" s="13">
        <f>MONTH(SalesDataTable[[#This Row],[Order Date]])</f>
        <v>2</v>
      </c>
      <c r="F232" s="3" t="str">
        <f>TEXT(SalesDataTable[[#This Row],[Order Date]],"mmm")</f>
        <v>Feb</v>
      </c>
      <c r="G232" s="3" t="s">
        <v>6</v>
      </c>
      <c r="H232" s="3" t="s">
        <v>41</v>
      </c>
      <c r="I232" s="3" t="s">
        <v>2</v>
      </c>
      <c r="J232" s="3" t="s">
        <v>13</v>
      </c>
      <c r="K232" s="3" t="s">
        <v>34</v>
      </c>
      <c r="L232" s="3" t="s">
        <v>38</v>
      </c>
      <c r="M232" s="7">
        <v>2</v>
      </c>
      <c r="N232" s="4">
        <v>124.92</v>
      </c>
      <c r="O232" s="5">
        <v>0</v>
      </c>
      <c r="P232" s="4">
        <v>69.98</v>
      </c>
      <c r="Q232" s="4">
        <f t="shared" si="12"/>
        <v>249.84</v>
      </c>
      <c r="R232" s="4">
        <f t="shared" si="13"/>
        <v>139.96</v>
      </c>
      <c r="S232" s="4">
        <f t="shared" si="14"/>
        <v>109.88</v>
      </c>
      <c r="T232" s="6">
        <f t="shared" si="15"/>
        <v>0.43980147294268329</v>
      </c>
    </row>
    <row r="233" spans="1:20" ht="15.6">
      <c r="A233" s="2">
        <v>304</v>
      </c>
      <c r="B233" s="10">
        <v>46073</v>
      </c>
      <c r="C233" s="3">
        <f>YEAR(SalesDataTable[[#This Row],[Order Date]])</f>
        <v>2026</v>
      </c>
      <c r="D233" s="13" t="str">
        <f>"Q"&amp;ROUNDUP(MONTH(SalesDataTable[[#This Row],[Order Date]])/3,0)</f>
        <v>Q1</v>
      </c>
      <c r="E233" s="13">
        <f>MONTH(SalesDataTable[[#This Row],[Order Date]])</f>
        <v>2</v>
      </c>
      <c r="F233" s="3" t="str">
        <f>TEXT(SalesDataTable[[#This Row],[Order Date]],"mmm")</f>
        <v>Feb</v>
      </c>
      <c r="G233" s="3" t="s">
        <v>6</v>
      </c>
      <c r="H233" s="3" t="s">
        <v>43</v>
      </c>
      <c r="I233" s="3" t="s">
        <v>2</v>
      </c>
      <c r="J233" s="3" t="s">
        <v>16</v>
      </c>
      <c r="K233" s="3" t="s">
        <v>14</v>
      </c>
      <c r="L233" s="3" t="s">
        <v>44</v>
      </c>
      <c r="M233" s="7">
        <v>2</v>
      </c>
      <c r="N233" s="4">
        <v>136.55000000000001</v>
      </c>
      <c r="O233" s="5">
        <v>0</v>
      </c>
      <c r="P233" s="4">
        <v>68.84</v>
      </c>
      <c r="Q233" s="4">
        <f t="shared" si="12"/>
        <v>273.10000000000002</v>
      </c>
      <c r="R233" s="4">
        <f t="shared" si="13"/>
        <v>137.68</v>
      </c>
      <c r="S233" s="4">
        <f t="shared" si="14"/>
        <v>135.42000000000002</v>
      </c>
      <c r="T233" s="6">
        <f t="shared" si="15"/>
        <v>0.49586232149395826</v>
      </c>
    </row>
    <row r="234" spans="1:20" ht="15.6">
      <c r="A234" s="2">
        <v>404</v>
      </c>
      <c r="B234" s="10">
        <v>46073</v>
      </c>
      <c r="C234" s="3">
        <f>YEAR(SalesDataTable[[#This Row],[Order Date]])</f>
        <v>2026</v>
      </c>
      <c r="D234" s="13" t="str">
        <f>"Q"&amp;ROUNDUP(MONTH(SalesDataTable[[#This Row],[Order Date]])/3,0)</f>
        <v>Q1</v>
      </c>
      <c r="E234" s="13">
        <f>MONTH(SalesDataTable[[#This Row],[Order Date]])</f>
        <v>2</v>
      </c>
      <c r="F234" s="3" t="str">
        <f>TEXT(SalesDataTable[[#This Row],[Order Date]],"mmm")</f>
        <v>Feb</v>
      </c>
      <c r="G234" s="3" t="s">
        <v>11</v>
      </c>
      <c r="H234" s="3" t="s">
        <v>25</v>
      </c>
      <c r="I234" s="3" t="s">
        <v>8</v>
      </c>
      <c r="J234" s="3" t="s">
        <v>16</v>
      </c>
      <c r="K234" s="3" t="s">
        <v>23</v>
      </c>
      <c r="L234" s="3" t="s">
        <v>51</v>
      </c>
      <c r="M234" s="7">
        <v>15</v>
      </c>
      <c r="N234" s="4">
        <v>121.98</v>
      </c>
      <c r="O234" s="5">
        <v>0.1</v>
      </c>
      <c r="P234" s="4">
        <v>59.86</v>
      </c>
      <c r="Q234" s="4">
        <f t="shared" si="12"/>
        <v>1646.73</v>
      </c>
      <c r="R234" s="4">
        <f t="shared" si="13"/>
        <v>897.9</v>
      </c>
      <c r="S234" s="4">
        <f t="shared" si="14"/>
        <v>748.83</v>
      </c>
      <c r="T234" s="6">
        <f t="shared" si="15"/>
        <v>0.45473757082217486</v>
      </c>
    </row>
    <row r="235" spans="1:20" ht="15.6">
      <c r="A235" s="2">
        <v>675</v>
      </c>
      <c r="B235" s="10">
        <v>46073</v>
      </c>
      <c r="C235" s="3">
        <f>YEAR(SalesDataTable[[#This Row],[Order Date]])</f>
        <v>2026</v>
      </c>
      <c r="D235" s="13" t="str">
        <f>"Q"&amp;ROUNDUP(MONTH(SalesDataTable[[#This Row],[Order Date]])/3,0)</f>
        <v>Q1</v>
      </c>
      <c r="E235" s="13">
        <f>MONTH(SalesDataTable[[#This Row],[Order Date]])</f>
        <v>2</v>
      </c>
      <c r="F235" s="3" t="str">
        <f>TEXT(SalesDataTable[[#This Row],[Order Date]],"mmm")</f>
        <v>Feb</v>
      </c>
      <c r="G235" s="3" t="s">
        <v>6</v>
      </c>
      <c r="H235" s="3" t="s">
        <v>43</v>
      </c>
      <c r="I235" s="3" t="s">
        <v>2</v>
      </c>
      <c r="J235" s="3" t="s">
        <v>13</v>
      </c>
      <c r="K235" s="3" t="s">
        <v>14</v>
      </c>
      <c r="L235" s="3" t="s">
        <v>32</v>
      </c>
      <c r="M235" s="7">
        <v>1</v>
      </c>
      <c r="N235" s="4">
        <v>45.54</v>
      </c>
      <c r="O235" s="5">
        <v>0</v>
      </c>
      <c r="P235" s="4">
        <v>18.29</v>
      </c>
      <c r="Q235" s="4">
        <f t="shared" si="12"/>
        <v>45.54</v>
      </c>
      <c r="R235" s="4">
        <f t="shared" si="13"/>
        <v>18.29</v>
      </c>
      <c r="S235" s="4">
        <f t="shared" si="14"/>
        <v>27.25</v>
      </c>
      <c r="T235" s="6">
        <f t="shared" si="15"/>
        <v>0.59837505489679399</v>
      </c>
    </row>
    <row r="236" spans="1:20" ht="15.6">
      <c r="A236" s="2">
        <v>940</v>
      </c>
      <c r="B236" s="10">
        <v>46073</v>
      </c>
      <c r="C236" s="3">
        <f>YEAR(SalesDataTable[[#This Row],[Order Date]])</f>
        <v>2026</v>
      </c>
      <c r="D236" s="13" t="str">
        <f>"Q"&amp;ROUNDUP(MONTH(SalesDataTable[[#This Row],[Order Date]])/3,0)</f>
        <v>Q1</v>
      </c>
      <c r="E236" s="13">
        <f>MONTH(SalesDataTable[[#This Row],[Order Date]])</f>
        <v>2</v>
      </c>
      <c r="F236" s="3" t="str">
        <f>TEXT(SalesDataTable[[#This Row],[Order Date]],"mmm")</f>
        <v>Feb</v>
      </c>
      <c r="G236" s="3" t="s">
        <v>11</v>
      </c>
      <c r="H236" s="3" t="s">
        <v>18</v>
      </c>
      <c r="I236" s="3" t="s">
        <v>28</v>
      </c>
      <c r="J236" s="3" t="s">
        <v>3</v>
      </c>
      <c r="K236" s="3" t="s">
        <v>34</v>
      </c>
      <c r="L236" s="3" t="s">
        <v>45</v>
      </c>
      <c r="M236" s="7">
        <v>1</v>
      </c>
      <c r="N236" s="4">
        <v>51.73</v>
      </c>
      <c r="O236" s="5">
        <v>0</v>
      </c>
      <c r="P236" s="4">
        <v>21.83</v>
      </c>
      <c r="Q236" s="4">
        <f t="shared" si="12"/>
        <v>51.73</v>
      </c>
      <c r="R236" s="4">
        <f t="shared" si="13"/>
        <v>21.83</v>
      </c>
      <c r="S236" s="4">
        <f t="shared" si="14"/>
        <v>29.9</v>
      </c>
      <c r="T236" s="6">
        <f t="shared" si="15"/>
        <v>0.57800115986854828</v>
      </c>
    </row>
    <row r="237" spans="1:20" ht="15.6">
      <c r="A237" s="2">
        <v>2375</v>
      </c>
      <c r="B237" s="10">
        <v>46073</v>
      </c>
      <c r="C237" s="3">
        <f>YEAR(SalesDataTable[[#This Row],[Order Date]])</f>
        <v>2026</v>
      </c>
      <c r="D237" s="13" t="str">
        <f>"Q"&amp;ROUNDUP(MONTH(SalesDataTable[[#This Row],[Order Date]])/3,0)</f>
        <v>Q1</v>
      </c>
      <c r="E237" s="13">
        <f>MONTH(SalesDataTable[[#This Row],[Order Date]])</f>
        <v>2</v>
      </c>
      <c r="F237" s="3" t="str">
        <f>TEXT(SalesDataTable[[#This Row],[Order Date]],"mmm")</f>
        <v>Feb</v>
      </c>
      <c r="G237" s="3" t="s">
        <v>6</v>
      </c>
      <c r="H237" s="3" t="s">
        <v>43</v>
      </c>
      <c r="I237" s="3" t="s">
        <v>28</v>
      </c>
      <c r="J237" s="3" t="s">
        <v>3</v>
      </c>
      <c r="K237" s="3" t="s">
        <v>23</v>
      </c>
      <c r="L237" s="3" t="s">
        <v>40</v>
      </c>
      <c r="M237" s="7">
        <v>2</v>
      </c>
      <c r="N237" s="4">
        <v>80.510000000000005</v>
      </c>
      <c r="O237" s="5">
        <v>0.05</v>
      </c>
      <c r="P237" s="4">
        <v>38.630000000000003</v>
      </c>
      <c r="Q237" s="4">
        <f t="shared" si="12"/>
        <v>152.96899999999999</v>
      </c>
      <c r="R237" s="4">
        <f t="shared" si="13"/>
        <v>77.260000000000005</v>
      </c>
      <c r="S237" s="4">
        <f t="shared" si="14"/>
        <v>75.708999999999989</v>
      </c>
      <c r="T237" s="6">
        <f t="shared" si="15"/>
        <v>0.4949303453640933</v>
      </c>
    </row>
    <row r="238" spans="1:20" ht="15.6">
      <c r="A238" s="2">
        <v>4184</v>
      </c>
      <c r="B238" s="10">
        <v>46073</v>
      </c>
      <c r="C238" s="3">
        <f>YEAR(SalesDataTable[[#This Row],[Order Date]])</f>
        <v>2026</v>
      </c>
      <c r="D238" s="13" t="str">
        <f>"Q"&amp;ROUNDUP(MONTH(SalesDataTable[[#This Row],[Order Date]])/3,0)</f>
        <v>Q1</v>
      </c>
      <c r="E238" s="13">
        <f>MONTH(SalesDataTable[[#This Row],[Order Date]])</f>
        <v>2</v>
      </c>
      <c r="F238" s="3" t="str">
        <f>TEXT(SalesDataTable[[#This Row],[Order Date]],"mmm")</f>
        <v>Feb</v>
      </c>
      <c r="G238" s="3" t="s">
        <v>20</v>
      </c>
      <c r="H238" s="3" t="s">
        <v>31</v>
      </c>
      <c r="I238" s="3" t="s">
        <v>2</v>
      </c>
      <c r="J238" s="3" t="s">
        <v>13</v>
      </c>
      <c r="K238" s="3" t="s">
        <v>34</v>
      </c>
      <c r="L238" s="3" t="s">
        <v>42</v>
      </c>
      <c r="M238" s="7">
        <v>1</v>
      </c>
      <c r="N238" s="4">
        <v>36.31</v>
      </c>
      <c r="O238" s="5">
        <v>0</v>
      </c>
      <c r="P238" s="4">
        <v>14</v>
      </c>
      <c r="Q238" s="4">
        <f t="shared" si="12"/>
        <v>36.31</v>
      </c>
      <c r="R238" s="4">
        <f t="shared" si="13"/>
        <v>14</v>
      </c>
      <c r="S238" s="4">
        <f t="shared" si="14"/>
        <v>22.310000000000002</v>
      </c>
      <c r="T238" s="6">
        <f t="shared" si="15"/>
        <v>0.61443128614706699</v>
      </c>
    </row>
    <row r="239" spans="1:20" ht="15.6">
      <c r="A239" s="2">
        <v>4390</v>
      </c>
      <c r="B239" s="10">
        <v>46073</v>
      </c>
      <c r="C239" s="3">
        <f>YEAR(SalesDataTable[[#This Row],[Order Date]])</f>
        <v>2026</v>
      </c>
      <c r="D239" s="13" t="str">
        <f>"Q"&amp;ROUNDUP(MONTH(SalesDataTable[[#This Row],[Order Date]])/3,0)</f>
        <v>Q1</v>
      </c>
      <c r="E239" s="13">
        <f>MONTH(SalesDataTable[[#This Row],[Order Date]])</f>
        <v>2</v>
      </c>
      <c r="F239" s="3" t="str">
        <f>TEXT(SalesDataTable[[#This Row],[Order Date]],"mmm")</f>
        <v>Feb</v>
      </c>
      <c r="G239" s="3" t="s">
        <v>11</v>
      </c>
      <c r="H239" s="3" t="s">
        <v>52</v>
      </c>
      <c r="I239" s="3" t="s">
        <v>2</v>
      </c>
      <c r="J239" s="3" t="s">
        <v>3</v>
      </c>
      <c r="K239" s="3" t="s">
        <v>4</v>
      </c>
      <c r="L239" s="3" t="s">
        <v>5</v>
      </c>
      <c r="M239" s="7">
        <v>1</v>
      </c>
      <c r="N239" s="4">
        <v>82.86</v>
      </c>
      <c r="O239" s="5">
        <v>0.05</v>
      </c>
      <c r="P239" s="4">
        <v>42.3</v>
      </c>
      <c r="Q239" s="4">
        <f t="shared" si="12"/>
        <v>78.716999999999999</v>
      </c>
      <c r="R239" s="4">
        <f t="shared" si="13"/>
        <v>42.3</v>
      </c>
      <c r="S239" s="4">
        <f t="shared" si="14"/>
        <v>36.417000000000002</v>
      </c>
      <c r="T239" s="6">
        <f t="shared" si="15"/>
        <v>0.46263196005945351</v>
      </c>
    </row>
    <row r="240" spans="1:20" ht="15.6">
      <c r="A240" s="2">
        <v>1475</v>
      </c>
      <c r="B240" s="10">
        <v>46074</v>
      </c>
      <c r="C240" s="3">
        <f>YEAR(SalesDataTable[[#This Row],[Order Date]])</f>
        <v>2026</v>
      </c>
      <c r="D240" s="13" t="str">
        <f>"Q"&amp;ROUNDUP(MONTH(SalesDataTable[[#This Row],[Order Date]])/3,0)</f>
        <v>Q1</v>
      </c>
      <c r="E240" s="13">
        <f>MONTH(SalesDataTable[[#This Row],[Order Date]])</f>
        <v>2</v>
      </c>
      <c r="F240" s="3" t="str">
        <f>TEXT(SalesDataTable[[#This Row],[Order Date]],"mmm")</f>
        <v>Feb</v>
      </c>
      <c r="G240" s="3" t="s">
        <v>0</v>
      </c>
      <c r="H240" s="3" t="s">
        <v>1</v>
      </c>
      <c r="I240" s="3" t="s">
        <v>19</v>
      </c>
      <c r="J240" s="3" t="s">
        <v>13</v>
      </c>
      <c r="K240" s="3" t="s">
        <v>4</v>
      </c>
      <c r="L240" s="3" t="s">
        <v>30</v>
      </c>
      <c r="M240" s="7">
        <v>2</v>
      </c>
      <c r="N240" s="4">
        <v>103.03</v>
      </c>
      <c r="O240" s="5">
        <v>0.05</v>
      </c>
      <c r="P240" s="4">
        <v>50.73</v>
      </c>
      <c r="Q240" s="4">
        <f t="shared" si="12"/>
        <v>195.75700000000001</v>
      </c>
      <c r="R240" s="4">
        <f t="shared" si="13"/>
        <v>101.46</v>
      </c>
      <c r="S240" s="4">
        <f t="shared" si="14"/>
        <v>94.297000000000011</v>
      </c>
      <c r="T240" s="6">
        <f t="shared" si="15"/>
        <v>0.48170435795399402</v>
      </c>
    </row>
    <row r="241" spans="1:20" ht="15.6">
      <c r="A241" s="2">
        <v>3504</v>
      </c>
      <c r="B241" s="10">
        <v>46074</v>
      </c>
      <c r="C241" s="3">
        <f>YEAR(SalesDataTable[[#This Row],[Order Date]])</f>
        <v>2026</v>
      </c>
      <c r="D241" s="13" t="str">
        <f>"Q"&amp;ROUNDUP(MONTH(SalesDataTable[[#This Row],[Order Date]])/3,0)</f>
        <v>Q1</v>
      </c>
      <c r="E241" s="13">
        <f>MONTH(SalesDataTable[[#This Row],[Order Date]])</f>
        <v>2</v>
      </c>
      <c r="F241" s="3" t="str">
        <f>TEXT(SalesDataTable[[#This Row],[Order Date]],"mmm")</f>
        <v>Feb</v>
      </c>
      <c r="G241" s="3" t="s">
        <v>6</v>
      </c>
      <c r="H241" s="3" t="s">
        <v>49</v>
      </c>
      <c r="I241" s="3" t="s">
        <v>2</v>
      </c>
      <c r="J241" s="3" t="s">
        <v>16</v>
      </c>
      <c r="K241" s="3" t="s">
        <v>14</v>
      </c>
      <c r="L241" s="3" t="s">
        <v>15</v>
      </c>
      <c r="M241" s="7">
        <v>1</v>
      </c>
      <c r="N241" s="4">
        <v>36.39</v>
      </c>
      <c r="O241" s="5">
        <v>0</v>
      </c>
      <c r="P241" s="4">
        <v>13.49</v>
      </c>
      <c r="Q241" s="4">
        <f t="shared" si="12"/>
        <v>36.39</v>
      </c>
      <c r="R241" s="4">
        <f t="shared" si="13"/>
        <v>13.49</v>
      </c>
      <c r="S241" s="4">
        <f t="shared" si="14"/>
        <v>22.9</v>
      </c>
      <c r="T241" s="6">
        <f t="shared" si="15"/>
        <v>0.62929376202253362</v>
      </c>
    </row>
    <row r="242" spans="1:20" ht="15.6">
      <c r="A242" s="2">
        <v>1649</v>
      </c>
      <c r="B242" s="10">
        <v>46075</v>
      </c>
      <c r="C242" s="3">
        <f>YEAR(SalesDataTable[[#This Row],[Order Date]])</f>
        <v>2026</v>
      </c>
      <c r="D242" s="13" t="str">
        <f>"Q"&amp;ROUNDUP(MONTH(SalesDataTable[[#This Row],[Order Date]])/3,0)</f>
        <v>Q1</v>
      </c>
      <c r="E242" s="13">
        <f>MONTH(SalesDataTable[[#This Row],[Order Date]])</f>
        <v>2</v>
      </c>
      <c r="F242" s="3" t="str">
        <f>TEXT(SalesDataTable[[#This Row],[Order Date]],"mmm")</f>
        <v>Feb</v>
      </c>
      <c r="G242" s="3" t="s">
        <v>11</v>
      </c>
      <c r="H242" s="3" t="s">
        <v>25</v>
      </c>
      <c r="I242" s="3" t="s">
        <v>2</v>
      </c>
      <c r="J242" s="3" t="s">
        <v>3</v>
      </c>
      <c r="K242" s="3" t="s">
        <v>23</v>
      </c>
      <c r="L242" s="3" t="s">
        <v>51</v>
      </c>
      <c r="M242" s="7">
        <v>1</v>
      </c>
      <c r="N242" s="4">
        <v>124.93</v>
      </c>
      <c r="O242" s="5">
        <v>0.1</v>
      </c>
      <c r="P242" s="4">
        <v>59.74</v>
      </c>
      <c r="Q242" s="4">
        <f t="shared" si="12"/>
        <v>112.43700000000001</v>
      </c>
      <c r="R242" s="4">
        <f t="shared" si="13"/>
        <v>59.74</v>
      </c>
      <c r="S242" s="4">
        <f t="shared" si="14"/>
        <v>52.69700000000001</v>
      </c>
      <c r="T242" s="6">
        <f t="shared" si="15"/>
        <v>0.46868023871145625</v>
      </c>
    </row>
    <row r="243" spans="1:20" ht="15.6">
      <c r="A243" s="2">
        <v>2170</v>
      </c>
      <c r="B243" s="10">
        <v>46075</v>
      </c>
      <c r="C243" s="3">
        <f>YEAR(SalesDataTable[[#This Row],[Order Date]])</f>
        <v>2026</v>
      </c>
      <c r="D243" s="13" t="str">
        <f>"Q"&amp;ROUNDUP(MONTH(SalesDataTable[[#This Row],[Order Date]])/3,0)</f>
        <v>Q1</v>
      </c>
      <c r="E243" s="13">
        <f>MONTH(SalesDataTable[[#This Row],[Order Date]])</f>
        <v>2</v>
      </c>
      <c r="F243" s="3" t="str">
        <f>TEXT(SalesDataTable[[#This Row],[Order Date]],"mmm")</f>
        <v>Feb</v>
      </c>
      <c r="G243" s="3" t="s">
        <v>6</v>
      </c>
      <c r="H243" s="3" t="s">
        <v>41</v>
      </c>
      <c r="I243" s="3" t="s">
        <v>28</v>
      </c>
      <c r="J243" s="3" t="s">
        <v>3</v>
      </c>
      <c r="K243" s="3" t="s">
        <v>4</v>
      </c>
      <c r="L243" s="3" t="s">
        <v>30</v>
      </c>
      <c r="M243" s="7">
        <v>1</v>
      </c>
      <c r="N243" s="4">
        <v>101.19</v>
      </c>
      <c r="O243" s="5">
        <v>0.05</v>
      </c>
      <c r="P243" s="4">
        <v>49.14</v>
      </c>
      <c r="Q243" s="4">
        <f t="shared" si="12"/>
        <v>96.130499999999998</v>
      </c>
      <c r="R243" s="4">
        <f t="shared" si="13"/>
        <v>49.14</v>
      </c>
      <c r="S243" s="4">
        <f t="shared" si="14"/>
        <v>46.990499999999997</v>
      </c>
      <c r="T243" s="6">
        <f t="shared" si="15"/>
        <v>0.48881988546819166</v>
      </c>
    </row>
    <row r="244" spans="1:20" ht="15.6">
      <c r="A244" s="2">
        <v>3402</v>
      </c>
      <c r="B244" s="10">
        <v>46075</v>
      </c>
      <c r="C244" s="3">
        <f>YEAR(SalesDataTable[[#This Row],[Order Date]])</f>
        <v>2026</v>
      </c>
      <c r="D244" s="13" t="str">
        <f>"Q"&amp;ROUNDUP(MONTH(SalesDataTable[[#This Row],[Order Date]])/3,0)</f>
        <v>Q1</v>
      </c>
      <c r="E244" s="13">
        <f>MONTH(SalesDataTable[[#This Row],[Order Date]])</f>
        <v>2</v>
      </c>
      <c r="F244" s="3" t="str">
        <f>TEXT(SalesDataTable[[#This Row],[Order Date]],"mmm")</f>
        <v>Feb</v>
      </c>
      <c r="G244" s="3" t="s">
        <v>20</v>
      </c>
      <c r="H244" s="3" t="s">
        <v>33</v>
      </c>
      <c r="I244" s="3" t="s">
        <v>2</v>
      </c>
      <c r="J244" s="3" t="s">
        <v>3</v>
      </c>
      <c r="K244" s="3" t="s">
        <v>34</v>
      </c>
      <c r="L244" s="3" t="s">
        <v>45</v>
      </c>
      <c r="M244" s="7">
        <v>2</v>
      </c>
      <c r="N244" s="4">
        <v>51.2</v>
      </c>
      <c r="O244" s="5">
        <v>0</v>
      </c>
      <c r="P244" s="4">
        <v>21.38</v>
      </c>
      <c r="Q244" s="4">
        <f t="shared" si="12"/>
        <v>102.4</v>
      </c>
      <c r="R244" s="4">
        <f t="shared" si="13"/>
        <v>42.76</v>
      </c>
      <c r="S244" s="4">
        <f t="shared" si="14"/>
        <v>59.640000000000008</v>
      </c>
      <c r="T244" s="6">
        <f t="shared" si="15"/>
        <v>0.58242187500000009</v>
      </c>
    </row>
    <row r="245" spans="1:20" ht="15.6">
      <c r="A245" s="2">
        <v>3773</v>
      </c>
      <c r="B245" s="10">
        <v>46075</v>
      </c>
      <c r="C245" s="3">
        <f>YEAR(SalesDataTable[[#This Row],[Order Date]])</f>
        <v>2026</v>
      </c>
      <c r="D245" s="13" t="str">
        <f>"Q"&amp;ROUNDUP(MONTH(SalesDataTable[[#This Row],[Order Date]])/3,0)</f>
        <v>Q1</v>
      </c>
      <c r="E245" s="13">
        <f>MONTH(SalesDataTable[[#This Row],[Order Date]])</f>
        <v>2</v>
      </c>
      <c r="F245" s="3" t="str">
        <f>TEXT(SalesDataTable[[#This Row],[Order Date]],"mmm")</f>
        <v>Feb</v>
      </c>
      <c r="G245" s="3" t="s">
        <v>20</v>
      </c>
      <c r="H245" s="3" t="s">
        <v>21</v>
      </c>
      <c r="I245" s="3" t="s">
        <v>2</v>
      </c>
      <c r="J245" s="3" t="s">
        <v>3</v>
      </c>
      <c r="K245" s="3" t="s">
        <v>23</v>
      </c>
      <c r="L245" s="3" t="s">
        <v>40</v>
      </c>
      <c r="M245" s="7">
        <v>1</v>
      </c>
      <c r="N245" s="4">
        <v>81.81</v>
      </c>
      <c r="O245" s="5">
        <v>0</v>
      </c>
      <c r="P245" s="4">
        <v>40.32</v>
      </c>
      <c r="Q245" s="4">
        <f t="shared" si="12"/>
        <v>81.81</v>
      </c>
      <c r="R245" s="4">
        <f t="shared" si="13"/>
        <v>40.32</v>
      </c>
      <c r="S245" s="4">
        <f t="shared" si="14"/>
        <v>41.49</v>
      </c>
      <c r="T245" s="6">
        <f t="shared" si="15"/>
        <v>0.50715071507150711</v>
      </c>
    </row>
    <row r="246" spans="1:20" ht="15.6">
      <c r="A246" s="2">
        <v>4670</v>
      </c>
      <c r="B246" s="10">
        <v>46075</v>
      </c>
      <c r="C246" s="3">
        <f>YEAR(SalesDataTable[[#This Row],[Order Date]])</f>
        <v>2026</v>
      </c>
      <c r="D246" s="13" t="str">
        <f>"Q"&amp;ROUNDUP(MONTH(SalesDataTable[[#This Row],[Order Date]])/3,0)</f>
        <v>Q1</v>
      </c>
      <c r="E246" s="13">
        <f>MONTH(SalesDataTable[[#This Row],[Order Date]])</f>
        <v>2</v>
      </c>
      <c r="F246" s="3" t="str">
        <f>TEXT(SalesDataTable[[#This Row],[Order Date]],"mmm")</f>
        <v>Feb</v>
      </c>
      <c r="G246" s="3" t="s">
        <v>0</v>
      </c>
      <c r="H246" s="3" t="s">
        <v>50</v>
      </c>
      <c r="I246" s="3" t="s">
        <v>19</v>
      </c>
      <c r="J246" s="3" t="s">
        <v>16</v>
      </c>
      <c r="K246" s="3" t="s">
        <v>9</v>
      </c>
      <c r="L246" s="3" t="s">
        <v>37</v>
      </c>
      <c r="M246" s="7">
        <v>1</v>
      </c>
      <c r="N246" s="4">
        <v>152.96</v>
      </c>
      <c r="O246" s="5">
        <v>0</v>
      </c>
      <c r="P246" s="4">
        <v>79.510000000000005</v>
      </c>
      <c r="Q246" s="4">
        <f t="shared" si="12"/>
        <v>152.96</v>
      </c>
      <c r="R246" s="4">
        <f t="shared" si="13"/>
        <v>79.510000000000005</v>
      </c>
      <c r="S246" s="4">
        <f t="shared" si="14"/>
        <v>73.45</v>
      </c>
      <c r="T246" s="6">
        <f t="shared" si="15"/>
        <v>0.48019089958158995</v>
      </c>
    </row>
    <row r="247" spans="1:20" ht="15.6">
      <c r="A247" s="2">
        <v>587</v>
      </c>
      <c r="B247" s="10">
        <v>46076</v>
      </c>
      <c r="C247" s="3">
        <f>YEAR(SalesDataTable[[#This Row],[Order Date]])</f>
        <v>2026</v>
      </c>
      <c r="D247" s="13" t="str">
        <f>"Q"&amp;ROUNDUP(MONTH(SalesDataTable[[#This Row],[Order Date]])/3,0)</f>
        <v>Q1</v>
      </c>
      <c r="E247" s="13">
        <f>MONTH(SalesDataTable[[#This Row],[Order Date]])</f>
        <v>2</v>
      </c>
      <c r="F247" s="3" t="str">
        <f>TEXT(SalesDataTable[[#This Row],[Order Date]],"mmm")</f>
        <v>Feb</v>
      </c>
      <c r="G247" s="3" t="s">
        <v>20</v>
      </c>
      <c r="H247" s="3" t="s">
        <v>31</v>
      </c>
      <c r="I247" s="3" t="s">
        <v>28</v>
      </c>
      <c r="J247" s="3" t="s">
        <v>16</v>
      </c>
      <c r="K247" s="3" t="s">
        <v>14</v>
      </c>
      <c r="L247" s="3" t="s">
        <v>48</v>
      </c>
      <c r="M247" s="7">
        <v>1</v>
      </c>
      <c r="N247" s="4">
        <v>166.13</v>
      </c>
      <c r="O247" s="5">
        <v>0.05</v>
      </c>
      <c r="P247" s="4">
        <v>85.7</v>
      </c>
      <c r="Q247" s="4">
        <f t="shared" si="12"/>
        <v>157.8235</v>
      </c>
      <c r="R247" s="4">
        <f t="shared" si="13"/>
        <v>85.7</v>
      </c>
      <c r="S247" s="4">
        <f t="shared" si="14"/>
        <v>72.123499999999993</v>
      </c>
      <c r="T247" s="6">
        <f t="shared" si="15"/>
        <v>0.45698834457479398</v>
      </c>
    </row>
    <row r="248" spans="1:20" ht="15.6">
      <c r="A248" s="2">
        <v>1085</v>
      </c>
      <c r="B248" s="10">
        <v>46076</v>
      </c>
      <c r="C248" s="3">
        <f>YEAR(SalesDataTable[[#This Row],[Order Date]])</f>
        <v>2026</v>
      </c>
      <c r="D248" s="13" t="str">
        <f>"Q"&amp;ROUNDUP(MONTH(SalesDataTable[[#This Row],[Order Date]])/3,0)</f>
        <v>Q1</v>
      </c>
      <c r="E248" s="13">
        <f>MONTH(SalesDataTable[[#This Row],[Order Date]])</f>
        <v>2</v>
      </c>
      <c r="F248" s="3" t="str">
        <f>TEXT(SalesDataTable[[#This Row],[Order Date]],"mmm")</f>
        <v>Feb</v>
      </c>
      <c r="G248" s="3" t="s">
        <v>0</v>
      </c>
      <c r="H248" s="3" t="s">
        <v>50</v>
      </c>
      <c r="I248" s="3" t="s">
        <v>2</v>
      </c>
      <c r="J248" s="3" t="s">
        <v>13</v>
      </c>
      <c r="K248" s="3" t="s">
        <v>23</v>
      </c>
      <c r="L248" s="3" t="s">
        <v>29</v>
      </c>
      <c r="M248" s="7">
        <v>3</v>
      </c>
      <c r="N248" s="4">
        <v>193.18</v>
      </c>
      <c r="O248" s="5">
        <v>0.05</v>
      </c>
      <c r="P248" s="4">
        <v>106.19</v>
      </c>
      <c r="Q248" s="4">
        <f t="shared" si="12"/>
        <v>550.56299999999999</v>
      </c>
      <c r="R248" s="4">
        <f t="shared" si="13"/>
        <v>318.57</v>
      </c>
      <c r="S248" s="4">
        <f t="shared" si="14"/>
        <v>231.99299999999999</v>
      </c>
      <c r="T248" s="6">
        <f t="shared" si="15"/>
        <v>0.42137412067283853</v>
      </c>
    </row>
    <row r="249" spans="1:20" ht="15.6">
      <c r="A249" s="2">
        <v>1635</v>
      </c>
      <c r="B249" s="10">
        <v>46076</v>
      </c>
      <c r="C249" s="3">
        <f>YEAR(SalesDataTable[[#This Row],[Order Date]])</f>
        <v>2026</v>
      </c>
      <c r="D249" s="13" t="str">
        <f>"Q"&amp;ROUNDUP(MONTH(SalesDataTable[[#This Row],[Order Date]])/3,0)</f>
        <v>Q1</v>
      </c>
      <c r="E249" s="13">
        <f>MONTH(SalesDataTable[[#This Row],[Order Date]])</f>
        <v>2</v>
      </c>
      <c r="F249" s="3" t="str">
        <f>TEXT(SalesDataTable[[#This Row],[Order Date]],"mmm")</f>
        <v>Feb</v>
      </c>
      <c r="G249" s="3" t="s">
        <v>11</v>
      </c>
      <c r="H249" s="3" t="s">
        <v>39</v>
      </c>
      <c r="I249" s="3" t="s">
        <v>2</v>
      </c>
      <c r="J249" s="3" t="s">
        <v>3</v>
      </c>
      <c r="K249" s="3" t="s">
        <v>4</v>
      </c>
      <c r="L249" s="3" t="s">
        <v>5</v>
      </c>
      <c r="M249" s="7">
        <v>1</v>
      </c>
      <c r="N249" s="4">
        <v>80.42</v>
      </c>
      <c r="O249" s="5">
        <v>0</v>
      </c>
      <c r="P249" s="4">
        <v>41.72</v>
      </c>
      <c r="Q249" s="4">
        <f t="shared" si="12"/>
        <v>80.42</v>
      </c>
      <c r="R249" s="4">
        <f t="shared" si="13"/>
        <v>41.72</v>
      </c>
      <c r="S249" s="4">
        <f t="shared" si="14"/>
        <v>38.700000000000003</v>
      </c>
      <c r="T249" s="6">
        <f t="shared" si="15"/>
        <v>0.4812235762248197</v>
      </c>
    </row>
    <row r="250" spans="1:20" ht="15.6">
      <c r="A250" s="2">
        <v>4067</v>
      </c>
      <c r="B250" s="10">
        <v>46076</v>
      </c>
      <c r="C250" s="3">
        <f>YEAR(SalesDataTable[[#This Row],[Order Date]])</f>
        <v>2026</v>
      </c>
      <c r="D250" s="13" t="str">
        <f>"Q"&amp;ROUNDUP(MONTH(SalesDataTable[[#This Row],[Order Date]])/3,0)</f>
        <v>Q1</v>
      </c>
      <c r="E250" s="13">
        <f>MONTH(SalesDataTable[[#This Row],[Order Date]])</f>
        <v>2</v>
      </c>
      <c r="F250" s="3" t="str">
        <f>TEXT(SalesDataTable[[#This Row],[Order Date]],"mmm")</f>
        <v>Feb</v>
      </c>
      <c r="G250" s="3" t="s">
        <v>20</v>
      </c>
      <c r="H250" s="3" t="s">
        <v>47</v>
      </c>
      <c r="I250" s="3" t="s">
        <v>2</v>
      </c>
      <c r="J250" s="3" t="s">
        <v>3</v>
      </c>
      <c r="K250" s="3" t="s">
        <v>23</v>
      </c>
      <c r="L250" s="3" t="s">
        <v>51</v>
      </c>
      <c r="M250" s="7">
        <v>2</v>
      </c>
      <c r="N250" s="4">
        <v>122.17</v>
      </c>
      <c r="O250" s="5">
        <v>0</v>
      </c>
      <c r="P250" s="4">
        <v>60.62</v>
      </c>
      <c r="Q250" s="4">
        <f t="shared" si="12"/>
        <v>244.34</v>
      </c>
      <c r="R250" s="4">
        <f t="shared" si="13"/>
        <v>121.24</v>
      </c>
      <c r="S250" s="4">
        <f t="shared" si="14"/>
        <v>123.10000000000001</v>
      </c>
      <c r="T250" s="6">
        <f t="shared" si="15"/>
        <v>0.50380617172792019</v>
      </c>
    </row>
    <row r="251" spans="1:20" ht="15.6">
      <c r="A251" s="2">
        <v>287</v>
      </c>
      <c r="B251" s="10">
        <v>46077</v>
      </c>
      <c r="C251" s="3">
        <f>YEAR(SalesDataTable[[#This Row],[Order Date]])</f>
        <v>2026</v>
      </c>
      <c r="D251" s="13" t="str">
        <f>"Q"&amp;ROUNDUP(MONTH(SalesDataTable[[#This Row],[Order Date]])/3,0)</f>
        <v>Q1</v>
      </c>
      <c r="E251" s="13">
        <f>MONTH(SalesDataTable[[#This Row],[Order Date]])</f>
        <v>2</v>
      </c>
      <c r="F251" s="3" t="str">
        <f>TEXT(SalesDataTable[[#This Row],[Order Date]],"mmm")</f>
        <v>Feb</v>
      </c>
      <c r="G251" s="3" t="s">
        <v>6</v>
      </c>
      <c r="H251" s="3" t="s">
        <v>27</v>
      </c>
      <c r="I251" s="3" t="s">
        <v>28</v>
      </c>
      <c r="J251" s="3" t="s">
        <v>13</v>
      </c>
      <c r="K251" s="3" t="s">
        <v>14</v>
      </c>
      <c r="L251" s="3" t="s">
        <v>48</v>
      </c>
      <c r="M251" s="7">
        <v>1</v>
      </c>
      <c r="N251" s="4">
        <v>164.6</v>
      </c>
      <c r="O251" s="5">
        <v>0</v>
      </c>
      <c r="P251" s="4">
        <v>85.07</v>
      </c>
      <c r="Q251" s="4">
        <f t="shared" si="12"/>
        <v>164.6</v>
      </c>
      <c r="R251" s="4">
        <f t="shared" si="13"/>
        <v>85.07</v>
      </c>
      <c r="S251" s="4">
        <f t="shared" si="14"/>
        <v>79.53</v>
      </c>
      <c r="T251" s="6">
        <f t="shared" si="15"/>
        <v>0.48317132442284327</v>
      </c>
    </row>
    <row r="252" spans="1:20" ht="15.6">
      <c r="A252" s="2">
        <v>794</v>
      </c>
      <c r="B252" s="10">
        <v>46077</v>
      </c>
      <c r="C252" s="3">
        <f>YEAR(SalesDataTable[[#This Row],[Order Date]])</f>
        <v>2026</v>
      </c>
      <c r="D252" s="13" t="str">
        <f>"Q"&amp;ROUNDUP(MONTH(SalesDataTable[[#This Row],[Order Date]])/3,0)</f>
        <v>Q1</v>
      </c>
      <c r="E252" s="13">
        <f>MONTH(SalesDataTable[[#This Row],[Order Date]])</f>
        <v>2</v>
      </c>
      <c r="F252" s="3" t="str">
        <f>TEXT(SalesDataTable[[#This Row],[Order Date]],"mmm")</f>
        <v>Feb</v>
      </c>
      <c r="G252" s="3" t="s">
        <v>6</v>
      </c>
      <c r="H252" s="3" t="s">
        <v>49</v>
      </c>
      <c r="I252" s="3" t="s">
        <v>2</v>
      </c>
      <c r="J252" s="3" t="s">
        <v>13</v>
      </c>
      <c r="K252" s="3" t="s">
        <v>14</v>
      </c>
      <c r="L252" s="3" t="s">
        <v>44</v>
      </c>
      <c r="M252" s="7">
        <v>1</v>
      </c>
      <c r="N252" s="4">
        <v>132.19999999999999</v>
      </c>
      <c r="O252" s="5">
        <v>0</v>
      </c>
      <c r="P252" s="4">
        <v>67.180000000000007</v>
      </c>
      <c r="Q252" s="4">
        <f t="shared" si="12"/>
        <v>132.19999999999999</v>
      </c>
      <c r="R252" s="4">
        <f t="shared" si="13"/>
        <v>67.180000000000007</v>
      </c>
      <c r="S252" s="4">
        <f t="shared" si="14"/>
        <v>65.019999999999982</v>
      </c>
      <c r="T252" s="6">
        <f t="shared" si="15"/>
        <v>0.49183055975794243</v>
      </c>
    </row>
    <row r="253" spans="1:20" ht="15.6">
      <c r="A253" s="2">
        <v>1609</v>
      </c>
      <c r="B253" s="10">
        <v>46077</v>
      </c>
      <c r="C253" s="3">
        <f>YEAR(SalesDataTable[[#This Row],[Order Date]])</f>
        <v>2026</v>
      </c>
      <c r="D253" s="13" t="str">
        <f>"Q"&amp;ROUNDUP(MONTH(SalesDataTable[[#This Row],[Order Date]])/3,0)</f>
        <v>Q1</v>
      </c>
      <c r="E253" s="13">
        <f>MONTH(SalesDataTable[[#This Row],[Order Date]])</f>
        <v>2</v>
      </c>
      <c r="F253" s="3" t="str">
        <f>TEXT(SalesDataTable[[#This Row],[Order Date]],"mmm")</f>
        <v>Feb</v>
      </c>
      <c r="G253" s="3" t="s">
        <v>20</v>
      </c>
      <c r="H253" s="3" t="s">
        <v>21</v>
      </c>
      <c r="I253" s="3" t="s">
        <v>2</v>
      </c>
      <c r="J253" s="3" t="s">
        <v>3</v>
      </c>
      <c r="K253" s="3" t="s">
        <v>4</v>
      </c>
      <c r="L253" s="3" t="s">
        <v>26</v>
      </c>
      <c r="M253" s="7">
        <v>2</v>
      </c>
      <c r="N253" s="4">
        <v>40.700000000000003</v>
      </c>
      <c r="O253" s="5">
        <v>0</v>
      </c>
      <c r="P253" s="4">
        <v>16.63</v>
      </c>
      <c r="Q253" s="4">
        <f t="shared" si="12"/>
        <v>81.400000000000006</v>
      </c>
      <c r="R253" s="4">
        <f t="shared" si="13"/>
        <v>33.26</v>
      </c>
      <c r="S253" s="4">
        <f t="shared" si="14"/>
        <v>48.140000000000008</v>
      </c>
      <c r="T253" s="6">
        <f t="shared" si="15"/>
        <v>0.59140049140049145</v>
      </c>
    </row>
    <row r="254" spans="1:20" ht="15.6">
      <c r="A254" s="2">
        <v>4921</v>
      </c>
      <c r="B254" s="10">
        <v>46077</v>
      </c>
      <c r="C254" s="3">
        <f>YEAR(SalesDataTable[[#This Row],[Order Date]])</f>
        <v>2026</v>
      </c>
      <c r="D254" s="13" t="str">
        <f>"Q"&amp;ROUNDUP(MONTH(SalesDataTable[[#This Row],[Order Date]])/3,0)</f>
        <v>Q1</v>
      </c>
      <c r="E254" s="13">
        <f>MONTH(SalesDataTable[[#This Row],[Order Date]])</f>
        <v>2</v>
      </c>
      <c r="F254" s="3" t="str">
        <f>TEXT(SalesDataTable[[#This Row],[Order Date]],"mmm")</f>
        <v>Feb</v>
      </c>
      <c r="G254" s="3" t="s">
        <v>6</v>
      </c>
      <c r="H254" s="3" t="s">
        <v>43</v>
      </c>
      <c r="I254" s="3" t="s">
        <v>2</v>
      </c>
      <c r="J254" s="3" t="s">
        <v>3</v>
      </c>
      <c r="K254" s="3" t="s">
        <v>14</v>
      </c>
      <c r="L254" s="3" t="s">
        <v>15</v>
      </c>
      <c r="M254" s="7">
        <v>1</v>
      </c>
      <c r="N254" s="4">
        <v>35.39</v>
      </c>
      <c r="O254" s="5">
        <v>0</v>
      </c>
      <c r="P254" s="4">
        <v>13.93</v>
      </c>
      <c r="Q254" s="4">
        <f t="shared" si="12"/>
        <v>35.39</v>
      </c>
      <c r="R254" s="4">
        <f t="shared" si="13"/>
        <v>13.93</v>
      </c>
      <c r="S254" s="4">
        <f t="shared" si="14"/>
        <v>21.46</v>
      </c>
      <c r="T254" s="6">
        <f t="shared" si="15"/>
        <v>0.60638598474145244</v>
      </c>
    </row>
    <row r="255" spans="1:20" ht="15.6">
      <c r="A255" s="2">
        <v>2209</v>
      </c>
      <c r="B255" s="10">
        <v>46078</v>
      </c>
      <c r="C255" s="3">
        <f>YEAR(SalesDataTable[[#This Row],[Order Date]])</f>
        <v>2026</v>
      </c>
      <c r="D255" s="13" t="str">
        <f>"Q"&amp;ROUNDUP(MONTH(SalesDataTable[[#This Row],[Order Date]])/3,0)</f>
        <v>Q1</v>
      </c>
      <c r="E255" s="13">
        <f>MONTH(SalesDataTable[[#This Row],[Order Date]])</f>
        <v>2</v>
      </c>
      <c r="F255" s="3" t="str">
        <f>TEXT(SalesDataTable[[#This Row],[Order Date]],"mmm")</f>
        <v>Feb</v>
      </c>
      <c r="G255" s="3" t="s">
        <v>0</v>
      </c>
      <c r="H255" s="3" t="s">
        <v>1</v>
      </c>
      <c r="I255" s="3" t="s">
        <v>2</v>
      </c>
      <c r="J255" s="3" t="s">
        <v>16</v>
      </c>
      <c r="K255" s="3" t="s">
        <v>4</v>
      </c>
      <c r="L255" s="3" t="s">
        <v>22</v>
      </c>
      <c r="M255" s="7">
        <v>5</v>
      </c>
      <c r="N255" s="4">
        <v>50.58</v>
      </c>
      <c r="O255" s="5">
        <v>0.1</v>
      </c>
      <c r="P255" s="4">
        <v>22.42</v>
      </c>
      <c r="Q255" s="4">
        <f t="shared" si="12"/>
        <v>227.60999999999999</v>
      </c>
      <c r="R255" s="4">
        <f t="shared" si="13"/>
        <v>112.10000000000001</v>
      </c>
      <c r="S255" s="4">
        <f t="shared" si="14"/>
        <v>115.50999999999998</v>
      </c>
      <c r="T255" s="6">
        <f t="shared" si="15"/>
        <v>0.50749088352884308</v>
      </c>
    </row>
    <row r="256" spans="1:20" ht="15.6">
      <c r="A256" s="2">
        <v>4757</v>
      </c>
      <c r="B256" s="10">
        <v>46078</v>
      </c>
      <c r="C256" s="3">
        <f>YEAR(SalesDataTable[[#This Row],[Order Date]])</f>
        <v>2026</v>
      </c>
      <c r="D256" s="13" t="str">
        <f>"Q"&amp;ROUNDUP(MONTH(SalesDataTable[[#This Row],[Order Date]])/3,0)</f>
        <v>Q1</v>
      </c>
      <c r="E256" s="13">
        <f>MONTH(SalesDataTable[[#This Row],[Order Date]])</f>
        <v>2</v>
      </c>
      <c r="F256" s="3" t="str">
        <f>TEXT(SalesDataTable[[#This Row],[Order Date]],"mmm")</f>
        <v>Feb</v>
      </c>
      <c r="G256" s="3" t="s">
        <v>6</v>
      </c>
      <c r="H256" s="3" t="s">
        <v>41</v>
      </c>
      <c r="I256" s="3" t="s">
        <v>28</v>
      </c>
      <c r="J256" s="3" t="s">
        <v>16</v>
      </c>
      <c r="K256" s="3" t="s">
        <v>34</v>
      </c>
      <c r="L256" s="3" t="s">
        <v>45</v>
      </c>
      <c r="M256" s="7">
        <v>2</v>
      </c>
      <c r="N256" s="4">
        <v>49.48</v>
      </c>
      <c r="O256" s="5">
        <v>0</v>
      </c>
      <c r="P256" s="4">
        <v>21.37</v>
      </c>
      <c r="Q256" s="4">
        <f t="shared" si="12"/>
        <v>98.96</v>
      </c>
      <c r="R256" s="4">
        <f t="shared" si="13"/>
        <v>42.74</v>
      </c>
      <c r="S256" s="4">
        <f t="shared" si="14"/>
        <v>56.219999999999992</v>
      </c>
      <c r="T256" s="6">
        <f t="shared" si="15"/>
        <v>0.5681083265966046</v>
      </c>
    </row>
    <row r="257" spans="1:20" ht="15.6">
      <c r="A257" s="2">
        <v>5155</v>
      </c>
      <c r="B257" s="10">
        <v>46078</v>
      </c>
      <c r="C257" s="3">
        <f>YEAR(SalesDataTable[[#This Row],[Order Date]])</f>
        <v>2026</v>
      </c>
      <c r="D257" s="13" t="str">
        <f>"Q"&amp;ROUNDUP(MONTH(SalesDataTable[[#This Row],[Order Date]])/3,0)</f>
        <v>Q1</v>
      </c>
      <c r="E257" s="13">
        <f>MONTH(SalesDataTable[[#This Row],[Order Date]])</f>
        <v>2</v>
      </c>
      <c r="F257" s="3" t="str">
        <f>TEXT(SalesDataTable[[#This Row],[Order Date]],"mmm")</f>
        <v>Feb</v>
      </c>
      <c r="G257" s="3" t="s">
        <v>20</v>
      </c>
      <c r="H257" s="3" t="s">
        <v>47</v>
      </c>
      <c r="I257" s="3" t="s">
        <v>19</v>
      </c>
      <c r="J257" s="3" t="s">
        <v>13</v>
      </c>
      <c r="K257" s="3" t="s">
        <v>34</v>
      </c>
      <c r="L257" s="3" t="s">
        <v>45</v>
      </c>
      <c r="M257" s="7">
        <v>1</v>
      </c>
      <c r="N257" s="4">
        <v>50.51</v>
      </c>
      <c r="O257" s="5">
        <v>0</v>
      </c>
      <c r="P257" s="4">
        <v>21.4</v>
      </c>
      <c r="Q257" s="4">
        <f t="shared" si="12"/>
        <v>50.51</v>
      </c>
      <c r="R257" s="4">
        <f t="shared" si="13"/>
        <v>21.4</v>
      </c>
      <c r="S257" s="4">
        <f t="shared" si="14"/>
        <v>29.11</v>
      </c>
      <c r="T257" s="6">
        <f t="shared" si="15"/>
        <v>0.57632152049099195</v>
      </c>
    </row>
    <row r="258" spans="1:20" ht="15.6">
      <c r="A258" s="2">
        <v>1737</v>
      </c>
      <c r="B258" s="10">
        <v>46079</v>
      </c>
      <c r="C258" s="3">
        <f>YEAR(SalesDataTable[[#This Row],[Order Date]])</f>
        <v>2026</v>
      </c>
      <c r="D258" s="13" t="str">
        <f>"Q"&amp;ROUNDUP(MONTH(SalesDataTable[[#This Row],[Order Date]])/3,0)</f>
        <v>Q1</v>
      </c>
      <c r="E258" s="13">
        <f>MONTH(SalesDataTable[[#This Row],[Order Date]])</f>
        <v>2</v>
      </c>
      <c r="F258" s="3" t="str">
        <f>TEXT(SalesDataTable[[#This Row],[Order Date]],"mmm")</f>
        <v>Feb</v>
      </c>
      <c r="G258" s="3" t="s">
        <v>0</v>
      </c>
      <c r="H258" s="3" t="s">
        <v>50</v>
      </c>
      <c r="I258" s="3" t="s">
        <v>2</v>
      </c>
      <c r="J258" s="3" t="s">
        <v>13</v>
      </c>
      <c r="K258" s="3" t="s">
        <v>23</v>
      </c>
      <c r="L258" s="3" t="s">
        <v>51</v>
      </c>
      <c r="M258" s="7">
        <v>2</v>
      </c>
      <c r="N258" s="4">
        <v>122.16</v>
      </c>
      <c r="O258" s="5">
        <v>0</v>
      </c>
      <c r="P258" s="4">
        <v>61.31</v>
      </c>
      <c r="Q258" s="4">
        <f t="shared" ref="Q258:Q321" si="16">M258*N258*(1-O258)</f>
        <v>244.32</v>
      </c>
      <c r="R258" s="4">
        <f t="shared" ref="R258:R321" si="17">M258*P258</f>
        <v>122.62</v>
      </c>
      <c r="S258" s="4">
        <f t="shared" ref="S258:S321" si="18">Q258-R258</f>
        <v>121.69999999999999</v>
      </c>
      <c r="T258" s="6">
        <f t="shared" ref="T258:T321" si="19">IFERROR(S258/Q258,0)</f>
        <v>0.49811722331368691</v>
      </c>
    </row>
    <row r="259" spans="1:20" ht="15.6">
      <c r="A259" s="2">
        <v>1905</v>
      </c>
      <c r="B259" s="10">
        <v>46079</v>
      </c>
      <c r="C259" s="3">
        <f>YEAR(SalesDataTable[[#This Row],[Order Date]])</f>
        <v>2026</v>
      </c>
      <c r="D259" s="13" t="str">
        <f>"Q"&amp;ROUNDUP(MONTH(SalesDataTable[[#This Row],[Order Date]])/3,0)</f>
        <v>Q1</v>
      </c>
      <c r="E259" s="13">
        <f>MONTH(SalesDataTable[[#This Row],[Order Date]])</f>
        <v>2</v>
      </c>
      <c r="F259" s="3" t="str">
        <f>TEXT(SalesDataTable[[#This Row],[Order Date]],"mmm")</f>
        <v>Feb</v>
      </c>
      <c r="G259" s="3" t="s">
        <v>20</v>
      </c>
      <c r="H259" s="3" t="s">
        <v>31</v>
      </c>
      <c r="I259" s="3" t="s">
        <v>19</v>
      </c>
      <c r="J259" s="3" t="s">
        <v>3</v>
      </c>
      <c r="K259" s="3" t="s">
        <v>4</v>
      </c>
      <c r="L259" s="3" t="s">
        <v>22</v>
      </c>
      <c r="M259" s="7">
        <v>3</v>
      </c>
      <c r="N259" s="4">
        <v>51.32</v>
      </c>
      <c r="O259" s="5">
        <v>0.1</v>
      </c>
      <c r="P259" s="4">
        <v>22.62</v>
      </c>
      <c r="Q259" s="4">
        <f t="shared" si="16"/>
        <v>138.56400000000002</v>
      </c>
      <c r="R259" s="4">
        <f t="shared" si="17"/>
        <v>67.86</v>
      </c>
      <c r="S259" s="4">
        <f t="shared" si="18"/>
        <v>70.704000000000022</v>
      </c>
      <c r="T259" s="6">
        <f t="shared" si="19"/>
        <v>0.51026240581969351</v>
      </c>
    </row>
    <row r="260" spans="1:20" ht="15.6">
      <c r="A260" s="2">
        <v>2359</v>
      </c>
      <c r="B260" s="10">
        <v>46079</v>
      </c>
      <c r="C260" s="3">
        <f>YEAR(SalesDataTable[[#This Row],[Order Date]])</f>
        <v>2026</v>
      </c>
      <c r="D260" s="13" t="str">
        <f>"Q"&amp;ROUNDUP(MONTH(SalesDataTable[[#This Row],[Order Date]])/3,0)</f>
        <v>Q1</v>
      </c>
      <c r="E260" s="13">
        <f>MONTH(SalesDataTable[[#This Row],[Order Date]])</f>
        <v>2</v>
      </c>
      <c r="F260" s="3" t="str">
        <f>TEXT(SalesDataTable[[#This Row],[Order Date]],"mmm")</f>
        <v>Feb</v>
      </c>
      <c r="G260" s="3" t="s">
        <v>11</v>
      </c>
      <c r="H260" s="3" t="s">
        <v>39</v>
      </c>
      <c r="I260" s="3" t="s">
        <v>2</v>
      </c>
      <c r="J260" s="3" t="s">
        <v>3</v>
      </c>
      <c r="K260" s="3" t="s">
        <v>23</v>
      </c>
      <c r="L260" s="3" t="s">
        <v>29</v>
      </c>
      <c r="M260" s="7">
        <v>2</v>
      </c>
      <c r="N260" s="4">
        <v>195.92</v>
      </c>
      <c r="O260" s="5">
        <v>0.05</v>
      </c>
      <c r="P260" s="4">
        <v>104.13</v>
      </c>
      <c r="Q260" s="4">
        <f t="shared" si="16"/>
        <v>372.24799999999993</v>
      </c>
      <c r="R260" s="4">
        <f t="shared" si="17"/>
        <v>208.26</v>
      </c>
      <c r="S260" s="4">
        <f t="shared" si="18"/>
        <v>163.98799999999994</v>
      </c>
      <c r="T260" s="6">
        <f t="shared" si="19"/>
        <v>0.4405342674775955</v>
      </c>
    </row>
    <row r="261" spans="1:20" ht="15.6">
      <c r="A261" s="2">
        <v>3666</v>
      </c>
      <c r="B261" s="10">
        <v>46079</v>
      </c>
      <c r="C261" s="3">
        <f>YEAR(SalesDataTable[[#This Row],[Order Date]])</f>
        <v>2026</v>
      </c>
      <c r="D261" s="13" t="str">
        <f>"Q"&amp;ROUNDUP(MONTH(SalesDataTable[[#This Row],[Order Date]])/3,0)</f>
        <v>Q1</v>
      </c>
      <c r="E261" s="13">
        <f>MONTH(SalesDataTable[[#This Row],[Order Date]])</f>
        <v>2</v>
      </c>
      <c r="F261" s="3" t="str">
        <f>TEXT(SalesDataTable[[#This Row],[Order Date]],"mmm")</f>
        <v>Feb</v>
      </c>
      <c r="G261" s="3" t="s">
        <v>0</v>
      </c>
      <c r="H261" s="3" t="s">
        <v>50</v>
      </c>
      <c r="I261" s="3" t="s">
        <v>2</v>
      </c>
      <c r="J261" s="3" t="s">
        <v>3</v>
      </c>
      <c r="K261" s="3" t="s">
        <v>14</v>
      </c>
      <c r="L261" s="3" t="s">
        <v>15</v>
      </c>
      <c r="M261" s="7">
        <v>1</v>
      </c>
      <c r="N261" s="4">
        <v>36.19</v>
      </c>
      <c r="O261" s="5">
        <v>0.1</v>
      </c>
      <c r="P261" s="4">
        <v>13.62</v>
      </c>
      <c r="Q261" s="4">
        <f t="shared" si="16"/>
        <v>32.570999999999998</v>
      </c>
      <c r="R261" s="4">
        <f t="shared" si="17"/>
        <v>13.62</v>
      </c>
      <c r="S261" s="4">
        <f t="shared" si="18"/>
        <v>18.951000000000001</v>
      </c>
      <c r="T261" s="6">
        <f t="shared" si="19"/>
        <v>0.58183660311319896</v>
      </c>
    </row>
    <row r="262" spans="1:20" ht="15.6">
      <c r="A262" s="2">
        <v>518</v>
      </c>
      <c r="B262" s="10">
        <v>46080</v>
      </c>
      <c r="C262" s="3">
        <f>YEAR(SalesDataTable[[#This Row],[Order Date]])</f>
        <v>2026</v>
      </c>
      <c r="D262" s="13" t="str">
        <f>"Q"&amp;ROUNDUP(MONTH(SalesDataTable[[#This Row],[Order Date]])/3,0)</f>
        <v>Q1</v>
      </c>
      <c r="E262" s="13">
        <f>MONTH(SalesDataTable[[#This Row],[Order Date]])</f>
        <v>2</v>
      </c>
      <c r="F262" s="3" t="str">
        <f>TEXT(SalesDataTable[[#This Row],[Order Date]],"mmm")</f>
        <v>Feb</v>
      </c>
      <c r="G262" s="3" t="s">
        <v>11</v>
      </c>
      <c r="H262" s="3" t="s">
        <v>12</v>
      </c>
      <c r="I262" s="3" t="s">
        <v>2</v>
      </c>
      <c r="J262" s="3" t="s">
        <v>13</v>
      </c>
      <c r="K262" s="3" t="s">
        <v>9</v>
      </c>
      <c r="L262" s="3" t="s">
        <v>46</v>
      </c>
      <c r="M262" s="7">
        <v>1</v>
      </c>
      <c r="N262" s="4">
        <v>72.97</v>
      </c>
      <c r="O262" s="5">
        <v>0</v>
      </c>
      <c r="P262" s="4">
        <v>32.43</v>
      </c>
      <c r="Q262" s="4">
        <f t="shared" si="16"/>
        <v>72.97</v>
      </c>
      <c r="R262" s="4">
        <f t="shared" si="17"/>
        <v>32.43</v>
      </c>
      <c r="S262" s="4">
        <f t="shared" si="18"/>
        <v>40.54</v>
      </c>
      <c r="T262" s="6">
        <f t="shared" si="19"/>
        <v>0.55557078251336167</v>
      </c>
    </row>
    <row r="263" spans="1:20" ht="15.6">
      <c r="A263" s="2">
        <v>892</v>
      </c>
      <c r="B263" s="10">
        <v>46080</v>
      </c>
      <c r="C263" s="3">
        <f>YEAR(SalesDataTable[[#This Row],[Order Date]])</f>
        <v>2026</v>
      </c>
      <c r="D263" s="13" t="str">
        <f>"Q"&amp;ROUNDUP(MONTH(SalesDataTable[[#This Row],[Order Date]])/3,0)</f>
        <v>Q1</v>
      </c>
      <c r="E263" s="13">
        <f>MONTH(SalesDataTable[[#This Row],[Order Date]])</f>
        <v>2</v>
      </c>
      <c r="F263" s="3" t="str">
        <f>TEXT(SalesDataTable[[#This Row],[Order Date]],"mmm")</f>
        <v>Feb</v>
      </c>
      <c r="G263" s="3" t="s">
        <v>20</v>
      </c>
      <c r="H263" s="3" t="s">
        <v>31</v>
      </c>
      <c r="I263" s="3" t="s">
        <v>8</v>
      </c>
      <c r="J263" s="3" t="s">
        <v>16</v>
      </c>
      <c r="K263" s="3" t="s">
        <v>14</v>
      </c>
      <c r="L263" s="3" t="s">
        <v>32</v>
      </c>
      <c r="M263" s="7">
        <v>12</v>
      </c>
      <c r="N263" s="4">
        <v>47.15</v>
      </c>
      <c r="O263" s="5">
        <v>0.1</v>
      </c>
      <c r="P263" s="4">
        <v>17.829999999999998</v>
      </c>
      <c r="Q263" s="4">
        <f t="shared" si="16"/>
        <v>509.21999999999997</v>
      </c>
      <c r="R263" s="4">
        <f t="shared" si="17"/>
        <v>213.95999999999998</v>
      </c>
      <c r="S263" s="4">
        <f t="shared" si="18"/>
        <v>295.26</v>
      </c>
      <c r="T263" s="6">
        <f t="shared" si="19"/>
        <v>0.57982797219276538</v>
      </c>
    </row>
    <row r="264" spans="1:20" ht="15.6">
      <c r="A264" s="2">
        <v>1115</v>
      </c>
      <c r="B264" s="10">
        <v>46080</v>
      </c>
      <c r="C264" s="3">
        <f>YEAR(SalesDataTable[[#This Row],[Order Date]])</f>
        <v>2026</v>
      </c>
      <c r="D264" s="13" t="str">
        <f>"Q"&amp;ROUNDUP(MONTH(SalesDataTable[[#This Row],[Order Date]])/3,0)</f>
        <v>Q1</v>
      </c>
      <c r="E264" s="13">
        <f>MONTH(SalesDataTable[[#This Row],[Order Date]])</f>
        <v>2</v>
      </c>
      <c r="F264" s="3" t="str">
        <f>TEXT(SalesDataTable[[#This Row],[Order Date]],"mmm")</f>
        <v>Feb</v>
      </c>
      <c r="G264" s="3" t="s">
        <v>0</v>
      </c>
      <c r="H264" s="3" t="s">
        <v>1</v>
      </c>
      <c r="I264" s="3" t="s">
        <v>19</v>
      </c>
      <c r="J264" s="3" t="s">
        <v>16</v>
      </c>
      <c r="K264" s="3" t="s">
        <v>14</v>
      </c>
      <c r="L264" s="3" t="s">
        <v>48</v>
      </c>
      <c r="M264" s="7">
        <v>3</v>
      </c>
      <c r="N264" s="4">
        <v>161.19999999999999</v>
      </c>
      <c r="O264" s="5">
        <v>0.1</v>
      </c>
      <c r="P264" s="4">
        <v>87.37</v>
      </c>
      <c r="Q264" s="4">
        <f t="shared" si="16"/>
        <v>435.23999999999995</v>
      </c>
      <c r="R264" s="4">
        <f t="shared" si="17"/>
        <v>262.11</v>
      </c>
      <c r="S264" s="4">
        <f t="shared" si="18"/>
        <v>173.12999999999994</v>
      </c>
      <c r="T264" s="6">
        <f t="shared" si="19"/>
        <v>0.39778053487730897</v>
      </c>
    </row>
    <row r="265" spans="1:20" ht="15.6">
      <c r="A265" s="2">
        <v>1186</v>
      </c>
      <c r="B265" s="10">
        <v>46080</v>
      </c>
      <c r="C265" s="3">
        <f>YEAR(SalesDataTable[[#This Row],[Order Date]])</f>
        <v>2026</v>
      </c>
      <c r="D265" s="13" t="str">
        <f>"Q"&amp;ROUNDUP(MONTH(SalesDataTable[[#This Row],[Order Date]])/3,0)</f>
        <v>Q1</v>
      </c>
      <c r="E265" s="13">
        <f>MONTH(SalesDataTable[[#This Row],[Order Date]])</f>
        <v>2</v>
      </c>
      <c r="F265" s="3" t="str">
        <f>TEXT(SalesDataTable[[#This Row],[Order Date]],"mmm")</f>
        <v>Feb</v>
      </c>
      <c r="G265" s="3" t="s">
        <v>0</v>
      </c>
      <c r="H265" s="3" t="s">
        <v>36</v>
      </c>
      <c r="I265" s="3" t="s">
        <v>19</v>
      </c>
      <c r="J265" s="3" t="s">
        <v>16</v>
      </c>
      <c r="K265" s="3" t="s">
        <v>4</v>
      </c>
      <c r="L265" s="3" t="s">
        <v>22</v>
      </c>
      <c r="M265" s="7">
        <v>1</v>
      </c>
      <c r="N265" s="4">
        <v>49.73</v>
      </c>
      <c r="O265" s="5">
        <v>0</v>
      </c>
      <c r="P265" s="4">
        <v>22</v>
      </c>
      <c r="Q265" s="4">
        <f t="shared" si="16"/>
        <v>49.73</v>
      </c>
      <c r="R265" s="4">
        <f t="shared" si="17"/>
        <v>22</v>
      </c>
      <c r="S265" s="4">
        <f t="shared" si="18"/>
        <v>27.729999999999997</v>
      </c>
      <c r="T265" s="6">
        <f t="shared" si="19"/>
        <v>0.55761109993967417</v>
      </c>
    </row>
    <row r="266" spans="1:20" ht="15.6">
      <c r="A266" s="2">
        <v>2093</v>
      </c>
      <c r="B266" s="10">
        <v>46080</v>
      </c>
      <c r="C266" s="3">
        <f>YEAR(SalesDataTable[[#This Row],[Order Date]])</f>
        <v>2026</v>
      </c>
      <c r="D266" s="13" t="str">
        <f>"Q"&amp;ROUNDUP(MONTH(SalesDataTable[[#This Row],[Order Date]])/3,0)</f>
        <v>Q1</v>
      </c>
      <c r="E266" s="13">
        <f>MONTH(SalesDataTable[[#This Row],[Order Date]])</f>
        <v>2</v>
      </c>
      <c r="F266" s="3" t="str">
        <f>TEXT(SalesDataTable[[#This Row],[Order Date]],"mmm")</f>
        <v>Feb</v>
      </c>
      <c r="G266" s="3" t="s">
        <v>11</v>
      </c>
      <c r="H266" s="3" t="s">
        <v>52</v>
      </c>
      <c r="I266" s="3" t="s">
        <v>2</v>
      </c>
      <c r="J266" s="3" t="s">
        <v>3</v>
      </c>
      <c r="K266" s="3" t="s">
        <v>23</v>
      </c>
      <c r="L266" s="3" t="s">
        <v>51</v>
      </c>
      <c r="M266" s="7">
        <v>2</v>
      </c>
      <c r="N266" s="4">
        <v>126.19</v>
      </c>
      <c r="O266" s="5">
        <v>0</v>
      </c>
      <c r="P266" s="4">
        <v>58.99</v>
      </c>
      <c r="Q266" s="4">
        <f t="shared" si="16"/>
        <v>252.38</v>
      </c>
      <c r="R266" s="4">
        <f t="shared" si="17"/>
        <v>117.98</v>
      </c>
      <c r="S266" s="4">
        <f t="shared" si="18"/>
        <v>134.39999999999998</v>
      </c>
      <c r="T266" s="6">
        <f t="shared" si="19"/>
        <v>0.5325303114351374</v>
      </c>
    </row>
    <row r="267" spans="1:20" ht="15.6">
      <c r="A267" s="2">
        <v>2136</v>
      </c>
      <c r="B267" s="10">
        <v>46080</v>
      </c>
      <c r="C267" s="3">
        <f>YEAR(SalesDataTable[[#This Row],[Order Date]])</f>
        <v>2026</v>
      </c>
      <c r="D267" s="13" t="str">
        <f>"Q"&amp;ROUNDUP(MONTH(SalesDataTable[[#This Row],[Order Date]])/3,0)</f>
        <v>Q1</v>
      </c>
      <c r="E267" s="13">
        <f>MONTH(SalesDataTable[[#This Row],[Order Date]])</f>
        <v>2</v>
      </c>
      <c r="F267" s="3" t="str">
        <f>TEXT(SalesDataTable[[#This Row],[Order Date]],"mmm")</f>
        <v>Feb</v>
      </c>
      <c r="G267" s="3" t="s">
        <v>6</v>
      </c>
      <c r="H267" s="3" t="s">
        <v>43</v>
      </c>
      <c r="I267" s="3" t="s">
        <v>2</v>
      </c>
      <c r="J267" s="3" t="s">
        <v>3</v>
      </c>
      <c r="K267" s="3" t="s">
        <v>14</v>
      </c>
      <c r="L267" s="3" t="s">
        <v>44</v>
      </c>
      <c r="M267" s="7">
        <v>2</v>
      </c>
      <c r="N267" s="4">
        <v>135.38999999999999</v>
      </c>
      <c r="O267" s="5">
        <v>0.05</v>
      </c>
      <c r="P267" s="4">
        <v>65.69</v>
      </c>
      <c r="Q267" s="4">
        <f t="shared" si="16"/>
        <v>257.24099999999999</v>
      </c>
      <c r="R267" s="4">
        <f t="shared" si="17"/>
        <v>131.38</v>
      </c>
      <c r="S267" s="4">
        <f t="shared" si="18"/>
        <v>125.86099999999999</v>
      </c>
      <c r="T267" s="6">
        <f t="shared" si="19"/>
        <v>0.48927270536189799</v>
      </c>
    </row>
    <row r="268" spans="1:20" ht="15.6">
      <c r="A268" s="2">
        <v>3538</v>
      </c>
      <c r="B268" s="10">
        <v>46080</v>
      </c>
      <c r="C268" s="3">
        <f>YEAR(SalesDataTable[[#This Row],[Order Date]])</f>
        <v>2026</v>
      </c>
      <c r="D268" s="13" t="str">
        <f>"Q"&amp;ROUNDUP(MONTH(SalesDataTable[[#This Row],[Order Date]])/3,0)</f>
        <v>Q1</v>
      </c>
      <c r="E268" s="13">
        <f>MONTH(SalesDataTable[[#This Row],[Order Date]])</f>
        <v>2</v>
      </c>
      <c r="F268" s="3" t="str">
        <f>TEXT(SalesDataTable[[#This Row],[Order Date]],"mmm")</f>
        <v>Feb</v>
      </c>
      <c r="G268" s="3" t="s">
        <v>6</v>
      </c>
      <c r="H268" s="3" t="s">
        <v>49</v>
      </c>
      <c r="I268" s="3" t="s">
        <v>8</v>
      </c>
      <c r="J268" s="3" t="s">
        <v>16</v>
      </c>
      <c r="K268" s="3" t="s">
        <v>34</v>
      </c>
      <c r="L268" s="3" t="s">
        <v>35</v>
      </c>
      <c r="M268" s="7">
        <v>12</v>
      </c>
      <c r="N268" s="4">
        <v>41.27</v>
      </c>
      <c r="O268" s="5">
        <v>0.1</v>
      </c>
      <c r="P268" s="4">
        <v>14.71</v>
      </c>
      <c r="Q268" s="4">
        <f t="shared" si="16"/>
        <v>445.71600000000001</v>
      </c>
      <c r="R268" s="4">
        <f t="shared" si="17"/>
        <v>176.52</v>
      </c>
      <c r="S268" s="4">
        <f t="shared" si="18"/>
        <v>269.19600000000003</v>
      </c>
      <c r="T268" s="6">
        <f t="shared" si="19"/>
        <v>0.60396306168053204</v>
      </c>
    </row>
    <row r="269" spans="1:20" ht="15.6">
      <c r="A269" s="2">
        <v>3891</v>
      </c>
      <c r="B269" s="10">
        <v>46080</v>
      </c>
      <c r="C269" s="3">
        <f>YEAR(SalesDataTable[[#This Row],[Order Date]])</f>
        <v>2026</v>
      </c>
      <c r="D269" s="13" t="str">
        <f>"Q"&amp;ROUNDUP(MONTH(SalesDataTable[[#This Row],[Order Date]])/3,0)</f>
        <v>Q1</v>
      </c>
      <c r="E269" s="13">
        <f>MONTH(SalesDataTable[[#This Row],[Order Date]])</f>
        <v>2</v>
      </c>
      <c r="F269" s="3" t="str">
        <f>TEXT(SalesDataTable[[#This Row],[Order Date]],"mmm")</f>
        <v>Feb</v>
      </c>
      <c r="G269" s="3" t="s">
        <v>0</v>
      </c>
      <c r="H269" s="3" t="s">
        <v>1</v>
      </c>
      <c r="I269" s="3" t="s">
        <v>19</v>
      </c>
      <c r="J269" s="3" t="s">
        <v>3</v>
      </c>
      <c r="K269" s="3" t="s">
        <v>4</v>
      </c>
      <c r="L269" s="3" t="s">
        <v>5</v>
      </c>
      <c r="M269" s="7">
        <v>1</v>
      </c>
      <c r="N269" s="4">
        <v>82.04</v>
      </c>
      <c r="O269" s="5">
        <v>0.1</v>
      </c>
      <c r="P269" s="4">
        <v>41.46</v>
      </c>
      <c r="Q269" s="4">
        <f t="shared" si="16"/>
        <v>73.836000000000013</v>
      </c>
      <c r="R269" s="4">
        <f t="shared" si="17"/>
        <v>41.46</v>
      </c>
      <c r="S269" s="4">
        <f t="shared" si="18"/>
        <v>32.376000000000012</v>
      </c>
      <c r="T269" s="6">
        <f t="shared" si="19"/>
        <v>0.43848529172761264</v>
      </c>
    </row>
    <row r="270" spans="1:20" ht="15.6">
      <c r="A270" s="2">
        <v>3917</v>
      </c>
      <c r="B270" s="10">
        <v>46080</v>
      </c>
      <c r="C270" s="3">
        <f>YEAR(SalesDataTable[[#This Row],[Order Date]])</f>
        <v>2026</v>
      </c>
      <c r="D270" s="13" t="str">
        <f>"Q"&amp;ROUNDUP(MONTH(SalesDataTable[[#This Row],[Order Date]])/3,0)</f>
        <v>Q1</v>
      </c>
      <c r="E270" s="13">
        <f>MONTH(SalesDataTable[[#This Row],[Order Date]])</f>
        <v>2</v>
      </c>
      <c r="F270" s="3" t="str">
        <f>TEXT(SalesDataTable[[#This Row],[Order Date]],"mmm")</f>
        <v>Feb</v>
      </c>
      <c r="G270" s="3" t="s">
        <v>20</v>
      </c>
      <c r="H270" s="3" t="s">
        <v>21</v>
      </c>
      <c r="I270" s="3" t="s">
        <v>2</v>
      </c>
      <c r="J270" s="3" t="s">
        <v>3</v>
      </c>
      <c r="K270" s="3" t="s">
        <v>14</v>
      </c>
      <c r="L270" s="3" t="s">
        <v>15</v>
      </c>
      <c r="M270" s="7">
        <v>3</v>
      </c>
      <c r="N270" s="4">
        <v>36.630000000000003</v>
      </c>
      <c r="O270" s="5">
        <v>0</v>
      </c>
      <c r="P270" s="4">
        <v>13.26</v>
      </c>
      <c r="Q270" s="4">
        <f t="shared" si="16"/>
        <v>109.89000000000001</v>
      </c>
      <c r="R270" s="4">
        <f t="shared" si="17"/>
        <v>39.78</v>
      </c>
      <c r="S270" s="4">
        <f t="shared" si="18"/>
        <v>70.110000000000014</v>
      </c>
      <c r="T270" s="6">
        <f t="shared" si="19"/>
        <v>0.63800163800163801</v>
      </c>
    </row>
    <row r="271" spans="1:20" ht="15.6">
      <c r="A271" s="2">
        <v>4594</v>
      </c>
      <c r="B271" s="10">
        <v>46080</v>
      </c>
      <c r="C271" s="3">
        <f>YEAR(SalesDataTable[[#This Row],[Order Date]])</f>
        <v>2026</v>
      </c>
      <c r="D271" s="13" t="str">
        <f>"Q"&amp;ROUNDUP(MONTH(SalesDataTable[[#This Row],[Order Date]])/3,0)</f>
        <v>Q1</v>
      </c>
      <c r="E271" s="13">
        <f>MONTH(SalesDataTable[[#This Row],[Order Date]])</f>
        <v>2</v>
      </c>
      <c r="F271" s="3" t="str">
        <f>TEXT(SalesDataTable[[#This Row],[Order Date]],"mmm")</f>
        <v>Feb</v>
      </c>
      <c r="G271" s="3" t="s">
        <v>20</v>
      </c>
      <c r="H271" s="3" t="s">
        <v>31</v>
      </c>
      <c r="I271" s="3" t="s">
        <v>19</v>
      </c>
      <c r="J271" s="3" t="s">
        <v>3</v>
      </c>
      <c r="K271" s="3" t="s">
        <v>9</v>
      </c>
      <c r="L271" s="3" t="s">
        <v>10</v>
      </c>
      <c r="M271" s="7">
        <v>5</v>
      </c>
      <c r="N271" s="4">
        <v>92.94</v>
      </c>
      <c r="O271" s="5">
        <v>0.05</v>
      </c>
      <c r="P271" s="4">
        <v>46.47</v>
      </c>
      <c r="Q271" s="4">
        <f t="shared" si="16"/>
        <v>441.46499999999997</v>
      </c>
      <c r="R271" s="4">
        <f t="shared" si="17"/>
        <v>232.35</v>
      </c>
      <c r="S271" s="4">
        <f t="shared" si="18"/>
        <v>209.11499999999998</v>
      </c>
      <c r="T271" s="6">
        <f t="shared" si="19"/>
        <v>0.47368421052631576</v>
      </c>
    </row>
    <row r="272" spans="1:20" ht="15.6">
      <c r="A272" s="2">
        <v>4750</v>
      </c>
      <c r="B272" s="10">
        <v>46080</v>
      </c>
      <c r="C272" s="3">
        <f>YEAR(SalesDataTable[[#This Row],[Order Date]])</f>
        <v>2026</v>
      </c>
      <c r="D272" s="13" t="str">
        <f>"Q"&amp;ROUNDUP(MONTH(SalesDataTable[[#This Row],[Order Date]])/3,0)</f>
        <v>Q1</v>
      </c>
      <c r="E272" s="13">
        <f>MONTH(SalesDataTable[[#This Row],[Order Date]])</f>
        <v>2</v>
      </c>
      <c r="F272" s="3" t="str">
        <f>TEXT(SalesDataTable[[#This Row],[Order Date]],"mmm")</f>
        <v>Feb</v>
      </c>
      <c r="G272" s="3" t="s">
        <v>6</v>
      </c>
      <c r="H272" s="3" t="s">
        <v>43</v>
      </c>
      <c r="I272" s="3" t="s">
        <v>19</v>
      </c>
      <c r="J272" s="3" t="s">
        <v>3</v>
      </c>
      <c r="K272" s="3" t="s">
        <v>34</v>
      </c>
      <c r="L272" s="3" t="s">
        <v>38</v>
      </c>
      <c r="M272" s="7">
        <v>2</v>
      </c>
      <c r="N272" s="4">
        <v>120.44</v>
      </c>
      <c r="O272" s="5">
        <v>0.05</v>
      </c>
      <c r="P272" s="4">
        <v>68.98</v>
      </c>
      <c r="Q272" s="4">
        <f t="shared" si="16"/>
        <v>228.83599999999998</v>
      </c>
      <c r="R272" s="4">
        <f t="shared" si="17"/>
        <v>137.96</v>
      </c>
      <c r="S272" s="4">
        <f t="shared" si="18"/>
        <v>90.875999999999976</v>
      </c>
      <c r="T272" s="6">
        <f t="shared" si="19"/>
        <v>0.3971228303239</v>
      </c>
    </row>
    <row r="273" spans="1:20" ht="15.6">
      <c r="A273" s="2">
        <v>4960</v>
      </c>
      <c r="B273" s="10">
        <v>46080</v>
      </c>
      <c r="C273" s="3">
        <f>YEAR(SalesDataTable[[#This Row],[Order Date]])</f>
        <v>2026</v>
      </c>
      <c r="D273" s="13" t="str">
        <f>"Q"&amp;ROUNDUP(MONTH(SalesDataTable[[#This Row],[Order Date]])/3,0)</f>
        <v>Q1</v>
      </c>
      <c r="E273" s="13">
        <f>MONTH(SalesDataTable[[#This Row],[Order Date]])</f>
        <v>2</v>
      </c>
      <c r="F273" s="3" t="str">
        <f>TEXT(SalesDataTable[[#This Row],[Order Date]],"mmm")</f>
        <v>Feb</v>
      </c>
      <c r="G273" s="3" t="s">
        <v>6</v>
      </c>
      <c r="H273" s="3" t="s">
        <v>27</v>
      </c>
      <c r="I273" s="3" t="s">
        <v>28</v>
      </c>
      <c r="J273" s="3" t="s">
        <v>13</v>
      </c>
      <c r="K273" s="3" t="s">
        <v>14</v>
      </c>
      <c r="L273" s="3" t="s">
        <v>15</v>
      </c>
      <c r="M273" s="7">
        <v>2</v>
      </c>
      <c r="N273" s="4">
        <v>36.130000000000003</v>
      </c>
      <c r="O273" s="5">
        <v>0</v>
      </c>
      <c r="P273" s="4">
        <v>13.72</v>
      </c>
      <c r="Q273" s="4">
        <f t="shared" si="16"/>
        <v>72.260000000000005</v>
      </c>
      <c r="R273" s="4">
        <f t="shared" si="17"/>
        <v>27.44</v>
      </c>
      <c r="S273" s="4">
        <f t="shared" si="18"/>
        <v>44.820000000000007</v>
      </c>
      <c r="T273" s="6">
        <f t="shared" si="19"/>
        <v>0.62026017160254643</v>
      </c>
    </row>
    <row r="274" spans="1:20" ht="15.6">
      <c r="A274" s="2">
        <v>4245</v>
      </c>
      <c r="B274" s="10">
        <v>46081</v>
      </c>
      <c r="C274" s="3">
        <f>YEAR(SalesDataTable[[#This Row],[Order Date]])</f>
        <v>2026</v>
      </c>
      <c r="D274" s="13" t="str">
        <f>"Q"&amp;ROUNDUP(MONTH(SalesDataTable[[#This Row],[Order Date]])/3,0)</f>
        <v>Q1</v>
      </c>
      <c r="E274" s="13">
        <f>MONTH(SalesDataTable[[#This Row],[Order Date]])</f>
        <v>2</v>
      </c>
      <c r="F274" s="3" t="str">
        <f>TEXT(SalesDataTable[[#This Row],[Order Date]],"mmm")</f>
        <v>Feb</v>
      </c>
      <c r="G274" s="3" t="s">
        <v>6</v>
      </c>
      <c r="H274" s="3" t="s">
        <v>7</v>
      </c>
      <c r="I274" s="3" t="s">
        <v>19</v>
      </c>
      <c r="J274" s="3" t="s">
        <v>3</v>
      </c>
      <c r="K274" s="3" t="s">
        <v>34</v>
      </c>
      <c r="L274" s="3" t="s">
        <v>38</v>
      </c>
      <c r="M274" s="7">
        <v>1</v>
      </c>
      <c r="N274" s="4">
        <v>124.97</v>
      </c>
      <c r="O274" s="5">
        <v>0.1</v>
      </c>
      <c r="P274" s="4">
        <v>69.790000000000006</v>
      </c>
      <c r="Q274" s="4">
        <f t="shared" si="16"/>
        <v>112.473</v>
      </c>
      <c r="R274" s="4">
        <f t="shared" si="17"/>
        <v>69.790000000000006</v>
      </c>
      <c r="S274" s="4">
        <f t="shared" si="18"/>
        <v>42.682999999999993</v>
      </c>
      <c r="T274" s="6">
        <f t="shared" si="19"/>
        <v>0.37949552337005321</v>
      </c>
    </row>
    <row r="275" spans="1:20" ht="15.6">
      <c r="A275" s="2">
        <v>4664</v>
      </c>
      <c r="B275" s="10">
        <v>46081</v>
      </c>
      <c r="C275" s="3">
        <f>YEAR(SalesDataTable[[#This Row],[Order Date]])</f>
        <v>2026</v>
      </c>
      <c r="D275" s="13" t="str">
        <f>"Q"&amp;ROUNDUP(MONTH(SalesDataTable[[#This Row],[Order Date]])/3,0)</f>
        <v>Q1</v>
      </c>
      <c r="E275" s="13">
        <f>MONTH(SalesDataTable[[#This Row],[Order Date]])</f>
        <v>2</v>
      </c>
      <c r="F275" s="3" t="str">
        <f>TEXT(SalesDataTable[[#This Row],[Order Date]],"mmm")</f>
        <v>Feb</v>
      </c>
      <c r="G275" s="3" t="s">
        <v>20</v>
      </c>
      <c r="H275" s="3" t="s">
        <v>47</v>
      </c>
      <c r="I275" s="3" t="s">
        <v>2</v>
      </c>
      <c r="J275" s="3" t="s">
        <v>3</v>
      </c>
      <c r="K275" s="3" t="s">
        <v>14</v>
      </c>
      <c r="L275" s="3" t="s">
        <v>48</v>
      </c>
      <c r="M275" s="7">
        <v>1</v>
      </c>
      <c r="N275" s="4">
        <v>163.31</v>
      </c>
      <c r="O275" s="5">
        <v>0.05</v>
      </c>
      <c r="P275" s="4">
        <v>87.22</v>
      </c>
      <c r="Q275" s="4">
        <f t="shared" si="16"/>
        <v>155.14449999999999</v>
      </c>
      <c r="R275" s="4">
        <f t="shared" si="17"/>
        <v>87.22</v>
      </c>
      <c r="S275" s="4">
        <f t="shared" si="18"/>
        <v>67.924499999999995</v>
      </c>
      <c r="T275" s="6">
        <f t="shared" si="19"/>
        <v>0.43781442461705056</v>
      </c>
    </row>
    <row r="276" spans="1:20" ht="15.6">
      <c r="A276" s="2">
        <v>383</v>
      </c>
      <c r="B276" s="10">
        <v>46082</v>
      </c>
      <c r="C276" s="3">
        <f>YEAR(SalesDataTable[[#This Row],[Order Date]])</f>
        <v>2026</v>
      </c>
      <c r="D276" s="13" t="str">
        <f>"Q"&amp;ROUNDUP(MONTH(SalesDataTable[[#This Row],[Order Date]])/3,0)</f>
        <v>Q1</v>
      </c>
      <c r="E276" s="13">
        <f>MONTH(SalesDataTable[[#This Row],[Order Date]])</f>
        <v>3</v>
      </c>
      <c r="F276" s="3" t="str">
        <f>TEXT(SalesDataTable[[#This Row],[Order Date]],"mmm")</f>
        <v>Mar</v>
      </c>
      <c r="G276" s="3" t="s">
        <v>11</v>
      </c>
      <c r="H276" s="3" t="s">
        <v>12</v>
      </c>
      <c r="I276" s="3" t="s">
        <v>19</v>
      </c>
      <c r="J276" s="3" t="s">
        <v>3</v>
      </c>
      <c r="K276" s="3" t="s">
        <v>9</v>
      </c>
      <c r="L276" s="3" t="s">
        <v>10</v>
      </c>
      <c r="M276" s="7">
        <v>3</v>
      </c>
      <c r="N276" s="4">
        <v>92.76</v>
      </c>
      <c r="O276" s="5">
        <v>0</v>
      </c>
      <c r="P276" s="4">
        <v>45.84</v>
      </c>
      <c r="Q276" s="4">
        <f t="shared" si="16"/>
        <v>278.28000000000003</v>
      </c>
      <c r="R276" s="4">
        <f t="shared" si="17"/>
        <v>137.52000000000001</v>
      </c>
      <c r="S276" s="4">
        <f t="shared" si="18"/>
        <v>140.76000000000002</v>
      </c>
      <c r="T276" s="6">
        <f t="shared" si="19"/>
        <v>0.50582147477360928</v>
      </c>
    </row>
    <row r="277" spans="1:20" ht="15.6">
      <c r="A277" s="2">
        <v>730</v>
      </c>
      <c r="B277" s="10">
        <v>46082</v>
      </c>
      <c r="C277" s="3">
        <f>YEAR(SalesDataTable[[#This Row],[Order Date]])</f>
        <v>2026</v>
      </c>
      <c r="D277" s="13" t="str">
        <f>"Q"&amp;ROUNDUP(MONTH(SalesDataTable[[#This Row],[Order Date]])/3,0)</f>
        <v>Q1</v>
      </c>
      <c r="E277" s="13">
        <f>MONTH(SalesDataTable[[#This Row],[Order Date]])</f>
        <v>3</v>
      </c>
      <c r="F277" s="3" t="str">
        <f>TEXT(SalesDataTable[[#This Row],[Order Date]],"mmm")</f>
        <v>Mar</v>
      </c>
      <c r="G277" s="3" t="s">
        <v>0</v>
      </c>
      <c r="H277" s="3" t="s">
        <v>50</v>
      </c>
      <c r="I277" s="3" t="s">
        <v>8</v>
      </c>
      <c r="J277" s="3" t="s">
        <v>16</v>
      </c>
      <c r="K277" s="3" t="s">
        <v>34</v>
      </c>
      <c r="L277" s="3" t="s">
        <v>35</v>
      </c>
      <c r="M277" s="7">
        <v>5</v>
      </c>
      <c r="N277" s="4">
        <v>41.31</v>
      </c>
      <c r="O277" s="5">
        <v>0.1</v>
      </c>
      <c r="P277" s="4">
        <v>15.14</v>
      </c>
      <c r="Q277" s="4">
        <f t="shared" si="16"/>
        <v>185.89500000000001</v>
      </c>
      <c r="R277" s="4">
        <f t="shared" si="17"/>
        <v>75.7</v>
      </c>
      <c r="S277" s="4">
        <f t="shared" si="18"/>
        <v>110.19500000000001</v>
      </c>
      <c r="T277" s="6">
        <f t="shared" si="19"/>
        <v>0.59278087092175691</v>
      </c>
    </row>
    <row r="278" spans="1:20" ht="15.6">
      <c r="A278" s="2">
        <v>985</v>
      </c>
      <c r="B278" s="10">
        <v>46082</v>
      </c>
      <c r="C278" s="3">
        <f>YEAR(SalesDataTable[[#This Row],[Order Date]])</f>
        <v>2026</v>
      </c>
      <c r="D278" s="13" t="str">
        <f>"Q"&amp;ROUNDUP(MONTH(SalesDataTable[[#This Row],[Order Date]])/3,0)</f>
        <v>Q1</v>
      </c>
      <c r="E278" s="13">
        <f>MONTH(SalesDataTable[[#This Row],[Order Date]])</f>
        <v>3</v>
      </c>
      <c r="F278" s="3" t="str">
        <f>TEXT(SalesDataTable[[#This Row],[Order Date]],"mmm")</f>
        <v>Mar</v>
      </c>
      <c r="G278" s="3" t="s">
        <v>6</v>
      </c>
      <c r="H278" s="3" t="s">
        <v>49</v>
      </c>
      <c r="I278" s="3" t="s">
        <v>28</v>
      </c>
      <c r="J278" s="3" t="s">
        <v>13</v>
      </c>
      <c r="K278" s="3" t="s">
        <v>34</v>
      </c>
      <c r="L278" s="3" t="s">
        <v>35</v>
      </c>
      <c r="M278" s="7">
        <v>2</v>
      </c>
      <c r="N278" s="4">
        <v>41.23</v>
      </c>
      <c r="O278" s="5">
        <v>0</v>
      </c>
      <c r="P278" s="4">
        <v>14.28</v>
      </c>
      <c r="Q278" s="4">
        <f t="shared" si="16"/>
        <v>82.46</v>
      </c>
      <c r="R278" s="4">
        <f t="shared" si="17"/>
        <v>28.56</v>
      </c>
      <c r="S278" s="4">
        <f t="shared" si="18"/>
        <v>53.899999999999991</v>
      </c>
      <c r="T278" s="6">
        <f t="shared" si="19"/>
        <v>0.65365025466893034</v>
      </c>
    </row>
    <row r="279" spans="1:20" ht="15.6">
      <c r="A279" s="2">
        <v>1457</v>
      </c>
      <c r="B279" s="10">
        <v>46082</v>
      </c>
      <c r="C279" s="3">
        <f>YEAR(SalesDataTable[[#This Row],[Order Date]])</f>
        <v>2026</v>
      </c>
      <c r="D279" s="13" t="str">
        <f>"Q"&amp;ROUNDUP(MONTH(SalesDataTable[[#This Row],[Order Date]])/3,0)</f>
        <v>Q1</v>
      </c>
      <c r="E279" s="13">
        <f>MONTH(SalesDataTable[[#This Row],[Order Date]])</f>
        <v>3</v>
      </c>
      <c r="F279" s="3" t="str">
        <f>TEXT(SalesDataTable[[#This Row],[Order Date]],"mmm")</f>
        <v>Mar</v>
      </c>
      <c r="G279" s="3" t="s">
        <v>6</v>
      </c>
      <c r="H279" s="3" t="s">
        <v>7</v>
      </c>
      <c r="I279" s="3" t="s">
        <v>2</v>
      </c>
      <c r="J279" s="3" t="s">
        <v>13</v>
      </c>
      <c r="K279" s="3" t="s">
        <v>14</v>
      </c>
      <c r="L279" s="3" t="s">
        <v>15</v>
      </c>
      <c r="M279" s="7">
        <v>1</v>
      </c>
      <c r="N279" s="4">
        <v>36.47</v>
      </c>
      <c r="O279" s="5">
        <v>0.05</v>
      </c>
      <c r="P279" s="4">
        <v>13.21</v>
      </c>
      <c r="Q279" s="4">
        <f t="shared" si="16"/>
        <v>34.646499999999996</v>
      </c>
      <c r="R279" s="4">
        <f t="shared" si="17"/>
        <v>13.21</v>
      </c>
      <c r="S279" s="4">
        <f t="shared" si="18"/>
        <v>21.436499999999995</v>
      </c>
      <c r="T279" s="6">
        <f t="shared" si="19"/>
        <v>0.61872050567878423</v>
      </c>
    </row>
    <row r="280" spans="1:20" ht="15.6">
      <c r="A280" s="2">
        <v>2558</v>
      </c>
      <c r="B280" s="10">
        <v>46082</v>
      </c>
      <c r="C280" s="3">
        <f>YEAR(SalesDataTable[[#This Row],[Order Date]])</f>
        <v>2026</v>
      </c>
      <c r="D280" s="13" t="str">
        <f>"Q"&amp;ROUNDUP(MONTH(SalesDataTable[[#This Row],[Order Date]])/3,0)</f>
        <v>Q1</v>
      </c>
      <c r="E280" s="13">
        <f>MONTH(SalesDataTable[[#This Row],[Order Date]])</f>
        <v>3</v>
      </c>
      <c r="F280" s="3" t="str">
        <f>TEXT(SalesDataTable[[#This Row],[Order Date]],"mmm")</f>
        <v>Mar</v>
      </c>
      <c r="G280" s="3" t="s">
        <v>0</v>
      </c>
      <c r="H280" s="3" t="s">
        <v>50</v>
      </c>
      <c r="I280" s="3" t="s">
        <v>28</v>
      </c>
      <c r="J280" s="3" t="s">
        <v>13</v>
      </c>
      <c r="K280" s="3" t="s">
        <v>34</v>
      </c>
      <c r="L280" s="3" t="s">
        <v>42</v>
      </c>
      <c r="M280" s="7">
        <v>1</v>
      </c>
      <c r="N280" s="4">
        <v>36.67</v>
      </c>
      <c r="O280" s="5">
        <v>0</v>
      </c>
      <c r="P280" s="4">
        <v>13.97</v>
      </c>
      <c r="Q280" s="4">
        <f t="shared" si="16"/>
        <v>36.67</v>
      </c>
      <c r="R280" s="4">
        <f t="shared" si="17"/>
        <v>13.97</v>
      </c>
      <c r="S280" s="4">
        <f t="shared" si="18"/>
        <v>22.700000000000003</v>
      </c>
      <c r="T280" s="6">
        <f t="shared" si="19"/>
        <v>0.61903463321516228</v>
      </c>
    </row>
    <row r="281" spans="1:20" ht="15.6">
      <c r="A281" s="2">
        <v>3024</v>
      </c>
      <c r="B281" s="10">
        <v>46082</v>
      </c>
      <c r="C281" s="3">
        <f>YEAR(SalesDataTable[[#This Row],[Order Date]])</f>
        <v>2026</v>
      </c>
      <c r="D281" s="13" t="str">
        <f>"Q"&amp;ROUNDUP(MONTH(SalesDataTable[[#This Row],[Order Date]])/3,0)</f>
        <v>Q1</v>
      </c>
      <c r="E281" s="13">
        <f>MONTH(SalesDataTable[[#This Row],[Order Date]])</f>
        <v>3</v>
      </c>
      <c r="F281" s="3" t="str">
        <f>TEXT(SalesDataTable[[#This Row],[Order Date]],"mmm")</f>
        <v>Mar</v>
      </c>
      <c r="G281" s="3" t="s">
        <v>6</v>
      </c>
      <c r="H281" s="3" t="s">
        <v>41</v>
      </c>
      <c r="I281" s="3" t="s">
        <v>2</v>
      </c>
      <c r="J281" s="3" t="s">
        <v>16</v>
      </c>
      <c r="K281" s="3" t="s">
        <v>4</v>
      </c>
      <c r="L281" s="3" t="s">
        <v>22</v>
      </c>
      <c r="M281" s="7">
        <v>2</v>
      </c>
      <c r="N281" s="4">
        <v>51.87</v>
      </c>
      <c r="O281" s="5">
        <v>0.1</v>
      </c>
      <c r="P281" s="4">
        <v>22.95</v>
      </c>
      <c r="Q281" s="4">
        <f t="shared" si="16"/>
        <v>93.366</v>
      </c>
      <c r="R281" s="4">
        <f t="shared" si="17"/>
        <v>45.9</v>
      </c>
      <c r="S281" s="4">
        <f t="shared" si="18"/>
        <v>47.466000000000001</v>
      </c>
      <c r="T281" s="6">
        <f t="shared" si="19"/>
        <v>0.50838635049161363</v>
      </c>
    </row>
    <row r="282" spans="1:20" ht="15.6">
      <c r="A282" s="2">
        <v>3225</v>
      </c>
      <c r="B282" s="10">
        <v>46082</v>
      </c>
      <c r="C282" s="3">
        <f>YEAR(SalesDataTable[[#This Row],[Order Date]])</f>
        <v>2026</v>
      </c>
      <c r="D282" s="13" t="str">
        <f>"Q"&amp;ROUNDUP(MONTH(SalesDataTable[[#This Row],[Order Date]])/3,0)</f>
        <v>Q1</v>
      </c>
      <c r="E282" s="13">
        <f>MONTH(SalesDataTable[[#This Row],[Order Date]])</f>
        <v>3</v>
      </c>
      <c r="F282" s="3" t="str">
        <f>TEXT(SalesDataTable[[#This Row],[Order Date]],"mmm")</f>
        <v>Mar</v>
      </c>
      <c r="G282" s="3" t="s">
        <v>11</v>
      </c>
      <c r="H282" s="3" t="s">
        <v>12</v>
      </c>
      <c r="I282" s="3" t="s">
        <v>19</v>
      </c>
      <c r="J282" s="3" t="s">
        <v>16</v>
      </c>
      <c r="K282" s="3" t="s">
        <v>23</v>
      </c>
      <c r="L282" s="3" t="s">
        <v>29</v>
      </c>
      <c r="M282" s="7">
        <v>1</v>
      </c>
      <c r="N282" s="4">
        <v>195.06</v>
      </c>
      <c r="O282" s="5">
        <v>0.1</v>
      </c>
      <c r="P282" s="4">
        <v>106.68</v>
      </c>
      <c r="Q282" s="4">
        <f t="shared" si="16"/>
        <v>175.554</v>
      </c>
      <c r="R282" s="4">
        <f t="shared" si="17"/>
        <v>106.68</v>
      </c>
      <c r="S282" s="4">
        <f t="shared" si="18"/>
        <v>68.873999999999995</v>
      </c>
      <c r="T282" s="6">
        <f t="shared" si="19"/>
        <v>0.39232372945076727</v>
      </c>
    </row>
    <row r="283" spans="1:20" ht="15.6">
      <c r="A283" s="2">
        <v>3551</v>
      </c>
      <c r="B283" s="10">
        <v>46082</v>
      </c>
      <c r="C283" s="3">
        <f>YEAR(SalesDataTable[[#This Row],[Order Date]])</f>
        <v>2026</v>
      </c>
      <c r="D283" s="13" t="str">
        <f>"Q"&amp;ROUNDUP(MONTH(SalesDataTable[[#This Row],[Order Date]])/3,0)</f>
        <v>Q1</v>
      </c>
      <c r="E283" s="13">
        <f>MONTH(SalesDataTable[[#This Row],[Order Date]])</f>
        <v>3</v>
      </c>
      <c r="F283" s="3" t="str">
        <f>TEXT(SalesDataTable[[#This Row],[Order Date]],"mmm")</f>
        <v>Mar</v>
      </c>
      <c r="G283" s="3" t="s">
        <v>6</v>
      </c>
      <c r="H283" s="3" t="s">
        <v>41</v>
      </c>
      <c r="I283" s="3" t="s">
        <v>28</v>
      </c>
      <c r="J283" s="3" t="s">
        <v>3</v>
      </c>
      <c r="K283" s="3" t="s">
        <v>4</v>
      </c>
      <c r="L283" s="3" t="s">
        <v>30</v>
      </c>
      <c r="M283" s="7">
        <v>2</v>
      </c>
      <c r="N283" s="4">
        <v>100.79</v>
      </c>
      <c r="O283" s="5">
        <v>0.05</v>
      </c>
      <c r="P283" s="4">
        <v>49</v>
      </c>
      <c r="Q283" s="4">
        <f t="shared" si="16"/>
        <v>191.501</v>
      </c>
      <c r="R283" s="4">
        <f t="shared" si="17"/>
        <v>98</v>
      </c>
      <c r="S283" s="4">
        <f t="shared" si="18"/>
        <v>93.501000000000005</v>
      </c>
      <c r="T283" s="6">
        <f t="shared" si="19"/>
        <v>0.48825332504791097</v>
      </c>
    </row>
    <row r="284" spans="1:20" ht="15.6">
      <c r="A284" s="2">
        <v>4157</v>
      </c>
      <c r="B284" s="10">
        <v>46082</v>
      </c>
      <c r="C284" s="3">
        <f>YEAR(SalesDataTable[[#This Row],[Order Date]])</f>
        <v>2026</v>
      </c>
      <c r="D284" s="13" t="str">
        <f>"Q"&amp;ROUNDUP(MONTH(SalesDataTable[[#This Row],[Order Date]])/3,0)</f>
        <v>Q1</v>
      </c>
      <c r="E284" s="13">
        <f>MONTH(SalesDataTable[[#This Row],[Order Date]])</f>
        <v>3</v>
      </c>
      <c r="F284" s="3" t="str">
        <f>TEXT(SalesDataTable[[#This Row],[Order Date]],"mmm")</f>
        <v>Mar</v>
      </c>
      <c r="G284" s="3" t="s">
        <v>20</v>
      </c>
      <c r="H284" s="3" t="s">
        <v>33</v>
      </c>
      <c r="I284" s="3" t="s">
        <v>2</v>
      </c>
      <c r="J284" s="3" t="s">
        <v>13</v>
      </c>
      <c r="K284" s="3" t="s">
        <v>4</v>
      </c>
      <c r="L284" s="3" t="s">
        <v>22</v>
      </c>
      <c r="M284" s="7">
        <v>5</v>
      </c>
      <c r="N284" s="4">
        <v>51.92</v>
      </c>
      <c r="O284" s="5">
        <v>0.15</v>
      </c>
      <c r="P284" s="4">
        <v>22.24</v>
      </c>
      <c r="Q284" s="4">
        <f t="shared" si="16"/>
        <v>220.66000000000003</v>
      </c>
      <c r="R284" s="4">
        <f t="shared" si="17"/>
        <v>111.19999999999999</v>
      </c>
      <c r="S284" s="4">
        <f t="shared" si="18"/>
        <v>109.46000000000004</v>
      </c>
      <c r="T284" s="6">
        <f t="shared" si="19"/>
        <v>0.49605728269736254</v>
      </c>
    </row>
    <row r="285" spans="1:20" ht="15.6">
      <c r="A285" s="2">
        <v>4398</v>
      </c>
      <c r="B285" s="10">
        <v>46082</v>
      </c>
      <c r="C285" s="3">
        <f>YEAR(SalesDataTable[[#This Row],[Order Date]])</f>
        <v>2026</v>
      </c>
      <c r="D285" s="13" t="str">
        <f>"Q"&amp;ROUNDUP(MONTH(SalesDataTable[[#This Row],[Order Date]])/3,0)</f>
        <v>Q1</v>
      </c>
      <c r="E285" s="13">
        <f>MONTH(SalesDataTable[[#This Row],[Order Date]])</f>
        <v>3</v>
      </c>
      <c r="F285" s="3" t="str">
        <f>TEXT(SalesDataTable[[#This Row],[Order Date]],"mmm")</f>
        <v>Mar</v>
      </c>
      <c r="G285" s="3" t="s">
        <v>20</v>
      </c>
      <c r="H285" s="3" t="s">
        <v>31</v>
      </c>
      <c r="I285" s="3" t="s">
        <v>2</v>
      </c>
      <c r="J285" s="3" t="s">
        <v>13</v>
      </c>
      <c r="K285" s="3" t="s">
        <v>23</v>
      </c>
      <c r="L285" s="3" t="s">
        <v>51</v>
      </c>
      <c r="M285" s="7">
        <v>1</v>
      </c>
      <c r="N285" s="4">
        <v>123.99</v>
      </c>
      <c r="O285" s="5">
        <v>0.05</v>
      </c>
      <c r="P285" s="4">
        <v>61.67</v>
      </c>
      <c r="Q285" s="4">
        <f t="shared" si="16"/>
        <v>117.79049999999999</v>
      </c>
      <c r="R285" s="4">
        <f t="shared" si="17"/>
        <v>61.67</v>
      </c>
      <c r="S285" s="4">
        <f t="shared" si="18"/>
        <v>56.120499999999993</v>
      </c>
      <c r="T285" s="6">
        <f t="shared" si="19"/>
        <v>0.47644334644984099</v>
      </c>
    </row>
    <row r="286" spans="1:20" ht="15.6">
      <c r="A286" s="2">
        <v>4951</v>
      </c>
      <c r="B286" s="10">
        <v>46082</v>
      </c>
      <c r="C286" s="3">
        <f>YEAR(SalesDataTable[[#This Row],[Order Date]])</f>
        <v>2026</v>
      </c>
      <c r="D286" s="13" t="str">
        <f>"Q"&amp;ROUNDUP(MONTH(SalesDataTable[[#This Row],[Order Date]])/3,0)</f>
        <v>Q1</v>
      </c>
      <c r="E286" s="13">
        <f>MONTH(SalesDataTable[[#This Row],[Order Date]])</f>
        <v>3</v>
      </c>
      <c r="F286" s="3" t="str">
        <f>TEXT(SalesDataTable[[#This Row],[Order Date]],"mmm")</f>
        <v>Mar</v>
      </c>
      <c r="G286" s="3" t="s">
        <v>6</v>
      </c>
      <c r="H286" s="3" t="s">
        <v>49</v>
      </c>
      <c r="I286" s="3" t="s">
        <v>2</v>
      </c>
      <c r="J286" s="3" t="s">
        <v>13</v>
      </c>
      <c r="K286" s="3" t="s">
        <v>23</v>
      </c>
      <c r="L286" s="3" t="s">
        <v>24</v>
      </c>
      <c r="M286" s="7">
        <v>1</v>
      </c>
      <c r="N286" s="4">
        <v>344.8</v>
      </c>
      <c r="O286" s="5">
        <v>0.05</v>
      </c>
      <c r="P286" s="4">
        <v>196.14</v>
      </c>
      <c r="Q286" s="4">
        <f t="shared" si="16"/>
        <v>327.56</v>
      </c>
      <c r="R286" s="4">
        <f t="shared" si="17"/>
        <v>196.14</v>
      </c>
      <c r="S286" s="4">
        <f t="shared" si="18"/>
        <v>131.42000000000002</v>
      </c>
      <c r="T286" s="6">
        <f t="shared" si="19"/>
        <v>0.40120893882036884</v>
      </c>
    </row>
    <row r="287" spans="1:20" ht="15.6">
      <c r="A287" s="2">
        <v>1354</v>
      </c>
      <c r="B287" s="10">
        <v>46083</v>
      </c>
      <c r="C287" s="3">
        <f>YEAR(SalesDataTable[[#This Row],[Order Date]])</f>
        <v>2026</v>
      </c>
      <c r="D287" s="13" t="str">
        <f>"Q"&amp;ROUNDUP(MONTH(SalesDataTable[[#This Row],[Order Date]])/3,0)</f>
        <v>Q1</v>
      </c>
      <c r="E287" s="13">
        <f>MONTH(SalesDataTable[[#This Row],[Order Date]])</f>
        <v>3</v>
      </c>
      <c r="F287" s="3" t="str">
        <f>TEXT(SalesDataTable[[#This Row],[Order Date]],"mmm")</f>
        <v>Mar</v>
      </c>
      <c r="G287" s="3" t="s">
        <v>20</v>
      </c>
      <c r="H287" s="3" t="s">
        <v>33</v>
      </c>
      <c r="I287" s="3" t="s">
        <v>28</v>
      </c>
      <c r="J287" s="3" t="s">
        <v>3</v>
      </c>
      <c r="K287" s="3" t="s">
        <v>14</v>
      </c>
      <c r="L287" s="3" t="s">
        <v>44</v>
      </c>
      <c r="M287" s="7">
        <v>3</v>
      </c>
      <c r="N287" s="4">
        <v>131.91999999999999</v>
      </c>
      <c r="O287" s="5">
        <v>0.05</v>
      </c>
      <c r="P287" s="4">
        <v>67.47</v>
      </c>
      <c r="Q287" s="4">
        <f t="shared" si="16"/>
        <v>375.97199999999998</v>
      </c>
      <c r="R287" s="4">
        <f t="shared" si="17"/>
        <v>202.41</v>
      </c>
      <c r="S287" s="4">
        <f t="shared" si="18"/>
        <v>173.56199999999998</v>
      </c>
      <c r="T287" s="6">
        <f t="shared" si="19"/>
        <v>0.46163544093709102</v>
      </c>
    </row>
    <row r="288" spans="1:20" ht="15.6">
      <c r="A288" s="2">
        <v>2042</v>
      </c>
      <c r="B288" s="10">
        <v>46083</v>
      </c>
      <c r="C288" s="3">
        <f>YEAR(SalesDataTable[[#This Row],[Order Date]])</f>
        <v>2026</v>
      </c>
      <c r="D288" s="13" t="str">
        <f>"Q"&amp;ROUNDUP(MONTH(SalesDataTable[[#This Row],[Order Date]])/3,0)</f>
        <v>Q1</v>
      </c>
      <c r="E288" s="13">
        <f>MONTH(SalesDataTable[[#This Row],[Order Date]])</f>
        <v>3</v>
      </c>
      <c r="F288" s="3" t="str">
        <f>TEXT(SalesDataTable[[#This Row],[Order Date]],"mmm")</f>
        <v>Mar</v>
      </c>
      <c r="G288" s="3" t="s">
        <v>11</v>
      </c>
      <c r="H288" s="3" t="s">
        <v>52</v>
      </c>
      <c r="I288" s="3" t="s">
        <v>2</v>
      </c>
      <c r="J288" s="3" t="s">
        <v>16</v>
      </c>
      <c r="K288" s="3" t="s">
        <v>9</v>
      </c>
      <c r="L288" s="3" t="s">
        <v>17</v>
      </c>
      <c r="M288" s="7">
        <v>3</v>
      </c>
      <c r="N288" s="4">
        <v>146.99</v>
      </c>
      <c r="O288" s="5">
        <v>0</v>
      </c>
      <c r="P288" s="4">
        <v>80.069999999999993</v>
      </c>
      <c r="Q288" s="4">
        <f t="shared" si="16"/>
        <v>440.97</v>
      </c>
      <c r="R288" s="4">
        <f t="shared" si="17"/>
        <v>240.20999999999998</v>
      </c>
      <c r="S288" s="4">
        <f t="shared" si="18"/>
        <v>200.76000000000005</v>
      </c>
      <c r="T288" s="6">
        <f t="shared" si="19"/>
        <v>0.45526906592285199</v>
      </c>
    </row>
    <row r="289" spans="1:20" ht="15.6">
      <c r="A289" s="2">
        <v>3895</v>
      </c>
      <c r="B289" s="10">
        <v>46083</v>
      </c>
      <c r="C289" s="3">
        <f>YEAR(SalesDataTable[[#This Row],[Order Date]])</f>
        <v>2026</v>
      </c>
      <c r="D289" s="13" t="str">
        <f>"Q"&amp;ROUNDUP(MONTH(SalesDataTable[[#This Row],[Order Date]])/3,0)</f>
        <v>Q1</v>
      </c>
      <c r="E289" s="13">
        <f>MONTH(SalesDataTable[[#This Row],[Order Date]])</f>
        <v>3</v>
      </c>
      <c r="F289" s="3" t="str">
        <f>TEXT(SalesDataTable[[#This Row],[Order Date]],"mmm")</f>
        <v>Mar</v>
      </c>
      <c r="G289" s="3" t="s">
        <v>20</v>
      </c>
      <c r="H289" s="3" t="s">
        <v>31</v>
      </c>
      <c r="I289" s="3" t="s">
        <v>2</v>
      </c>
      <c r="J289" s="3" t="s">
        <v>16</v>
      </c>
      <c r="K289" s="3" t="s">
        <v>14</v>
      </c>
      <c r="L289" s="3" t="s">
        <v>48</v>
      </c>
      <c r="M289" s="7">
        <v>2</v>
      </c>
      <c r="N289" s="4">
        <v>164.74</v>
      </c>
      <c r="O289" s="5">
        <v>0.05</v>
      </c>
      <c r="P289" s="4">
        <v>89.9</v>
      </c>
      <c r="Q289" s="4">
        <f t="shared" si="16"/>
        <v>313.00600000000003</v>
      </c>
      <c r="R289" s="4">
        <f t="shared" si="17"/>
        <v>179.8</v>
      </c>
      <c r="S289" s="4">
        <f t="shared" si="18"/>
        <v>133.20600000000002</v>
      </c>
      <c r="T289" s="6">
        <f t="shared" si="19"/>
        <v>0.42557011686676932</v>
      </c>
    </row>
    <row r="290" spans="1:20" ht="15.6">
      <c r="A290" s="2">
        <v>5074</v>
      </c>
      <c r="B290" s="10">
        <v>46083</v>
      </c>
      <c r="C290" s="3">
        <f>YEAR(SalesDataTable[[#This Row],[Order Date]])</f>
        <v>2026</v>
      </c>
      <c r="D290" s="13" t="str">
        <f>"Q"&amp;ROUNDUP(MONTH(SalesDataTable[[#This Row],[Order Date]])/3,0)</f>
        <v>Q1</v>
      </c>
      <c r="E290" s="13">
        <f>MONTH(SalesDataTable[[#This Row],[Order Date]])</f>
        <v>3</v>
      </c>
      <c r="F290" s="3" t="str">
        <f>TEXT(SalesDataTable[[#This Row],[Order Date]],"mmm")</f>
        <v>Mar</v>
      </c>
      <c r="G290" s="3" t="s">
        <v>20</v>
      </c>
      <c r="H290" s="3" t="s">
        <v>31</v>
      </c>
      <c r="I290" s="3" t="s">
        <v>2</v>
      </c>
      <c r="J290" s="3" t="s">
        <v>3</v>
      </c>
      <c r="K290" s="3" t="s">
        <v>9</v>
      </c>
      <c r="L290" s="3" t="s">
        <v>10</v>
      </c>
      <c r="M290" s="7">
        <v>2</v>
      </c>
      <c r="N290" s="4">
        <v>89.81</v>
      </c>
      <c r="O290" s="5">
        <v>0</v>
      </c>
      <c r="P290" s="4">
        <v>46.44</v>
      </c>
      <c r="Q290" s="4">
        <f t="shared" si="16"/>
        <v>179.62</v>
      </c>
      <c r="R290" s="4">
        <f t="shared" si="17"/>
        <v>92.88</v>
      </c>
      <c r="S290" s="4">
        <f t="shared" si="18"/>
        <v>86.740000000000009</v>
      </c>
      <c r="T290" s="6">
        <f t="shared" si="19"/>
        <v>0.482908362097762</v>
      </c>
    </row>
    <row r="291" spans="1:20" ht="15.6">
      <c r="A291" s="2">
        <v>179</v>
      </c>
      <c r="B291" s="10">
        <v>46084</v>
      </c>
      <c r="C291" s="3">
        <f>YEAR(SalesDataTable[[#This Row],[Order Date]])</f>
        <v>2026</v>
      </c>
      <c r="D291" s="13" t="str">
        <f>"Q"&amp;ROUNDUP(MONTH(SalesDataTable[[#This Row],[Order Date]])/3,0)</f>
        <v>Q1</v>
      </c>
      <c r="E291" s="13">
        <f>MONTH(SalesDataTable[[#This Row],[Order Date]])</f>
        <v>3</v>
      </c>
      <c r="F291" s="3" t="str">
        <f>TEXT(SalesDataTable[[#This Row],[Order Date]],"mmm")</f>
        <v>Mar</v>
      </c>
      <c r="G291" s="3" t="s">
        <v>11</v>
      </c>
      <c r="H291" s="3" t="s">
        <v>52</v>
      </c>
      <c r="I291" s="3" t="s">
        <v>19</v>
      </c>
      <c r="J291" s="3" t="s">
        <v>3</v>
      </c>
      <c r="K291" s="3" t="s">
        <v>34</v>
      </c>
      <c r="L291" s="3" t="s">
        <v>42</v>
      </c>
      <c r="M291" s="7">
        <v>1</v>
      </c>
      <c r="N291" s="4">
        <v>35.369999999999997</v>
      </c>
      <c r="O291" s="5">
        <v>0</v>
      </c>
      <c r="P291" s="4">
        <v>13.88</v>
      </c>
      <c r="Q291" s="4">
        <f t="shared" si="16"/>
        <v>35.369999999999997</v>
      </c>
      <c r="R291" s="4">
        <f t="shared" si="17"/>
        <v>13.88</v>
      </c>
      <c r="S291" s="4">
        <f t="shared" si="18"/>
        <v>21.489999999999995</v>
      </c>
      <c r="T291" s="6">
        <f t="shared" si="19"/>
        <v>0.60757704269154644</v>
      </c>
    </row>
    <row r="292" spans="1:20" ht="15.6">
      <c r="A292" s="2">
        <v>459</v>
      </c>
      <c r="B292" s="10">
        <v>46084</v>
      </c>
      <c r="C292" s="3">
        <f>YEAR(SalesDataTable[[#This Row],[Order Date]])</f>
        <v>2026</v>
      </c>
      <c r="D292" s="13" t="str">
        <f>"Q"&amp;ROUNDUP(MONTH(SalesDataTable[[#This Row],[Order Date]])/3,0)</f>
        <v>Q1</v>
      </c>
      <c r="E292" s="13">
        <f>MONTH(SalesDataTable[[#This Row],[Order Date]])</f>
        <v>3</v>
      </c>
      <c r="F292" s="3" t="str">
        <f>TEXT(SalesDataTable[[#This Row],[Order Date]],"mmm")</f>
        <v>Mar</v>
      </c>
      <c r="G292" s="3" t="s">
        <v>6</v>
      </c>
      <c r="H292" s="3" t="s">
        <v>43</v>
      </c>
      <c r="I292" s="3" t="s">
        <v>28</v>
      </c>
      <c r="J292" s="3" t="s">
        <v>13</v>
      </c>
      <c r="K292" s="3" t="s">
        <v>4</v>
      </c>
      <c r="L292" s="3" t="s">
        <v>22</v>
      </c>
      <c r="M292" s="7">
        <v>4</v>
      </c>
      <c r="N292" s="4">
        <v>50.64</v>
      </c>
      <c r="O292" s="5">
        <v>0</v>
      </c>
      <c r="P292" s="4">
        <v>23.09</v>
      </c>
      <c r="Q292" s="4">
        <f t="shared" si="16"/>
        <v>202.56</v>
      </c>
      <c r="R292" s="4">
        <f t="shared" si="17"/>
        <v>92.36</v>
      </c>
      <c r="S292" s="4">
        <f t="shared" si="18"/>
        <v>110.2</v>
      </c>
      <c r="T292" s="6">
        <f t="shared" si="19"/>
        <v>0.54403633491311221</v>
      </c>
    </row>
    <row r="293" spans="1:20" ht="15.6">
      <c r="A293" s="2">
        <v>525</v>
      </c>
      <c r="B293" s="10">
        <v>46084</v>
      </c>
      <c r="C293" s="3">
        <f>YEAR(SalesDataTable[[#This Row],[Order Date]])</f>
        <v>2026</v>
      </c>
      <c r="D293" s="13" t="str">
        <f>"Q"&amp;ROUNDUP(MONTH(SalesDataTable[[#This Row],[Order Date]])/3,0)</f>
        <v>Q1</v>
      </c>
      <c r="E293" s="13">
        <f>MONTH(SalesDataTable[[#This Row],[Order Date]])</f>
        <v>3</v>
      </c>
      <c r="F293" s="3" t="str">
        <f>TEXT(SalesDataTable[[#This Row],[Order Date]],"mmm")</f>
        <v>Mar</v>
      </c>
      <c r="G293" s="3" t="s">
        <v>20</v>
      </c>
      <c r="H293" s="3" t="s">
        <v>31</v>
      </c>
      <c r="I293" s="3" t="s">
        <v>19</v>
      </c>
      <c r="J293" s="3" t="s">
        <v>3</v>
      </c>
      <c r="K293" s="3" t="s">
        <v>9</v>
      </c>
      <c r="L293" s="3" t="s">
        <v>17</v>
      </c>
      <c r="M293" s="7">
        <v>1</v>
      </c>
      <c r="N293" s="4">
        <v>146.37</v>
      </c>
      <c r="O293" s="5">
        <v>0</v>
      </c>
      <c r="P293" s="4">
        <v>78.3</v>
      </c>
      <c r="Q293" s="4">
        <f t="shared" si="16"/>
        <v>146.37</v>
      </c>
      <c r="R293" s="4">
        <f t="shared" si="17"/>
        <v>78.3</v>
      </c>
      <c r="S293" s="4">
        <f t="shared" si="18"/>
        <v>68.070000000000007</v>
      </c>
      <c r="T293" s="6">
        <f t="shared" si="19"/>
        <v>0.46505431440869033</v>
      </c>
    </row>
    <row r="294" spans="1:20" ht="15.6">
      <c r="A294" s="2">
        <v>3374</v>
      </c>
      <c r="B294" s="10">
        <v>46084</v>
      </c>
      <c r="C294" s="3">
        <f>YEAR(SalesDataTable[[#This Row],[Order Date]])</f>
        <v>2026</v>
      </c>
      <c r="D294" s="13" t="str">
        <f>"Q"&amp;ROUNDUP(MONTH(SalesDataTable[[#This Row],[Order Date]])/3,0)</f>
        <v>Q1</v>
      </c>
      <c r="E294" s="13">
        <f>MONTH(SalesDataTable[[#This Row],[Order Date]])</f>
        <v>3</v>
      </c>
      <c r="F294" s="3" t="str">
        <f>TEXT(SalesDataTable[[#This Row],[Order Date]],"mmm")</f>
        <v>Mar</v>
      </c>
      <c r="G294" s="3" t="s">
        <v>11</v>
      </c>
      <c r="H294" s="3" t="s">
        <v>12</v>
      </c>
      <c r="I294" s="3" t="s">
        <v>2</v>
      </c>
      <c r="J294" s="3" t="s">
        <v>3</v>
      </c>
      <c r="K294" s="3" t="s">
        <v>9</v>
      </c>
      <c r="L294" s="3" t="s">
        <v>17</v>
      </c>
      <c r="M294" s="7">
        <v>3</v>
      </c>
      <c r="N294" s="4">
        <v>143.74</v>
      </c>
      <c r="O294" s="5">
        <v>0</v>
      </c>
      <c r="P294" s="4">
        <v>81.58</v>
      </c>
      <c r="Q294" s="4">
        <f t="shared" si="16"/>
        <v>431.22</v>
      </c>
      <c r="R294" s="4">
        <f t="shared" si="17"/>
        <v>244.74</v>
      </c>
      <c r="S294" s="4">
        <f t="shared" si="18"/>
        <v>186.48000000000002</v>
      </c>
      <c r="T294" s="6">
        <f t="shared" si="19"/>
        <v>0.43244747460692917</v>
      </c>
    </row>
    <row r="295" spans="1:20" ht="15.6">
      <c r="A295" s="2">
        <v>3850</v>
      </c>
      <c r="B295" s="10">
        <v>46084</v>
      </c>
      <c r="C295" s="3">
        <f>YEAR(SalesDataTable[[#This Row],[Order Date]])</f>
        <v>2026</v>
      </c>
      <c r="D295" s="13" t="str">
        <f>"Q"&amp;ROUNDUP(MONTH(SalesDataTable[[#This Row],[Order Date]])/3,0)</f>
        <v>Q1</v>
      </c>
      <c r="E295" s="13">
        <f>MONTH(SalesDataTable[[#This Row],[Order Date]])</f>
        <v>3</v>
      </c>
      <c r="F295" s="3" t="str">
        <f>TEXT(SalesDataTable[[#This Row],[Order Date]],"mmm")</f>
        <v>Mar</v>
      </c>
      <c r="G295" s="3" t="s">
        <v>20</v>
      </c>
      <c r="H295" s="3" t="s">
        <v>31</v>
      </c>
      <c r="I295" s="3" t="s">
        <v>28</v>
      </c>
      <c r="J295" s="3" t="s">
        <v>13</v>
      </c>
      <c r="K295" s="3" t="s">
        <v>23</v>
      </c>
      <c r="L295" s="3" t="s">
        <v>40</v>
      </c>
      <c r="M295" s="7">
        <v>2</v>
      </c>
      <c r="N295" s="4">
        <v>81.94</v>
      </c>
      <c r="O295" s="5">
        <v>0.1</v>
      </c>
      <c r="P295" s="4">
        <v>39.9</v>
      </c>
      <c r="Q295" s="4">
        <f t="shared" si="16"/>
        <v>147.49199999999999</v>
      </c>
      <c r="R295" s="4">
        <f t="shared" si="17"/>
        <v>79.8</v>
      </c>
      <c r="S295" s="4">
        <f t="shared" si="18"/>
        <v>67.691999999999993</v>
      </c>
      <c r="T295" s="6">
        <f t="shared" si="19"/>
        <v>0.45895370596371327</v>
      </c>
    </row>
    <row r="296" spans="1:20" ht="15.6">
      <c r="A296" s="2">
        <v>4004</v>
      </c>
      <c r="B296" s="10">
        <v>46084</v>
      </c>
      <c r="C296" s="3">
        <f>YEAR(SalesDataTable[[#This Row],[Order Date]])</f>
        <v>2026</v>
      </c>
      <c r="D296" s="13" t="str">
        <f>"Q"&amp;ROUNDUP(MONTH(SalesDataTable[[#This Row],[Order Date]])/3,0)</f>
        <v>Q1</v>
      </c>
      <c r="E296" s="13">
        <f>MONTH(SalesDataTable[[#This Row],[Order Date]])</f>
        <v>3</v>
      </c>
      <c r="F296" s="3" t="str">
        <f>TEXT(SalesDataTable[[#This Row],[Order Date]],"mmm")</f>
        <v>Mar</v>
      </c>
      <c r="G296" s="3" t="s">
        <v>11</v>
      </c>
      <c r="H296" s="3" t="s">
        <v>25</v>
      </c>
      <c r="I296" s="3" t="s">
        <v>2</v>
      </c>
      <c r="J296" s="3" t="s">
        <v>13</v>
      </c>
      <c r="K296" s="3" t="s">
        <v>14</v>
      </c>
      <c r="L296" s="3" t="s">
        <v>32</v>
      </c>
      <c r="M296" s="7">
        <v>1</v>
      </c>
      <c r="N296" s="4">
        <v>46.46</v>
      </c>
      <c r="O296" s="5">
        <v>0.1</v>
      </c>
      <c r="P296" s="4">
        <v>17.989999999999998</v>
      </c>
      <c r="Q296" s="4">
        <f t="shared" si="16"/>
        <v>41.814</v>
      </c>
      <c r="R296" s="4">
        <f t="shared" si="17"/>
        <v>17.989999999999998</v>
      </c>
      <c r="S296" s="4">
        <f t="shared" si="18"/>
        <v>23.824000000000002</v>
      </c>
      <c r="T296" s="6">
        <f t="shared" si="19"/>
        <v>0.56976132395848289</v>
      </c>
    </row>
    <row r="297" spans="1:20" ht="15.6">
      <c r="A297" s="2">
        <v>788</v>
      </c>
      <c r="B297" s="10">
        <v>46085</v>
      </c>
      <c r="C297" s="3">
        <f>YEAR(SalesDataTable[[#This Row],[Order Date]])</f>
        <v>2026</v>
      </c>
      <c r="D297" s="13" t="str">
        <f>"Q"&amp;ROUNDUP(MONTH(SalesDataTable[[#This Row],[Order Date]])/3,0)</f>
        <v>Q1</v>
      </c>
      <c r="E297" s="13">
        <f>MONTH(SalesDataTable[[#This Row],[Order Date]])</f>
        <v>3</v>
      </c>
      <c r="F297" s="3" t="str">
        <f>TEXT(SalesDataTable[[#This Row],[Order Date]],"mmm")</f>
        <v>Mar</v>
      </c>
      <c r="G297" s="3" t="s">
        <v>6</v>
      </c>
      <c r="H297" s="3" t="s">
        <v>41</v>
      </c>
      <c r="I297" s="3" t="s">
        <v>2</v>
      </c>
      <c r="J297" s="3" t="s">
        <v>13</v>
      </c>
      <c r="K297" s="3" t="s">
        <v>4</v>
      </c>
      <c r="L297" s="3" t="s">
        <v>26</v>
      </c>
      <c r="M297" s="7">
        <v>3</v>
      </c>
      <c r="N297" s="4">
        <v>39.49</v>
      </c>
      <c r="O297" s="5">
        <v>0</v>
      </c>
      <c r="P297" s="4">
        <v>16.420000000000002</v>
      </c>
      <c r="Q297" s="4">
        <f t="shared" si="16"/>
        <v>118.47</v>
      </c>
      <c r="R297" s="4">
        <f t="shared" si="17"/>
        <v>49.260000000000005</v>
      </c>
      <c r="S297" s="4">
        <f t="shared" si="18"/>
        <v>69.209999999999994</v>
      </c>
      <c r="T297" s="6">
        <f t="shared" si="19"/>
        <v>0.58419853127374011</v>
      </c>
    </row>
    <row r="298" spans="1:20" ht="15.6">
      <c r="A298" s="2">
        <v>1717</v>
      </c>
      <c r="B298" s="10">
        <v>46085</v>
      </c>
      <c r="C298" s="3">
        <f>YEAR(SalesDataTable[[#This Row],[Order Date]])</f>
        <v>2026</v>
      </c>
      <c r="D298" s="13" t="str">
        <f>"Q"&amp;ROUNDUP(MONTH(SalesDataTable[[#This Row],[Order Date]])/3,0)</f>
        <v>Q1</v>
      </c>
      <c r="E298" s="13">
        <f>MONTH(SalesDataTable[[#This Row],[Order Date]])</f>
        <v>3</v>
      </c>
      <c r="F298" s="3" t="str">
        <f>TEXT(SalesDataTable[[#This Row],[Order Date]],"mmm")</f>
        <v>Mar</v>
      </c>
      <c r="G298" s="3" t="s">
        <v>20</v>
      </c>
      <c r="H298" s="3" t="s">
        <v>47</v>
      </c>
      <c r="I298" s="3" t="s">
        <v>2</v>
      </c>
      <c r="J298" s="3" t="s">
        <v>3</v>
      </c>
      <c r="K298" s="3" t="s">
        <v>34</v>
      </c>
      <c r="L298" s="3" t="s">
        <v>35</v>
      </c>
      <c r="M298" s="7">
        <v>1</v>
      </c>
      <c r="N298" s="4">
        <v>40.909999999999997</v>
      </c>
      <c r="O298" s="5">
        <v>0</v>
      </c>
      <c r="P298" s="4">
        <v>14.89</v>
      </c>
      <c r="Q298" s="4">
        <f t="shared" si="16"/>
        <v>40.909999999999997</v>
      </c>
      <c r="R298" s="4">
        <f t="shared" si="17"/>
        <v>14.89</v>
      </c>
      <c r="S298" s="4">
        <f t="shared" si="18"/>
        <v>26.019999999999996</v>
      </c>
      <c r="T298" s="6">
        <f t="shared" si="19"/>
        <v>0.63603031043754577</v>
      </c>
    </row>
    <row r="299" spans="1:20" ht="15.6">
      <c r="A299" s="2">
        <v>1819</v>
      </c>
      <c r="B299" s="10">
        <v>46085</v>
      </c>
      <c r="C299" s="3">
        <f>YEAR(SalesDataTable[[#This Row],[Order Date]])</f>
        <v>2026</v>
      </c>
      <c r="D299" s="13" t="str">
        <f>"Q"&amp;ROUNDUP(MONTH(SalesDataTable[[#This Row],[Order Date]])/3,0)</f>
        <v>Q1</v>
      </c>
      <c r="E299" s="13">
        <f>MONTH(SalesDataTable[[#This Row],[Order Date]])</f>
        <v>3</v>
      </c>
      <c r="F299" s="3" t="str">
        <f>TEXT(SalesDataTable[[#This Row],[Order Date]],"mmm")</f>
        <v>Mar</v>
      </c>
      <c r="G299" s="3" t="s">
        <v>20</v>
      </c>
      <c r="H299" s="3" t="s">
        <v>33</v>
      </c>
      <c r="I299" s="3" t="s">
        <v>28</v>
      </c>
      <c r="J299" s="3" t="s">
        <v>13</v>
      </c>
      <c r="K299" s="3" t="s">
        <v>4</v>
      </c>
      <c r="L299" s="3" t="s">
        <v>22</v>
      </c>
      <c r="M299" s="7">
        <v>1</v>
      </c>
      <c r="N299" s="4">
        <v>49.94</v>
      </c>
      <c r="O299" s="5">
        <v>0.1</v>
      </c>
      <c r="P299" s="4">
        <v>21.84</v>
      </c>
      <c r="Q299" s="4">
        <f t="shared" si="16"/>
        <v>44.945999999999998</v>
      </c>
      <c r="R299" s="4">
        <f t="shared" si="17"/>
        <v>21.84</v>
      </c>
      <c r="S299" s="4">
        <f t="shared" si="18"/>
        <v>23.105999999999998</v>
      </c>
      <c r="T299" s="6">
        <f t="shared" si="19"/>
        <v>0.51408356694700308</v>
      </c>
    </row>
    <row r="300" spans="1:20" ht="15.6">
      <c r="A300" s="2">
        <v>1992</v>
      </c>
      <c r="B300" s="10">
        <v>46085</v>
      </c>
      <c r="C300" s="3">
        <f>YEAR(SalesDataTable[[#This Row],[Order Date]])</f>
        <v>2026</v>
      </c>
      <c r="D300" s="13" t="str">
        <f>"Q"&amp;ROUNDUP(MONTH(SalesDataTable[[#This Row],[Order Date]])/3,0)</f>
        <v>Q1</v>
      </c>
      <c r="E300" s="13">
        <f>MONTH(SalesDataTable[[#This Row],[Order Date]])</f>
        <v>3</v>
      </c>
      <c r="F300" s="3" t="str">
        <f>TEXT(SalesDataTable[[#This Row],[Order Date]],"mmm")</f>
        <v>Mar</v>
      </c>
      <c r="G300" s="3" t="s">
        <v>11</v>
      </c>
      <c r="H300" s="3" t="s">
        <v>25</v>
      </c>
      <c r="I300" s="3" t="s">
        <v>2</v>
      </c>
      <c r="J300" s="3" t="s">
        <v>16</v>
      </c>
      <c r="K300" s="3" t="s">
        <v>14</v>
      </c>
      <c r="L300" s="3" t="s">
        <v>15</v>
      </c>
      <c r="M300" s="7">
        <v>1</v>
      </c>
      <c r="N300" s="4">
        <v>35.520000000000003</v>
      </c>
      <c r="O300" s="5">
        <v>0</v>
      </c>
      <c r="P300" s="4">
        <v>13.21</v>
      </c>
      <c r="Q300" s="4">
        <f t="shared" si="16"/>
        <v>35.520000000000003</v>
      </c>
      <c r="R300" s="4">
        <f t="shared" si="17"/>
        <v>13.21</v>
      </c>
      <c r="S300" s="4">
        <f t="shared" si="18"/>
        <v>22.310000000000002</v>
      </c>
      <c r="T300" s="6">
        <f t="shared" si="19"/>
        <v>0.62809684684684686</v>
      </c>
    </row>
    <row r="301" spans="1:20" ht="15.6">
      <c r="A301" s="2">
        <v>2499</v>
      </c>
      <c r="B301" s="10">
        <v>46085</v>
      </c>
      <c r="C301" s="3">
        <f>YEAR(SalesDataTable[[#This Row],[Order Date]])</f>
        <v>2026</v>
      </c>
      <c r="D301" s="13" t="str">
        <f>"Q"&amp;ROUNDUP(MONTH(SalesDataTable[[#This Row],[Order Date]])/3,0)</f>
        <v>Q1</v>
      </c>
      <c r="E301" s="13">
        <f>MONTH(SalesDataTable[[#This Row],[Order Date]])</f>
        <v>3</v>
      </c>
      <c r="F301" s="3" t="str">
        <f>TEXT(SalesDataTable[[#This Row],[Order Date]],"mmm")</f>
        <v>Mar</v>
      </c>
      <c r="G301" s="3" t="s">
        <v>20</v>
      </c>
      <c r="H301" s="3" t="s">
        <v>31</v>
      </c>
      <c r="I301" s="3" t="s">
        <v>19</v>
      </c>
      <c r="J301" s="3" t="s">
        <v>13</v>
      </c>
      <c r="K301" s="3" t="s">
        <v>23</v>
      </c>
      <c r="L301" s="3" t="s">
        <v>24</v>
      </c>
      <c r="M301" s="7">
        <v>2</v>
      </c>
      <c r="N301" s="4">
        <v>341.1</v>
      </c>
      <c r="O301" s="5">
        <v>0</v>
      </c>
      <c r="P301" s="4">
        <v>200.19</v>
      </c>
      <c r="Q301" s="4">
        <f t="shared" si="16"/>
        <v>682.2</v>
      </c>
      <c r="R301" s="4">
        <f t="shared" si="17"/>
        <v>400.38</v>
      </c>
      <c r="S301" s="4">
        <f t="shared" si="18"/>
        <v>281.82000000000005</v>
      </c>
      <c r="T301" s="6">
        <f t="shared" si="19"/>
        <v>0.41310466138962187</v>
      </c>
    </row>
    <row r="302" spans="1:20" ht="15.6">
      <c r="A302" s="2">
        <v>2698</v>
      </c>
      <c r="B302" s="10">
        <v>46085</v>
      </c>
      <c r="C302" s="3">
        <f>YEAR(SalesDataTable[[#This Row],[Order Date]])</f>
        <v>2026</v>
      </c>
      <c r="D302" s="13" t="str">
        <f>"Q"&amp;ROUNDUP(MONTH(SalesDataTable[[#This Row],[Order Date]])/3,0)</f>
        <v>Q1</v>
      </c>
      <c r="E302" s="13">
        <f>MONTH(SalesDataTable[[#This Row],[Order Date]])</f>
        <v>3</v>
      </c>
      <c r="F302" s="3" t="str">
        <f>TEXT(SalesDataTable[[#This Row],[Order Date]],"mmm")</f>
        <v>Mar</v>
      </c>
      <c r="G302" s="3" t="s">
        <v>11</v>
      </c>
      <c r="H302" s="3" t="s">
        <v>52</v>
      </c>
      <c r="I302" s="3" t="s">
        <v>28</v>
      </c>
      <c r="J302" s="3" t="s">
        <v>13</v>
      </c>
      <c r="K302" s="3" t="s">
        <v>34</v>
      </c>
      <c r="L302" s="3" t="s">
        <v>42</v>
      </c>
      <c r="M302" s="7">
        <v>4</v>
      </c>
      <c r="N302" s="4">
        <v>36.08</v>
      </c>
      <c r="O302" s="5">
        <v>0</v>
      </c>
      <c r="P302" s="4">
        <v>13.89</v>
      </c>
      <c r="Q302" s="4">
        <f t="shared" si="16"/>
        <v>144.32</v>
      </c>
      <c r="R302" s="4">
        <f t="shared" si="17"/>
        <v>55.56</v>
      </c>
      <c r="S302" s="4">
        <f t="shared" si="18"/>
        <v>88.759999999999991</v>
      </c>
      <c r="T302" s="6">
        <f t="shared" si="19"/>
        <v>0.61502217294900219</v>
      </c>
    </row>
    <row r="303" spans="1:20" ht="15.6">
      <c r="A303" s="2">
        <v>4416</v>
      </c>
      <c r="B303" s="10">
        <v>46085</v>
      </c>
      <c r="C303" s="3">
        <f>YEAR(SalesDataTable[[#This Row],[Order Date]])</f>
        <v>2026</v>
      </c>
      <c r="D303" s="13" t="str">
        <f>"Q"&amp;ROUNDUP(MONTH(SalesDataTable[[#This Row],[Order Date]])/3,0)</f>
        <v>Q1</v>
      </c>
      <c r="E303" s="13">
        <f>MONTH(SalesDataTable[[#This Row],[Order Date]])</f>
        <v>3</v>
      </c>
      <c r="F303" s="3" t="str">
        <f>TEXT(SalesDataTable[[#This Row],[Order Date]],"mmm")</f>
        <v>Mar</v>
      </c>
      <c r="G303" s="3" t="s">
        <v>20</v>
      </c>
      <c r="H303" s="3" t="s">
        <v>21</v>
      </c>
      <c r="I303" s="3" t="s">
        <v>2</v>
      </c>
      <c r="J303" s="3" t="s">
        <v>16</v>
      </c>
      <c r="K303" s="3" t="s">
        <v>9</v>
      </c>
      <c r="L303" s="3" t="s">
        <v>37</v>
      </c>
      <c r="M303" s="7">
        <v>2</v>
      </c>
      <c r="N303" s="4">
        <v>151.69999999999999</v>
      </c>
      <c r="O303" s="5">
        <v>0</v>
      </c>
      <c r="P303" s="4">
        <v>80.44</v>
      </c>
      <c r="Q303" s="4">
        <f t="shared" si="16"/>
        <v>303.39999999999998</v>
      </c>
      <c r="R303" s="4">
        <f t="shared" si="17"/>
        <v>160.88</v>
      </c>
      <c r="S303" s="4">
        <f t="shared" si="18"/>
        <v>142.51999999999998</v>
      </c>
      <c r="T303" s="6">
        <f t="shared" si="19"/>
        <v>0.46974291364535264</v>
      </c>
    </row>
    <row r="304" spans="1:20" ht="15.6">
      <c r="A304" s="2">
        <v>4434</v>
      </c>
      <c r="B304" s="10">
        <v>46085</v>
      </c>
      <c r="C304" s="3">
        <f>YEAR(SalesDataTable[[#This Row],[Order Date]])</f>
        <v>2026</v>
      </c>
      <c r="D304" s="13" t="str">
        <f>"Q"&amp;ROUNDUP(MONTH(SalesDataTable[[#This Row],[Order Date]])/3,0)</f>
        <v>Q1</v>
      </c>
      <c r="E304" s="13">
        <f>MONTH(SalesDataTable[[#This Row],[Order Date]])</f>
        <v>3</v>
      </c>
      <c r="F304" s="3" t="str">
        <f>TEXT(SalesDataTable[[#This Row],[Order Date]],"mmm")</f>
        <v>Mar</v>
      </c>
      <c r="G304" s="3" t="s">
        <v>6</v>
      </c>
      <c r="H304" s="3" t="s">
        <v>27</v>
      </c>
      <c r="I304" s="3" t="s">
        <v>28</v>
      </c>
      <c r="J304" s="3" t="s">
        <v>13</v>
      </c>
      <c r="K304" s="3" t="s">
        <v>9</v>
      </c>
      <c r="L304" s="3" t="s">
        <v>37</v>
      </c>
      <c r="M304" s="7">
        <v>2</v>
      </c>
      <c r="N304" s="4">
        <v>151.55000000000001</v>
      </c>
      <c r="O304" s="5">
        <v>0.1</v>
      </c>
      <c r="P304" s="4">
        <v>80.680000000000007</v>
      </c>
      <c r="Q304" s="4">
        <f t="shared" si="16"/>
        <v>272.79000000000002</v>
      </c>
      <c r="R304" s="4">
        <f t="shared" si="17"/>
        <v>161.36000000000001</v>
      </c>
      <c r="S304" s="4">
        <f t="shared" si="18"/>
        <v>111.43</v>
      </c>
      <c r="T304" s="6">
        <f t="shared" si="19"/>
        <v>0.40848271564206901</v>
      </c>
    </row>
    <row r="305" spans="1:20" ht="15.6">
      <c r="A305" s="2">
        <v>4992</v>
      </c>
      <c r="B305" s="10">
        <v>46085</v>
      </c>
      <c r="C305" s="3">
        <f>YEAR(SalesDataTable[[#This Row],[Order Date]])</f>
        <v>2026</v>
      </c>
      <c r="D305" s="13" t="str">
        <f>"Q"&amp;ROUNDUP(MONTH(SalesDataTable[[#This Row],[Order Date]])/3,0)</f>
        <v>Q1</v>
      </c>
      <c r="E305" s="13">
        <f>MONTH(SalesDataTable[[#This Row],[Order Date]])</f>
        <v>3</v>
      </c>
      <c r="F305" s="3" t="str">
        <f>TEXT(SalesDataTable[[#This Row],[Order Date]],"mmm")</f>
        <v>Mar</v>
      </c>
      <c r="G305" s="3" t="s">
        <v>11</v>
      </c>
      <c r="H305" s="3" t="s">
        <v>12</v>
      </c>
      <c r="I305" s="3" t="s">
        <v>8</v>
      </c>
      <c r="J305" s="3" t="s">
        <v>16</v>
      </c>
      <c r="K305" s="3" t="s">
        <v>4</v>
      </c>
      <c r="L305" s="3" t="s">
        <v>5</v>
      </c>
      <c r="M305" s="7">
        <v>5</v>
      </c>
      <c r="N305" s="4">
        <v>82.44</v>
      </c>
      <c r="O305" s="5">
        <v>0.1</v>
      </c>
      <c r="P305" s="4">
        <v>41.57</v>
      </c>
      <c r="Q305" s="4">
        <f t="shared" si="16"/>
        <v>370.98</v>
      </c>
      <c r="R305" s="4">
        <f t="shared" si="17"/>
        <v>207.85</v>
      </c>
      <c r="S305" s="4">
        <f t="shared" si="18"/>
        <v>163.13000000000002</v>
      </c>
      <c r="T305" s="6">
        <f t="shared" si="19"/>
        <v>0.43972720901396306</v>
      </c>
    </row>
    <row r="306" spans="1:20" ht="15.6">
      <c r="A306" s="2">
        <v>388</v>
      </c>
      <c r="B306" s="10">
        <v>46086</v>
      </c>
      <c r="C306" s="3">
        <f>YEAR(SalesDataTable[[#This Row],[Order Date]])</f>
        <v>2026</v>
      </c>
      <c r="D306" s="13" t="str">
        <f>"Q"&amp;ROUNDUP(MONTH(SalesDataTable[[#This Row],[Order Date]])/3,0)</f>
        <v>Q1</v>
      </c>
      <c r="E306" s="13">
        <f>MONTH(SalesDataTable[[#This Row],[Order Date]])</f>
        <v>3</v>
      </c>
      <c r="F306" s="3" t="str">
        <f>TEXT(SalesDataTable[[#This Row],[Order Date]],"mmm")</f>
        <v>Mar</v>
      </c>
      <c r="G306" s="3" t="s">
        <v>20</v>
      </c>
      <c r="H306" s="3" t="s">
        <v>33</v>
      </c>
      <c r="I306" s="3" t="s">
        <v>2</v>
      </c>
      <c r="J306" s="3" t="s">
        <v>3</v>
      </c>
      <c r="K306" s="3" t="s">
        <v>34</v>
      </c>
      <c r="L306" s="3" t="s">
        <v>42</v>
      </c>
      <c r="M306" s="7">
        <v>1</v>
      </c>
      <c r="N306" s="4">
        <v>35.61</v>
      </c>
      <c r="O306" s="5">
        <v>0.05</v>
      </c>
      <c r="P306" s="4">
        <v>13.8</v>
      </c>
      <c r="Q306" s="4">
        <f t="shared" si="16"/>
        <v>33.829499999999996</v>
      </c>
      <c r="R306" s="4">
        <f t="shared" si="17"/>
        <v>13.8</v>
      </c>
      <c r="S306" s="4">
        <f t="shared" si="18"/>
        <v>20.029499999999995</v>
      </c>
      <c r="T306" s="6">
        <f t="shared" si="19"/>
        <v>0.59207200815855976</v>
      </c>
    </row>
    <row r="307" spans="1:20" ht="15.6">
      <c r="A307" s="2">
        <v>977</v>
      </c>
      <c r="B307" s="10">
        <v>46086</v>
      </c>
      <c r="C307" s="3">
        <f>YEAR(SalesDataTable[[#This Row],[Order Date]])</f>
        <v>2026</v>
      </c>
      <c r="D307" s="13" t="str">
        <f>"Q"&amp;ROUNDUP(MONTH(SalesDataTable[[#This Row],[Order Date]])/3,0)</f>
        <v>Q1</v>
      </c>
      <c r="E307" s="13">
        <f>MONTH(SalesDataTable[[#This Row],[Order Date]])</f>
        <v>3</v>
      </c>
      <c r="F307" s="3" t="str">
        <f>TEXT(SalesDataTable[[#This Row],[Order Date]],"mmm")</f>
        <v>Mar</v>
      </c>
      <c r="G307" s="3" t="s">
        <v>0</v>
      </c>
      <c r="H307" s="3" t="s">
        <v>1</v>
      </c>
      <c r="I307" s="3" t="s">
        <v>28</v>
      </c>
      <c r="J307" s="3" t="s">
        <v>13</v>
      </c>
      <c r="K307" s="3" t="s">
        <v>9</v>
      </c>
      <c r="L307" s="3" t="s">
        <v>37</v>
      </c>
      <c r="M307" s="7">
        <v>5</v>
      </c>
      <c r="N307" s="4">
        <v>156.13</v>
      </c>
      <c r="O307" s="5">
        <v>0</v>
      </c>
      <c r="P307" s="4">
        <v>77.03</v>
      </c>
      <c r="Q307" s="4">
        <f t="shared" si="16"/>
        <v>780.65</v>
      </c>
      <c r="R307" s="4">
        <f t="shared" si="17"/>
        <v>385.15</v>
      </c>
      <c r="S307" s="4">
        <f t="shared" si="18"/>
        <v>395.5</v>
      </c>
      <c r="T307" s="6">
        <f t="shared" si="19"/>
        <v>0.50662909114199706</v>
      </c>
    </row>
    <row r="308" spans="1:20" ht="15.6">
      <c r="A308" s="2">
        <v>996</v>
      </c>
      <c r="B308" s="10">
        <v>46086</v>
      </c>
      <c r="C308" s="3">
        <f>YEAR(SalesDataTable[[#This Row],[Order Date]])</f>
        <v>2026</v>
      </c>
      <c r="D308" s="13" t="str">
        <f>"Q"&amp;ROUNDUP(MONTH(SalesDataTable[[#This Row],[Order Date]])/3,0)</f>
        <v>Q1</v>
      </c>
      <c r="E308" s="13">
        <f>MONTH(SalesDataTable[[#This Row],[Order Date]])</f>
        <v>3</v>
      </c>
      <c r="F308" s="3" t="str">
        <f>TEXT(SalesDataTable[[#This Row],[Order Date]],"mmm")</f>
        <v>Mar</v>
      </c>
      <c r="G308" s="3" t="s">
        <v>0</v>
      </c>
      <c r="H308" s="3" t="s">
        <v>50</v>
      </c>
      <c r="I308" s="3" t="s">
        <v>2</v>
      </c>
      <c r="J308" s="3" t="s">
        <v>3</v>
      </c>
      <c r="K308" s="3" t="s">
        <v>23</v>
      </c>
      <c r="L308" s="3" t="s">
        <v>51</v>
      </c>
      <c r="M308" s="7">
        <v>1</v>
      </c>
      <c r="N308" s="4">
        <v>124.31</v>
      </c>
      <c r="O308" s="5">
        <v>0</v>
      </c>
      <c r="P308" s="4">
        <v>61.16</v>
      </c>
      <c r="Q308" s="4">
        <f t="shared" si="16"/>
        <v>124.31</v>
      </c>
      <c r="R308" s="4">
        <f t="shared" si="17"/>
        <v>61.16</v>
      </c>
      <c r="S308" s="4">
        <f t="shared" si="18"/>
        <v>63.150000000000006</v>
      </c>
      <c r="T308" s="6">
        <f t="shared" si="19"/>
        <v>0.50800418309066053</v>
      </c>
    </row>
    <row r="309" spans="1:20" ht="15.6">
      <c r="A309" s="2">
        <v>1923</v>
      </c>
      <c r="B309" s="10">
        <v>46086</v>
      </c>
      <c r="C309" s="3">
        <f>YEAR(SalesDataTable[[#This Row],[Order Date]])</f>
        <v>2026</v>
      </c>
      <c r="D309" s="13" t="str">
        <f>"Q"&amp;ROUNDUP(MONTH(SalesDataTable[[#This Row],[Order Date]])/3,0)</f>
        <v>Q1</v>
      </c>
      <c r="E309" s="13">
        <f>MONTH(SalesDataTable[[#This Row],[Order Date]])</f>
        <v>3</v>
      </c>
      <c r="F309" s="3" t="str">
        <f>TEXT(SalesDataTable[[#This Row],[Order Date]],"mmm")</f>
        <v>Mar</v>
      </c>
      <c r="G309" s="3" t="s">
        <v>6</v>
      </c>
      <c r="H309" s="3" t="s">
        <v>49</v>
      </c>
      <c r="I309" s="3" t="s">
        <v>19</v>
      </c>
      <c r="J309" s="3" t="s">
        <v>16</v>
      </c>
      <c r="K309" s="3" t="s">
        <v>23</v>
      </c>
      <c r="L309" s="3" t="s">
        <v>40</v>
      </c>
      <c r="M309" s="7">
        <v>3</v>
      </c>
      <c r="N309" s="4">
        <v>82.9</v>
      </c>
      <c r="O309" s="5">
        <v>0.1</v>
      </c>
      <c r="P309" s="4">
        <v>38.31</v>
      </c>
      <c r="Q309" s="4">
        <f t="shared" si="16"/>
        <v>223.83</v>
      </c>
      <c r="R309" s="4">
        <f t="shared" si="17"/>
        <v>114.93</v>
      </c>
      <c r="S309" s="4">
        <f t="shared" si="18"/>
        <v>108.9</v>
      </c>
      <c r="T309" s="6">
        <f t="shared" si="19"/>
        <v>0.48652995577000402</v>
      </c>
    </row>
    <row r="310" spans="1:20" ht="15.6">
      <c r="A310" s="2">
        <v>4904</v>
      </c>
      <c r="B310" s="10">
        <v>46086</v>
      </c>
      <c r="C310" s="3">
        <f>YEAR(SalesDataTable[[#This Row],[Order Date]])</f>
        <v>2026</v>
      </c>
      <c r="D310" s="13" t="str">
        <f>"Q"&amp;ROUNDUP(MONTH(SalesDataTable[[#This Row],[Order Date]])/3,0)</f>
        <v>Q1</v>
      </c>
      <c r="E310" s="13">
        <f>MONTH(SalesDataTable[[#This Row],[Order Date]])</f>
        <v>3</v>
      </c>
      <c r="F310" s="3" t="str">
        <f>TEXT(SalesDataTable[[#This Row],[Order Date]],"mmm")</f>
        <v>Mar</v>
      </c>
      <c r="G310" s="3" t="s">
        <v>6</v>
      </c>
      <c r="H310" s="3" t="s">
        <v>41</v>
      </c>
      <c r="I310" s="3" t="s">
        <v>19</v>
      </c>
      <c r="J310" s="3" t="s">
        <v>16</v>
      </c>
      <c r="K310" s="3" t="s">
        <v>4</v>
      </c>
      <c r="L310" s="3" t="s">
        <v>26</v>
      </c>
      <c r="M310" s="7">
        <v>1</v>
      </c>
      <c r="N310" s="4">
        <v>41.1</v>
      </c>
      <c r="O310" s="5">
        <v>0</v>
      </c>
      <c r="P310" s="4">
        <v>16.34</v>
      </c>
      <c r="Q310" s="4">
        <f t="shared" si="16"/>
        <v>41.1</v>
      </c>
      <c r="R310" s="4">
        <f t="shared" si="17"/>
        <v>16.34</v>
      </c>
      <c r="S310" s="4">
        <f t="shared" si="18"/>
        <v>24.76</v>
      </c>
      <c r="T310" s="6">
        <f t="shared" si="19"/>
        <v>0.60243309002433088</v>
      </c>
    </row>
    <row r="311" spans="1:20" ht="15.6">
      <c r="A311" s="2">
        <v>1036</v>
      </c>
      <c r="B311" s="10">
        <v>46087</v>
      </c>
      <c r="C311" s="3">
        <f>YEAR(SalesDataTable[[#This Row],[Order Date]])</f>
        <v>2026</v>
      </c>
      <c r="D311" s="13" t="str">
        <f>"Q"&amp;ROUNDUP(MONTH(SalesDataTable[[#This Row],[Order Date]])/3,0)</f>
        <v>Q1</v>
      </c>
      <c r="E311" s="13">
        <f>MONTH(SalesDataTable[[#This Row],[Order Date]])</f>
        <v>3</v>
      </c>
      <c r="F311" s="3" t="str">
        <f>TEXT(SalesDataTable[[#This Row],[Order Date]],"mmm")</f>
        <v>Mar</v>
      </c>
      <c r="G311" s="3" t="s">
        <v>0</v>
      </c>
      <c r="H311" s="3" t="s">
        <v>1</v>
      </c>
      <c r="I311" s="3" t="s">
        <v>2</v>
      </c>
      <c r="J311" s="3" t="s">
        <v>16</v>
      </c>
      <c r="K311" s="3" t="s">
        <v>4</v>
      </c>
      <c r="L311" s="3" t="s">
        <v>26</v>
      </c>
      <c r="M311" s="7">
        <v>1</v>
      </c>
      <c r="N311" s="4">
        <v>40.380000000000003</v>
      </c>
      <c r="O311" s="5">
        <v>0</v>
      </c>
      <c r="P311" s="4">
        <v>16.41</v>
      </c>
      <c r="Q311" s="4">
        <f t="shared" si="16"/>
        <v>40.380000000000003</v>
      </c>
      <c r="R311" s="4">
        <f t="shared" si="17"/>
        <v>16.41</v>
      </c>
      <c r="S311" s="4">
        <f t="shared" si="18"/>
        <v>23.970000000000002</v>
      </c>
      <c r="T311" s="6">
        <f t="shared" si="19"/>
        <v>0.59361069836552749</v>
      </c>
    </row>
    <row r="312" spans="1:20" ht="15.6">
      <c r="A312" s="2">
        <v>1470</v>
      </c>
      <c r="B312" s="10">
        <v>46087</v>
      </c>
      <c r="C312" s="3">
        <f>YEAR(SalesDataTable[[#This Row],[Order Date]])</f>
        <v>2026</v>
      </c>
      <c r="D312" s="13" t="str">
        <f>"Q"&amp;ROUNDUP(MONTH(SalesDataTable[[#This Row],[Order Date]])/3,0)</f>
        <v>Q1</v>
      </c>
      <c r="E312" s="13">
        <f>MONTH(SalesDataTable[[#This Row],[Order Date]])</f>
        <v>3</v>
      </c>
      <c r="F312" s="3" t="str">
        <f>TEXT(SalesDataTable[[#This Row],[Order Date]],"mmm")</f>
        <v>Mar</v>
      </c>
      <c r="G312" s="3" t="s">
        <v>11</v>
      </c>
      <c r="H312" s="3" t="s">
        <v>12</v>
      </c>
      <c r="I312" s="3" t="s">
        <v>2</v>
      </c>
      <c r="J312" s="3" t="s">
        <v>3</v>
      </c>
      <c r="K312" s="3" t="s">
        <v>4</v>
      </c>
      <c r="L312" s="3" t="s">
        <v>5</v>
      </c>
      <c r="M312" s="7">
        <v>1</v>
      </c>
      <c r="N312" s="4">
        <v>80.349999999999994</v>
      </c>
      <c r="O312" s="5">
        <v>0.1</v>
      </c>
      <c r="P312" s="4">
        <v>42.43</v>
      </c>
      <c r="Q312" s="4">
        <f t="shared" si="16"/>
        <v>72.314999999999998</v>
      </c>
      <c r="R312" s="4">
        <f t="shared" si="17"/>
        <v>42.43</v>
      </c>
      <c r="S312" s="4">
        <f t="shared" si="18"/>
        <v>29.884999999999998</v>
      </c>
      <c r="T312" s="6">
        <f t="shared" si="19"/>
        <v>0.41326142570697638</v>
      </c>
    </row>
    <row r="313" spans="1:20" ht="15.6">
      <c r="A313" s="2">
        <v>2907</v>
      </c>
      <c r="B313" s="10">
        <v>46087</v>
      </c>
      <c r="C313" s="3">
        <f>YEAR(SalesDataTable[[#This Row],[Order Date]])</f>
        <v>2026</v>
      </c>
      <c r="D313" s="13" t="str">
        <f>"Q"&amp;ROUNDUP(MONTH(SalesDataTable[[#This Row],[Order Date]])/3,0)</f>
        <v>Q1</v>
      </c>
      <c r="E313" s="13">
        <f>MONTH(SalesDataTable[[#This Row],[Order Date]])</f>
        <v>3</v>
      </c>
      <c r="F313" s="3" t="str">
        <f>TEXT(SalesDataTable[[#This Row],[Order Date]],"mmm")</f>
        <v>Mar</v>
      </c>
      <c r="G313" s="3" t="s">
        <v>20</v>
      </c>
      <c r="H313" s="3" t="s">
        <v>47</v>
      </c>
      <c r="I313" s="3" t="s">
        <v>2</v>
      </c>
      <c r="J313" s="3" t="s">
        <v>3</v>
      </c>
      <c r="K313" s="3" t="s">
        <v>4</v>
      </c>
      <c r="L313" s="3" t="s">
        <v>26</v>
      </c>
      <c r="M313" s="7">
        <v>1</v>
      </c>
      <c r="N313" s="4">
        <v>40.44</v>
      </c>
      <c r="O313" s="5">
        <v>0.05</v>
      </c>
      <c r="P313" s="4">
        <v>16.829999999999998</v>
      </c>
      <c r="Q313" s="4">
        <f t="shared" si="16"/>
        <v>38.417999999999999</v>
      </c>
      <c r="R313" s="4">
        <f t="shared" si="17"/>
        <v>16.829999999999998</v>
      </c>
      <c r="S313" s="4">
        <f t="shared" si="18"/>
        <v>21.588000000000001</v>
      </c>
      <c r="T313" s="6">
        <f t="shared" si="19"/>
        <v>0.56192409807902555</v>
      </c>
    </row>
    <row r="314" spans="1:20" ht="15.6">
      <c r="A314" s="2">
        <v>2997</v>
      </c>
      <c r="B314" s="10">
        <v>46087</v>
      </c>
      <c r="C314" s="3">
        <f>YEAR(SalesDataTable[[#This Row],[Order Date]])</f>
        <v>2026</v>
      </c>
      <c r="D314" s="13" t="str">
        <f>"Q"&amp;ROUNDUP(MONTH(SalesDataTable[[#This Row],[Order Date]])/3,0)</f>
        <v>Q1</v>
      </c>
      <c r="E314" s="13">
        <f>MONTH(SalesDataTable[[#This Row],[Order Date]])</f>
        <v>3</v>
      </c>
      <c r="F314" s="3" t="str">
        <f>TEXT(SalesDataTable[[#This Row],[Order Date]],"mmm")</f>
        <v>Mar</v>
      </c>
      <c r="G314" s="3" t="s">
        <v>11</v>
      </c>
      <c r="H314" s="3" t="s">
        <v>52</v>
      </c>
      <c r="I314" s="3" t="s">
        <v>2</v>
      </c>
      <c r="J314" s="3" t="s">
        <v>3</v>
      </c>
      <c r="K314" s="3" t="s">
        <v>14</v>
      </c>
      <c r="L314" s="3" t="s">
        <v>15</v>
      </c>
      <c r="M314" s="7">
        <v>3</v>
      </c>
      <c r="N314" s="4">
        <v>35.89</v>
      </c>
      <c r="O314" s="5">
        <v>0</v>
      </c>
      <c r="P314" s="4">
        <v>13.25</v>
      </c>
      <c r="Q314" s="4">
        <f t="shared" si="16"/>
        <v>107.67</v>
      </c>
      <c r="R314" s="4">
        <f t="shared" si="17"/>
        <v>39.75</v>
      </c>
      <c r="S314" s="4">
        <f t="shared" si="18"/>
        <v>67.92</v>
      </c>
      <c r="T314" s="6">
        <f t="shared" si="19"/>
        <v>0.63081638339370294</v>
      </c>
    </row>
    <row r="315" spans="1:20" ht="15.6">
      <c r="A315" s="2">
        <v>3056</v>
      </c>
      <c r="B315" s="10">
        <v>46087</v>
      </c>
      <c r="C315" s="3">
        <f>YEAR(SalesDataTable[[#This Row],[Order Date]])</f>
        <v>2026</v>
      </c>
      <c r="D315" s="13" t="str">
        <f>"Q"&amp;ROUNDUP(MONTH(SalesDataTable[[#This Row],[Order Date]])/3,0)</f>
        <v>Q1</v>
      </c>
      <c r="E315" s="13">
        <f>MONTH(SalesDataTable[[#This Row],[Order Date]])</f>
        <v>3</v>
      </c>
      <c r="F315" s="3" t="str">
        <f>TEXT(SalesDataTable[[#This Row],[Order Date]],"mmm")</f>
        <v>Mar</v>
      </c>
      <c r="G315" s="3" t="s">
        <v>6</v>
      </c>
      <c r="H315" s="3" t="s">
        <v>43</v>
      </c>
      <c r="I315" s="3" t="s">
        <v>28</v>
      </c>
      <c r="J315" s="3" t="s">
        <v>3</v>
      </c>
      <c r="K315" s="3" t="s">
        <v>14</v>
      </c>
      <c r="L315" s="3" t="s">
        <v>48</v>
      </c>
      <c r="M315" s="7">
        <v>3</v>
      </c>
      <c r="N315" s="4">
        <v>163.44999999999999</v>
      </c>
      <c r="O315" s="5">
        <v>0</v>
      </c>
      <c r="P315" s="4">
        <v>86.88</v>
      </c>
      <c r="Q315" s="4">
        <f t="shared" si="16"/>
        <v>490.34999999999997</v>
      </c>
      <c r="R315" s="4">
        <f t="shared" si="17"/>
        <v>260.64</v>
      </c>
      <c r="S315" s="4">
        <f t="shared" si="18"/>
        <v>229.70999999999998</v>
      </c>
      <c r="T315" s="6">
        <f t="shared" si="19"/>
        <v>0.46846130315081064</v>
      </c>
    </row>
    <row r="316" spans="1:20" ht="15.6">
      <c r="A316" s="2">
        <v>471</v>
      </c>
      <c r="B316" s="10">
        <v>46088</v>
      </c>
      <c r="C316" s="3">
        <f>YEAR(SalesDataTable[[#This Row],[Order Date]])</f>
        <v>2026</v>
      </c>
      <c r="D316" s="13" t="str">
        <f>"Q"&amp;ROUNDUP(MONTH(SalesDataTable[[#This Row],[Order Date]])/3,0)</f>
        <v>Q1</v>
      </c>
      <c r="E316" s="13">
        <f>MONTH(SalesDataTable[[#This Row],[Order Date]])</f>
        <v>3</v>
      </c>
      <c r="F316" s="3" t="str">
        <f>TEXT(SalesDataTable[[#This Row],[Order Date]],"mmm")</f>
        <v>Mar</v>
      </c>
      <c r="G316" s="3" t="s">
        <v>6</v>
      </c>
      <c r="H316" s="3" t="s">
        <v>7</v>
      </c>
      <c r="I316" s="3" t="s">
        <v>19</v>
      </c>
      <c r="J316" s="3" t="s">
        <v>3</v>
      </c>
      <c r="K316" s="3" t="s">
        <v>34</v>
      </c>
      <c r="L316" s="3" t="s">
        <v>35</v>
      </c>
      <c r="M316" s="7">
        <v>2</v>
      </c>
      <c r="N316" s="4">
        <v>40.020000000000003</v>
      </c>
      <c r="O316" s="5">
        <v>0</v>
      </c>
      <c r="P316" s="4">
        <v>14.38</v>
      </c>
      <c r="Q316" s="4">
        <f t="shared" si="16"/>
        <v>80.040000000000006</v>
      </c>
      <c r="R316" s="4">
        <f t="shared" si="17"/>
        <v>28.76</v>
      </c>
      <c r="S316" s="4">
        <f t="shared" si="18"/>
        <v>51.28</v>
      </c>
      <c r="T316" s="6">
        <f t="shared" si="19"/>
        <v>0.64067966016991496</v>
      </c>
    </row>
    <row r="317" spans="1:20" ht="15.6">
      <c r="A317" s="2">
        <v>842</v>
      </c>
      <c r="B317" s="10">
        <v>46088</v>
      </c>
      <c r="C317" s="3">
        <f>YEAR(SalesDataTable[[#This Row],[Order Date]])</f>
        <v>2026</v>
      </c>
      <c r="D317" s="13" t="str">
        <f>"Q"&amp;ROUNDUP(MONTH(SalesDataTable[[#This Row],[Order Date]])/3,0)</f>
        <v>Q1</v>
      </c>
      <c r="E317" s="13">
        <f>MONTH(SalesDataTable[[#This Row],[Order Date]])</f>
        <v>3</v>
      </c>
      <c r="F317" s="3" t="str">
        <f>TEXT(SalesDataTable[[#This Row],[Order Date]],"mmm")</f>
        <v>Mar</v>
      </c>
      <c r="G317" s="3" t="s">
        <v>0</v>
      </c>
      <c r="H317" s="3" t="s">
        <v>50</v>
      </c>
      <c r="I317" s="3" t="s">
        <v>2</v>
      </c>
      <c r="J317" s="3" t="s">
        <v>13</v>
      </c>
      <c r="K317" s="3" t="s">
        <v>34</v>
      </c>
      <c r="L317" s="3" t="s">
        <v>35</v>
      </c>
      <c r="M317" s="7">
        <v>1</v>
      </c>
      <c r="N317" s="4">
        <v>40.01</v>
      </c>
      <c r="O317" s="5">
        <v>0.05</v>
      </c>
      <c r="P317" s="4">
        <v>14.35</v>
      </c>
      <c r="Q317" s="4">
        <f t="shared" si="16"/>
        <v>38.009499999999996</v>
      </c>
      <c r="R317" s="4">
        <f t="shared" si="17"/>
        <v>14.35</v>
      </c>
      <c r="S317" s="4">
        <f t="shared" si="18"/>
        <v>23.659499999999994</v>
      </c>
      <c r="T317" s="6">
        <f t="shared" si="19"/>
        <v>0.62246280535129372</v>
      </c>
    </row>
    <row r="318" spans="1:20" ht="15.6">
      <c r="A318" s="2">
        <v>3386</v>
      </c>
      <c r="B318" s="10">
        <v>46088</v>
      </c>
      <c r="C318" s="3">
        <f>YEAR(SalesDataTable[[#This Row],[Order Date]])</f>
        <v>2026</v>
      </c>
      <c r="D318" s="13" t="str">
        <f>"Q"&amp;ROUNDUP(MONTH(SalesDataTable[[#This Row],[Order Date]])/3,0)</f>
        <v>Q1</v>
      </c>
      <c r="E318" s="13">
        <f>MONTH(SalesDataTable[[#This Row],[Order Date]])</f>
        <v>3</v>
      </c>
      <c r="F318" s="3" t="str">
        <f>TEXT(SalesDataTable[[#This Row],[Order Date]],"mmm")</f>
        <v>Mar</v>
      </c>
      <c r="G318" s="3" t="s">
        <v>6</v>
      </c>
      <c r="H318" s="3" t="s">
        <v>43</v>
      </c>
      <c r="I318" s="3" t="s">
        <v>2</v>
      </c>
      <c r="J318" s="3" t="s">
        <v>3</v>
      </c>
      <c r="K318" s="3" t="s">
        <v>9</v>
      </c>
      <c r="L318" s="3" t="s">
        <v>37</v>
      </c>
      <c r="M318" s="7">
        <v>3</v>
      </c>
      <c r="N318" s="4">
        <v>155.16</v>
      </c>
      <c r="O318" s="5">
        <v>0</v>
      </c>
      <c r="P318" s="4">
        <v>76.849999999999994</v>
      </c>
      <c r="Q318" s="4">
        <f t="shared" si="16"/>
        <v>465.48</v>
      </c>
      <c r="R318" s="4">
        <f t="shared" si="17"/>
        <v>230.54999999999998</v>
      </c>
      <c r="S318" s="4">
        <f t="shared" si="18"/>
        <v>234.93000000000004</v>
      </c>
      <c r="T318" s="6">
        <f t="shared" si="19"/>
        <v>0.50470482083011092</v>
      </c>
    </row>
    <row r="319" spans="1:20" ht="15.6">
      <c r="A319" s="2">
        <v>4505</v>
      </c>
      <c r="B319" s="10">
        <v>46088</v>
      </c>
      <c r="C319" s="3">
        <f>YEAR(SalesDataTable[[#This Row],[Order Date]])</f>
        <v>2026</v>
      </c>
      <c r="D319" s="13" t="str">
        <f>"Q"&amp;ROUNDUP(MONTH(SalesDataTable[[#This Row],[Order Date]])/3,0)</f>
        <v>Q1</v>
      </c>
      <c r="E319" s="13">
        <f>MONTH(SalesDataTable[[#This Row],[Order Date]])</f>
        <v>3</v>
      </c>
      <c r="F319" s="3" t="str">
        <f>TEXT(SalesDataTable[[#This Row],[Order Date]],"mmm")</f>
        <v>Mar</v>
      </c>
      <c r="G319" s="3" t="s">
        <v>6</v>
      </c>
      <c r="H319" s="3" t="s">
        <v>49</v>
      </c>
      <c r="I319" s="3" t="s">
        <v>28</v>
      </c>
      <c r="J319" s="3" t="s">
        <v>13</v>
      </c>
      <c r="K319" s="3" t="s">
        <v>34</v>
      </c>
      <c r="L319" s="3" t="s">
        <v>35</v>
      </c>
      <c r="M319" s="7">
        <v>1</v>
      </c>
      <c r="N319" s="4">
        <v>39.96</v>
      </c>
      <c r="O319" s="5">
        <v>0</v>
      </c>
      <c r="P319" s="4">
        <v>14.5</v>
      </c>
      <c r="Q319" s="4">
        <f t="shared" si="16"/>
        <v>39.96</v>
      </c>
      <c r="R319" s="4">
        <f t="shared" si="17"/>
        <v>14.5</v>
      </c>
      <c r="S319" s="4">
        <f t="shared" si="18"/>
        <v>25.46</v>
      </c>
      <c r="T319" s="6">
        <f t="shared" si="19"/>
        <v>0.63713713713713716</v>
      </c>
    </row>
    <row r="320" spans="1:20" ht="15.6">
      <c r="A320" s="2">
        <v>1286</v>
      </c>
      <c r="B320" s="10">
        <v>46089</v>
      </c>
      <c r="C320" s="3">
        <f>YEAR(SalesDataTable[[#This Row],[Order Date]])</f>
        <v>2026</v>
      </c>
      <c r="D320" s="13" t="str">
        <f>"Q"&amp;ROUNDUP(MONTH(SalesDataTable[[#This Row],[Order Date]])/3,0)</f>
        <v>Q1</v>
      </c>
      <c r="E320" s="13">
        <f>MONTH(SalesDataTable[[#This Row],[Order Date]])</f>
        <v>3</v>
      </c>
      <c r="F320" s="3" t="str">
        <f>TEXT(SalesDataTable[[#This Row],[Order Date]],"mmm")</f>
        <v>Mar</v>
      </c>
      <c r="G320" s="3" t="s">
        <v>6</v>
      </c>
      <c r="H320" s="3" t="s">
        <v>7</v>
      </c>
      <c r="I320" s="3" t="s">
        <v>2</v>
      </c>
      <c r="J320" s="3" t="s">
        <v>13</v>
      </c>
      <c r="K320" s="3" t="s">
        <v>9</v>
      </c>
      <c r="L320" s="3" t="s">
        <v>17</v>
      </c>
      <c r="M320" s="7">
        <v>1</v>
      </c>
      <c r="N320" s="4">
        <v>146.6</v>
      </c>
      <c r="O320" s="5">
        <v>0</v>
      </c>
      <c r="P320" s="4">
        <v>78.92</v>
      </c>
      <c r="Q320" s="4">
        <f t="shared" si="16"/>
        <v>146.6</v>
      </c>
      <c r="R320" s="4">
        <f t="shared" si="17"/>
        <v>78.92</v>
      </c>
      <c r="S320" s="4">
        <f t="shared" si="18"/>
        <v>67.679999999999993</v>
      </c>
      <c r="T320" s="6">
        <f t="shared" si="19"/>
        <v>0.46166439290586625</v>
      </c>
    </row>
    <row r="321" spans="1:20" ht="15.6">
      <c r="A321" s="2">
        <v>2653</v>
      </c>
      <c r="B321" s="10">
        <v>46089</v>
      </c>
      <c r="C321" s="3">
        <f>YEAR(SalesDataTable[[#This Row],[Order Date]])</f>
        <v>2026</v>
      </c>
      <c r="D321" s="13" t="str">
        <f>"Q"&amp;ROUNDUP(MONTH(SalesDataTable[[#This Row],[Order Date]])/3,0)</f>
        <v>Q1</v>
      </c>
      <c r="E321" s="13">
        <f>MONTH(SalesDataTable[[#This Row],[Order Date]])</f>
        <v>3</v>
      </c>
      <c r="F321" s="3" t="str">
        <f>TEXT(SalesDataTable[[#This Row],[Order Date]],"mmm")</f>
        <v>Mar</v>
      </c>
      <c r="G321" s="3" t="s">
        <v>6</v>
      </c>
      <c r="H321" s="3" t="s">
        <v>49</v>
      </c>
      <c r="I321" s="3" t="s">
        <v>19</v>
      </c>
      <c r="J321" s="3" t="s">
        <v>3</v>
      </c>
      <c r="K321" s="3" t="s">
        <v>9</v>
      </c>
      <c r="L321" s="3" t="s">
        <v>10</v>
      </c>
      <c r="M321" s="7">
        <v>1</v>
      </c>
      <c r="N321" s="4">
        <v>94.38</v>
      </c>
      <c r="O321" s="5">
        <v>0</v>
      </c>
      <c r="P321" s="4">
        <v>44.78</v>
      </c>
      <c r="Q321" s="4">
        <f t="shared" si="16"/>
        <v>94.38</v>
      </c>
      <c r="R321" s="4">
        <f t="shared" si="17"/>
        <v>44.78</v>
      </c>
      <c r="S321" s="4">
        <f t="shared" si="18"/>
        <v>49.599999999999994</v>
      </c>
      <c r="T321" s="6">
        <f t="shared" si="19"/>
        <v>0.52553507098961638</v>
      </c>
    </row>
    <row r="322" spans="1:20" ht="15.6">
      <c r="A322" s="2">
        <v>4465</v>
      </c>
      <c r="B322" s="10">
        <v>46089</v>
      </c>
      <c r="C322" s="3">
        <f>YEAR(SalesDataTable[[#This Row],[Order Date]])</f>
        <v>2026</v>
      </c>
      <c r="D322" s="13" t="str">
        <f>"Q"&amp;ROUNDUP(MONTH(SalesDataTable[[#This Row],[Order Date]])/3,0)</f>
        <v>Q1</v>
      </c>
      <c r="E322" s="13">
        <f>MONTH(SalesDataTable[[#This Row],[Order Date]])</f>
        <v>3</v>
      </c>
      <c r="F322" s="3" t="str">
        <f>TEXT(SalesDataTable[[#This Row],[Order Date]],"mmm")</f>
        <v>Mar</v>
      </c>
      <c r="G322" s="3" t="s">
        <v>6</v>
      </c>
      <c r="H322" s="3" t="s">
        <v>43</v>
      </c>
      <c r="I322" s="3" t="s">
        <v>19</v>
      </c>
      <c r="J322" s="3" t="s">
        <v>3</v>
      </c>
      <c r="K322" s="3" t="s">
        <v>34</v>
      </c>
      <c r="L322" s="3" t="s">
        <v>38</v>
      </c>
      <c r="M322" s="7">
        <v>1</v>
      </c>
      <c r="N322" s="4">
        <v>121.77</v>
      </c>
      <c r="O322" s="5">
        <v>0</v>
      </c>
      <c r="P322" s="4">
        <v>67.52</v>
      </c>
      <c r="Q322" s="4">
        <f t="shared" ref="Q322:Q385" si="20">M322*N322*(1-O322)</f>
        <v>121.77</v>
      </c>
      <c r="R322" s="4">
        <f t="shared" ref="R322:R385" si="21">M322*P322</f>
        <v>67.52</v>
      </c>
      <c r="S322" s="4">
        <f t="shared" ref="S322:S385" si="22">Q322-R322</f>
        <v>54.25</v>
      </c>
      <c r="T322" s="6">
        <f t="shared" ref="T322:T385" si="23">IFERROR(S322/Q322,0)</f>
        <v>0.44551203087788455</v>
      </c>
    </row>
    <row r="323" spans="1:20" ht="15.6">
      <c r="A323" s="2">
        <v>4576</v>
      </c>
      <c r="B323" s="10">
        <v>46089</v>
      </c>
      <c r="C323" s="3">
        <f>YEAR(SalesDataTable[[#This Row],[Order Date]])</f>
        <v>2026</v>
      </c>
      <c r="D323" s="13" t="str">
        <f>"Q"&amp;ROUNDUP(MONTH(SalesDataTable[[#This Row],[Order Date]])/3,0)</f>
        <v>Q1</v>
      </c>
      <c r="E323" s="13">
        <f>MONTH(SalesDataTable[[#This Row],[Order Date]])</f>
        <v>3</v>
      </c>
      <c r="F323" s="3" t="str">
        <f>TEXT(SalesDataTable[[#This Row],[Order Date]],"mmm")</f>
        <v>Mar</v>
      </c>
      <c r="G323" s="3" t="s">
        <v>20</v>
      </c>
      <c r="H323" s="3" t="s">
        <v>33</v>
      </c>
      <c r="I323" s="3" t="s">
        <v>28</v>
      </c>
      <c r="J323" s="3" t="s">
        <v>3</v>
      </c>
      <c r="K323" s="3" t="s">
        <v>23</v>
      </c>
      <c r="L323" s="3" t="s">
        <v>51</v>
      </c>
      <c r="M323" s="7">
        <v>5</v>
      </c>
      <c r="N323" s="4">
        <v>123.29</v>
      </c>
      <c r="O323" s="5">
        <v>0</v>
      </c>
      <c r="P323" s="4">
        <v>61.34</v>
      </c>
      <c r="Q323" s="4">
        <f t="shared" si="20"/>
        <v>616.45000000000005</v>
      </c>
      <c r="R323" s="4">
        <f t="shared" si="21"/>
        <v>306.70000000000005</v>
      </c>
      <c r="S323" s="4">
        <f t="shared" si="22"/>
        <v>309.75</v>
      </c>
      <c r="T323" s="6">
        <f t="shared" si="23"/>
        <v>0.50247384216075919</v>
      </c>
    </row>
    <row r="324" spans="1:20" ht="15.6">
      <c r="A324" s="2">
        <v>718</v>
      </c>
      <c r="B324" s="10">
        <v>46090</v>
      </c>
      <c r="C324" s="3">
        <f>YEAR(SalesDataTable[[#This Row],[Order Date]])</f>
        <v>2026</v>
      </c>
      <c r="D324" s="13" t="str">
        <f>"Q"&amp;ROUNDUP(MONTH(SalesDataTable[[#This Row],[Order Date]])/3,0)</f>
        <v>Q1</v>
      </c>
      <c r="E324" s="13">
        <f>MONTH(SalesDataTable[[#This Row],[Order Date]])</f>
        <v>3</v>
      </c>
      <c r="F324" s="3" t="str">
        <f>TEXT(SalesDataTable[[#This Row],[Order Date]],"mmm")</f>
        <v>Mar</v>
      </c>
      <c r="G324" s="3" t="s">
        <v>6</v>
      </c>
      <c r="H324" s="3" t="s">
        <v>43</v>
      </c>
      <c r="I324" s="3" t="s">
        <v>2</v>
      </c>
      <c r="J324" s="3" t="s">
        <v>13</v>
      </c>
      <c r="K324" s="3" t="s">
        <v>34</v>
      </c>
      <c r="L324" s="3" t="s">
        <v>35</v>
      </c>
      <c r="M324" s="7">
        <v>1</v>
      </c>
      <c r="N324" s="4">
        <v>41.15</v>
      </c>
      <c r="O324" s="5">
        <v>0.05</v>
      </c>
      <c r="P324" s="4">
        <v>14.4</v>
      </c>
      <c r="Q324" s="4">
        <f t="shared" si="20"/>
        <v>39.092499999999994</v>
      </c>
      <c r="R324" s="4">
        <f t="shared" si="21"/>
        <v>14.4</v>
      </c>
      <c r="S324" s="4">
        <f t="shared" si="22"/>
        <v>24.692499999999995</v>
      </c>
      <c r="T324" s="6">
        <f t="shared" si="23"/>
        <v>0.63164289825414077</v>
      </c>
    </row>
    <row r="325" spans="1:20" ht="15.6">
      <c r="A325" s="2">
        <v>1527</v>
      </c>
      <c r="B325" s="10">
        <v>46090</v>
      </c>
      <c r="C325" s="3">
        <f>YEAR(SalesDataTable[[#This Row],[Order Date]])</f>
        <v>2026</v>
      </c>
      <c r="D325" s="13" t="str">
        <f>"Q"&amp;ROUNDUP(MONTH(SalesDataTable[[#This Row],[Order Date]])/3,0)</f>
        <v>Q1</v>
      </c>
      <c r="E325" s="13">
        <f>MONTH(SalesDataTable[[#This Row],[Order Date]])</f>
        <v>3</v>
      </c>
      <c r="F325" s="3" t="str">
        <f>TEXT(SalesDataTable[[#This Row],[Order Date]],"mmm")</f>
        <v>Mar</v>
      </c>
      <c r="G325" s="3" t="s">
        <v>20</v>
      </c>
      <c r="H325" s="3" t="s">
        <v>21</v>
      </c>
      <c r="I325" s="3" t="s">
        <v>28</v>
      </c>
      <c r="J325" s="3" t="s">
        <v>13</v>
      </c>
      <c r="K325" s="3" t="s">
        <v>14</v>
      </c>
      <c r="L325" s="3" t="s">
        <v>15</v>
      </c>
      <c r="M325" s="7">
        <v>4</v>
      </c>
      <c r="N325" s="4">
        <v>35.42</v>
      </c>
      <c r="O325" s="5">
        <v>0</v>
      </c>
      <c r="P325" s="4">
        <v>13.31</v>
      </c>
      <c r="Q325" s="4">
        <f t="shared" si="20"/>
        <v>141.68</v>
      </c>
      <c r="R325" s="4">
        <f t="shared" si="21"/>
        <v>53.24</v>
      </c>
      <c r="S325" s="4">
        <f t="shared" si="22"/>
        <v>88.44</v>
      </c>
      <c r="T325" s="6">
        <f t="shared" si="23"/>
        <v>0.62422360248447195</v>
      </c>
    </row>
    <row r="326" spans="1:20" ht="15.6">
      <c r="A326" s="2">
        <v>1797</v>
      </c>
      <c r="B326" s="10">
        <v>46090</v>
      </c>
      <c r="C326" s="3">
        <f>YEAR(SalesDataTable[[#This Row],[Order Date]])</f>
        <v>2026</v>
      </c>
      <c r="D326" s="13" t="str">
        <f>"Q"&amp;ROUNDUP(MONTH(SalesDataTable[[#This Row],[Order Date]])/3,0)</f>
        <v>Q1</v>
      </c>
      <c r="E326" s="13">
        <f>MONTH(SalesDataTable[[#This Row],[Order Date]])</f>
        <v>3</v>
      </c>
      <c r="F326" s="3" t="str">
        <f>TEXT(SalesDataTable[[#This Row],[Order Date]],"mmm")</f>
        <v>Mar</v>
      </c>
      <c r="G326" s="3" t="s">
        <v>6</v>
      </c>
      <c r="H326" s="3" t="s">
        <v>43</v>
      </c>
      <c r="I326" s="3" t="s">
        <v>2</v>
      </c>
      <c r="J326" s="3" t="s">
        <v>16</v>
      </c>
      <c r="K326" s="3" t="s">
        <v>4</v>
      </c>
      <c r="L326" s="3" t="s">
        <v>30</v>
      </c>
      <c r="M326" s="7">
        <v>1</v>
      </c>
      <c r="N326" s="4">
        <v>103.74</v>
      </c>
      <c r="O326" s="5">
        <v>0.1</v>
      </c>
      <c r="P326" s="4">
        <v>51.32</v>
      </c>
      <c r="Q326" s="4">
        <f t="shared" si="20"/>
        <v>93.366</v>
      </c>
      <c r="R326" s="4">
        <f t="shared" si="21"/>
        <v>51.32</v>
      </c>
      <c r="S326" s="4">
        <f t="shared" si="22"/>
        <v>42.045999999999999</v>
      </c>
      <c r="T326" s="6">
        <f t="shared" si="23"/>
        <v>0.45033523980892404</v>
      </c>
    </row>
    <row r="327" spans="1:20" ht="15.6">
      <c r="A327" s="2">
        <v>2917</v>
      </c>
      <c r="B327" s="10">
        <v>46090</v>
      </c>
      <c r="C327" s="3">
        <f>YEAR(SalesDataTable[[#This Row],[Order Date]])</f>
        <v>2026</v>
      </c>
      <c r="D327" s="13" t="str">
        <f>"Q"&amp;ROUNDUP(MONTH(SalesDataTable[[#This Row],[Order Date]])/3,0)</f>
        <v>Q1</v>
      </c>
      <c r="E327" s="13">
        <f>MONTH(SalesDataTable[[#This Row],[Order Date]])</f>
        <v>3</v>
      </c>
      <c r="F327" s="3" t="str">
        <f>TEXT(SalesDataTable[[#This Row],[Order Date]],"mmm")</f>
        <v>Mar</v>
      </c>
      <c r="G327" s="3" t="s">
        <v>11</v>
      </c>
      <c r="H327" s="3" t="s">
        <v>52</v>
      </c>
      <c r="I327" s="3" t="s">
        <v>28</v>
      </c>
      <c r="J327" s="3" t="s">
        <v>16</v>
      </c>
      <c r="K327" s="3" t="s">
        <v>14</v>
      </c>
      <c r="L327" s="3" t="s">
        <v>48</v>
      </c>
      <c r="M327" s="7">
        <v>2</v>
      </c>
      <c r="N327" s="4">
        <v>165.49</v>
      </c>
      <c r="O327" s="5">
        <v>0.05</v>
      </c>
      <c r="P327" s="4">
        <v>89.82</v>
      </c>
      <c r="Q327" s="4">
        <f t="shared" si="20"/>
        <v>314.43099999999998</v>
      </c>
      <c r="R327" s="4">
        <f t="shared" si="21"/>
        <v>179.64</v>
      </c>
      <c r="S327" s="4">
        <f t="shared" si="22"/>
        <v>134.791</v>
      </c>
      <c r="T327" s="6">
        <f t="shared" si="23"/>
        <v>0.4286822864157796</v>
      </c>
    </row>
    <row r="328" spans="1:20" ht="15.6">
      <c r="A328" s="2">
        <v>4095</v>
      </c>
      <c r="B328" s="10">
        <v>46090</v>
      </c>
      <c r="C328" s="3">
        <f>YEAR(SalesDataTable[[#This Row],[Order Date]])</f>
        <v>2026</v>
      </c>
      <c r="D328" s="13" t="str">
        <f>"Q"&amp;ROUNDUP(MONTH(SalesDataTable[[#This Row],[Order Date]])/3,0)</f>
        <v>Q1</v>
      </c>
      <c r="E328" s="13">
        <f>MONTH(SalesDataTable[[#This Row],[Order Date]])</f>
        <v>3</v>
      </c>
      <c r="F328" s="3" t="str">
        <f>TEXT(SalesDataTable[[#This Row],[Order Date]],"mmm")</f>
        <v>Mar</v>
      </c>
      <c r="G328" s="3" t="s">
        <v>6</v>
      </c>
      <c r="H328" s="3" t="s">
        <v>27</v>
      </c>
      <c r="I328" s="3" t="s">
        <v>28</v>
      </c>
      <c r="J328" s="3" t="s">
        <v>13</v>
      </c>
      <c r="K328" s="3" t="s">
        <v>9</v>
      </c>
      <c r="L328" s="3" t="s">
        <v>46</v>
      </c>
      <c r="M328" s="7">
        <v>1</v>
      </c>
      <c r="N328" s="4">
        <v>72.87</v>
      </c>
      <c r="O328" s="5">
        <v>0.05</v>
      </c>
      <c r="P328" s="4">
        <v>32</v>
      </c>
      <c r="Q328" s="4">
        <f t="shared" si="20"/>
        <v>69.226500000000001</v>
      </c>
      <c r="R328" s="4">
        <f t="shared" si="21"/>
        <v>32</v>
      </c>
      <c r="S328" s="4">
        <f t="shared" si="22"/>
        <v>37.226500000000001</v>
      </c>
      <c r="T328" s="6">
        <f t="shared" si="23"/>
        <v>0.53774927231623726</v>
      </c>
    </row>
    <row r="329" spans="1:20" ht="15.6">
      <c r="A329" s="2">
        <v>5050</v>
      </c>
      <c r="B329" s="10">
        <v>46090</v>
      </c>
      <c r="C329" s="3">
        <f>YEAR(SalesDataTable[[#This Row],[Order Date]])</f>
        <v>2026</v>
      </c>
      <c r="D329" s="13" t="str">
        <f>"Q"&amp;ROUNDUP(MONTH(SalesDataTable[[#This Row],[Order Date]])/3,0)</f>
        <v>Q1</v>
      </c>
      <c r="E329" s="13">
        <f>MONTH(SalesDataTable[[#This Row],[Order Date]])</f>
        <v>3</v>
      </c>
      <c r="F329" s="3" t="str">
        <f>TEXT(SalesDataTable[[#This Row],[Order Date]],"mmm")</f>
        <v>Mar</v>
      </c>
      <c r="G329" s="3" t="s">
        <v>20</v>
      </c>
      <c r="H329" s="3" t="s">
        <v>47</v>
      </c>
      <c r="I329" s="3" t="s">
        <v>19</v>
      </c>
      <c r="J329" s="3" t="s">
        <v>3</v>
      </c>
      <c r="K329" s="3" t="s">
        <v>14</v>
      </c>
      <c r="L329" s="3" t="s">
        <v>48</v>
      </c>
      <c r="M329" s="7">
        <v>1</v>
      </c>
      <c r="N329" s="4">
        <v>161.04</v>
      </c>
      <c r="O329" s="5">
        <v>0</v>
      </c>
      <c r="P329" s="4">
        <v>85.83</v>
      </c>
      <c r="Q329" s="4">
        <f t="shared" si="20"/>
        <v>161.04</v>
      </c>
      <c r="R329" s="4">
        <f t="shared" si="21"/>
        <v>85.83</v>
      </c>
      <c r="S329" s="4">
        <f t="shared" si="22"/>
        <v>75.209999999999994</v>
      </c>
      <c r="T329" s="6">
        <f t="shared" si="23"/>
        <v>0.46702682563338299</v>
      </c>
    </row>
    <row r="330" spans="1:20" ht="15.6">
      <c r="A330" s="2">
        <v>709</v>
      </c>
      <c r="B330" s="10">
        <v>46091</v>
      </c>
      <c r="C330" s="3">
        <f>YEAR(SalesDataTable[[#This Row],[Order Date]])</f>
        <v>2026</v>
      </c>
      <c r="D330" s="13" t="str">
        <f>"Q"&amp;ROUNDUP(MONTH(SalesDataTable[[#This Row],[Order Date]])/3,0)</f>
        <v>Q1</v>
      </c>
      <c r="E330" s="13">
        <f>MONTH(SalesDataTable[[#This Row],[Order Date]])</f>
        <v>3</v>
      </c>
      <c r="F330" s="3" t="str">
        <f>TEXT(SalesDataTable[[#This Row],[Order Date]],"mmm")</f>
        <v>Mar</v>
      </c>
      <c r="G330" s="3" t="s">
        <v>0</v>
      </c>
      <c r="H330" s="3" t="s">
        <v>1</v>
      </c>
      <c r="I330" s="3" t="s">
        <v>2</v>
      </c>
      <c r="J330" s="3" t="s">
        <v>13</v>
      </c>
      <c r="K330" s="3" t="s">
        <v>14</v>
      </c>
      <c r="L330" s="3" t="s">
        <v>44</v>
      </c>
      <c r="M330" s="7">
        <v>3</v>
      </c>
      <c r="N330" s="4">
        <v>130.6</v>
      </c>
      <c r="O330" s="5">
        <v>0.05</v>
      </c>
      <c r="P330" s="4">
        <v>65.62</v>
      </c>
      <c r="Q330" s="4">
        <f t="shared" si="20"/>
        <v>372.20999999999992</v>
      </c>
      <c r="R330" s="4">
        <f t="shared" si="21"/>
        <v>196.86</v>
      </c>
      <c r="S330" s="4">
        <f t="shared" si="22"/>
        <v>175.34999999999991</v>
      </c>
      <c r="T330" s="6">
        <f t="shared" si="23"/>
        <v>0.47110502135891014</v>
      </c>
    </row>
    <row r="331" spans="1:20" ht="15.6">
      <c r="A331" s="2">
        <v>1073</v>
      </c>
      <c r="B331" s="10">
        <v>46091</v>
      </c>
      <c r="C331" s="3">
        <f>YEAR(SalesDataTable[[#This Row],[Order Date]])</f>
        <v>2026</v>
      </c>
      <c r="D331" s="13" t="str">
        <f>"Q"&amp;ROUNDUP(MONTH(SalesDataTable[[#This Row],[Order Date]])/3,0)</f>
        <v>Q1</v>
      </c>
      <c r="E331" s="13">
        <f>MONTH(SalesDataTable[[#This Row],[Order Date]])</f>
        <v>3</v>
      </c>
      <c r="F331" s="3" t="str">
        <f>TEXT(SalesDataTable[[#This Row],[Order Date]],"mmm")</f>
        <v>Mar</v>
      </c>
      <c r="G331" s="3" t="s">
        <v>11</v>
      </c>
      <c r="H331" s="3" t="s">
        <v>39</v>
      </c>
      <c r="I331" s="3" t="s">
        <v>28</v>
      </c>
      <c r="J331" s="3" t="s">
        <v>3</v>
      </c>
      <c r="K331" s="3" t="s">
        <v>4</v>
      </c>
      <c r="L331" s="3" t="s">
        <v>5</v>
      </c>
      <c r="M331" s="7">
        <v>2</v>
      </c>
      <c r="N331" s="4">
        <v>81.290000000000006</v>
      </c>
      <c r="O331" s="5">
        <v>0</v>
      </c>
      <c r="P331" s="4">
        <v>43.9</v>
      </c>
      <c r="Q331" s="4">
        <f t="shared" si="20"/>
        <v>162.58000000000001</v>
      </c>
      <c r="R331" s="4">
        <f t="shared" si="21"/>
        <v>87.8</v>
      </c>
      <c r="S331" s="4">
        <f t="shared" si="22"/>
        <v>74.780000000000015</v>
      </c>
      <c r="T331" s="6">
        <f t="shared" si="23"/>
        <v>0.45995817443720022</v>
      </c>
    </row>
    <row r="332" spans="1:20" ht="15.6">
      <c r="A332" s="2">
        <v>2623</v>
      </c>
      <c r="B332" s="10">
        <v>46091</v>
      </c>
      <c r="C332" s="3">
        <f>YEAR(SalesDataTable[[#This Row],[Order Date]])</f>
        <v>2026</v>
      </c>
      <c r="D332" s="13" t="str">
        <f>"Q"&amp;ROUNDUP(MONTH(SalesDataTable[[#This Row],[Order Date]])/3,0)</f>
        <v>Q1</v>
      </c>
      <c r="E332" s="13">
        <f>MONTH(SalesDataTable[[#This Row],[Order Date]])</f>
        <v>3</v>
      </c>
      <c r="F332" s="3" t="str">
        <f>TEXT(SalesDataTable[[#This Row],[Order Date]],"mmm")</f>
        <v>Mar</v>
      </c>
      <c r="G332" s="3" t="s">
        <v>6</v>
      </c>
      <c r="H332" s="3" t="s">
        <v>43</v>
      </c>
      <c r="I332" s="3" t="s">
        <v>28</v>
      </c>
      <c r="J332" s="3" t="s">
        <v>13</v>
      </c>
      <c r="K332" s="3" t="s">
        <v>4</v>
      </c>
      <c r="L332" s="3" t="s">
        <v>30</v>
      </c>
      <c r="M332" s="7">
        <v>2</v>
      </c>
      <c r="N332" s="4">
        <v>103.33</v>
      </c>
      <c r="O332" s="5">
        <v>0.05</v>
      </c>
      <c r="P332" s="4">
        <v>51.58</v>
      </c>
      <c r="Q332" s="4">
        <f t="shared" si="20"/>
        <v>196.327</v>
      </c>
      <c r="R332" s="4">
        <f t="shared" si="21"/>
        <v>103.16</v>
      </c>
      <c r="S332" s="4">
        <f t="shared" si="22"/>
        <v>93.167000000000002</v>
      </c>
      <c r="T332" s="6">
        <f t="shared" si="23"/>
        <v>0.47455011282197557</v>
      </c>
    </row>
    <row r="333" spans="1:20" ht="15.6">
      <c r="A333" s="2">
        <v>2625</v>
      </c>
      <c r="B333" s="10">
        <v>46091</v>
      </c>
      <c r="C333" s="3">
        <f>YEAR(SalesDataTable[[#This Row],[Order Date]])</f>
        <v>2026</v>
      </c>
      <c r="D333" s="13" t="str">
        <f>"Q"&amp;ROUNDUP(MONTH(SalesDataTable[[#This Row],[Order Date]])/3,0)</f>
        <v>Q1</v>
      </c>
      <c r="E333" s="13">
        <f>MONTH(SalesDataTable[[#This Row],[Order Date]])</f>
        <v>3</v>
      </c>
      <c r="F333" s="3" t="str">
        <f>TEXT(SalesDataTable[[#This Row],[Order Date]],"mmm")</f>
        <v>Mar</v>
      </c>
      <c r="G333" s="3" t="s">
        <v>20</v>
      </c>
      <c r="H333" s="3" t="s">
        <v>31</v>
      </c>
      <c r="I333" s="3" t="s">
        <v>19</v>
      </c>
      <c r="J333" s="3" t="s">
        <v>16</v>
      </c>
      <c r="K333" s="3" t="s">
        <v>34</v>
      </c>
      <c r="L333" s="3" t="s">
        <v>45</v>
      </c>
      <c r="M333" s="7">
        <v>2</v>
      </c>
      <c r="N333" s="4">
        <v>51.14</v>
      </c>
      <c r="O333" s="5">
        <v>0</v>
      </c>
      <c r="P333" s="4">
        <v>21.58</v>
      </c>
      <c r="Q333" s="4">
        <f t="shared" si="20"/>
        <v>102.28</v>
      </c>
      <c r="R333" s="4">
        <f t="shared" si="21"/>
        <v>43.16</v>
      </c>
      <c r="S333" s="4">
        <f t="shared" si="22"/>
        <v>59.120000000000005</v>
      </c>
      <c r="T333" s="6">
        <f t="shared" si="23"/>
        <v>0.57802111849824012</v>
      </c>
    </row>
    <row r="334" spans="1:20" ht="15.6">
      <c r="A334" s="2">
        <v>3304</v>
      </c>
      <c r="B334" s="10">
        <v>46091</v>
      </c>
      <c r="C334" s="3">
        <f>YEAR(SalesDataTable[[#This Row],[Order Date]])</f>
        <v>2026</v>
      </c>
      <c r="D334" s="13" t="str">
        <f>"Q"&amp;ROUNDUP(MONTH(SalesDataTable[[#This Row],[Order Date]])/3,0)</f>
        <v>Q1</v>
      </c>
      <c r="E334" s="13">
        <f>MONTH(SalesDataTable[[#This Row],[Order Date]])</f>
        <v>3</v>
      </c>
      <c r="F334" s="3" t="str">
        <f>TEXT(SalesDataTable[[#This Row],[Order Date]],"mmm")</f>
        <v>Mar</v>
      </c>
      <c r="G334" s="3" t="s">
        <v>6</v>
      </c>
      <c r="H334" s="3" t="s">
        <v>43</v>
      </c>
      <c r="I334" s="3" t="s">
        <v>28</v>
      </c>
      <c r="J334" s="3" t="s">
        <v>3</v>
      </c>
      <c r="K334" s="3" t="s">
        <v>4</v>
      </c>
      <c r="L334" s="3" t="s">
        <v>22</v>
      </c>
      <c r="M334" s="7">
        <v>2</v>
      </c>
      <c r="N334" s="4">
        <v>49.7</v>
      </c>
      <c r="O334" s="5">
        <v>0</v>
      </c>
      <c r="P334" s="4">
        <v>23.14</v>
      </c>
      <c r="Q334" s="4">
        <f t="shared" si="20"/>
        <v>99.4</v>
      </c>
      <c r="R334" s="4">
        <f t="shared" si="21"/>
        <v>46.28</v>
      </c>
      <c r="S334" s="4">
        <f t="shared" si="22"/>
        <v>53.120000000000005</v>
      </c>
      <c r="T334" s="6">
        <f t="shared" si="23"/>
        <v>0.53440643863179071</v>
      </c>
    </row>
    <row r="335" spans="1:20" ht="15.6">
      <c r="A335" s="2">
        <v>4876</v>
      </c>
      <c r="B335" s="10">
        <v>46091</v>
      </c>
      <c r="C335" s="3">
        <f>YEAR(SalesDataTable[[#This Row],[Order Date]])</f>
        <v>2026</v>
      </c>
      <c r="D335" s="13" t="str">
        <f>"Q"&amp;ROUNDUP(MONTH(SalesDataTable[[#This Row],[Order Date]])/3,0)</f>
        <v>Q1</v>
      </c>
      <c r="E335" s="13">
        <f>MONTH(SalesDataTable[[#This Row],[Order Date]])</f>
        <v>3</v>
      </c>
      <c r="F335" s="3" t="str">
        <f>TEXT(SalesDataTable[[#This Row],[Order Date]],"mmm")</f>
        <v>Mar</v>
      </c>
      <c r="G335" s="3" t="s">
        <v>20</v>
      </c>
      <c r="H335" s="3" t="s">
        <v>21</v>
      </c>
      <c r="I335" s="3" t="s">
        <v>2</v>
      </c>
      <c r="J335" s="3" t="s">
        <v>3</v>
      </c>
      <c r="K335" s="3" t="s">
        <v>4</v>
      </c>
      <c r="L335" s="3" t="s">
        <v>26</v>
      </c>
      <c r="M335" s="7">
        <v>1</v>
      </c>
      <c r="N335" s="4">
        <v>39.659999999999997</v>
      </c>
      <c r="O335" s="5">
        <v>0.05</v>
      </c>
      <c r="P335" s="4">
        <v>16.93</v>
      </c>
      <c r="Q335" s="4">
        <f t="shared" si="20"/>
        <v>37.676999999999992</v>
      </c>
      <c r="R335" s="4">
        <f t="shared" si="21"/>
        <v>16.93</v>
      </c>
      <c r="S335" s="4">
        <f t="shared" si="22"/>
        <v>20.746999999999993</v>
      </c>
      <c r="T335" s="6">
        <f t="shared" si="23"/>
        <v>0.5506542452955383</v>
      </c>
    </row>
    <row r="336" spans="1:20" ht="15.6">
      <c r="A336" s="2">
        <v>83</v>
      </c>
      <c r="B336" s="10">
        <v>46092</v>
      </c>
      <c r="C336" s="3">
        <f>YEAR(SalesDataTable[[#This Row],[Order Date]])</f>
        <v>2026</v>
      </c>
      <c r="D336" s="13" t="str">
        <f>"Q"&amp;ROUNDUP(MONTH(SalesDataTable[[#This Row],[Order Date]])/3,0)</f>
        <v>Q1</v>
      </c>
      <c r="E336" s="13">
        <f>MONTH(SalesDataTable[[#This Row],[Order Date]])</f>
        <v>3</v>
      </c>
      <c r="F336" s="3" t="str">
        <f>TEXT(SalesDataTable[[#This Row],[Order Date]],"mmm")</f>
        <v>Mar</v>
      </c>
      <c r="G336" s="3" t="s">
        <v>6</v>
      </c>
      <c r="H336" s="3" t="s">
        <v>43</v>
      </c>
      <c r="I336" s="3" t="s">
        <v>8</v>
      </c>
      <c r="J336" s="3" t="s">
        <v>16</v>
      </c>
      <c r="K336" s="3" t="s">
        <v>34</v>
      </c>
      <c r="L336" s="3" t="s">
        <v>45</v>
      </c>
      <c r="M336" s="7">
        <v>4</v>
      </c>
      <c r="N336" s="4">
        <v>50.65</v>
      </c>
      <c r="O336" s="5">
        <v>0.15</v>
      </c>
      <c r="P336" s="4">
        <v>22</v>
      </c>
      <c r="Q336" s="4">
        <f t="shared" si="20"/>
        <v>172.20999999999998</v>
      </c>
      <c r="R336" s="4">
        <f t="shared" si="21"/>
        <v>88</v>
      </c>
      <c r="S336" s="4">
        <f t="shared" si="22"/>
        <v>84.20999999999998</v>
      </c>
      <c r="T336" s="6">
        <f t="shared" si="23"/>
        <v>0.48899599326403803</v>
      </c>
    </row>
    <row r="337" spans="1:20" ht="15.6">
      <c r="A337" s="2">
        <v>863</v>
      </c>
      <c r="B337" s="10">
        <v>46092</v>
      </c>
      <c r="C337" s="3">
        <f>YEAR(SalesDataTable[[#This Row],[Order Date]])</f>
        <v>2026</v>
      </c>
      <c r="D337" s="13" t="str">
        <f>"Q"&amp;ROUNDUP(MONTH(SalesDataTable[[#This Row],[Order Date]])/3,0)</f>
        <v>Q1</v>
      </c>
      <c r="E337" s="13">
        <f>MONTH(SalesDataTable[[#This Row],[Order Date]])</f>
        <v>3</v>
      </c>
      <c r="F337" s="3" t="str">
        <f>TEXT(SalesDataTable[[#This Row],[Order Date]],"mmm")</f>
        <v>Mar</v>
      </c>
      <c r="G337" s="3" t="s">
        <v>11</v>
      </c>
      <c r="H337" s="3" t="s">
        <v>12</v>
      </c>
      <c r="I337" s="3" t="s">
        <v>28</v>
      </c>
      <c r="J337" s="3" t="s">
        <v>3</v>
      </c>
      <c r="K337" s="3" t="s">
        <v>34</v>
      </c>
      <c r="L337" s="3" t="s">
        <v>45</v>
      </c>
      <c r="M337" s="7">
        <v>2</v>
      </c>
      <c r="N337" s="4">
        <v>50.72</v>
      </c>
      <c r="O337" s="5">
        <v>0</v>
      </c>
      <c r="P337" s="4">
        <v>21.88</v>
      </c>
      <c r="Q337" s="4">
        <f t="shared" si="20"/>
        <v>101.44</v>
      </c>
      <c r="R337" s="4">
        <f t="shared" si="21"/>
        <v>43.76</v>
      </c>
      <c r="S337" s="4">
        <f t="shared" si="22"/>
        <v>57.68</v>
      </c>
      <c r="T337" s="6">
        <f t="shared" si="23"/>
        <v>0.56861198738170349</v>
      </c>
    </row>
    <row r="338" spans="1:20" ht="15.6">
      <c r="A338" s="2">
        <v>2323</v>
      </c>
      <c r="B338" s="10">
        <v>46092</v>
      </c>
      <c r="C338" s="3">
        <f>YEAR(SalesDataTable[[#This Row],[Order Date]])</f>
        <v>2026</v>
      </c>
      <c r="D338" s="13" t="str">
        <f>"Q"&amp;ROUNDUP(MONTH(SalesDataTable[[#This Row],[Order Date]])/3,0)</f>
        <v>Q1</v>
      </c>
      <c r="E338" s="13">
        <f>MONTH(SalesDataTable[[#This Row],[Order Date]])</f>
        <v>3</v>
      </c>
      <c r="F338" s="3" t="str">
        <f>TEXT(SalesDataTable[[#This Row],[Order Date]],"mmm")</f>
        <v>Mar</v>
      </c>
      <c r="G338" s="3" t="s">
        <v>6</v>
      </c>
      <c r="H338" s="3" t="s">
        <v>43</v>
      </c>
      <c r="I338" s="3" t="s">
        <v>19</v>
      </c>
      <c r="J338" s="3" t="s">
        <v>13</v>
      </c>
      <c r="K338" s="3" t="s">
        <v>14</v>
      </c>
      <c r="L338" s="3" t="s">
        <v>15</v>
      </c>
      <c r="M338" s="7">
        <v>2</v>
      </c>
      <c r="N338" s="4">
        <v>36.08</v>
      </c>
      <c r="O338" s="5">
        <v>0.05</v>
      </c>
      <c r="P338" s="4">
        <v>13.19</v>
      </c>
      <c r="Q338" s="4">
        <f t="shared" si="20"/>
        <v>68.551999999999992</v>
      </c>
      <c r="R338" s="4">
        <f t="shared" si="21"/>
        <v>26.38</v>
      </c>
      <c r="S338" s="4">
        <f t="shared" si="22"/>
        <v>42.171999999999997</v>
      </c>
      <c r="T338" s="6">
        <f t="shared" si="23"/>
        <v>0.61518263507993931</v>
      </c>
    </row>
    <row r="339" spans="1:20" ht="15.6">
      <c r="A339" s="2">
        <v>3064</v>
      </c>
      <c r="B339" s="10">
        <v>46092</v>
      </c>
      <c r="C339" s="3">
        <f>YEAR(SalesDataTable[[#This Row],[Order Date]])</f>
        <v>2026</v>
      </c>
      <c r="D339" s="13" t="str">
        <f>"Q"&amp;ROUNDUP(MONTH(SalesDataTable[[#This Row],[Order Date]])/3,0)</f>
        <v>Q1</v>
      </c>
      <c r="E339" s="13">
        <f>MONTH(SalesDataTable[[#This Row],[Order Date]])</f>
        <v>3</v>
      </c>
      <c r="F339" s="3" t="str">
        <f>TEXT(SalesDataTable[[#This Row],[Order Date]],"mmm")</f>
        <v>Mar</v>
      </c>
      <c r="G339" s="3" t="s">
        <v>20</v>
      </c>
      <c r="H339" s="3" t="s">
        <v>33</v>
      </c>
      <c r="I339" s="3" t="s">
        <v>2</v>
      </c>
      <c r="J339" s="3" t="s">
        <v>3</v>
      </c>
      <c r="K339" s="3" t="s">
        <v>23</v>
      </c>
      <c r="L339" s="3" t="s">
        <v>51</v>
      </c>
      <c r="M339" s="7">
        <v>6</v>
      </c>
      <c r="N339" s="4">
        <v>124.04</v>
      </c>
      <c r="O339" s="5">
        <v>0.05</v>
      </c>
      <c r="P339" s="4">
        <v>61.17</v>
      </c>
      <c r="Q339" s="4">
        <f t="shared" si="20"/>
        <v>707.02800000000002</v>
      </c>
      <c r="R339" s="4">
        <f t="shared" si="21"/>
        <v>367.02</v>
      </c>
      <c r="S339" s="4">
        <f t="shared" si="22"/>
        <v>340.00800000000004</v>
      </c>
      <c r="T339" s="6">
        <f t="shared" si="23"/>
        <v>0.48089750335205966</v>
      </c>
    </row>
    <row r="340" spans="1:20" ht="15.6">
      <c r="A340" s="2">
        <v>4995</v>
      </c>
      <c r="B340" s="10">
        <v>46092</v>
      </c>
      <c r="C340" s="3">
        <f>YEAR(SalesDataTable[[#This Row],[Order Date]])</f>
        <v>2026</v>
      </c>
      <c r="D340" s="13" t="str">
        <f>"Q"&amp;ROUNDUP(MONTH(SalesDataTable[[#This Row],[Order Date]])/3,0)</f>
        <v>Q1</v>
      </c>
      <c r="E340" s="13">
        <f>MONTH(SalesDataTable[[#This Row],[Order Date]])</f>
        <v>3</v>
      </c>
      <c r="F340" s="3" t="str">
        <f>TEXT(SalesDataTable[[#This Row],[Order Date]],"mmm")</f>
        <v>Mar</v>
      </c>
      <c r="G340" s="3" t="s">
        <v>6</v>
      </c>
      <c r="H340" s="3" t="s">
        <v>43</v>
      </c>
      <c r="I340" s="3" t="s">
        <v>28</v>
      </c>
      <c r="J340" s="3" t="s">
        <v>13</v>
      </c>
      <c r="K340" s="3" t="s">
        <v>9</v>
      </c>
      <c r="L340" s="3" t="s">
        <v>10</v>
      </c>
      <c r="M340" s="7">
        <v>3</v>
      </c>
      <c r="N340" s="4">
        <v>90.31</v>
      </c>
      <c r="O340" s="5">
        <v>0</v>
      </c>
      <c r="P340" s="4">
        <v>44.58</v>
      </c>
      <c r="Q340" s="4">
        <f t="shared" si="20"/>
        <v>270.93</v>
      </c>
      <c r="R340" s="4">
        <f t="shared" si="21"/>
        <v>133.74</v>
      </c>
      <c r="S340" s="4">
        <f t="shared" si="22"/>
        <v>137.19</v>
      </c>
      <c r="T340" s="6">
        <f t="shared" si="23"/>
        <v>0.50636695825489975</v>
      </c>
    </row>
    <row r="341" spans="1:20" ht="15.6">
      <c r="A341" s="2">
        <v>46</v>
      </c>
      <c r="B341" s="10">
        <v>46093</v>
      </c>
      <c r="C341" s="3">
        <f>YEAR(SalesDataTable[[#This Row],[Order Date]])</f>
        <v>2026</v>
      </c>
      <c r="D341" s="13" t="str">
        <f>"Q"&amp;ROUNDUP(MONTH(SalesDataTable[[#This Row],[Order Date]])/3,0)</f>
        <v>Q1</v>
      </c>
      <c r="E341" s="13">
        <f>MONTH(SalesDataTable[[#This Row],[Order Date]])</f>
        <v>3</v>
      </c>
      <c r="F341" s="3" t="str">
        <f>TEXT(SalesDataTable[[#This Row],[Order Date]],"mmm")</f>
        <v>Mar</v>
      </c>
      <c r="G341" s="3" t="s">
        <v>20</v>
      </c>
      <c r="H341" s="3" t="s">
        <v>31</v>
      </c>
      <c r="I341" s="3" t="s">
        <v>2</v>
      </c>
      <c r="J341" s="3" t="s">
        <v>3</v>
      </c>
      <c r="K341" s="3" t="s">
        <v>9</v>
      </c>
      <c r="L341" s="3" t="s">
        <v>46</v>
      </c>
      <c r="M341" s="7">
        <v>4</v>
      </c>
      <c r="N341" s="4">
        <v>72.63</v>
      </c>
      <c r="O341" s="5">
        <v>0.1</v>
      </c>
      <c r="P341" s="4">
        <v>31.45</v>
      </c>
      <c r="Q341" s="4">
        <f t="shared" si="20"/>
        <v>261.46800000000002</v>
      </c>
      <c r="R341" s="4">
        <f t="shared" si="21"/>
        <v>125.8</v>
      </c>
      <c r="S341" s="4">
        <f t="shared" si="22"/>
        <v>135.66800000000001</v>
      </c>
      <c r="T341" s="6">
        <f t="shared" si="23"/>
        <v>0.51887037801948999</v>
      </c>
    </row>
    <row r="342" spans="1:20" ht="15.6">
      <c r="A342" s="2">
        <v>443</v>
      </c>
      <c r="B342" s="10">
        <v>46093</v>
      </c>
      <c r="C342" s="3">
        <f>YEAR(SalesDataTable[[#This Row],[Order Date]])</f>
        <v>2026</v>
      </c>
      <c r="D342" s="13" t="str">
        <f>"Q"&amp;ROUNDUP(MONTH(SalesDataTable[[#This Row],[Order Date]])/3,0)</f>
        <v>Q1</v>
      </c>
      <c r="E342" s="13">
        <f>MONTH(SalesDataTable[[#This Row],[Order Date]])</f>
        <v>3</v>
      </c>
      <c r="F342" s="3" t="str">
        <f>TEXT(SalesDataTable[[#This Row],[Order Date]],"mmm")</f>
        <v>Mar</v>
      </c>
      <c r="G342" s="3" t="s">
        <v>6</v>
      </c>
      <c r="H342" s="3" t="s">
        <v>49</v>
      </c>
      <c r="I342" s="3" t="s">
        <v>2</v>
      </c>
      <c r="J342" s="3" t="s">
        <v>3</v>
      </c>
      <c r="K342" s="3" t="s">
        <v>34</v>
      </c>
      <c r="L342" s="3" t="s">
        <v>35</v>
      </c>
      <c r="M342" s="7">
        <v>3</v>
      </c>
      <c r="N342" s="4">
        <v>39.9</v>
      </c>
      <c r="O342" s="5">
        <v>0</v>
      </c>
      <c r="P342" s="4">
        <v>14.49</v>
      </c>
      <c r="Q342" s="4">
        <f t="shared" si="20"/>
        <v>119.69999999999999</v>
      </c>
      <c r="R342" s="4">
        <f t="shared" si="21"/>
        <v>43.47</v>
      </c>
      <c r="S342" s="4">
        <f t="shared" si="22"/>
        <v>76.22999999999999</v>
      </c>
      <c r="T342" s="6">
        <f t="shared" si="23"/>
        <v>0.63684210526315788</v>
      </c>
    </row>
    <row r="343" spans="1:20" ht="15.6">
      <c r="A343" s="2">
        <v>759</v>
      </c>
      <c r="B343" s="10">
        <v>46093</v>
      </c>
      <c r="C343" s="3">
        <f>YEAR(SalesDataTable[[#This Row],[Order Date]])</f>
        <v>2026</v>
      </c>
      <c r="D343" s="13" t="str">
        <f>"Q"&amp;ROUNDUP(MONTH(SalesDataTable[[#This Row],[Order Date]])/3,0)</f>
        <v>Q1</v>
      </c>
      <c r="E343" s="13">
        <f>MONTH(SalesDataTable[[#This Row],[Order Date]])</f>
        <v>3</v>
      </c>
      <c r="F343" s="3" t="str">
        <f>TEXT(SalesDataTable[[#This Row],[Order Date]],"mmm")</f>
        <v>Mar</v>
      </c>
      <c r="G343" s="3" t="s">
        <v>6</v>
      </c>
      <c r="H343" s="3" t="s">
        <v>43</v>
      </c>
      <c r="I343" s="3" t="s">
        <v>2</v>
      </c>
      <c r="J343" s="3" t="s">
        <v>13</v>
      </c>
      <c r="K343" s="3" t="s">
        <v>34</v>
      </c>
      <c r="L343" s="3" t="s">
        <v>45</v>
      </c>
      <c r="M343" s="7">
        <v>1</v>
      </c>
      <c r="N343" s="4">
        <v>49.79</v>
      </c>
      <c r="O343" s="5">
        <v>0.1</v>
      </c>
      <c r="P343" s="4">
        <v>22.29</v>
      </c>
      <c r="Q343" s="4">
        <f t="shared" si="20"/>
        <v>44.811</v>
      </c>
      <c r="R343" s="4">
        <f t="shared" si="21"/>
        <v>22.29</v>
      </c>
      <c r="S343" s="4">
        <f t="shared" si="22"/>
        <v>22.521000000000001</v>
      </c>
      <c r="T343" s="6">
        <f t="shared" si="23"/>
        <v>0.5025774921336279</v>
      </c>
    </row>
    <row r="344" spans="1:20" ht="15.6">
      <c r="A344" s="2">
        <v>1097</v>
      </c>
      <c r="B344" s="10">
        <v>46093</v>
      </c>
      <c r="C344" s="3">
        <f>YEAR(SalesDataTable[[#This Row],[Order Date]])</f>
        <v>2026</v>
      </c>
      <c r="D344" s="13" t="str">
        <f>"Q"&amp;ROUNDUP(MONTH(SalesDataTable[[#This Row],[Order Date]])/3,0)</f>
        <v>Q1</v>
      </c>
      <c r="E344" s="13">
        <f>MONTH(SalesDataTable[[#This Row],[Order Date]])</f>
        <v>3</v>
      </c>
      <c r="F344" s="3" t="str">
        <f>TEXT(SalesDataTable[[#This Row],[Order Date]],"mmm")</f>
        <v>Mar</v>
      </c>
      <c r="G344" s="3" t="s">
        <v>11</v>
      </c>
      <c r="H344" s="3" t="s">
        <v>12</v>
      </c>
      <c r="I344" s="3" t="s">
        <v>28</v>
      </c>
      <c r="J344" s="3" t="s">
        <v>13</v>
      </c>
      <c r="K344" s="3" t="s">
        <v>4</v>
      </c>
      <c r="L344" s="3" t="s">
        <v>26</v>
      </c>
      <c r="M344" s="7">
        <v>1</v>
      </c>
      <c r="N344" s="4">
        <v>41.24</v>
      </c>
      <c r="O344" s="5">
        <v>0.05</v>
      </c>
      <c r="P344" s="4">
        <v>16.64</v>
      </c>
      <c r="Q344" s="4">
        <f t="shared" si="20"/>
        <v>39.177999999999997</v>
      </c>
      <c r="R344" s="4">
        <f t="shared" si="21"/>
        <v>16.64</v>
      </c>
      <c r="S344" s="4">
        <f t="shared" si="22"/>
        <v>22.537999999999997</v>
      </c>
      <c r="T344" s="6">
        <f t="shared" si="23"/>
        <v>0.57527183623462141</v>
      </c>
    </row>
    <row r="345" spans="1:20" ht="15.6">
      <c r="A345" s="2">
        <v>2152</v>
      </c>
      <c r="B345" s="10">
        <v>46093</v>
      </c>
      <c r="C345" s="3">
        <f>YEAR(SalesDataTable[[#This Row],[Order Date]])</f>
        <v>2026</v>
      </c>
      <c r="D345" s="13" t="str">
        <f>"Q"&amp;ROUNDUP(MONTH(SalesDataTable[[#This Row],[Order Date]])/3,0)</f>
        <v>Q1</v>
      </c>
      <c r="E345" s="13">
        <f>MONTH(SalesDataTable[[#This Row],[Order Date]])</f>
        <v>3</v>
      </c>
      <c r="F345" s="3" t="str">
        <f>TEXT(SalesDataTable[[#This Row],[Order Date]],"mmm")</f>
        <v>Mar</v>
      </c>
      <c r="G345" s="3" t="s">
        <v>0</v>
      </c>
      <c r="H345" s="3" t="s">
        <v>36</v>
      </c>
      <c r="I345" s="3" t="s">
        <v>2</v>
      </c>
      <c r="J345" s="3" t="s">
        <v>13</v>
      </c>
      <c r="K345" s="3" t="s">
        <v>9</v>
      </c>
      <c r="L345" s="3" t="s">
        <v>17</v>
      </c>
      <c r="M345" s="7">
        <v>1</v>
      </c>
      <c r="N345" s="4">
        <v>142.88999999999999</v>
      </c>
      <c r="O345" s="5">
        <v>0</v>
      </c>
      <c r="P345" s="4">
        <v>81.099999999999994</v>
      </c>
      <c r="Q345" s="4">
        <f t="shared" si="20"/>
        <v>142.88999999999999</v>
      </c>
      <c r="R345" s="4">
        <f t="shared" si="21"/>
        <v>81.099999999999994</v>
      </c>
      <c r="S345" s="4">
        <f t="shared" si="22"/>
        <v>61.789999999999992</v>
      </c>
      <c r="T345" s="6">
        <f t="shared" si="23"/>
        <v>0.43243054097557559</v>
      </c>
    </row>
    <row r="346" spans="1:20" ht="15.6">
      <c r="A346" s="2">
        <v>2512</v>
      </c>
      <c r="B346" s="10">
        <v>46093</v>
      </c>
      <c r="C346" s="3">
        <f>YEAR(SalesDataTable[[#This Row],[Order Date]])</f>
        <v>2026</v>
      </c>
      <c r="D346" s="13" t="str">
        <f>"Q"&amp;ROUNDUP(MONTH(SalesDataTable[[#This Row],[Order Date]])/3,0)</f>
        <v>Q1</v>
      </c>
      <c r="E346" s="13">
        <f>MONTH(SalesDataTable[[#This Row],[Order Date]])</f>
        <v>3</v>
      </c>
      <c r="F346" s="3" t="str">
        <f>TEXT(SalesDataTable[[#This Row],[Order Date]],"mmm")</f>
        <v>Mar</v>
      </c>
      <c r="G346" s="3" t="s">
        <v>6</v>
      </c>
      <c r="H346" s="3" t="s">
        <v>7</v>
      </c>
      <c r="I346" s="3" t="s">
        <v>2</v>
      </c>
      <c r="J346" s="3" t="s">
        <v>13</v>
      </c>
      <c r="K346" s="3" t="s">
        <v>23</v>
      </c>
      <c r="L346" s="3" t="s">
        <v>29</v>
      </c>
      <c r="M346" s="7">
        <v>2</v>
      </c>
      <c r="N346" s="4">
        <v>192.76</v>
      </c>
      <c r="O346" s="5">
        <v>0</v>
      </c>
      <c r="P346" s="4">
        <v>103.08</v>
      </c>
      <c r="Q346" s="4">
        <f t="shared" si="20"/>
        <v>385.52</v>
      </c>
      <c r="R346" s="4">
        <f t="shared" si="21"/>
        <v>206.16</v>
      </c>
      <c r="S346" s="4">
        <f t="shared" si="22"/>
        <v>179.35999999999999</v>
      </c>
      <c r="T346" s="6">
        <f t="shared" si="23"/>
        <v>0.46524175140070551</v>
      </c>
    </row>
    <row r="347" spans="1:20" ht="15.6">
      <c r="A347" s="2">
        <v>2578</v>
      </c>
      <c r="B347" s="10">
        <v>46093</v>
      </c>
      <c r="C347" s="3">
        <f>YEAR(SalesDataTable[[#This Row],[Order Date]])</f>
        <v>2026</v>
      </c>
      <c r="D347" s="13" t="str">
        <f>"Q"&amp;ROUNDUP(MONTH(SalesDataTable[[#This Row],[Order Date]])/3,0)</f>
        <v>Q1</v>
      </c>
      <c r="E347" s="13">
        <f>MONTH(SalesDataTable[[#This Row],[Order Date]])</f>
        <v>3</v>
      </c>
      <c r="F347" s="3" t="str">
        <f>TEXT(SalesDataTable[[#This Row],[Order Date]],"mmm")</f>
        <v>Mar</v>
      </c>
      <c r="G347" s="3" t="s">
        <v>11</v>
      </c>
      <c r="H347" s="3" t="s">
        <v>25</v>
      </c>
      <c r="I347" s="3" t="s">
        <v>2</v>
      </c>
      <c r="J347" s="3" t="s">
        <v>13</v>
      </c>
      <c r="K347" s="3" t="s">
        <v>14</v>
      </c>
      <c r="L347" s="3" t="s">
        <v>48</v>
      </c>
      <c r="M347" s="7">
        <v>1</v>
      </c>
      <c r="N347" s="4">
        <v>165.72</v>
      </c>
      <c r="O347" s="5">
        <v>0</v>
      </c>
      <c r="P347" s="4">
        <v>89.31</v>
      </c>
      <c r="Q347" s="4">
        <f t="shared" si="20"/>
        <v>165.72</v>
      </c>
      <c r="R347" s="4">
        <f t="shared" si="21"/>
        <v>89.31</v>
      </c>
      <c r="S347" s="4">
        <f t="shared" si="22"/>
        <v>76.41</v>
      </c>
      <c r="T347" s="6">
        <f t="shared" si="23"/>
        <v>0.46107892831281677</v>
      </c>
    </row>
    <row r="348" spans="1:20" ht="15.6">
      <c r="A348" s="2">
        <v>3302</v>
      </c>
      <c r="B348" s="10">
        <v>46093</v>
      </c>
      <c r="C348" s="3">
        <f>YEAR(SalesDataTable[[#This Row],[Order Date]])</f>
        <v>2026</v>
      </c>
      <c r="D348" s="13" t="str">
        <f>"Q"&amp;ROUNDUP(MONTH(SalesDataTable[[#This Row],[Order Date]])/3,0)</f>
        <v>Q1</v>
      </c>
      <c r="E348" s="13">
        <f>MONTH(SalesDataTable[[#This Row],[Order Date]])</f>
        <v>3</v>
      </c>
      <c r="F348" s="3" t="str">
        <f>TEXT(SalesDataTable[[#This Row],[Order Date]],"mmm")</f>
        <v>Mar</v>
      </c>
      <c r="G348" s="3" t="s">
        <v>20</v>
      </c>
      <c r="H348" s="3" t="s">
        <v>31</v>
      </c>
      <c r="I348" s="3" t="s">
        <v>19</v>
      </c>
      <c r="J348" s="3" t="s">
        <v>16</v>
      </c>
      <c r="K348" s="3" t="s">
        <v>14</v>
      </c>
      <c r="L348" s="3" t="s">
        <v>48</v>
      </c>
      <c r="M348" s="7">
        <v>2</v>
      </c>
      <c r="N348" s="4">
        <v>164.33</v>
      </c>
      <c r="O348" s="5">
        <v>0</v>
      </c>
      <c r="P348" s="4">
        <v>86.07</v>
      </c>
      <c r="Q348" s="4">
        <f t="shared" si="20"/>
        <v>328.66</v>
      </c>
      <c r="R348" s="4">
        <f t="shared" si="21"/>
        <v>172.14</v>
      </c>
      <c r="S348" s="4">
        <f t="shared" si="22"/>
        <v>156.52000000000004</v>
      </c>
      <c r="T348" s="6">
        <f t="shared" si="23"/>
        <v>0.47623684050386428</v>
      </c>
    </row>
    <row r="349" spans="1:20" ht="15.6">
      <c r="A349" s="2">
        <v>3752</v>
      </c>
      <c r="B349" s="10">
        <v>46093</v>
      </c>
      <c r="C349" s="3">
        <f>YEAR(SalesDataTable[[#This Row],[Order Date]])</f>
        <v>2026</v>
      </c>
      <c r="D349" s="13" t="str">
        <f>"Q"&amp;ROUNDUP(MONTH(SalesDataTable[[#This Row],[Order Date]])/3,0)</f>
        <v>Q1</v>
      </c>
      <c r="E349" s="13">
        <f>MONTH(SalesDataTable[[#This Row],[Order Date]])</f>
        <v>3</v>
      </c>
      <c r="F349" s="3" t="str">
        <f>TEXT(SalesDataTable[[#This Row],[Order Date]],"mmm")</f>
        <v>Mar</v>
      </c>
      <c r="G349" s="3" t="s">
        <v>20</v>
      </c>
      <c r="H349" s="3" t="s">
        <v>33</v>
      </c>
      <c r="I349" s="3" t="s">
        <v>8</v>
      </c>
      <c r="J349" s="3" t="s">
        <v>16</v>
      </c>
      <c r="K349" s="3" t="s">
        <v>14</v>
      </c>
      <c r="L349" s="3" t="s">
        <v>32</v>
      </c>
      <c r="M349" s="7">
        <v>3</v>
      </c>
      <c r="N349" s="4">
        <v>45.8</v>
      </c>
      <c r="O349" s="5">
        <v>0.15</v>
      </c>
      <c r="P349" s="4">
        <v>18.47</v>
      </c>
      <c r="Q349" s="4">
        <f t="shared" si="20"/>
        <v>116.78999999999998</v>
      </c>
      <c r="R349" s="4">
        <f t="shared" si="21"/>
        <v>55.41</v>
      </c>
      <c r="S349" s="4">
        <f t="shared" si="22"/>
        <v>61.379999999999981</v>
      </c>
      <c r="T349" s="6">
        <f t="shared" si="23"/>
        <v>0.52555869509375797</v>
      </c>
    </row>
    <row r="350" spans="1:20" ht="15.6">
      <c r="A350" s="2">
        <v>4839</v>
      </c>
      <c r="B350" s="10">
        <v>46093</v>
      </c>
      <c r="C350" s="3">
        <f>YEAR(SalesDataTable[[#This Row],[Order Date]])</f>
        <v>2026</v>
      </c>
      <c r="D350" s="13" t="str">
        <f>"Q"&amp;ROUNDUP(MONTH(SalesDataTable[[#This Row],[Order Date]])/3,0)</f>
        <v>Q1</v>
      </c>
      <c r="E350" s="13">
        <f>MONTH(SalesDataTable[[#This Row],[Order Date]])</f>
        <v>3</v>
      </c>
      <c r="F350" s="3" t="str">
        <f>TEXT(SalesDataTable[[#This Row],[Order Date]],"mmm")</f>
        <v>Mar</v>
      </c>
      <c r="G350" s="3" t="s">
        <v>6</v>
      </c>
      <c r="H350" s="3" t="s">
        <v>7</v>
      </c>
      <c r="I350" s="3" t="s">
        <v>2</v>
      </c>
      <c r="J350" s="3" t="s">
        <v>13</v>
      </c>
      <c r="K350" s="3" t="s">
        <v>4</v>
      </c>
      <c r="L350" s="3" t="s">
        <v>30</v>
      </c>
      <c r="M350" s="7">
        <v>2</v>
      </c>
      <c r="N350" s="4">
        <v>103.08</v>
      </c>
      <c r="O350" s="5">
        <v>0.05</v>
      </c>
      <c r="P350" s="4">
        <v>49.27</v>
      </c>
      <c r="Q350" s="4">
        <f t="shared" si="20"/>
        <v>195.85199999999998</v>
      </c>
      <c r="R350" s="4">
        <f t="shared" si="21"/>
        <v>98.54</v>
      </c>
      <c r="S350" s="4">
        <f t="shared" si="22"/>
        <v>97.311999999999969</v>
      </c>
      <c r="T350" s="6">
        <f t="shared" si="23"/>
        <v>0.49686497967853266</v>
      </c>
    </row>
    <row r="351" spans="1:20" ht="15.6">
      <c r="A351" s="2">
        <v>264</v>
      </c>
      <c r="B351" s="10">
        <v>46094</v>
      </c>
      <c r="C351" s="3">
        <f>YEAR(SalesDataTable[[#This Row],[Order Date]])</f>
        <v>2026</v>
      </c>
      <c r="D351" s="13" t="str">
        <f>"Q"&amp;ROUNDUP(MONTH(SalesDataTable[[#This Row],[Order Date]])/3,0)</f>
        <v>Q1</v>
      </c>
      <c r="E351" s="13">
        <f>MONTH(SalesDataTable[[#This Row],[Order Date]])</f>
        <v>3</v>
      </c>
      <c r="F351" s="3" t="str">
        <f>TEXT(SalesDataTable[[#This Row],[Order Date]],"mmm")</f>
        <v>Mar</v>
      </c>
      <c r="G351" s="3" t="s">
        <v>0</v>
      </c>
      <c r="H351" s="3" t="s">
        <v>1</v>
      </c>
      <c r="I351" s="3" t="s">
        <v>2</v>
      </c>
      <c r="J351" s="3" t="s">
        <v>16</v>
      </c>
      <c r="K351" s="3" t="s">
        <v>14</v>
      </c>
      <c r="L351" s="3" t="s">
        <v>32</v>
      </c>
      <c r="M351" s="7">
        <v>4</v>
      </c>
      <c r="N351" s="4">
        <v>47.33</v>
      </c>
      <c r="O351" s="5">
        <v>0</v>
      </c>
      <c r="P351" s="4">
        <v>18.739999999999998</v>
      </c>
      <c r="Q351" s="4">
        <f t="shared" si="20"/>
        <v>189.32</v>
      </c>
      <c r="R351" s="4">
        <f t="shared" si="21"/>
        <v>74.959999999999994</v>
      </c>
      <c r="S351" s="4">
        <f t="shared" si="22"/>
        <v>114.36</v>
      </c>
      <c r="T351" s="6">
        <f t="shared" si="23"/>
        <v>0.60405662370589475</v>
      </c>
    </row>
    <row r="352" spans="1:20" ht="15.6">
      <c r="A352" s="2">
        <v>2498</v>
      </c>
      <c r="B352" s="10">
        <v>46094</v>
      </c>
      <c r="C352" s="3">
        <f>YEAR(SalesDataTable[[#This Row],[Order Date]])</f>
        <v>2026</v>
      </c>
      <c r="D352" s="13" t="str">
        <f>"Q"&amp;ROUNDUP(MONTH(SalesDataTable[[#This Row],[Order Date]])/3,0)</f>
        <v>Q1</v>
      </c>
      <c r="E352" s="13">
        <f>MONTH(SalesDataTable[[#This Row],[Order Date]])</f>
        <v>3</v>
      </c>
      <c r="F352" s="3" t="str">
        <f>TEXT(SalesDataTable[[#This Row],[Order Date]],"mmm")</f>
        <v>Mar</v>
      </c>
      <c r="G352" s="3" t="s">
        <v>11</v>
      </c>
      <c r="H352" s="3" t="s">
        <v>18</v>
      </c>
      <c r="I352" s="3" t="s">
        <v>19</v>
      </c>
      <c r="J352" s="3" t="s">
        <v>13</v>
      </c>
      <c r="K352" s="3" t="s">
        <v>4</v>
      </c>
      <c r="L352" s="3" t="s">
        <v>22</v>
      </c>
      <c r="M352" s="7">
        <v>1</v>
      </c>
      <c r="N352" s="4">
        <v>50.04</v>
      </c>
      <c r="O352" s="5">
        <v>0</v>
      </c>
      <c r="P352" s="4">
        <v>22.64</v>
      </c>
      <c r="Q352" s="4">
        <f t="shared" si="20"/>
        <v>50.04</v>
      </c>
      <c r="R352" s="4">
        <f t="shared" si="21"/>
        <v>22.64</v>
      </c>
      <c r="S352" s="4">
        <f t="shared" si="22"/>
        <v>27.4</v>
      </c>
      <c r="T352" s="6">
        <f t="shared" si="23"/>
        <v>0.54756195043964828</v>
      </c>
    </row>
    <row r="353" spans="1:20" ht="15.6">
      <c r="A353" s="2">
        <v>3929</v>
      </c>
      <c r="B353" s="10">
        <v>46094</v>
      </c>
      <c r="C353" s="3">
        <f>YEAR(SalesDataTable[[#This Row],[Order Date]])</f>
        <v>2026</v>
      </c>
      <c r="D353" s="13" t="str">
        <f>"Q"&amp;ROUNDUP(MONTH(SalesDataTable[[#This Row],[Order Date]])/3,0)</f>
        <v>Q1</v>
      </c>
      <c r="E353" s="13">
        <f>MONTH(SalesDataTable[[#This Row],[Order Date]])</f>
        <v>3</v>
      </c>
      <c r="F353" s="3" t="str">
        <f>TEXT(SalesDataTable[[#This Row],[Order Date]],"mmm")</f>
        <v>Mar</v>
      </c>
      <c r="G353" s="3" t="s">
        <v>20</v>
      </c>
      <c r="H353" s="3" t="s">
        <v>47</v>
      </c>
      <c r="I353" s="3" t="s">
        <v>2</v>
      </c>
      <c r="J353" s="3" t="s">
        <v>13</v>
      </c>
      <c r="K353" s="3" t="s">
        <v>34</v>
      </c>
      <c r="L353" s="3" t="s">
        <v>38</v>
      </c>
      <c r="M353" s="7">
        <v>1</v>
      </c>
      <c r="N353" s="4">
        <v>125.69</v>
      </c>
      <c r="O353" s="5">
        <v>0</v>
      </c>
      <c r="P353" s="4">
        <v>67.150000000000006</v>
      </c>
      <c r="Q353" s="4">
        <f t="shared" si="20"/>
        <v>125.69</v>
      </c>
      <c r="R353" s="4">
        <f t="shared" si="21"/>
        <v>67.150000000000006</v>
      </c>
      <c r="S353" s="4">
        <f t="shared" si="22"/>
        <v>58.539999999999992</v>
      </c>
      <c r="T353" s="6">
        <f t="shared" si="23"/>
        <v>0.465749065160315</v>
      </c>
    </row>
    <row r="354" spans="1:20" ht="15.6">
      <c r="A354" s="2">
        <v>4195</v>
      </c>
      <c r="B354" s="10">
        <v>46094</v>
      </c>
      <c r="C354" s="3">
        <f>YEAR(SalesDataTable[[#This Row],[Order Date]])</f>
        <v>2026</v>
      </c>
      <c r="D354" s="13" t="str">
        <f>"Q"&amp;ROUNDUP(MONTH(SalesDataTable[[#This Row],[Order Date]])/3,0)</f>
        <v>Q1</v>
      </c>
      <c r="E354" s="13">
        <f>MONTH(SalesDataTable[[#This Row],[Order Date]])</f>
        <v>3</v>
      </c>
      <c r="F354" s="3" t="str">
        <f>TEXT(SalesDataTable[[#This Row],[Order Date]],"mmm")</f>
        <v>Mar</v>
      </c>
      <c r="G354" s="3" t="s">
        <v>20</v>
      </c>
      <c r="H354" s="3" t="s">
        <v>47</v>
      </c>
      <c r="I354" s="3" t="s">
        <v>28</v>
      </c>
      <c r="J354" s="3" t="s">
        <v>13</v>
      </c>
      <c r="K354" s="3" t="s">
        <v>9</v>
      </c>
      <c r="L354" s="3" t="s">
        <v>17</v>
      </c>
      <c r="M354" s="7">
        <v>2</v>
      </c>
      <c r="N354" s="4">
        <v>142.72999999999999</v>
      </c>
      <c r="O354" s="5">
        <v>0.1</v>
      </c>
      <c r="P354" s="4">
        <v>77.28</v>
      </c>
      <c r="Q354" s="4">
        <f t="shared" si="20"/>
        <v>256.91399999999999</v>
      </c>
      <c r="R354" s="4">
        <f t="shared" si="21"/>
        <v>154.56</v>
      </c>
      <c r="S354" s="4">
        <f t="shared" si="22"/>
        <v>102.35399999999998</v>
      </c>
      <c r="T354" s="6">
        <f t="shared" si="23"/>
        <v>0.39839790747098247</v>
      </c>
    </row>
    <row r="355" spans="1:20" ht="15.6">
      <c r="A355" s="2">
        <v>4684</v>
      </c>
      <c r="B355" s="10">
        <v>46094</v>
      </c>
      <c r="C355" s="3">
        <f>YEAR(SalesDataTable[[#This Row],[Order Date]])</f>
        <v>2026</v>
      </c>
      <c r="D355" s="13" t="str">
        <f>"Q"&amp;ROUNDUP(MONTH(SalesDataTable[[#This Row],[Order Date]])/3,0)</f>
        <v>Q1</v>
      </c>
      <c r="E355" s="13">
        <f>MONTH(SalesDataTable[[#This Row],[Order Date]])</f>
        <v>3</v>
      </c>
      <c r="F355" s="3" t="str">
        <f>TEXT(SalesDataTable[[#This Row],[Order Date]],"mmm")</f>
        <v>Mar</v>
      </c>
      <c r="G355" s="3" t="s">
        <v>6</v>
      </c>
      <c r="H355" s="3" t="s">
        <v>43</v>
      </c>
      <c r="I355" s="3" t="s">
        <v>2</v>
      </c>
      <c r="J355" s="3" t="s">
        <v>3</v>
      </c>
      <c r="K355" s="3" t="s">
        <v>34</v>
      </c>
      <c r="L355" s="3" t="s">
        <v>38</v>
      </c>
      <c r="M355" s="7">
        <v>4</v>
      </c>
      <c r="N355" s="4">
        <v>124.36</v>
      </c>
      <c r="O355" s="5">
        <v>0</v>
      </c>
      <c r="P355" s="4">
        <v>68.790000000000006</v>
      </c>
      <c r="Q355" s="4">
        <f t="shared" si="20"/>
        <v>497.44</v>
      </c>
      <c r="R355" s="4">
        <f t="shared" si="21"/>
        <v>275.16000000000003</v>
      </c>
      <c r="S355" s="4">
        <f t="shared" si="22"/>
        <v>222.27999999999997</v>
      </c>
      <c r="T355" s="6">
        <f t="shared" si="23"/>
        <v>0.44684786104856861</v>
      </c>
    </row>
    <row r="356" spans="1:20" ht="15.6">
      <c r="A356" s="2">
        <v>313</v>
      </c>
      <c r="B356" s="10">
        <v>46095</v>
      </c>
      <c r="C356" s="3">
        <f>YEAR(SalesDataTable[[#This Row],[Order Date]])</f>
        <v>2026</v>
      </c>
      <c r="D356" s="13" t="str">
        <f>"Q"&amp;ROUNDUP(MONTH(SalesDataTable[[#This Row],[Order Date]])/3,0)</f>
        <v>Q1</v>
      </c>
      <c r="E356" s="13">
        <f>MONTH(SalesDataTable[[#This Row],[Order Date]])</f>
        <v>3</v>
      </c>
      <c r="F356" s="3" t="str">
        <f>TEXT(SalesDataTable[[#This Row],[Order Date]],"mmm")</f>
        <v>Mar</v>
      </c>
      <c r="G356" s="3" t="s">
        <v>20</v>
      </c>
      <c r="H356" s="3" t="s">
        <v>33</v>
      </c>
      <c r="I356" s="3" t="s">
        <v>2</v>
      </c>
      <c r="J356" s="3" t="s">
        <v>13</v>
      </c>
      <c r="K356" s="3" t="s">
        <v>4</v>
      </c>
      <c r="L356" s="3" t="s">
        <v>26</v>
      </c>
      <c r="M356" s="7">
        <v>4</v>
      </c>
      <c r="N356" s="4">
        <v>40.42</v>
      </c>
      <c r="O356" s="5">
        <v>0.1</v>
      </c>
      <c r="P356" s="4">
        <v>16.25</v>
      </c>
      <c r="Q356" s="4">
        <f t="shared" si="20"/>
        <v>145.512</v>
      </c>
      <c r="R356" s="4">
        <f t="shared" si="21"/>
        <v>65</v>
      </c>
      <c r="S356" s="4">
        <f t="shared" si="22"/>
        <v>80.512</v>
      </c>
      <c r="T356" s="6">
        <f t="shared" si="23"/>
        <v>0.5533014459288581</v>
      </c>
    </row>
    <row r="357" spans="1:20" ht="15.6">
      <c r="A357" s="2">
        <v>1056</v>
      </c>
      <c r="B357" s="10">
        <v>46095</v>
      </c>
      <c r="C357" s="3">
        <f>YEAR(SalesDataTable[[#This Row],[Order Date]])</f>
        <v>2026</v>
      </c>
      <c r="D357" s="13" t="str">
        <f>"Q"&amp;ROUNDUP(MONTH(SalesDataTable[[#This Row],[Order Date]])/3,0)</f>
        <v>Q1</v>
      </c>
      <c r="E357" s="13">
        <f>MONTH(SalesDataTable[[#This Row],[Order Date]])</f>
        <v>3</v>
      </c>
      <c r="F357" s="3" t="str">
        <f>TEXT(SalesDataTable[[#This Row],[Order Date]],"mmm")</f>
        <v>Mar</v>
      </c>
      <c r="G357" s="3" t="s">
        <v>0</v>
      </c>
      <c r="H357" s="3" t="s">
        <v>50</v>
      </c>
      <c r="I357" s="3" t="s">
        <v>2</v>
      </c>
      <c r="J357" s="3" t="s">
        <v>3</v>
      </c>
      <c r="K357" s="3" t="s">
        <v>23</v>
      </c>
      <c r="L357" s="3" t="s">
        <v>29</v>
      </c>
      <c r="M357" s="7">
        <v>1</v>
      </c>
      <c r="N357" s="4">
        <v>192.86</v>
      </c>
      <c r="O357" s="5">
        <v>0</v>
      </c>
      <c r="P357" s="4">
        <v>101.13</v>
      </c>
      <c r="Q357" s="4">
        <f t="shared" si="20"/>
        <v>192.86</v>
      </c>
      <c r="R357" s="4">
        <f t="shared" si="21"/>
        <v>101.13</v>
      </c>
      <c r="S357" s="4">
        <f t="shared" si="22"/>
        <v>91.730000000000018</v>
      </c>
      <c r="T357" s="6">
        <f t="shared" si="23"/>
        <v>0.475629990666805</v>
      </c>
    </row>
    <row r="358" spans="1:20" ht="15.6">
      <c r="A358" s="2">
        <v>2189</v>
      </c>
      <c r="B358" s="10">
        <v>46095</v>
      </c>
      <c r="C358" s="3">
        <f>YEAR(SalesDataTable[[#This Row],[Order Date]])</f>
        <v>2026</v>
      </c>
      <c r="D358" s="13" t="str">
        <f>"Q"&amp;ROUNDUP(MONTH(SalesDataTable[[#This Row],[Order Date]])/3,0)</f>
        <v>Q1</v>
      </c>
      <c r="E358" s="13">
        <f>MONTH(SalesDataTable[[#This Row],[Order Date]])</f>
        <v>3</v>
      </c>
      <c r="F358" s="3" t="str">
        <f>TEXT(SalesDataTable[[#This Row],[Order Date]],"mmm")</f>
        <v>Mar</v>
      </c>
      <c r="G358" s="3" t="s">
        <v>20</v>
      </c>
      <c r="H358" s="3" t="s">
        <v>21</v>
      </c>
      <c r="I358" s="3" t="s">
        <v>28</v>
      </c>
      <c r="J358" s="3" t="s">
        <v>13</v>
      </c>
      <c r="K358" s="3" t="s">
        <v>9</v>
      </c>
      <c r="L358" s="3" t="s">
        <v>46</v>
      </c>
      <c r="M358" s="7">
        <v>2</v>
      </c>
      <c r="N358" s="4">
        <v>72.34</v>
      </c>
      <c r="O358" s="5">
        <v>0</v>
      </c>
      <c r="P358" s="4">
        <v>33.29</v>
      </c>
      <c r="Q358" s="4">
        <f t="shared" si="20"/>
        <v>144.68</v>
      </c>
      <c r="R358" s="4">
        <f t="shared" si="21"/>
        <v>66.58</v>
      </c>
      <c r="S358" s="4">
        <f t="shared" si="22"/>
        <v>78.100000000000009</v>
      </c>
      <c r="T358" s="6">
        <f t="shared" si="23"/>
        <v>0.53981199889411113</v>
      </c>
    </row>
    <row r="359" spans="1:20" ht="15.6">
      <c r="A359" s="2">
        <v>2617</v>
      </c>
      <c r="B359" s="10">
        <v>46095</v>
      </c>
      <c r="C359" s="3">
        <f>YEAR(SalesDataTable[[#This Row],[Order Date]])</f>
        <v>2026</v>
      </c>
      <c r="D359" s="13" t="str">
        <f>"Q"&amp;ROUNDUP(MONTH(SalesDataTable[[#This Row],[Order Date]])/3,0)</f>
        <v>Q1</v>
      </c>
      <c r="E359" s="13">
        <f>MONTH(SalesDataTable[[#This Row],[Order Date]])</f>
        <v>3</v>
      </c>
      <c r="F359" s="3" t="str">
        <f>TEXT(SalesDataTable[[#This Row],[Order Date]],"mmm")</f>
        <v>Mar</v>
      </c>
      <c r="G359" s="3" t="s">
        <v>20</v>
      </c>
      <c r="H359" s="3" t="s">
        <v>47</v>
      </c>
      <c r="I359" s="3" t="s">
        <v>2</v>
      </c>
      <c r="J359" s="3" t="s">
        <v>13</v>
      </c>
      <c r="K359" s="3" t="s">
        <v>14</v>
      </c>
      <c r="L359" s="3" t="s">
        <v>15</v>
      </c>
      <c r="M359" s="7">
        <v>2</v>
      </c>
      <c r="N359" s="4">
        <v>35.409999999999997</v>
      </c>
      <c r="O359" s="5">
        <v>0</v>
      </c>
      <c r="P359" s="4">
        <v>13.89</v>
      </c>
      <c r="Q359" s="4">
        <f t="shared" si="20"/>
        <v>70.819999999999993</v>
      </c>
      <c r="R359" s="4">
        <f t="shared" si="21"/>
        <v>27.78</v>
      </c>
      <c r="S359" s="4">
        <f t="shared" si="22"/>
        <v>43.039999999999992</v>
      </c>
      <c r="T359" s="6">
        <f t="shared" si="23"/>
        <v>0.60773792713922614</v>
      </c>
    </row>
    <row r="360" spans="1:20" ht="15.6">
      <c r="A360" s="2">
        <v>2901</v>
      </c>
      <c r="B360" s="10">
        <v>46095</v>
      </c>
      <c r="C360" s="3">
        <f>YEAR(SalesDataTable[[#This Row],[Order Date]])</f>
        <v>2026</v>
      </c>
      <c r="D360" s="13" t="str">
        <f>"Q"&amp;ROUNDUP(MONTH(SalesDataTable[[#This Row],[Order Date]])/3,0)</f>
        <v>Q1</v>
      </c>
      <c r="E360" s="13">
        <f>MONTH(SalesDataTable[[#This Row],[Order Date]])</f>
        <v>3</v>
      </c>
      <c r="F360" s="3" t="str">
        <f>TEXT(SalesDataTable[[#This Row],[Order Date]],"mmm")</f>
        <v>Mar</v>
      </c>
      <c r="G360" s="3" t="s">
        <v>20</v>
      </c>
      <c r="H360" s="3" t="s">
        <v>33</v>
      </c>
      <c r="I360" s="3" t="s">
        <v>8</v>
      </c>
      <c r="J360" s="3" t="s">
        <v>16</v>
      </c>
      <c r="K360" s="3" t="s">
        <v>4</v>
      </c>
      <c r="L360" s="3" t="s">
        <v>30</v>
      </c>
      <c r="M360" s="7">
        <v>12</v>
      </c>
      <c r="N360" s="4">
        <v>102.25</v>
      </c>
      <c r="O360" s="5">
        <v>0.1</v>
      </c>
      <c r="P360" s="4">
        <v>51.07</v>
      </c>
      <c r="Q360" s="4">
        <f t="shared" si="20"/>
        <v>1104.3</v>
      </c>
      <c r="R360" s="4">
        <f t="shared" si="21"/>
        <v>612.84</v>
      </c>
      <c r="S360" s="4">
        <f t="shared" si="22"/>
        <v>491.45999999999992</v>
      </c>
      <c r="T360" s="6">
        <f t="shared" si="23"/>
        <v>0.44504210812279266</v>
      </c>
    </row>
    <row r="361" spans="1:20" ht="15.6">
      <c r="A361" s="2">
        <v>2952</v>
      </c>
      <c r="B361" s="10">
        <v>46095</v>
      </c>
      <c r="C361" s="3">
        <f>YEAR(SalesDataTable[[#This Row],[Order Date]])</f>
        <v>2026</v>
      </c>
      <c r="D361" s="13" t="str">
        <f>"Q"&amp;ROUNDUP(MONTH(SalesDataTable[[#This Row],[Order Date]])/3,0)</f>
        <v>Q1</v>
      </c>
      <c r="E361" s="13">
        <f>MONTH(SalesDataTable[[#This Row],[Order Date]])</f>
        <v>3</v>
      </c>
      <c r="F361" s="3" t="str">
        <f>TEXT(SalesDataTable[[#This Row],[Order Date]],"mmm")</f>
        <v>Mar</v>
      </c>
      <c r="G361" s="3" t="s">
        <v>6</v>
      </c>
      <c r="H361" s="3" t="s">
        <v>7</v>
      </c>
      <c r="I361" s="3" t="s">
        <v>2</v>
      </c>
      <c r="J361" s="3" t="s">
        <v>13</v>
      </c>
      <c r="K361" s="3" t="s">
        <v>4</v>
      </c>
      <c r="L361" s="3" t="s">
        <v>22</v>
      </c>
      <c r="M361" s="7">
        <v>1</v>
      </c>
      <c r="N361" s="4">
        <v>51.86</v>
      </c>
      <c r="O361" s="5">
        <v>0.1</v>
      </c>
      <c r="P361" s="4">
        <v>22.34</v>
      </c>
      <c r="Q361" s="4">
        <f t="shared" si="20"/>
        <v>46.673999999999999</v>
      </c>
      <c r="R361" s="4">
        <f t="shared" si="21"/>
        <v>22.34</v>
      </c>
      <c r="S361" s="4">
        <f t="shared" si="22"/>
        <v>24.334</v>
      </c>
      <c r="T361" s="6">
        <f t="shared" si="23"/>
        <v>0.52136092899687192</v>
      </c>
    </row>
    <row r="362" spans="1:20" ht="15.6">
      <c r="A362" s="2">
        <v>3421</v>
      </c>
      <c r="B362" s="10">
        <v>46095</v>
      </c>
      <c r="C362" s="3">
        <f>YEAR(SalesDataTable[[#This Row],[Order Date]])</f>
        <v>2026</v>
      </c>
      <c r="D362" s="13" t="str">
        <f>"Q"&amp;ROUNDUP(MONTH(SalesDataTable[[#This Row],[Order Date]])/3,0)</f>
        <v>Q1</v>
      </c>
      <c r="E362" s="13">
        <f>MONTH(SalesDataTable[[#This Row],[Order Date]])</f>
        <v>3</v>
      </c>
      <c r="F362" s="3" t="str">
        <f>TEXT(SalesDataTable[[#This Row],[Order Date]],"mmm")</f>
        <v>Mar</v>
      </c>
      <c r="G362" s="3" t="s">
        <v>20</v>
      </c>
      <c r="H362" s="3" t="s">
        <v>33</v>
      </c>
      <c r="I362" s="3" t="s">
        <v>2</v>
      </c>
      <c r="J362" s="3" t="s">
        <v>3</v>
      </c>
      <c r="K362" s="3" t="s">
        <v>14</v>
      </c>
      <c r="L362" s="3" t="s">
        <v>15</v>
      </c>
      <c r="M362" s="7">
        <v>1</v>
      </c>
      <c r="N362" s="4">
        <v>36.520000000000003</v>
      </c>
      <c r="O362" s="5">
        <v>0.05</v>
      </c>
      <c r="P362" s="4">
        <v>13.23</v>
      </c>
      <c r="Q362" s="4">
        <f t="shared" si="20"/>
        <v>34.694000000000003</v>
      </c>
      <c r="R362" s="4">
        <f t="shared" si="21"/>
        <v>13.23</v>
      </c>
      <c r="S362" s="4">
        <f t="shared" si="22"/>
        <v>21.464000000000002</v>
      </c>
      <c r="T362" s="6">
        <f t="shared" si="23"/>
        <v>0.61866605176687617</v>
      </c>
    </row>
    <row r="363" spans="1:20" ht="15.6">
      <c r="A363" s="2">
        <v>3536</v>
      </c>
      <c r="B363" s="10">
        <v>46095</v>
      </c>
      <c r="C363" s="3">
        <f>YEAR(SalesDataTable[[#This Row],[Order Date]])</f>
        <v>2026</v>
      </c>
      <c r="D363" s="13" t="str">
        <f>"Q"&amp;ROUNDUP(MONTH(SalesDataTable[[#This Row],[Order Date]])/3,0)</f>
        <v>Q1</v>
      </c>
      <c r="E363" s="13">
        <f>MONTH(SalesDataTable[[#This Row],[Order Date]])</f>
        <v>3</v>
      </c>
      <c r="F363" s="3" t="str">
        <f>TEXT(SalesDataTable[[#This Row],[Order Date]],"mmm")</f>
        <v>Mar</v>
      </c>
      <c r="G363" s="3" t="s">
        <v>11</v>
      </c>
      <c r="H363" s="3" t="s">
        <v>39</v>
      </c>
      <c r="I363" s="3" t="s">
        <v>2</v>
      </c>
      <c r="J363" s="3" t="s">
        <v>13</v>
      </c>
      <c r="K363" s="3" t="s">
        <v>9</v>
      </c>
      <c r="L363" s="3" t="s">
        <v>37</v>
      </c>
      <c r="M363" s="7">
        <v>2</v>
      </c>
      <c r="N363" s="4">
        <v>153.66</v>
      </c>
      <c r="O363" s="5">
        <v>0.1</v>
      </c>
      <c r="P363" s="4">
        <v>78.430000000000007</v>
      </c>
      <c r="Q363" s="4">
        <f t="shared" si="20"/>
        <v>276.58800000000002</v>
      </c>
      <c r="R363" s="4">
        <f t="shared" si="21"/>
        <v>156.86000000000001</v>
      </c>
      <c r="S363" s="4">
        <f t="shared" si="22"/>
        <v>119.72800000000001</v>
      </c>
      <c r="T363" s="6">
        <f t="shared" si="23"/>
        <v>0.43287488972768162</v>
      </c>
    </row>
    <row r="364" spans="1:20" ht="15.6">
      <c r="A364" s="2">
        <v>3878</v>
      </c>
      <c r="B364" s="10">
        <v>46095</v>
      </c>
      <c r="C364" s="3">
        <f>YEAR(SalesDataTable[[#This Row],[Order Date]])</f>
        <v>2026</v>
      </c>
      <c r="D364" s="13" t="str">
        <f>"Q"&amp;ROUNDUP(MONTH(SalesDataTable[[#This Row],[Order Date]])/3,0)</f>
        <v>Q1</v>
      </c>
      <c r="E364" s="13">
        <f>MONTH(SalesDataTable[[#This Row],[Order Date]])</f>
        <v>3</v>
      </c>
      <c r="F364" s="3" t="str">
        <f>TEXT(SalesDataTable[[#This Row],[Order Date]],"mmm")</f>
        <v>Mar</v>
      </c>
      <c r="G364" s="3" t="s">
        <v>6</v>
      </c>
      <c r="H364" s="3" t="s">
        <v>49</v>
      </c>
      <c r="I364" s="3" t="s">
        <v>28</v>
      </c>
      <c r="J364" s="3" t="s">
        <v>3</v>
      </c>
      <c r="K364" s="3" t="s">
        <v>34</v>
      </c>
      <c r="L364" s="3" t="s">
        <v>35</v>
      </c>
      <c r="M364" s="7">
        <v>1</v>
      </c>
      <c r="N364" s="4">
        <v>41.05</v>
      </c>
      <c r="O364" s="5">
        <v>0.1</v>
      </c>
      <c r="P364" s="4">
        <v>14.94</v>
      </c>
      <c r="Q364" s="4">
        <f t="shared" si="20"/>
        <v>36.945</v>
      </c>
      <c r="R364" s="4">
        <f t="shared" si="21"/>
        <v>14.94</v>
      </c>
      <c r="S364" s="4">
        <f t="shared" si="22"/>
        <v>22.005000000000003</v>
      </c>
      <c r="T364" s="6">
        <f t="shared" si="23"/>
        <v>0.59561510353227776</v>
      </c>
    </row>
    <row r="365" spans="1:20" ht="15.6">
      <c r="A365" s="2">
        <v>2027</v>
      </c>
      <c r="B365" s="10">
        <v>46096</v>
      </c>
      <c r="C365" s="3">
        <f>YEAR(SalesDataTable[[#This Row],[Order Date]])</f>
        <v>2026</v>
      </c>
      <c r="D365" s="13" t="str">
        <f>"Q"&amp;ROUNDUP(MONTH(SalesDataTable[[#This Row],[Order Date]])/3,0)</f>
        <v>Q1</v>
      </c>
      <c r="E365" s="13">
        <f>MONTH(SalesDataTable[[#This Row],[Order Date]])</f>
        <v>3</v>
      </c>
      <c r="F365" s="3" t="str">
        <f>TEXT(SalesDataTable[[#This Row],[Order Date]],"mmm")</f>
        <v>Mar</v>
      </c>
      <c r="G365" s="3" t="s">
        <v>11</v>
      </c>
      <c r="H365" s="3" t="s">
        <v>12</v>
      </c>
      <c r="I365" s="3" t="s">
        <v>2</v>
      </c>
      <c r="J365" s="3" t="s">
        <v>3</v>
      </c>
      <c r="K365" s="3" t="s">
        <v>14</v>
      </c>
      <c r="L365" s="3" t="s">
        <v>44</v>
      </c>
      <c r="M365" s="7">
        <v>4</v>
      </c>
      <c r="N365" s="4">
        <v>136.21</v>
      </c>
      <c r="O365" s="5">
        <v>0.05</v>
      </c>
      <c r="P365" s="4">
        <v>68.55</v>
      </c>
      <c r="Q365" s="4">
        <f t="shared" si="20"/>
        <v>517.59799999999996</v>
      </c>
      <c r="R365" s="4">
        <f t="shared" si="21"/>
        <v>274.2</v>
      </c>
      <c r="S365" s="4">
        <f t="shared" si="22"/>
        <v>243.39799999999997</v>
      </c>
      <c r="T365" s="6">
        <f t="shared" si="23"/>
        <v>0.4702452482428448</v>
      </c>
    </row>
    <row r="366" spans="1:20" ht="15.6">
      <c r="A366" s="2">
        <v>3280</v>
      </c>
      <c r="B366" s="10">
        <v>46096</v>
      </c>
      <c r="C366" s="3">
        <f>YEAR(SalesDataTable[[#This Row],[Order Date]])</f>
        <v>2026</v>
      </c>
      <c r="D366" s="13" t="str">
        <f>"Q"&amp;ROUNDUP(MONTH(SalesDataTable[[#This Row],[Order Date]])/3,0)</f>
        <v>Q1</v>
      </c>
      <c r="E366" s="13">
        <f>MONTH(SalesDataTable[[#This Row],[Order Date]])</f>
        <v>3</v>
      </c>
      <c r="F366" s="3" t="str">
        <f>TEXT(SalesDataTable[[#This Row],[Order Date]],"mmm")</f>
        <v>Mar</v>
      </c>
      <c r="G366" s="3" t="s">
        <v>20</v>
      </c>
      <c r="H366" s="3" t="s">
        <v>21</v>
      </c>
      <c r="I366" s="3" t="s">
        <v>2</v>
      </c>
      <c r="J366" s="3" t="s">
        <v>3</v>
      </c>
      <c r="K366" s="3" t="s">
        <v>14</v>
      </c>
      <c r="L366" s="3" t="s">
        <v>32</v>
      </c>
      <c r="M366" s="7">
        <v>3</v>
      </c>
      <c r="N366" s="4">
        <v>46.68</v>
      </c>
      <c r="O366" s="5">
        <v>0</v>
      </c>
      <c r="P366" s="4">
        <v>18.760000000000002</v>
      </c>
      <c r="Q366" s="4">
        <f t="shared" si="20"/>
        <v>140.04</v>
      </c>
      <c r="R366" s="4">
        <f t="shared" si="21"/>
        <v>56.28</v>
      </c>
      <c r="S366" s="4">
        <f t="shared" si="22"/>
        <v>83.759999999999991</v>
      </c>
      <c r="T366" s="6">
        <f t="shared" si="23"/>
        <v>0.59811482433590402</v>
      </c>
    </row>
    <row r="367" spans="1:20" ht="15.6">
      <c r="A367" s="2">
        <v>5149</v>
      </c>
      <c r="B367" s="10">
        <v>46096</v>
      </c>
      <c r="C367" s="3">
        <f>YEAR(SalesDataTable[[#This Row],[Order Date]])</f>
        <v>2026</v>
      </c>
      <c r="D367" s="13" t="str">
        <f>"Q"&amp;ROUNDUP(MONTH(SalesDataTable[[#This Row],[Order Date]])/3,0)</f>
        <v>Q1</v>
      </c>
      <c r="E367" s="13">
        <f>MONTH(SalesDataTable[[#This Row],[Order Date]])</f>
        <v>3</v>
      </c>
      <c r="F367" s="3" t="str">
        <f>TEXT(SalesDataTable[[#This Row],[Order Date]],"mmm")</f>
        <v>Mar</v>
      </c>
      <c r="G367" s="3" t="s">
        <v>6</v>
      </c>
      <c r="H367" s="3" t="s">
        <v>43</v>
      </c>
      <c r="I367" s="3" t="s">
        <v>19</v>
      </c>
      <c r="J367" s="3" t="s">
        <v>13</v>
      </c>
      <c r="K367" s="3" t="s">
        <v>14</v>
      </c>
      <c r="L367" s="3" t="s">
        <v>15</v>
      </c>
      <c r="M367" s="7">
        <v>1</v>
      </c>
      <c r="N367" s="4">
        <v>35.340000000000003</v>
      </c>
      <c r="O367" s="5">
        <v>0.05</v>
      </c>
      <c r="P367" s="4">
        <v>13.37</v>
      </c>
      <c r="Q367" s="4">
        <f t="shared" si="20"/>
        <v>33.573</v>
      </c>
      <c r="R367" s="4">
        <f t="shared" si="21"/>
        <v>13.37</v>
      </c>
      <c r="S367" s="4">
        <f t="shared" si="22"/>
        <v>20.203000000000003</v>
      </c>
      <c r="T367" s="6">
        <f t="shared" si="23"/>
        <v>0.60176332171685587</v>
      </c>
    </row>
    <row r="368" spans="1:20" ht="15.6">
      <c r="A368" s="2">
        <v>412</v>
      </c>
      <c r="B368" s="10">
        <v>46097</v>
      </c>
      <c r="C368" s="3">
        <f>YEAR(SalesDataTable[[#This Row],[Order Date]])</f>
        <v>2026</v>
      </c>
      <c r="D368" s="13" t="str">
        <f>"Q"&amp;ROUNDUP(MONTH(SalesDataTable[[#This Row],[Order Date]])/3,0)</f>
        <v>Q1</v>
      </c>
      <c r="E368" s="13">
        <f>MONTH(SalesDataTable[[#This Row],[Order Date]])</f>
        <v>3</v>
      </c>
      <c r="F368" s="3" t="str">
        <f>TEXT(SalesDataTable[[#This Row],[Order Date]],"mmm")</f>
        <v>Mar</v>
      </c>
      <c r="G368" s="3" t="s">
        <v>20</v>
      </c>
      <c r="H368" s="3" t="s">
        <v>31</v>
      </c>
      <c r="I368" s="3" t="s">
        <v>19</v>
      </c>
      <c r="J368" s="3" t="s">
        <v>3</v>
      </c>
      <c r="K368" s="3" t="s">
        <v>34</v>
      </c>
      <c r="L368" s="3" t="s">
        <v>35</v>
      </c>
      <c r="M368" s="7">
        <v>2</v>
      </c>
      <c r="N368" s="4">
        <v>40.19</v>
      </c>
      <c r="O368" s="5">
        <v>0</v>
      </c>
      <c r="P368" s="4">
        <v>14.92</v>
      </c>
      <c r="Q368" s="4">
        <f t="shared" si="20"/>
        <v>80.38</v>
      </c>
      <c r="R368" s="4">
        <f t="shared" si="21"/>
        <v>29.84</v>
      </c>
      <c r="S368" s="4">
        <f t="shared" si="22"/>
        <v>50.539999999999992</v>
      </c>
      <c r="T368" s="6">
        <f t="shared" si="23"/>
        <v>0.62876337397362525</v>
      </c>
    </row>
    <row r="369" spans="1:20" ht="15.6">
      <c r="A369" s="2">
        <v>1161</v>
      </c>
      <c r="B369" s="10">
        <v>46097</v>
      </c>
      <c r="C369" s="3">
        <f>YEAR(SalesDataTable[[#This Row],[Order Date]])</f>
        <v>2026</v>
      </c>
      <c r="D369" s="13" t="str">
        <f>"Q"&amp;ROUNDUP(MONTH(SalesDataTable[[#This Row],[Order Date]])/3,0)</f>
        <v>Q1</v>
      </c>
      <c r="E369" s="13">
        <f>MONTH(SalesDataTable[[#This Row],[Order Date]])</f>
        <v>3</v>
      </c>
      <c r="F369" s="3" t="str">
        <f>TEXT(SalesDataTable[[#This Row],[Order Date]],"mmm")</f>
        <v>Mar</v>
      </c>
      <c r="G369" s="3" t="s">
        <v>6</v>
      </c>
      <c r="H369" s="3" t="s">
        <v>43</v>
      </c>
      <c r="I369" s="3" t="s">
        <v>2</v>
      </c>
      <c r="J369" s="3" t="s">
        <v>13</v>
      </c>
      <c r="K369" s="3" t="s">
        <v>4</v>
      </c>
      <c r="L369" s="3" t="s">
        <v>30</v>
      </c>
      <c r="M369" s="7">
        <v>2</v>
      </c>
      <c r="N369" s="4">
        <v>101.73</v>
      </c>
      <c r="O369" s="5">
        <v>0.05</v>
      </c>
      <c r="P369" s="4">
        <v>51.56</v>
      </c>
      <c r="Q369" s="4">
        <f t="shared" si="20"/>
        <v>193.28700000000001</v>
      </c>
      <c r="R369" s="4">
        <f t="shared" si="21"/>
        <v>103.12</v>
      </c>
      <c r="S369" s="4">
        <f t="shared" si="22"/>
        <v>90.167000000000002</v>
      </c>
      <c r="T369" s="6">
        <f t="shared" si="23"/>
        <v>0.46649283190281809</v>
      </c>
    </row>
    <row r="370" spans="1:20" ht="15.6">
      <c r="A370" s="2">
        <v>1320</v>
      </c>
      <c r="B370" s="10">
        <v>46097</v>
      </c>
      <c r="C370" s="3">
        <f>YEAR(SalesDataTable[[#This Row],[Order Date]])</f>
        <v>2026</v>
      </c>
      <c r="D370" s="13" t="str">
        <f>"Q"&amp;ROUNDUP(MONTH(SalesDataTable[[#This Row],[Order Date]])/3,0)</f>
        <v>Q1</v>
      </c>
      <c r="E370" s="13">
        <f>MONTH(SalesDataTable[[#This Row],[Order Date]])</f>
        <v>3</v>
      </c>
      <c r="F370" s="3" t="str">
        <f>TEXT(SalesDataTable[[#This Row],[Order Date]],"mmm")</f>
        <v>Mar</v>
      </c>
      <c r="G370" s="3" t="s">
        <v>11</v>
      </c>
      <c r="H370" s="3" t="s">
        <v>18</v>
      </c>
      <c r="I370" s="3" t="s">
        <v>19</v>
      </c>
      <c r="J370" s="3" t="s">
        <v>16</v>
      </c>
      <c r="K370" s="3" t="s">
        <v>23</v>
      </c>
      <c r="L370" s="3" t="s">
        <v>29</v>
      </c>
      <c r="M370" s="7">
        <v>1</v>
      </c>
      <c r="N370" s="4">
        <v>200.05</v>
      </c>
      <c r="O370" s="5">
        <v>0</v>
      </c>
      <c r="P370" s="4">
        <v>102.69</v>
      </c>
      <c r="Q370" s="4">
        <f t="shared" si="20"/>
        <v>200.05</v>
      </c>
      <c r="R370" s="4">
        <f t="shared" si="21"/>
        <v>102.69</v>
      </c>
      <c r="S370" s="4">
        <f t="shared" si="22"/>
        <v>97.360000000000014</v>
      </c>
      <c r="T370" s="6">
        <f t="shared" si="23"/>
        <v>0.48667833041739567</v>
      </c>
    </row>
    <row r="371" spans="1:20" ht="15.6">
      <c r="A371" s="2">
        <v>2528</v>
      </c>
      <c r="B371" s="10">
        <v>46097</v>
      </c>
      <c r="C371" s="3">
        <f>YEAR(SalesDataTable[[#This Row],[Order Date]])</f>
        <v>2026</v>
      </c>
      <c r="D371" s="13" t="str">
        <f>"Q"&amp;ROUNDUP(MONTH(SalesDataTable[[#This Row],[Order Date]])/3,0)</f>
        <v>Q1</v>
      </c>
      <c r="E371" s="13">
        <f>MONTH(SalesDataTable[[#This Row],[Order Date]])</f>
        <v>3</v>
      </c>
      <c r="F371" s="3" t="str">
        <f>TEXT(SalesDataTable[[#This Row],[Order Date]],"mmm")</f>
        <v>Mar</v>
      </c>
      <c r="G371" s="3" t="s">
        <v>20</v>
      </c>
      <c r="H371" s="3" t="s">
        <v>31</v>
      </c>
      <c r="I371" s="3" t="s">
        <v>2</v>
      </c>
      <c r="J371" s="3" t="s">
        <v>13</v>
      </c>
      <c r="K371" s="3" t="s">
        <v>9</v>
      </c>
      <c r="L371" s="3" t="s">
        <v>10</v>
      </c>
      <c r="M371" s="7">
        <v>1</v>
      </c>
      <c r="N371" s="4">
        <v>90.06</v>
      </c>
      <c r="O371" s="5">
        <v>0</v>
      </c>
      <c r="P371" s="4">
        <v>44.49</v>
      </c>
      <c r="Q371" s="4">
        <f t="shared" si="20"/>
        <v>90.06</v>
      </c>
      <c r="R371" s="4">
        <f t="shared" si="21"/>
        <v>44.49</v>
      </c>
      <c r="S371" s="4">
        <f t="shared" si="22"/>
        <v>45.57</v>
      </c>
      <c r="T371" s="6">
        <f t="shared" si="23"/>
        <v>0.50599600266489009</v>
      </c>
    </row>
    <row r="372" spans="1:20" ht="15.6">
      <c r="A372" s="2">
        <v>2956</v>
      </c>
      <c r="B372" s="10">
        <v>46097</v>
      </c>
      <c r="C372" s="3">
        <f>YEAR(SalesDataTable[[#This Row],[Order Date]])</f>
        <v>2026</v>
      </c>
      <c r="D372" s="13" t="str">
        <f>"Q"&amp;ROUNDUP(MONTH(SalesDataTable[[#This Row],[Order Date]])/3,0)</f>
        <v>Q1</v>
      </c>
      <c r="E372" s="13">
        <f>MONTH(SalesDataTable[[#This Row],[Order Date]])</f>
        <v>3</v>
      </c>
      <c r="F372" s="3" t="str">
        <f>TEXT(SalesDataTable[[#This Row],[Order Date]],"mmm")</f>
        <v>Mar</v>
      </c>
      <c r="G372" s="3" t="s">
        <v>6</v>
      </c>
      <c r="H372" s="3" t="s">
        <v>41</v>
      </c>
      <c r="I372" s="3" t="s">
        <v>2</v>
      </c>
      <c r="J372" s="3" t="s">
        <v>13</v>
      </c>
      <c r="K372" s="3" t="s">
        <v>14</v>
      </c>
      <c r="L372" s="3" t="s">
        <v>15</v>
      </c>
      <c r="M372" s="7">
        <v>1</v>
      </c>
      <c r="N372" s="4">
        <v>37.119999999999997</v>
      </c>
      <c r="O372" s="5">
        <v>0.1</v>
      </c>
      <c r="P372" s="4">
        <v>13.39</v>
      </c>
      <c r="Q372" s="4">
        <f t="shared" si="20"/>
        <v>33.408000000000001</v>
      </c>
      <c r="R372" s="4">
        <f t="shared" si="21"/>
        <v>13.39</v>
      </c>
      <c r="S372" s="4">
        <f t="shared" si="22"/>
        <v>20.018000000000001</v>
      </c>
      <c r="T372" s="6">
        <f t="shared" si="23"/>
        <v>0.59919779693486586</v>
      </c>
    </row>
    <row r="373" spans="1:20" ht="15.6">
      <c r="A373" s="2">
        <v>2973</v>
      </c>
      <c r="B373" s="10">
        <v>46097</v>
      </c>
      <c r="C373" s="3">
        <f>YEAR(SalesDataTable[[#This Row],[Order Date]])</f>
        <v>2026</v>
      </c>
      <c r="D373" s="13" t="str">
        <f>"Q"&amp;ROUNDUP(MONTH(SalesDataTable[[#This Row],[Order Date]])/3,0)</f>
        <v>Q1</v>
      </c>
      <c r="E373" s="13">
        <f>MONTH(SalesDataTable[[#This Row],[Order Date]])</f>
        <v>3</v>
      </c>
      <c r="F373" s="3" t="str">
        <f>TEXT(SalesDataTable[[#This Row],[Order Date]],"mmm")</f>
        <v>Mar</v>
      </c>
      <c r="G373" s="3" t="s">
        <v>0</v>
      </c>
      <c r="H373" s="3" t="s">
        <v>1</v>
      </c>
      <c r="I373" s="3" t="s">
        <v>19</v>
      </c>
      <c r="J373" s="3" t="s">
        <v>3</v>
      </c>
      <c r="K373" s="3" t="s">
        <v>9</v>
      </c>
      <c r="L373" s="3" t="s">
        <v>37</v>
      </c>
      <c r="M373" s="7">
        <v>2</v>
      </c>
      <c r="N373" s="4">
        <v>156.09</v>
      </c>
      <c r="O373" s="5">
        <v>0.1</v>
      </c>
      <c r="P373" s="4">
        <v>79.72</v>
      </c>
      <c r="Q373" s="4">
        <f t="shared" si="20"/>
        <v>280.96199999999999</v>
      </c>
      <c r="R373" s="4">
        <f t="shared" si="21"/>
        <v>159.44</v>
      </c>
      <c r="S373" s="4">
        <f t="shared" si="22"/>
        <v>121.52199999999999</v>
      </c>
      <c r="T373" s="6">
        <f t="shared" si="23"/>
        <v>0.43252112385304775</v>
      </c>
    </row>
    <row r="374" spans="1:20" ht="15.6">
      <c r="A374" s="2">
        <v>3358</v>
      </c>
      <c r="B374" s="10">
        <v>46097</v>
      </c>
      <c r="C374" s="3">
        <f>YEAR(SalesDataTable[[#This Row],[Order Date]])</f>
        <v>2026</v>
      </c>
      <c r="D374" s="13" t="str">
        <f>"Q"&amp;ROUNDUP(MONTH(SalesDataTable[[#This Row],[Order Date]])/3,0)</f>
        <v>Q1</v>
      </c>
      <c r="E374" s="13">
        <f>MONTH(SalesDataTable[[#This Row],[Order Date]])</f>
        <v>3</v>
      </c>
      <c r="F374" s="3" t="str">
        <f>TEXT(SalesDataTable[[#This Row],[Order Date]],"mmm")</f>
        <v>Mar</v>
      </c>
      <c r="G374" s="3" t="s">
        <v>0</v>
      </c>
      <c r="H374" s="3" t="s">
        <v>1</v>
      </c>
      <c r="I374" s="3" t="s">
        <v>8</v>
      </c>
      <c r="J374" s="3" t="s">
        <v>16</v>
      </c>
      <c r="K374" s="3" t="s">
        <v>34</v>
      </c>
      <c r="L374" s="3" t="s">
        <v>42</v>
      </c>
      <c r="M374" s="7">
        <v>12</v>
      </c>
      <c r="N374" s="4">
        <v>36.44</v>
      </c>
      <c r="O374" s="5">
        <v>0.05</v>
      </c>
      <c r="P374" s="4">
        <v>13.65</v>
      </c>
      <c r="Q374" s="4">
        <f t="shared" si="20"/>
        <v>415.41599999999994</v>
      </c>
      <c r="R374" s="4">
        <f t="shared" si="21"/>
        <v>163.80000000000001</v>
      </c>
      <c r="S374" s="4">
        <f t="shared" si="22"/>
        <v>251.61599999999993</v>
      </c>
      <c r="T374" s="6">
        <f t="shared" si="23"/>
        <v>0.60569645848980291</v>
      </c>
    </row>
    <row r="375" spans="1:20" ht="15.6">
      <c r="A375" s="2">
        <v>164</v>
      </c>
      <c r="B375" s="10">
        <v>46098</v>
      </c>
      <c r="C375" s="3">
        <f>YEAR(SalesDataTable[[#This Row],[Order Date]])</f>
        <v>2026</v>
      </c>
      <c r="D375" s="13" t="str">
        <f>"Q"&amp;ROUNDUP(MONTH(SalesDataTable[[#This Row],[Order Date]])/3,0)</f>
        <v>Q1</v>
      </c>
      <c r="E375" s="13">
        <f>MONTH(SalesDataTable[[#This Row],[Order Date]])</f>
        <v>3</v>
      </c>
      <c r="F375" s="3" t="str">
        <f>TEXT(SalesDataTable[[#This Row],[Order Date]],"mmm")</f>
        <v>Mar</v>
      </c>
      <c r="G375" s="3" t="s">
        <v>0</v>
      </c>
      <c r="H375" s="3" t="s">
        <v>50</v>
      </c>
      <c r="I375" s="3" t="s">
        <v>28</v>
      </c>
      <c r="J375" s="3" t="s">
        <v>16</v>
      </c>
      <c r="K375" s="3" t="s">
        <v>23</v>
      </c>
      <c r="L375" s="3" t="s">
        <v>51</v>
      </c>
      <c r="M375" s="7">
        <v>5</v>
      </c>
      <c r="N375" s="4">
        <v>123.95</v>
      </c>
      <c r="O375" s="5">
        <v>0.05</v>
      </c>
      <c r="P375" s="4">
        <v>59.23</v>
      </c>
      <c r="Q375" s="4">
        <f t="shared" si="20"/>
        <v>588.76249999999993</v>
      </c>
      <c r="R375" s="4">
        <f t="shared" si="21"/>
        <v>296.14999999999998</v>
      </c>
      <c r="S375" s="4">
        <f t="shared" si="22"/>
        <v>292.61249999999995</v>
      </c>
      <c r="T375" s="6">
        <f t="shared" si="23"/>
        <v>0.49699581749856692</v>
      </c>
    </row>
    <row r="376" spans="1:20" ht="15.6">
      <c r="A376" s="2">
        <v>995</v>
      </c>
      <c r="B376" s="10">
        <v>46098</v>
      </c>
      <c r="C376" s="3">
        <f>YEAR(SalesDataTable[[#This Row],[Order Date]])</f>
        <v>2026</v>
      </c>
      <c r="D376" s="13" t="str">
        <f>"Q"&amp;ROUNDUP(MONTH(SalesDataTable[[#This Row],[Order Date]])/3,0)</f>
        <v>Q1</v>
      </c>
      <c r="E376" s="13">
        <f>MONTH(SalesDataTable[[#This Row],[Order Date]])</f>
        <v>3</v>
      </c>
      <c r="F376" s="3" t="str">
        <f>TEXT(SalesDataTable[[#This Row],[Order Date]],"mmm")</f>
        <v>Mar</v>
      </c>
      <c r="G376" s="3" t="s">
        <v>11</v>
      </c>
      <c r="H376" s="3" t="s">
        <v>52</v>
      </c>
      <c r="I376" s="3" t="s">
        <v>28</v>
      </c>
      <c r="J376" s="3" t="s">
        <v>16</v>
      </c>
      <c r="K376" s="3" t="s">
        <v>23</v>
      </c>
      <c r="L376" s="3" t="s">
        <v>29</v>
      </c>
      <c r="M376" s="7">
        <v>1</v>
      </c>
      <c r="N376" s="4">
        <v>192.84</v>
      </c>
      <c r="O376" s="5">
        <v>0.15</v>
      </c>
      <c r="P376" s="4">
        <v>101.42</v>
      </c>
      <c r="Q376" s="4">
        <f t="shared" si="20"/>
        <v>163.91399999999999</v>
      </c>
      <c r="R376" s="4">
        <f t="shared" si="21"/>
        <v>101.42</v>
      </c>
      <c r="S376" s="4">
        <f t="shared" si="22"/>
        <v>62.493999999999986</v>
      </c>
      <c r="T376" s="6">
        <f t="shared" si="23"/>
        <v>0.38126090510877647</v>
      </c>
    </row>
    <row r="377" spans="1:20" ht="15.6">
      <c r="A377" s="2">
        <v>4912</v>
      </c>
      <c r="B377" s="10">
        <v>46098</v>
      </c>
      <c r="C377" s="3">
        <f>YEAR(SalesDataTable[[#This Row],[Order Date]])</f>
        <v>2026</v>
      </c>
      <c r="D377" s="13" t="str">
        <f>"Q"&amp;ROUNDUP(MONTH(SalesDataTable[[#This Row],[Order Date]])/3,0)</f>
        <v>Q1</v>
      </c>
      <c r="E377" s="13">
        <f>MONTH(SalesDataTable[[#This Row],[Order Date]])</f>
        <v>3</v>
      </c>
      <c r="F377" s="3" t="str">
        <f>TEXT(SalesDataTable[[#This Row],[Order Date]],"mmm")</f>
        <v>Mar</v>
      </c>
      <c r="G377" s="3" t="s">
        <v>6</v>
      </c>
      <c r="H377" s="3" t="s">
        <v>41</v>
      </c>
      <c r="I377" s="3" t="s">
        <v>2</v>
      </c>
      <c r="J377" s="3" t="s">
        <v>13</v>
      </c>
      <c r="K377" s="3" t="s">
        <v>9</v>
      </c>
      <c r="L377" s="3" t="s">
        <v>37</v>
      </c>
      <c r="M377" s="7">
        <v>1</v>
      </c>
      <c r="N377" s="4">
        <v>152.57</v>
      </c>
      <c r="O377" s="5">
        <v>0.1</v>
      </c>
      <c r="P377" s="4">
        <v>80.319999999999993</v>
      </c>
      <c r="Q377" s="4">
        <f t="shared" si="20"/>
        <v>137.31299999999999</v>
      </c>
      <c r="R377" s="4">
        <f t="shared" si="21"/>
        <v>80.319999999999993</v>
      </c>
      <c r="S377" s="4">
        <f t="shared" si="22"/>
        <v>56.992999999999995</v>
      </c>
      <c r="T377" s="6">
        <f t="shared" si="23"/>
        <v>0.41505902572953762</v>
      </c>
    </row>
    <row r="378" spans="1:20" ht="15.6">
      <c r="A378" s="2">
        <v>29</v>
      </c>
      <c r="B378" s="10">
        <v>46099</v>
      </c>
      <c r="C378" s="3">
        <f>YEAR(SalesDataTable[[#This Row],[Order Date]])</f>
        <v>2026</v>
      </c>
      <c r="D378" s="13" t="str">
        <f>"Q"&amp;ROUNDUP(MONTH(SalesDataTable[[#This Row],[Order Date]])/3,0)</f>
        <v>Q1</v>
      </c>
      <c r="E378" s="13">
        <f>MONTH(SalesDataTable[[#This Row],[Order Date]])</f>
        <v>3</v>
      </c>
      <c r="F378" s="3" t="str">
        <f>TEXT(SalesDataTable[[#This Row],[Order Date]],"mmm")</f>
        <v>Mar</v>
      </c>
      <c r="G378" s="3" t="s">
        <v>20</v>
      </c>
      <c r="H378" s="3" t="s">
        <v>21</v>
      </c>
      <c r="I378" s="3" t="s">
        <v>2</v>
      </c>
      <c r="J378" s="3" t="s">
        <v>16</v>
      </c>
      <c r="K378" s="3" t="s">
        <v>14</v>
      </c>
      <c r="L378" s="3" t="s">
        <v>44</v>
      </c>
      <c r="M378" s="7">
        <v>2</v>
      </c>
      <c r="N378" s="4">
        <v>130.4</v>
      </c>
      <c r="O378" s="5">
        <v>0</v>
      </c>
      <c r="P378" s="4">
        <v>67.599999999999994</v>
      </c>
      <c r="Q378" s="4">
        <f t="shared" si="20"/>
        <v>260.8</v>
      </c>
      <c r="R378" s="4">
        <f t="shared" si="21"/>
        <v>135.19999999999999</v>
      </c>
      <c r="S378" s="4">
        <f t="shared" si="22"/>
        <v>125.60000000000002</v>
      </c>
      <c r="T378" s="6">
        <f t="shared" si="23"/>
        <v>0.48159509202453993</v>
      </c>
    </row>
    <row r="379" spans="1:20" ht="15.6">
      <c r="A379" s="2">
        <v>891</v>
      </c>
      <c r="B379" s="10">
        <v>46099</v>
      </c>
      <c r="C379" s="3">
        <f>YEAR(SalesDataTable[[#This Row],[Order Date]])</f>
        <v>2026</v>
      </c>
      <c r="D379" s="13" t="str">
        <f>"Q"&amp;ROUNDUP(MONTH(SalesDataTable[[#This Row],[Order Date]])/3,0)</f>
        <v>Q1</v>
      </c>
      <c r="E379" s="13">
        <f>MONTH(SalesDataTable[[#This Row],[Order Date]])</f>
        <v>3</v>
      </c>
      <c r="F379" s="3" t="str">
        <f>TEXT(SalesDataTable[[#This Row],[Order Date]],"mmm")</f>
        <v>Mar</v>
      </c>
      <c r="G379" s="3" t="s">
        <v>11</v>
      </c>
      <c r="H379" s="3" t="s">
        <v>18</v>
      </c>
      <c r="I379" s="3" t="s">
        <v>2</v>
      </c>
      <c r="J379" s="3" t="s">
        <v>13</v>
      </c>
      <c r="K379" s="3" t="s">
        <v>9</v>
      </c>
      <c r="L379" s="3" t="s">
        <v>10</v>
      </c>
      <c r="M379" s="7">
        <v>2</v>
      </c>
      <c r="N379" s="4">
        <v>94.25</v>
      </c>
      <c r="O379" s="5">
        <v>0.1</v>
      </c>
      <c r="P379" s="4">
        <v>44.99</v>
      </c>
      <c r="Q379" s="4">
        <f t="shared" si="20"/>
        <v>169.65</v>
      </c>
      <c r="R379" s="4">
        <f t="shared" si="21"/>
        <v>89.98</v>
      </c>
      <c r="S379" s="4">
        <f t="shared" si="22"/>
        <v>79.67</v>
      </c>
      <c r="T379" s="6">
        <f t="shared" si="23"/>
        <v>0.46961391099322131</v>
      </c>
    </row>
    <row r="380" spans="1:20" ht="15.6">
      <c r="A380" s="2">
        <v>1143</v>
      </c>
      <c r="B380" s="10">
        <v>46099</v>
      </c>
      <c r="C380" s="3">
        <f>YEAR(SalesDataTable[[#This Row],[Order Date]])</f>
        <v>2026</v>
      </c>
      <c r="D380" s="13" t="str">
        <f>"Q"&amp;ROUNDUP(MONTH(SalesDataTable[[#This Row],[Order Date]])/3,0)</f>
        <v>Q1</v>
      </c>
      <c r="E380" s="13">
        <f>MONTH(SalesDataTable[[#This Row],[Order Date]])</f>
        <v>3</v>
      </c>
      <c r="F380" s="3" t="str">
        <f>TEXT(SalesDataTable[[#This Row],[Order Date]],"mmm")</f>
        <v>Mar</v>
      </c>
      <c r="G380" s="3" t="s">
        <v>6</v>
      </c>
      <c r="H380" s="3" t="s">
        <v>43</v>
      </c>
      <c r="I380" s="3" t="s">
        <v>2</v>
      </c>
      <c r="J380" s="3" t="s">
        <v>16</v>
      </c>
      <c r="K380" s="3" t="s">
        <v>23</v>
      </c>
      <c r="L380" s="3" t="s">
        <v>51</v>
      </c>
      <c r="M380" s="7">
        <v>5</v>
      </c>
      <c r="N380" s="4">
        <v>125.91</v>
      </c>
      <c r="O380" s="5">
        <v>0</v>
      </c>
      <c r="P380" s="4">
        <v>59.36</v>
      </c>
      <c r="Q380" s="4">
        <f t="shared" si="20"/>
        <v>629.54999999999995</v>
      </c>
      <c r="R380" s="4">
        <f t="shared" si="21"/>
        <v>296.8</v>
      </c>
      <c r="S380" s="4">
        <f t="shared" si="22"/>
        <v>332.74999999999994</v>
      </c>
      <c r="T380" s="6">
        <f t="shared" si="23"/>
        <v>0.52855214041775866</v>
      </c>
    </row>
    <row r="381" spans="1:20" ht="15.6">
      <c r="A381" s="2">
        <v>2478</v>
      </c>
      <c r="B381" s="10">
        <v>46099</v>
      </c>
      <c r="C381" s="3">
        <f>YEAR(SalesDataTable[[#This Row],[Order Date]])</f>
        <v>2026</v>
      </c>
      <c r="D381" s="13" t="str">
        <f>"Q"&amp;ROUNDUP(MONTH(SalesDataTable[[#This Row],[Order Date]])/3,0)</f>
        <v>Q1</v>
      </c>
      <c r="E381" s="13">
        <f>MONTH(SalesDataTable[[#This Row],[Order Date]])</f>
        <v>3</v>
      </c>
      <c r="F381" s="3" t="str">
        <f>TEXT(SalesDataTable[[#This Row],[Order Date]],"mmm")</f>
        <v>Mar</v>
      </c>
      <c r="G381" s="3" t="s">
        <v>20</v>
      </c>
      <c r="H381" s="3" t="s">
        <v>31</v>
      </c>
      <c r="I381" s="3" t="s">
        <v>19</v>
      </c>
      <c r="J381" s="3" t="s">
        <v>3</v>
      </c>
      <c r="K381" s="3" t="s">
        <v>34</v>
      </c>
      <c r="L381" s="3" t="s">
        <v>35</v>
      </c>
      <c r="M381" s="7">
        <v>2</v>
      </c>
      <c r="N381" s="4">
        <v>39.619999999999997</v>
      </c>
      <c r="O381" s="5">
        <v>0</v>
      </c>
      <c r="P381" s="4">
        <v>14.78</v>
      </c>
      <c r="Q381" s="4">
        <f t="shared" si="20"/>
        <v>79.239999999999995</v>
      </c>
      <c r="R381" s="4">
        <f t="shared" si="21"/>
        <v>29.56</v>
      </c>
      <c r="S381" s="4">
        <f t="shared" si="22"/>
        <v>49.679999999999993</v>
      </c>
      <c r="T381" s="6">
        <f t="shared" si="23"/>
        <v>0.62695608278647141</v>
      </c>
    </row>
    <row r="382" spans="1:20" ht="15.6">
      <c r="A382" s="2">
        <v>3961</v>
      </c>
      <c r="B382" s="10">
        <v>46099</v>
      </c>
      <c r="C382" s="3">
        <f>YEAR(SalesDataTable[[#This Row],[Order Date]])</f>
        <v>2026</v>
      </c>
      <c r="D382" s="13" t="str">
        <f>"Q"&amp;ROUNDUP(MONTH(SalesDataTable[[#This Row],[Order Date]])/3,0)</f>
        <v>Q1</v>
      </c>
      <c r="E382" s="13">
        <f>MONTH(SalesDataTable[[#This Row],[Order Date]])</f>
        <v>3</v>
      </c>
      <c r="F382" s="3" t="str">
        <f>TEXT(SalesDataTable[[#This Row],[Order Date]],"mmm")</f>
        <v>Mar</v>
      </c>
      <c r="G382" s="3" t="s">
        <v>0</v>
      </c>
      <c r="H382" s="3" t="s">
        <v>36</v>
      </c>
      <c r="I382" s="3" t="s">
        <v>2</v>
      </c>
      <c r="J382" s="3" t="s">
        <v>16</v>
      </c>
      <c r="K382" s="3" t="s">
        <v>34</v>
      </c>
      <c r="L382" s="3" t="s">
        <v>42</v>
      </c>
      <c r="M382" s="7">
        <v>3</v>
      </c>
      <c r="N382" s="4">
        <v>36.32</v>
      </c>
      <c r="O382" s="5">
        <v>0</v>
      </c>
      <c r="P382" s="4">
        <v>14.18</v>
      </c>
      <c r="Q382" s="4">
        <f t="shared" si="20"/>
        <v>108.96000000000001</v>
      </c>
      <c r="R382" s="4">
        <f t="shared" si="21"/>
        <v>42.54</v>
      </c>
      <c r="S382" s="4">
        <f t="shared" si="22"/>
        <v>66.420000000000016</v>
      </c>
      <c r="T382" s="6">
        <f t="shared" si="23"/>
        <v>0.60958149779735693</v>
      </c>
    </row>
    <row r="383" spans="1:20" ht="15.6">
      <c r="A383" s="2">
        <v>4724</v>
      </c>
      <c r="B383" s="10">
        <v>46099</v>
      </c>
      <c r="C383" s="3">
        <f>YEAR(SalesDataTable[[#This Row],[Order Date]])</f>
        <v>2026</v>
      </c>
      <c r="D383" s="13" t="str">
        <f>"Q"&amp;ROUNDUP(MONTH(SalesDataTable[[#This Row],[Order Date]])/3,0)</f>
        <v>Q1</v>
      </c>
      <c r="E383" s="13">
        <f>MONTH(SalesDataTable[[#This Row],[Order Date]])</f>
        <v>3</v>
      </c>
      <c r="F383" s="3" t="str">
        <f>TEXT(SalesDataTable[[#This Row],[Order Date]],"mmm")</f>
        <v>Mar</v>
      </c>
      <c r="G383" s="3" t="s">
        <v>0</v>
      </c>
      <c r="H383" s="3" t="s">
        <v>50</v>
      </c>
      <c r="I383" s="3" t="s">
        <v>19</v>
      </c>
      <c r="J383" s="3" t="s">
        <v>13</v>
      </c>
      <c r="K383" s="3" t="s">
        <v>34</v>
      </c>
      <c r="L383" s="3" t="s">
        <v>45</v>
      </c>
      <c r="M383" s="7">
        <v>1</v>
      </c>
      <c r="N383" s="4">
        <v>51.16</v>
      </c>
      <c r="O383" s="5">
        <v>0</v>
      </c>
      <c r="P383" s="4">
        <v>22.39</v>
      </c>
      <c r="Q383" s="4">
        <f t="shared" si="20"/>
        <v>51.16</v>
      </c>
      <c r="R383" s="4">
        <f t="shared" si="21"/>
        <v>22.39</v>
      </c>
      <c r="S383" s="4">
        <f t="shared" si="22"/>
        <v>28.769999999999996</v>
      </c>
      <c r="T383" s="6">
        <f t="shared" si="23"/>
        <v>0.56235340109460508</v>
      </c>
    </row>
    <row r="384" spans="1:20" ht="15.6">
      <c r="A384" s="2">
        <v>2171</v>
      </c>
      <c r="B384" s="10">
        <v>46100</v>
      </c>
      <c r="C384" s="3">
        <f>YEAR(SalesDataTable[[#This Row],[Order Date]])</f>
        <v>2026</v>
      </c>
      <c r="D384" s="13" t="str">
        <f>"Q"&amp;ROUNDUP(MONTH(SalesDataTable[[#This Row],[Order Date]])/3,0)</f>
        <v>Q1</v>
      </c>
      <c r="E384" s="13">
        <f>MONTH(SalesDataTable[[#This Row],[Order Date]])</f>
        <v>3</v>
      </c>
      <c r="F384" s="3" t="str">
        <f>TEXT(SalesDataTable[[#This Row],[Order Date]],"mmm")</f>
        <v>Mar</v>
      </c>
      <c r="G384" s="3" t="s">
        <v>20</v>
      </c>
      <c r="H384" s="3" t="s">
        <v>47</v>
      </c>
      <c r="I384" s="3" t="s">
        <v>8</v>
      </c>
      <c r="J384" s="3" t="s">
        <v>16</v>
      </c>
      <c r="K384" s="3" t="s">
        <v>34</v>
      </c>
      <c r="L384" s="3" t="s">
        <v>42</v>
      </c>
      <c r="M384" s="7">
        <v>5</v>
      </c>
      <c r="N384" s="4">
        <v>35.65</v>
      </c>
      <c r="O384" s="5">
        <v>0.1</v>
      </c>
      <c r="P384" s="4">
        <v>13.64</v>
      </c>
      <c r="Q384" s="4">
        <f t="shared" si="20"/>
        <v>160.42500000000001</v>
      </c>
      <c r="R384" s="4">
        <f t="shared" si="21"/>
        <v>68.2</v>
      </c>
      <c r="S384" s="4">
        <f t="shared" si="22"/>
        <v>92.225000000000009</v>
      </c>
      <c r="T384" s="6">
        <f t="shared" si="23"/>
        <v>0.5748792270531401</v>
      </c>
    </row>
    <row r="385" spans="1:20" ht="15.6">
      <c r="A385" s="2">
        <v>2311</v>
      </c>
      <c r="B385" s="10">
        <v>46100</v>
      </c>
      <c r="C385" s="3">
        <f>YEAR(SalesDataTable[[#This Row],[Order Date]])</f>
        <v>2026</v>
      </c>
      <c r="D385" s="13" t="str">
        <f>"Q"&amp;ROUNDUP(MONTH(SalesDataTable[[#This Row],[Order Date]])/3,0)</f>
        <v>Q1</v>
      </c>
      <c r="E385" s="13">
        <f>MONTH(SalesDataTable[[#This Row],[Order Date]])</f>
        <v>3</v>
      </c>
      <c r="F385" s="3" t="str">
        <f>TEXT(SalesDataTable[[#This Row],[Order Date]],"mmm")</f>
        <v>Mar</v>
      </c>
      <c r="G385" s="3" t="s">
        <v>20</v>
      </c>
      <c r="H385" s="3" t="s">
        <v>33</v>
      </c>
      <c r="I385" s="3" t="s">
        <v>2</v>
      </c>
      <c r="J385" s="3" t="s">
        <v>13</v>
      </c>
      <c r="K385" s="3" t="s">
        <v>9</v>
      </c>
      <c r="L385" s="3" t="s">
        <v>17</v>
      </c>
      <c r="M385" s="7">
        <v>1</v>
      </c>
      <c r="N385" s="4">
        <v>145.19</v>
      </c>
      <c r="O385" s="5">
        <v>0</v>
      </c>
      <c r="P385" s="4">
        <v>80.67</v>
      </c>
      <c r="Q385" s="4">
        <f t="shared" si="20"/>
        <v>145.19</v>
      </c>
      <c r="R385" s="4">
        <f t="shared" si="21"/>
        <v>80.67</v>
      </c>
      <c r="S385" s="4">
        <f t="shared" si="22"/>
        <v>64.52</v>
      </c>
      <c r="T385" s="6">
        <f t="shared" si="23"/>
        <v>0.44438322198498514</v>
      </c>
    </row>
    <row r="386" spans="1:20" ht="15.6">
      <c r="A386" s="2">
        <v>3563</v>
      </c>
      <c r="B386" s="10">
        <v>46100</v>
      </c>
      <c r="C386" s="3">
        <f>YEAR(SalesDataTable[[#This Row],[Order Date]])</f>
        <v>2026</v>
      </c>
      <c r="D386" s="13" t="str">
        <f>"Q"&amp;ROUNDUP(MONTH(SalesDataTable[[#This Row],[Order Date]])/3,0)</f>
        <v>Q1</v>
      </c>
      <c r="E386" s="13">
        <f>MONTH(SalesDataTable[[#This Row],[Order Date]])</f>
        <v>3</v>
      </c>
      <c r="F386" s="3" t="str">
        <f>TEXT(SalesDataTable[[#This Row],[Order Date]],"mmm")</f>
        <v>Mar</v>
      </c>
      <c r="G386" s="3" t="s">
        <v>20</v>
      </c>
      <c r="H386" s="3" t="s">
        <v>33</v>
      </c>
      <c r="I386" s="3" t="s">
        <v>2</v>
      </c>
      <c r="J386" s="3" t="s">
        <v>3</v>
      </c>
      <c r="K386" s="3" t="s">
        <v>4</v>
      </c>
      <c r="L386" s="3" t="s">
        <v>26</v>
      </c>
      <c r="M386" s="7">
        <v>2</v>
      </c>
      <c r="N386" s="4">
        <v>40.090000000000003</v>
      </c>
      <c r="O386" s="5">
        <v>0</v>
      </c>
      <c r="P386" s="4">
        <v>17.2</v>
      </c>
      <c r="Q386" s="4">
        <f t="shared" ref="Q386:Q449" si="24">M386*N386*(1-O386)</f>
        <v>80.180000000000007</v>
      </c>
      <c r="R386" s="4">
        <f t="shared" ref="R386:R449" si="25">M386*P386</f>
        <v>34.4</v>
      </c>
      <c r="S386" s="4">
        <f t="shared" ref="S386:S449" si="26">Q386-R386</f>
        <v>45.780000000000008</v>
      </c>
      <c r="T386" s="6">
        <f t="shared" ref="T386:T449" si="27">IFERROR(S386/Q386,0)</f>
        <v>0.57096532801197308</v>
      </c>
    </row>
    <row r="387" spans="1:20" ht="15.6">
      <c r="A387" s="2">
        <v>3587</v>
      </c>
      <c r="B387" s="10">
        <v>46100</v>
      </c>
      <c r="C387" s="3">
        <f>YEAR(SalesDataTable[[#This Row],[Order Date]])</f>
        <v>2026</v>
      </c>
      <c r="D387" s="13" t="str">
        <f>"Q"&amp;ROUNDUP(MONTH(SalesDataTable[[#This Row],[Order Date]])/3,0)</f>
        <v>Q1</v>
      </c>
      <c r="E387" s="13">
        <f>MONTH(SalesDataTable[[#This Row],[Order Date]])</f>
        <v>3</v>
      </c>
      <c r="F387" s="3" t="str">
        <f>TEXT(SalesDataTable[[#This Row],[Order Date]],"mmm")</f>
        <v>Mar</v>
      </c>
      <c r="G387" s="3" t="s">
        <v>20</v>
      </c>
      <c r="H387" s="3" t="s">
        <v>31</v>
      </c>
      <c r="I387" s="3" t="s">
        <v>2</v>
      </c>
      <c r="J387" s="3" t="s">
        <v>3</v>
      </c>
      <c r="K387" s="3" t="s">
        <v>34</v>
      </c>
      <c r="L387" s="3" t="s">
        <v>35</v>
      </c>
      <c r="M387" s="7">
        <v>1</v>
      </c>
      <c r="N387" s="4">
        <v>39.47</v>
      </c>
      <c r="O387" s="5">
        <v>0</v>
      </c>
      <c r="P387" s="4">
        <v>15.02</v>
      </c>
      <c r="Q387" s="4">
        <f t="shared" si="24"/>
        <v>39.47</v>
      </c>
      <c r="R387" s="4">
        <f t="shared" si="25"/>
        <v>15.02</v>
      </c>
      <c r="S387" s="4">
        <f t="shared" si="26"/>
        <v>24.45</v>
      </c>
      <c r="T387" s="6">
        <f t="shared" si="27"/>
        <v>0.61945781606283257</v>
      </c>
    </row>
    <row r="388" spans="1:20" ht="15.6">
      <c r="A388" s="2">
        <v>3706</v>
      </c>
      <c r="B388" s="10">
        <v>46100</v>
      </c>
      <c r="C388" s="3">
        <f>YEAR(SalesDataTable[[#This Row],[Order Date]])</f>
        <v>2026</v>
      </c>
      <c r="D388" s="13" t="str">
        <f>"Q"&amp;ROUNDUP(MONTH(SalesDataTable[[#This Row],[Order Date]])/3,0)</f>
        <v>Q1</v>
      </c>
      <c r="E388" s="13">
        <f>MONTH(SalesDataTable[[#This Row],[Order Date]])</f>
        <v>3</v>
      </c>
      <c r="F388" s="3" t="str">
        <f>TEXT(SalesDataTable[[#This Row],[Order Date]],"mmm")</f>
        <v>Mar</v>
      </c>
      <c r="G388" s="3" t="s">
        <v>0</v>
      </c>
      <c r="H388" s="3" t="s">
        <v>1</v>
      </c>
      <c r="I388" s="3" t="s">
        <v>2</v>
      </c>
      <c r="J388" s="3" t="s">
        <v>3</v>
      </c>
      <c r="K388" s="3" t="s">
        <v>4</v>
      </c>
      <c r="L388" s="3" t="s">
        <v>30</v>
      </c>
      <c r="M388" s="7">
        <v>2</v>
      </c>
      <c r="N388" s="4">
        <v>103.42</v>
      </c>
      <c r="O388" s="5">
        <v>0</v>
      </c>
      <c r="P388" s="4">
        <v>49.51</v>
      </c>
      <c r="Q388" s="4">
        <f t="shared" si="24"/>
        <v>206.84</v>
      </c>
      <c r="R388" s="4">
        <f t="shared" si="25"/>
        <v>99.02</v>
      </c>
      <c r="S388" s="4">
        <f t="shared" si="26"/>
        <v>107.82000000000001</v>
      </c>
      <c r="T388" s="6">
        <f t="shared" si="27"/>
        <v>0.52127248114484626</v>
      </c>
    </row>
    <row r="389" spans="1:20" ht="15.6">
      <c r="A389" s="2">
        <v>4121</v>
      </c>
      <c r="B389" s="10">
        <v>46100</v>
      </c>
      <c r="C389" s="3">
        <f>YEAR(SalesDataTable[[#This Row],[Order Date]])</f>
        <v>2026</v>
      </c>
      <c r="D389" s="13" t="str">
        <f>"Q"&amp;ROUNDUP(MONTH(SalesDataTable[[#This Row],[Order Date]])/3,0)</f>
        <v>Q1</v>
      </c>
      <c r="E389" s="13">
        <f>MONTH(SalesDataTable[[#This Row],[Order Date]])</f>
        <v>3</v>
      </c>
      <c r="F389" s="3" t="str">
        <f>TEXT(SalesDataTable[[#This Row],[Order Date]],"mmm")</f>
        <v>Mar</v>
      </c>
      <c r="G389" s="3" t="s">
        <v>0</v>
      </c>
      <c r="H389" s="3" t="s">
        <v>1</v>
      </c>
      <c r="I389" s="3" t="s">
        <v>2</v>
      </c>
      <c r="J389" s="3" t="s">
        <v>3</v>
      </c>
      <c r="K389" s="3" t="s">
        <v>14</v>
      </c>
      <c r="L389" s="3" t="s">
        <v>48</v>
      </c>
      <c r="M389" s="7">
        <v>4</v>
      </c>
      <c r="N389" s="4">
        <v>161.93</v>
      </c>
      <c r="O389" s="5">
        <v>0.15</v>
      </c>
      <c r="P389" s="4">
        <v>88</v>
      </c>
      <c r="Q389" s="4">
        <f t="shared" si="24"/>
        <v>550.56200000000001</v>
      </c>
      <c r="R389" s="4">
        <f t="shared" si="25"/>
        <v>352</v>
      </c>
      <c r="S389" s="4">
        <f t="shared" si="26"/>
        <v>198.56200000000001</v>
      </c>
      <c r="T389" s="6">
        <f t="shared" si="27"/>
        <v>0.36065329608654428</v>
      </c>
    </row>
    <row r="390" spans="1:20" ht="15.6">
      <c r="A390" s="2">
        <v>1047</v>
      </c>
      <c r="B390" s="10">
        <v>46101</v>
      </c>
      <c r="C390" s="3">
        <f>YEAR(SalesDataTable[[#This Row],[Order Date]])</f>
        <v>2026</v>
      </c>
      <c r="D390" s="13" t="str">
        <f>"Q"&amp;ROUNDUP(MONTH(SalesDataTable[[#This Row],[Order Date]])/3,0)</f>
        <v>Q1</v>
      </c>
      <c r="E390" s="13">
        <f>MONTH(SalesDataTable[[#This Row],[Order Date]])</f>
        <v>3</v>
      </c>
      <c r="F390" s="3" t="str">
        <f>TEXT(SalesDataTable[[#This Row],[Order Date]],"mmm")</f>
        <v>Mar</v>
      </c>
      <c r="G390" s="3" t="s">
        <v>0</v>
      </c>
      <c r="H390" s="3" t="s">
        <v>1</v>
      </c>
      <c r="I390" s="3" t="s">
        <v>2</v>
      </c>
      <c r="J390" s="3" t="s">
        <v>3</v>
      </c>
      <c r="K390" s="3" t="s">
        <v>14</v>
      </c>
      <c r="L390" s="3" t="s">
        <v>32</v>
      </c>
      <c r="M390" s="7">
        <v>2</v>
      </c>
      <c r="N390" s="4">
        <v>46.21</v>
      </c>
      <c r="O390" s="5">
        <v>0.05</v>
      </c>
      <c r="P390" s="4">
        <v>18.37</v>
      </c>
      <c r="Q390" s="4">
        <f t="shared" si="24"/>
        <v>87.798999999999992</v>
      </c>
      <c r="R390" s="4">
        <f t="shared" si="25"/>
        <v>36.74</v>
      </c>
      <c r="S390" s="4">
        <f t="shared" si="26"/>
        <v>51.05899999999999</v>
      </c>
      <c r="T390" s="6">
        <f t="shared" si="27"/>
        <v>0.58154420893176451</v>
      </c>
    </row>
    <row r="391" spans="1:20" ht="15.6">
      <c r="A391" s="2">
        <v>1142</v>
      </c>
      <c r="B391" s="10">
        <v>46101</v>
      </c>
      <c r="C391" s="3">
        <f>YEAR(SalesDataTable[[#This Row],[Order Date]])</f>
        <v>2026</v>
      </c>
      <c r="D391" s="13" t="str">
        <f>"Q"&amp;ROUNDUP(MONTH(SalesDataTable[[#This Row],[Order Date]])/3,0)</f>
        <v>Q1</v>
      </c>
      <c r="E391" s="13">
        <f>MONTH(SalesDataTable[[#This Row],[Order Date]])</f>
        <v>3</v>
      </c>
      <c r="F391" s="3" t="str">
        <f>TEXT(SalesDataTable[[#This Row],[Order Date]],"mmm")</f>
        <v>Mar</v>
      </c>
      <c r="G391" s="3" t="s">
        <v>6</v>
      </c>
      <c r="H391" s="3" t="s">
        <v>41</v>
      </c>
      <c r="I391" s="3" t="s">
        <v>2</v>
      </c>
      <c r="J391" s="3" t="s">
        <v>13</v>
      </c>
      <c r="K391" s="3" t="s">
        <v>23</v>
      </c>
      <c r="L391" s="3" t="s">
        <v>51</v>
      </c>
      <c r="M391" s="7">
        <v>3</v>
      </c>
      <c r="N391" s="4">
        <v>125.85</v>
      </c>
      <c r="O391" s="5">
        <v>0</v>
      </c>
      <c r="P391" s="4">
        <v>59.19</v>
      </c>
      <c r="Q391" s="4">
        <f t="shared" si="24"/>
        <v>377.54999999999995</v>
      </c>
      <c r="R391" s="4">
        <f t="shared" si="25"/>
        <v>177.57</v>
      </c>
      <c r="S391" s="4">
        <f t="shared" si="26"/>
        <v>199.97999999999996</v>
      </c>
      <c r="T391" s="6">
        <f t="shared" si="27"/>
        <v>0.52967818831942781</v>
      </c>
    </row>
    <row r="392" spans="1:20" ht="15.6">
      <c r="A392" s="2">
        <v>2232</v>
      </c>
      <c r="B392" s="10">
        <v>46101</v>
      </c>
      <c r="C392" s="3">
        <f>YEAR(SalesDataTable[[#This Row],[Order Date]])</f>
        <v>2026</v>
      </c>
      <c r="D392" s="13" t="str">
        <f>"Q"&amp;ROUNDUP(MONTH(SalesDataTable[[#This Row],[Order Date]])/3,0)</f>
        <v>Q1</v>
      </c>
      <c r="E392" s="13">
        <f>MONTH(SalesDataTable[[#This Row],[Order Date]])</f>
        <v>3</v>
      </c>
      <c r="F392" s="3" t="str">
        <f>TEXT(SalesDataTable[[#This Row],[Order Date]],"mmm")</f>
        <v>Mar</v>
      </c>
      <c r="G392" s="3" t="s">
        <v>20</v>
      </c>
      <c r="H392" s="3" t="s">
        <v>47</v>
      </c>
      <c r="I392" s="3" t="s">
        <v>19</v>
      </c>
      <c r="J392" s="3" t="s">
        <v>13</v>
      </c>
      <c r="K392" s="3" t="s">
        <v>14</v>
      </c>
      <c r="L392" s="3" t="s">
        <v>15</v>
      </c>
      <c r="M392" s="7">
        <v>2</v>
      </c>
      <c r="N392" s="4">
        <v>36.340000000000003</v>
      </c>
      <c r="O392" s="5">
        <v>0</v>
      </c>
      <c r="P392" s="4">
        <v>13.8</v>
      </c>
      <c r="Q392" s="4">
        <f t="shared" si="24"/>
        <v>72.680000000000007</v>
      </c>
      <c r="R392" s="4">
        <f t="shared" si="25"/>
        <v>27.6</v>
      </c>
      <c r="S392" s="4">
        <f t="shared" si="26"/>
        <v>45.080000000000005</v>
      </c>
      <c r="T392" s="6">
        <f t="shared" si="27"/>
        <v>0.620253164556962</v>
      </c>
    </row>
    <row r="393" spans="1:20" ht="15.6">
      <c r="A393" s="2">
        <v>2339</v>
      </c>
      <c r="B393" s="10">
        <v>46101</v>
      </c>
      <c r="C393" s="3">
        <f>YEAR(SalesDataTable[[#This Row],[Order Date]])</f>
        <v>2026</v>
      </c>
      <c r="D393" s="13" t="str">
        <f>"Q"&amp;ROUNDUP(MONTH(SalesDataTable[[#This Row],[Order Date]])/3,0)</f>
        <v>Q1</v>
      </c>
      <c r="E393" s="13">
        <f>MONTH(SalesDataTable[[#This Row],[Order Date]])</f>
        <v>3</v>
      </c>
      <c r="F393" s="3" t="str">
        <f>TEXT(SalesDataTable[[#This Row],[Order Date]],"mmm")</f>
        <v>Mar</v>
      </c>
      <c r="G393" s="3" t="s">
        <v>6</v>
      </c>
      <c r="H393" s="3" t="s">
        <v>43</v>
      </c>
      <c r="I393" s="3" t="s">
        <v>28</v>
      </c>
      <c r="J393" s="3" t="s">
        <v>13</v>
      </c>
      <c r="K393" s="3" t="s">
        <v>4</v>
      </c>
      <c r="L393" s="3" t="s">
        <v>22</v>
      </c>
      <c r="M393" s="7">
        <v>2</v>
      </c>
      <c r="N393" s="4">
        <v>51.29</v>
      </c>
      <c r="O393" s="5">
        <v>0</v>
      </c>
      <c r="P393" s="4">
        <v>23.15</v>
      </c>
      <c r="Q393" s="4">
        <f t="shared" si="24"/>
        <v>102.58</v>
      </c>
      <c r="R393" s="4">
        <f t="shared" si="25"/>
        <v>46.3</v>
      </c>
      <c r="S393" s="4">
        <f t="shared" si="26"/>
        <v>56.28</v>
      </c>
      <c r="T393" s="6">
        <f t="shared" si="27"/>
        <v>0.54864496003119523</v>
      </c>
    </row>
    <row r="394" spans="1:20" ht="15.6">
      <c r="A394" s="2">
        <v>3611</v>
      </c>
      <c r="B394" s="10">
        <v>46101</v>
      </c>
      <c r="C394" s="3">
        <f>YEAR(SalesDataTable[[#This Row],[Order Date]])</f>
        <v>2026</v>
      </c>
      <c r="D394" s="13" t="str">
        <f>"Q"&amp;ROUNDUP(MONTH(SalesDataTable[[#This Row],[Order Date]])/3,0)</f>
        <v>Q1</v>
      </c>
      <c r="E394" s="13">
        <f>MONTH(SalesDataTable[[#This Row],[Order Date]])</f>
        <v>3</v>
      </c>
      <c r="F394" s="3" t="str">
        <f>TEXT(SalesDataTable[[#This Row],[Order Date]],"mmm")</f>
        <v>Mar</v>
      </c>
      <c r="G394" s="3" t="s">
        <v>6</v>
      </c>
      <c r="H394" s="3" t="s">
        <v>7</v>
      </c>
      <c r="I394" s="3" t="s">
        <v>8</v>
      </c>
      <c r="J394" s="3" t="s">
        <v>16</v>
      </c>
      <c r="K394" s="3" t="s">
        <v>4</v>
      </c>
      <c r="L394" s="3" t="s">
        <v>26</v>
      </c>
      <c r="M394" s="7">
        <v>6</v>
      </c>
      <c r="N394" s="4">
        <v>40.89</v>
      </c>
      <c r="O394" s="5">
        <v>0.1</v>
      </c>
      <c r="P394" s="4">
        <v>16.84</v>
      </c>
      <c r="Q394" s="4">
        <f t="shared" si="24"/>
        <v>220.80600000000001</v>
      </c>
      <c r="R394" s="4">
        <f t="shared" si="25"/>
        <v>101.03999999999999</v>
      </c>
      <c r="S394" s="4">
        <f t="shared" si="26"/>
        <v>119.76600000000002</v>
      </c>
      <c r="T394" s="6">
        <f t="shared" si="27"/>
        <v>0.54240373902883077</v>
      </c>
    </row>
    <row r="395" spans="1:20" ht="15.6">
      <c r="A395" s="2">
        <v>3953</v>
      </c>
      <c r="B395" s="10">
        <v>46101</v>
      </c>
      <c r="C395" s="3">
        <f>YEAR(SalesDataTable[[#This Row],[Order Date]])</f>
        <v>2026</v>
      </c>
      <c r="D395" s="13" t="str">
        <f>"Q"&amp;ROUNDUP(MONTH(SalesDataTable[[#This Row],[Order Date]])/3,0)</f>
        <v>Q1</v>
      </c>
      <c r="E395" s="13">
        <f>MONTH(SalesDataTable[[#This Row],[Order Date]])</f>
        <v>3</v>
      </c>
      <c r="F395" s="3" t="str">
        <f>TEXT(SalesDataTable[[#This Row],[Order Date]],"mmm")</f>
        <v>Mar</v>
      </c>
      <c r="G395" s="3" t="s">
        <v>6</v>
      </c>
      <c r="H395" s="3" t="s">
        <v>49</v>
      </c>
      <c r="I395" s="3" t="s">
        <v>2</v>
      </c>
      <c r="J395" s="3" t="s">
        <v>13</v>
      </c>
      <c r="K395" s="3" t="s">
        <v>34</v>
      </c>
      <c r="L395" s="3" t="s">
        <v>38</v>
      </c>
      <c r="M395" s="7">
        <v>1</v>
      </c>
      <c r="N395" s="4">
        <v>120.63</v>
      </c>
      <c r="O395" s="5">
        <v>0</v>
      </c>
      <c r="P395" s="4">
        <v>70.28</v>
      </c>
      <c r="Q395" s="4">
        <f t="shared" si="24"/>
        <v>120.63</v>
      </c>
      <c r="R395" s="4">
        <f t="shared" si="25"/>
        <v>70.28</v>
      </c>
      <c r="S395" s="4">
        <f t="shared" si="26"/>
        <v>50.349999999999994</v>
      </c>
      <c r="T395" s="6">
        <f t="shared" si="27"/>
        <v>0.41739202520102792</v>
      </c>
    </row>
    <row r="396" spans="1:20" ht="15.6">
      <c r="A396" s="2">
        <v>4253</v>
      </c>
      <c r="B396" s="10">
        <v>46101</v>
      </c>
      <c r="C396" s="3">
        <f>YEAR(SalesDataTable[[#This Row],[Order Date]])</f>
        <v>2026</v>
      </c>
      <c r="D396" s="13" t="str">
        <f>"Q"&amp;ROUNDUP(MONTH(SalesDataTable[[#This Row],[Order Date]])/3,0)</f>
        <v>Q1</v>
      </c>
      <c r="E396" s="13">
        <f>MONTH(SalesDataTable[[#This Row],[Order Date]])</f>
        <v>3</v>
      </c>
      <c r="F396" s="3" t="str">
        <f>TEXT(SalesDataTable[[#This Row],[Order Date]],"mmm")</f>
        <v>Mar</v>
      </c>
      <c r="G396" s="3" t="s">
        <v>20</v>
      </c>
      <c r="H396" s="3" t="s">
        <v>47</v>
      </c>
      <c r="I396" s="3" t="s">
        <v>8</v>
      </c>
      <c r="J396" s="3" t="s">
        <v>13</v>
      </c>
      <c r="K396" s="3" t="s">
        <v>4</v>
      </c>
      <c r="L396" s="3" t="s">
        <v>5</v>
      </c>
      <c r="M396" s="7">
        <v>5</v>
      </c>
      <c r="N396" s="4">
        <v>82.64</v>
      </c>
      <c r="O396" s="5">
        <v>0.1</v>
      </c>
      <c r="P396" s="4">
        <v>43.52</v>
      </c>
      <c r="Q396" s="4">
        <f t="shared" si="24"/>
        <v>371.88</v>
      </c>
      <c r="R396" s="4">
        <f t="shared" si="25"/>
        <v>217.60000000000002</v>
      </c>
      <c r="S396" s="4">
        <f t="shared" si="26"/>
        <v>154.27999999999997</v>
      </c>
      <c r="T396" s="6">
        <f t="shared" si="27"/>
        <v>0.41486501021834993</v>
      </c>
    </row>
    <row r="397" spans="1:20" ht="15.6">
      <c r="A397" s="2">
        <v>4952</v>
      </c>
      <c r="B397" s="10">
        <v>46101</v>
      </c>
      <c r="C397" s="3">
        <f>YEAR(SalesDataTable[[#This Row],[Order Date]])</f>
        <v>2026</v>
      </c>
      <c r="D397" s="13" t="str">
        <f>"Q"&amp;ROUNDUP(MONTH(SalesDataTable[[#This Row],[Order Date]])/3,0)</f>
        <v>Q1</v>
      </c>
      <c r="E397" s="13">
        <f>MONTH(SalesDataTable[[#This Row],[Order Date]])</f>
        <v>3</v>
      </c>
      <c r="F397" s="3" t="str">
        <f>TEXT(SalesDataTable[[#This Row],[Order Date]],"mmm")</f>
        <v>Mar</v>
      </c>
      <c r="G397" s="3" t="s">
        <v>6</v>
      </c>
      <c r="H397" s="3" t="s">
        <v>27</v>
      </c>
      <c r="I397" s="3" t="s">
        <v>2</v>
      </c>
      <c r="J397" s="3" t="s">
        <v>16</v>
      </c>
      <c r="K397" s="3" t="s">
        <v>9</v>
      </c>
      <c r="L397" s="3" t="s">
        <v>46</v>
      </c>
      <c r="M397" s="7">
        <v>2</v>
      </c>
      <c r="N397" s="4">
        <v>72.459999999999994</v>
      </c>
      <c r="O397" s="5">
        <v>0</v>
      </c>
      <c r="P397" s="4">
        <v>33.31</v>
      </c>
      <c r="Q397" s="4">
        <f t="shared" si="24"/>
        <v>144.91999999999999</v>
      </c>
      <c r="R397" s="4">
        <f t="shared" si="25"/>
        <v>66.62</v>
      </c>
      <c r="S397" s="4">
        <f t="shared" si="26"/>
        <v>78.299999999999983</v>
      </c>
      <c r="T397" s="6">
        <f t="shared" si="27"/>
        <v>0.54029809550096597</v>
      </c>
    </row>
    <row r="398" spans="1:20" ht="15.6">
      <c r="A398" s="2">
        <v>5016</v>
      </c>
      <c r="B398" s="10">
        <v>46101</v>
      </c>
      <c r="C398" s="3">
        <f>YEAR(SalesDataTable[[#This Row],[Order Date]])</f>
        <v>2026</v>
      </c>
      <c r="D398" s="13" t="str">
        <f>"Q"&amp;ROUNDUP(MONTH(SalesDataTable[[#This Row],[Order Date]])/3,0)</f>
        <v>Q1</v>
      </c>
      <c r="E398" s="13">
        <f>MONTH(SalesDataTable[[#This Row],[Order Date]])</f>
        <v>3</v>
      </c>
      <c r="F398" s="3" t="str">
        <f>TEXT(SalesDataTable[[#This Row],[Order Date]],"mmm")</f>
        <v>Mar</v>
      </c>
      <c r="G398" s="3" t="s">
        <v>6</v>
      </c>
      <c r="H398" s="3" t="s">
        <v>43</v>
      </c>
      <c r="I398" s="3" t="s">
        <v>28</v>
      </c>
      <c r="J398" s="3" t="s">
        <v>13</v>
      </c>
      <c r="K398" s="3" t="s">
        <v>34</v>
      </c>
      <c r="L398" s="3" t="s">
        <v>35</v>
      </c>
      <c r="M398" s="7">
        <v>2</v>
      </c>
      <c r="N398" s="4">
        <v>40.659999999999997</v>
      </c>
      <c r="O398" s="5">
        <v>0.1</v>
      </c>
      <c r="P398" s="4">
        <v>14.63</v>
      </c>
      <c r="Q398" s="4">
        <f t="shared" si="24"/>
        <v>73.188000000000002</v>
      </c>
      <c r="R398" s="4">
        <f t="shared" si="25"/>
        <v>29.26</v>
      </c>
      <c r="S398" s="4">
        <f t="shared" si="26"/>
        <v>43.927999999999997</v>
      </c>
      <c r="T398" s="6">
        <f t="shared" si="27"/>
        <v>0.60020768431983385</v>
      </c>
    </row>
    <row r="399" spans="1:20" ht="15.6">
      <c r="A399" s="2">
        <v>839</v>
      </c>
      <c r="B399" s="10">
        <v>46102</v>
      </c>
      <c r="C399" s="3">
        <f>YEAR(SalesDataTable[[#This Row],[Order Date]])</f>
        <v>2026</v>
      </c>
      <c r="D399" s="13" t="str">
        <f>"Q"&amp;ROUNDUP(MONTH(SalesDataTable[[#This Row],[Order Date]])/3,0)</f>
        <v>Q1</v>
      </c>
      <c r="E399" s="13">
        <f>MONTH(SalesDataTable[[#This Row],[Order Date]])</f>
        <v>3</v>
      </c>
      <c r="F399" s="3" t="str">
        <f>TEXT(SalesDataTable[[#This Row],[Order Date]],"mmm")</f>
        <v>Mar</v>
      </c>
      <c r="G399" s="3" t="s">
        <v>6</v>
      </c>
      <c r="H399" s="3" t="s">
        <v>43</v>
      </c>
      <c r="I399" s="3" t="s">
        <v>28</v>
      </c>
      <c r="J399" s="3" t="s">
        <v>13</v>
      </c>
      <c r="K399" s="3" t="s">
        <v>4</v>
      </c>
      <c r="L399" s="3" t="s">
        <v>26</v>
      </c>
      <c r="M399" s="7">
        <v>1</v>
      </c>
      <c r="N399" s="4">
        <v>40.5</v>
      </c>
      <c r="O399" s="5">
        <v>0.05</v>
      </c>
      <c r="P399" s="4">
        <v>17.16</v>
      </c>
      <c r="Q399" s="4">
        <f t="shared" si="24"/>
        <v>38.475000000000001</v>
      </c>
      <c r="R399" s="4">
        <f t="shared" si="25"/>
        <v>17.16</v>
      </c>
      <c r="S399" s="4">
        <f t="shared" si="26"/>
        <v>21.315000000000001</v>
      </c>
      <c r="T399" s="6">
        <f t="shared" si="27"/>
        <v>0.55399610136452238</v>
      </c>
    </row>
    <row r="400" spans="1:20" ht="15.6">
      <c r="A400" s="2">
        <v>1382</v>
      </c>
      <c r="B400" s="10">
        <v>46102</v>
      </c>
      <c r="C400" s="3">
        <f>YEAR(SalesDataTable[[#This Row],[Order Date]])</f>
        <v>2026</v>
      </c>
      <c r="D400" s="13" t="str">
        <f>"Q"&amp;ROUNDUP(MONTH(SalesDataTable[[#This Row],[Order Date]])/3,0)</f>
        <v>Q1</v>
      </c>
      <c r="E400" s="13">
        <f>MONTH(SalesDataTable[[#This Row],[Order Date]])</f>
        <v>3</v>
      </c>
      <c r="F400" s="3" t="str">
        <f>TEXT(SalesDataTable[[#This Row],[Order Date]],"mmm")</f>
        <v>Mar</v>
      </c>
      <c r="G400" s="3" t="s">
        <v>11</v>
      </c>
      <c r="H400" s="3" t="s">
        <v>12</v>
      </c>
      <c r="I400" s="3" t="s">
        <v>2</v>
      </c>
      <c r="J400" s="3" t="s">
        <v>16</v>
      </c>
      <c r="K400" s="3" t="s">
        <v>9</v>
      </c>
      <c r="L400" s="3" t="s">
        <v>46</v>
      </c>
      <c r="M400" s="7">
        <v>1</v>
      </c>
      <c r="N400" s="4">
        <v>72.16</v>
      </c>
      <c r="O400" s="5">
        <v>0</v>
      </c>
      <c r="P400" s="4">
        <v>33.11</v>
      </c>
      <c r="Q400" s="4">
        <f t="shared" si="24"/>
        <v>72.16</v>
      </c>
      <c r="R400" s="4">
        <f t="shared" si="25"/>
        <v>33.11</v>
      </c>
      <c r="S400" s="4">
        <f t="shared" si="26"/>
        <v>39.049999999999997</v>
      </c>
      <c r="T400" s="6">
        <f t="shared" si="27"/>
        <v>0.54115853658536583</v>
      </c>
    </row>
    <row r="401" spans="1:20" ht="15.6">
      <c r="A401" s="2">
        <v>1452</v>
      </c>
      <c r="B401" s="10">
        <v>46102</v>
      </c>
      <c r="C401" s="3">
        <f>YEAR(SalesDataTable[[#This Row],[Order Date]])</f>
        <v>2026</v>
      </c>
      <c r="D401" s="13" t="str">
        <f>"Q"&amp;ROUNDUP(MONTH(SalesDataTable[[#This Row],[Order Date]])/3,0)</f>
        <v>Q1</v>
      </c>
      <c r="E401" s="13">
        <f>MONTH(SalesDataTable[[#This Row],[Order Date]])</f>
        <v>3</v>
      </c>
      <c r="F401" s="3" t="str">
        <f>TEXT(SalesDataTable[[#This Row],[Order Date]],"mmm")</f>
        <v>Mar</v>
      </c>
      <c r="G401" s="3" t="s">
        <v>11</v>
      </c>
      <c r="H401" s="3" t="s">
        <v>25</v>
      </c>
      <c r="I401" s="3" t="s">
        <v>28</v>
      </c>
      <c r="J401" s="3" t="s">
        <v>16</v>
      </c>
      <c r="K401" s="3" t="s">
        <v>14</v>
      </c>
      <c r="L401" s="3" t="s">
        <v>48</v>
      </c>
      <c r="M401" s="7">
        <v>1</v>
      </c>
      <c r="N401" s="4">
        <v>161.93</v>
      </c>
      <c r="O401" s="5">
        <v>0.15</v>
      </c>
      <c r="P401" s="4">
        <v>87.5</v>
      </c>
      <c r="Q401" s="4">
        <f t="shared" si="24"/>
        <v>137.6405</v>
      </c>
      <c r="R401" s="4">
        <f t="shared" si="25"/>
        <v>87.5</v>
      </c>
      <c r="S401" s="4">
        <f t="shared" si="26"/>
        <v>50.140500000000003</v>
      </c>
      <c r="T401" s="6">
        <f t="shared" si="27"/>
        <v>0.36428594781332529</v>
      </c>
    </row>
    <row r="402" spans="1:20" ht="15.6">
      <c r="A402" s="2">
        <v>1845</v>
      </c>
      <c r="B402" s="10">
        <v>46102</v>
      </c>
      <c r="C402" s="3">
        <f>YEAR(SalesDataTable[[#This Row],[Order Date]])</f>
        <v>2026</v>
      </c>
      <c r="D402" s="13" t="str">
        <f>"Q"&amp;ROUNDUP(MONTH(SalesDataTable[[#This Row],[Order Date]])/3,0)</f>
        <v>Q1</v>
      </c>
      <c r="E402" s="13">
        <f>MONTH(SalesDataTable[[#This Row],[Order Date]])</f>
        <v>3</v>
      </c>
      <c r="F402" s="3" t="str">
        <f>TEXT(SalesDataTable[[#This Row],[Order Date]],"mmm")</f>
        <v>Mar</v>
      </c>
      <c r="G402" s="3" t="s">
        <v>0</v>
      </c>
      <c r="H402" s="3" t="s">
        <v>36</v>
      </c>
      <c r="I402" s="3" t="s">
        <v>2</v>
      </c>
      <c r="J402" s="3" t="s">
        <v>3</v>
      </c>
      <c r="K402" s="3" t="s">
        <v>23</v>
      </c>
      <c r="L402" s="3" t="s">
        <v>24</v>
      </c>
      <c r="M402" s="7">
        <v>3</v>
      </c>
      <c r="N402" s="4">
        <v>348.54</v>
      </c>
      <c r="O402" s="5">
        <v>0.1</v>
      </c>
      <c r="P402" s="4">
        <v>200.3</v>
      </c>
      <c r="Q402" s="4">
        <f t="shared" si="24"/>
        <v>941.05800000000011</v>
      </c>
      <c r="R402" s="4">
        <f t="shared" si="25"/>
        <v>600.90000000000009</v>
      </c>
      <c r="S402" s="4">
        <f t="shared" si="26"/>
        <v>340.15800000000002</v>
      </c>
      <c r="T402" s="6">
        <f t="shared" si="27"/>
        <v>0.36146337420222768</v>
      </c>
    </row>
    <row r="403" spans="1:20" ht="15.6">
      <c r="A403" s="2">
        <v>3560</v>
      </c>
      <c r="B403" s="10">
        <v>46102</v>
      </c>
      <c r="C403" s="3">
        <f>YEAR(SalesDataTable[[#This Row],[Order Date]])</f>
        <v>2026</v>
      </c>
      <c r="D403" s="13" t="str">
        <f>"Q"&amp;ROUNDUP(MONTH(SalesDataTable[[#This Row],[Order Date]])/3,0)</f>
        <v>Q1</v>
      </c>
      <c r="E403" s="13">
        <f>MONTH(SalesDataTable[[#This Row],[Order Date]])</f>
        <v>3</v>
      </c>
      <c r="F403" s="3" t="str">
        <f>TEXT(SalesDataTable[[#This Row],[Order Date]],"mmm")</f>
        <v>Mar</v>
      </c>
      <c r="G403" s="3" t="s">
        <v>11</v>
      </c>
      <c r="H403" s="3" t="s">
        <v>52</v>
      </c>
      <c r="I403" s="3" t="s">
        <v>2</v>
      </c>
      <c r="J403" s="3" t="s">
        <v>3</v>
      </c>
      <c r="K403" s="3" t="s">
        <v>34</v>
      </c>
      <c r="L403" s="3" t="s">
        <v>45</v>
      </c>
      <c r="M403" s="7">
        <v>3</v>
      </c>
      <c r="N403" s="4">
        <v>50.46</v>
      </c>
      <c r="O403" s="5">
        <v>0.1</v>
      </c>
      <c r="P403" s="4">
        <v>21.9</v>
      </c>
      <c r="Q403" s="4">
        <f t="shared" si="24"/>
        <v>136.24199999999999</v>
      </c>
      <c r="R403" s="4">
        <f t="shared" si="25"/>
        <v>65.699999999999989</v>
      </c>
      <c r="S403" s="4">
        <f t="shared" si="26"/>
        <v>70.542000000000002</v>
      </c>
      <c r="T403" s="6">
        <f t="shared" si="27"/>
        <v>0.51776985070683057</v>
      </c>
    </row>
    <row r="404" spans="1:20" ht="15.6">
      <c r="A404" s="2">
        <v>4059</v>
      </c>
      <c r="B404" s="10">
        <v>46102</v>
      </c>
      <c r="C404" s="3">
        <f>YEAR(SalesDataTable[[#This Row],[Order Date]])</f>
        <v>2026</v>
      </c>
      <c r="D404" s="13" t="str">
        <f>"Q"&amp;ROUNDUP(MONTH(SalesDataTable[[#This Row],[Order Date]])/3,0)</f>
        <v>Q1</v>
      </c>
      <c r="E404" s="13">
        <f>MONTH(SalesDataTable[[#This Row],[Order Date]])</f>
        <v>3</v>
      </c>
      <c r="F404" s="3" t="str">
        <f>TEXT(SalesDataTable[[#This Row],[Order Date]],"mmm")</f>
        <v>Mar</v>
      </c>
      <c r="G404" s="3" t="s">
        <v>20</v>
      </c>
      <c r="H404" s="3" t="s">
        <v>47</v>
      </c>
      <c r="I404" s="3" t="s">
        <v>28</v>
      </c>
      <c r="J404" s="3" t="s">
        <v>13</v>
      </c>
      <c r="K404" s="3" t="s">
        <v>23</v>
      </c>
      <c r="L404" s="3" t="s">
        <v>40</v>
      </c>
      <c r="M404" s="7">
        <v>1</v>
      </c>
      <c r="N404" s="4">
        <v>83.62</v>
      </c>
      <c r="O404" s="5">
        <v>0</v>
      </c>
      <c r="P404" s="4">
        <v>39.15</v>
      </c>
      <c r="Q404" s="4">
        <f t="shared" si="24"/>
        <v>83.62</v>
      </c>
      <c r="R404" s="4">
        <f t="shared" si="25"/>
        <v>39.15</v>
      </c>
      <c r="S404" s="4">
        <f t="shared" si="26"/>
        <v>44.470000000000006</v>
      </c>
      <c r="T404" s="6">
        <f t="shared" si="27"/>
        <v>0.53181057163358048</v>
      </c>
    </row>
    <row r="405" spans="1:20" ht="15.6">
      <c r="A405" s="2">
        <v>4731</v>
      </c>
      <c r="B405" s="10">
        <v>46102</v>
      </c>
      <c r="C405" s="3">
        <f>YEAR(SalesDataTable[[#This Row],[Order Date]])</f>
        <v>2026</v>
      </c>
      <c r="D405" s="13" t="str">
        <f>"Q"&amp;ROUNDUP(MONTH(SalesDataTable[[#This Row],[Order Date]])/3,0)</f>
        <v>Q1</v>
      </c>
      <c r="E405" s="13">
        <f>MONTH(SalesDataTable[[#This Row],[Order Date]])</f>
        <v>3</v>
      </c>
      <c r="F405" s="3" t="str">
        <f>TEXT(SalesDataTable[[#This Row],[Order Date]],"mmm")</f>
        <v>Mar</v>
      </c>
      <c r="G405" s="3" t="s">
        <v>6</v>
      </c>
      <c r="H405" s="3" t="s">
        <v>43</v>
      </c>
      <c r="I405" s="3" t="s">
        <v>8</v>
      </c>
      <c r="J405" s="3" t="s">
        <v>16</v>
      </c>
      <c r="K405" s="3" t="s">
        <v>4</v>
      </c>
      <c r="L405" s="3" t="s">
        <v>22</v>
      </c>
      <c r="M405" s="7">
        <v>6</v>
      </c>
      <c r="N405" s="4">
        <v>51.07</v>
      </c>
      <c r="O405" s="5">
        <v>0.1</v>
      </c>
      <c r="P405" s="4">
        <v>22.68</v>
      </c>
      <c r="Q405" s="4">
        <f t="shared" si="24"/>
        <v>275.77800000000002</v>
      </c>
      <c r="R405" s="4">
        <f t="shared" si="25"/>
        <v>136.07999999999998</v>
      </c>
      <c r="S405" s="4">
        <f t="shared" si="26"/>
        <v>139.69800000000004</v>
      </c>
      <c r="T405" s="6">
        <f t="shared" si="27"/>
        <v>0.50655962404542798</v>
      </c>
    </row>
    <row r="406" spans="1:20" ht="15.6">
      <c r="A406" s="2">
        <v>693</v>
      </c>
      <c r="B406" s="10">
        <v>46103</v>
      </c>
      <c r="C406" s="3">
        <f>YEAR(SalesDataTable[[#This Row],[Order Date]])</f>
        <v>2026</v>
      </c>
      <c r="D406" s="13" t="str">
        <f>"Q"&amp;ROUNDUP(MONTH(SalesDataTable[[#This Row],[Order Date]])/3,0)</f>
        <v>Q1</v>
      </c>
      <c r="E406" s="13">
        <f>MONTH(SalesDataTable[[#This Row],[Order Date]])</f>
        <v>3</v>
      </c>
      <c r="F406" s="3" t="str">
        <f>TEXT(SalesDataTable[[#This Row],[Order Date]],"mmm")</f>
        <v>Mar</v>
      </c>
      <c r="G406" s="3" t="s">
        <v>6</v>
      </c>
      <c r="H406" s="3" t="s">
        <v>41</v>
      </c>
      <c r="I406" s="3" t="s">
        <v>2</v>
      </c>
      <c r="J406" s="3" t="s">
        <v>13</v>
      </c>
      <c r="K406" s="3" t="s">
        <v>14</v>
      </c>
      <c r="L406" s="3" t="s">
        <v>32</v>
      </c>
      <c r="M406" s="7">
        <v>3</v>
      </c>
      <c r="N406" s="4">
        <v>47.02</v>
      </c>
      <c r="O406" s="5">
        <v>0.1</v>
      </c>
      <c r="P406" s="4">
        <v>17.989999999999998</v>
      </c>
      <c r="Q406" s="4">
        <f t="shared" si="24"/>
        <v>126.95400000000001</v>
      </c>
      <c r="R406" s="4">
        <f t="shared" si="25"/>
        <v>53.97</v>
      </c>
      <c r="S406" s="4">
        <f t="shared" si="26"/>
        <v>72.984000000000009</v>
      </c>
      <c r="T406" s="6">
        <f t="shared" si="27"/>
        <v>0.57488539155914742</v>
      </c>
    </row>
    <row r="407" spans="1:20" ht="15.6">
      <c r="A407" s="2">
        <v>1672</v>
      </c>
      <c r="B407" s="10">
        <v>46103</v>
      </c>
      <c r="C407" s="3">
        <f>YEAR(SalesDataTable[[#This Row],[Order Date]])</f>
        <v>2026</v>
      </c>
      <c r="D407" s="13" t="str">
        <f>"Q"&amp;ROUNDUP(MONTH(SalesDataTable[[#This Row],[Order Date]])/3,0)</f>
        <v>Q1</v>
      </c>
      <c r="E407" s="13">
        <f>MONTH(SalesDataTable[[#This Row],[Order Date]])</f>
        <v>3</v>
      </c>
      <c r="F407" s="3" t="str">
        <f>TEXT(SalesDataTable[[#This Row],[Order Date]],"mmm")</f>
        <v>Mar</v>
      </c>
      <c r="G407" s="3" t="s">
        <v>11</v>
      </c>
      <c r="H407" s="3" t="s">
        <v>25</v>
      </c>
      <c r="I407" s="3" t="s">
        <v>28</v>
      </c>
      <c r="J407" s="3" t="s">
        <v>3</v>
      </c>
      <c r="K407" s="3" t="s">
        <v>14</v>
      </c>
      <c r="L407" s="3" t="s">
        <v>32</v>
      </c>
      <c r="M407" s="7">
        <v>1</v>
      </c>
      <c r="N407" s="4">
        <v>47.1</v>
      </c>
      <c r="O407" s="5">
        <v>0.05</v>
      </c>
      <c r="P407" s="4">
        <v>18.48</v>
      </c>
      <c r="Q407" s="4">
        <f t="shared" si="24"/>
        <v>44.744999999999997</v>
      </c>
      <c r="R407" s="4">
        <f t="shared" si="25"/>
        <v>18.48</v>
      </c>
      <c r="S407" s="4">
        <f t="shared" si="26"/>
        <v>26.264999999999997</v>
      </c>
      <c r="T407" s="6">
        <f t="shared" si="27"/>
        <v>0.58699296010727453</v>
      </c>
    </row>
    <row r="408" spans="1:20" ht="15.6">
      <c r="A408" s="2">
        <v>2347</v>
      </c>
      <c r="B408" s="10">
        <v>46103</v>
      </c>
      <c r="C408" s="3">
        <f>YEAR(SalesDataTable[[#This Row],[Order Date]])</f>
        <v>2026</v>
      </c>
      <c r="D408" s="13" t="str">
        <f>"Q"&amp;ROUNDUP(MONTH(SalesDataTable[[#This Row],[Order Date]])/3,0)</f>
        <v>Q1</v>
      </c>
      <c r="E408" s="13">
        <f>MONTH(SalesDataTable[[#This Row],[Order Date]])</f>
        <v>3</v>
      </c>
      <c r="F408" s="3" t="str">
        <f>TEXT(SalesDataTable[[#This Row],[Order Date]],"mmm")</f>
        <v>Mar</v>
      </c>
      <c r="G408" s="3" t="s">
        <v>20</v>
      </c>
      <c r="H408" s="3" t="s">
        <v>47</v>
      </c>
      <c r="I408" s="3" t="s">
        <v>2</v>
      </c>
      <c r="J408" s="3" t="s">
        <v>3</v>
      </c>
      <c r="K408" s="3" t="s">
        <v>14</v>
      </c>
      <c r="L408" s="3" t="s">
        <v>44</v>
      </c>
      <c r="M408" s="7">
        <v>2</v>
      </c>
      <c r="N408" s="4">
        <v>131.38999999999999</v>
      </c>
      <c r="O408" s="5">
        <v>0</v>
      </c>
      <c r="P408" s="4">
        <v>66.91</v>
      </c>
      <c r="Q408" s="4">
        <f t="shared" si="24"/>
        <v>262.77999999999997</v>
      </c>
      <c r="R408" s="4">
        <f t="shared" si="25"/>
        <v>133.82</v>
      </c>
      <c r="S408" s="4">
        <f t="shared" si="26"/>
        <v>128.95999999999998</v>
      </c>
      <c r="T408" s="6">
        <f t="shared" si="27"/>
        <v>0.49075272090722277</v>
      </c>
    </row>
    <row r="409" spans="1:20" ht="15.6">
      <c r="A409" s="2">
        <v>2582</v>
      </c>
      <c r="B409" s="10">
        <v>46103</v>
      </c>
      <c r="C409" s="3">
        <f>YEAR(SalesDataTable[[#This Row],[Order Date]])</f>
        <v>2026</v>
      </c>
      <c r="D409" s="13" t="str">
        <f>"Q"&amp;ROUNDUP(MONTH(SalesDataTable[[#This Row],[Order Date]])/3,0)</f>
        <v>Q1</v>
      </c>
      <c r="E409" s="13">
        <f>MONTH(SalesDataTable[[#This Row],[Order Date]])</f>
        <v>3</v>
      </c>
      <c r="F409" s="3" t="str">
        <f>TEXT(SalesDataTable[[#This Row],[Order Date]],"mmm")</f>
        <v>Mar</v>
      </c>
      <c r="G409" s="3" t="s">
        <v>6</v>
      </c>
      <c r="H409" s="3" t="s">
        <v>7</v>
      </c>
      <c r="I409" s="3" t="s">
        <v>28</v>
      </c>
      <c r="J409" s="3" t="s">
        <v>13</v>
      </c>
      <c r="K409" s="3" t="s">
        <v>34</v>
      </c>
      <c r="L409" s="3" t="s">
        <v>38</v>
      </c>
      <c r="M409" s="7">
        <v>1</v>
      </c>
      <c r="N409" s="4">
        <v>120.16</v>
      </c>
      <c r="O409" s="5">
        <v>0.15</v>
      </c>
      <c r="P409" s="4">
        <v>68.33</v>
      </c>
      <c r="Q409" s="4">
        <f t="shared" si="24"/>
        <v>102.136</v>
      </c>
      <c r="R409" s="4">
        <f t="shared" si="25"/>
        <v>68.33</v>
      </c>
      <c r="S409" s="4">
        <f t="shared" si="26"/>
        <v>33.805999999999997</v>
      </c>
      <c r="T409" s="6">
        <f t="shared" si="27"/>
        <v>0.33099005247904756</v>
      </c>
    </row>
    <row r="410" spans="1:20" ht="15.6">
      <c r="A410" s="2">
        <v>2762</v>
      </c>
      <c r="B410" s="10">
        <v>46103</v>
      </c>
      <c r="C410" s="3">
        <f>YEAR(SalesDataTable[[#This Row],[Order Date]])</f>
        <v>2026</v>
      </c>
      <c r="D410" s="13" t="str">
        <f>"Q"&amp;ROUNDUP(MONTH(SalesDataTable[[#This Row],[Order Date]])/3,0)</f>
        <v>Q1</v>
      </c>
      <c r="E410" s="13">
        <f>MONTH(SalesDataTable[[#This Row],[Order Date]])</f>
        <v>3</v>
      </c>
      <c r="F410" s="3" t="str">
        <f>TEXT(SalesDataTable[[#This Row],[Order Date]],"mmm")</f>
        <v>Mar</v>
      </c>
      <c r="G410" s="3" t="s">
        <v>20</v>
      </c>
      <c r="H410" s="3" t="s">
        <v>33</v>
      </c>
      <c r="I410" s="3" t="s">
        <v>19</v>
      </c>
      <c r="J410" s="3" t="s">
        <v>3</v>
      </c>
      <c r="K410" s="3" t="s">
        <v>23</v>
      </c>
      <c r="L410" s="3" t="s">
        <v>29</v>
      </c>
      <c r="M410" s="7">
        <v>1</v>
      </c>
      <c r="N410" s="4">
        <v>196.48</v>
      </c>
      <c r="O410" s="5">
        <v>0</v>
      </c>
      <c r="P410" s="4">
        <v>101.29</v>
      </c>
      <c r="Q410" s="4">
        <f t="shared" si="24"/>
        <v>196.48</v>
      </c>
      <c r="R410" s="4">
        <f t="shared" si="25"/>
        <v>101.29</v>
      </c>
      <c r="S410" s="4">
        <f t="shared" si="26"/>
        <v>95.189999999999984</v>
      </c>
      <c r="T410" s="6">
        <f t="shared" si="27"/>
        <v>0.48447679153094458</v>
      </c>
    </row>
    <row r="411" spans="1:20" ht="15.6">
      <c r="A411" s="2">
        <v>4090</v>
      </c>
      <c r="B411" s="10">
        <v>46103</v>
      </c>
      <c r="C411" s="3">
        <f>YEAR(SalesDataTable[[#This Row],[Order Date]])</f>
        <v>2026</v>
      </c>
      <c r="D411" s="13" t="str">
        <f>"Q"&amp;ROUNDUP(MONTH(SalesDataTable[[#This Row],[Order Date]])/3,0)</f>
        <v>Q1</v>
      </c>
      <c r="E411" s="13">
        <f>MONTH(SalesDataTable[[#This Row],[Order Date]])</f>
        <v>3</v>
      </c>
      <c r="F411" s="3" t="str">
        <f>TEXT(SalesDataTable[[#This Row],[Order Date]],"mmm")</f>
        <v>Mar</v>
      </c>
      <c r="G411" s="3" t="s">
        <v>6</v>
      </c>
      <c r="H411" s="3" t="s">
        <v>41</v>
      </c>
      <c r="I411" s="3" t="s">
        <v>28</v>
      </c>
      <c r="J411" s="3" t="s">
        <v>16</v>
      </c>
      <c r="K411" s="3" t="s">
        <v>14</v>
      </c>
      <c r="L411" s="3" t="s">
        <v>15</v>
      </c>
      <c r="M411" s="7">
        <v>1</v>
      </c>
      <c r="N411" s="4">
        <v>36.520000000000003</v>
      </c>
      <c r="O411" s="5">
        <v>0</v>
      </c>
      <c r="P411" s="4">
        <v>13.96</v>
      </c>
      <c r="Q411" s="4">
        <f t="shared" si="24"/>
        <v>36.520000000000003</v>
      </c>
      <c r="R411" s="4">
        <f t="shared" si="25"/>
        <v>13.96</v>
      </c>
      <c r="S411" s="4">
        <f t="shared" si="26"/>
        <v>22.560000000000002</v>
      </c>
      <c r="T411" s="6">
        <f t="shared" si="27"/>
        <v>0.61774370208105145</v>
      </c>
    </row>
    <row r="412" spans="1:20" ht="15.6">
      <c r="A412" s="2">
        <v>4491</v>
      </c>
      <c r="B412" s="10">
        <v>46103</v>
      </c>
      <c r="C412" s="3">
        <f>YEAR(SalesDataTable[[#This Row],[Order Date]])</f>
        <v>2026</v>
      </c>
      <c r="D412" s="13" t="str">
        <f>"Q"&amp;ROUNDUP(MONTH(SalesDataTable[[#This Row],[Order Date]])/3,0)</f>
        <v>Q1</v>
      </c>
      <c r="E412" s="13">
        <f>MONTH(SalesDataTable[[#This Row],[Order Date]])</f>
        <v>3</v>
      </c>
      <c r="F412" s="3" t="str">
        <f>TEXT(SalesDataTable[[#This Row],[Order Date]],"mmm")</f>
        <v>Mar</v>
      </c>
      <c r="G412" s="3" t="s">
        <v>6</v>
      </c>
      <c r="H412" s="3" t="s">
        <v>43</v>
      </c>
      <c r="I412" s="3" t="s">
        <v>19</v>
      </c>
      <c r="J412" s="3" t="s">
        <v>16</v>
      </c>
      <c r="K412" s="3" t="s">
        <v>34</v>
      </c>
      <c r="L412" s="3" t="s">
        <v>45</v>
      </c>
      <c r="M412" s="7">
        <v>4</v>
      </c>
      <c r="N412" s="4">
        <v>49.71</v>
      </c>
      <c r="O412" s="5">
        <v>0.1</v>
      </c>
      <c r="P412" s="4">
        <v>22.46</v>
      </c>
      <c r="Q412" s="4">
        <f t="shared" si="24"/>
        <v>178.95600000000002</v>
      </c>
      <c r="R412" s="4">
        <f t="shared" si="25"/>
        <v>89.84</v>
      </c>
      <c r="S412" s="4">
        <f t="shared" si="26"/>
        <v>89.116000000000014</v>
      </c>
      <c r="T412" s="6">
        <f t="shared" si="27"/>
        <v>0.49797715639598561</v>
      </c>
    </row>
    <row r="413" spans="1:20" ht="15.6">
      <c r="A413" s="2">
        <v>4678</v>
      </c>
      <c r="B413" s="10">
        <v>46103</v>
      </c>
      <c r="C413" s="3">
        <f>YEAR(SalesDataTable[[#This Row],[Order Date]])</f>
        <v>2026</v>
      </c>
      <c r="D413" s="13" t="str">
        <f>"Q"&amp;ROUNDUP(MONTH(SalesDataTable[[#This Row],[Order Date]])/3,0)</f>
        <v>Q1</v>
      </c>
      <c r="E413" s="13">
        <f>MONTH(SalesDataTable[[#This Row],[Order Date]])</f>
        <v>3</v>
      </c>
      <c r="F413" s="3" t="str">
        <f>TEXT(SalesDataTable[[#This Row],[Order Date]],"mmm")</f>
        <v>Mar</v>
      </c>
      <c r="G413" s="3" t="s">
        <v>0</v>
      </c>
      <c r="H413" s="3" t="s">
        <v>1</v>
      </c>
      <c r="I413" s="3" t="s">
        <v>2</v>
      </c>
      <c r="J413" s="3" t="s">
        <v>3</v>
      </c>
      <c r="K413" s="3" t="s">
        <v>23</v>
      </c>
      <c r="L413" s="3" t="s">
        <v>40</v>
      </c>
      <c r="M413" s="7">
        <v>1</v>
      </c>
      <c r="N413" s="4">
        <v>81.209999999999994</v>
      </c>
      <c r="O413" s="5">
        <v>0.05</v>
      </c>
      <c r="P413" s="4">
        <v>40.44</v>
      </c>
      <c r="Q413" s="4">
        <f t="shared" si="24"/>
        <v>77.149499999999989</v>
      </c>
      <c r="R413" s="4">
        <f t="shared" si="25"/>
        <v>40.44</v>
      </c>
      <c r="S413" s="4">
        <f t="shared" si="26"/>
        <v>36.709499999999991</v>
      </c>
      <c r="T413" s="6">
        <f t="shared" si="27"/>
        <v>0.47582291524896464</v>
      </c>
    </row>
    <row r="414" spans="1:20" ht="15.6">
      <c r="A414" s="2">
        <v>1189</v>
      </c>
      <c r="B414" s="10">
        <v>46104</v>
      </c>
      <c r="C414" s="3">
        <f>YEAR(SalesDataTable[[#This Row],[Order Date]])</f>
        <v>2026</v>
      </c>
      <c r="D414" s="13" t="str">
        <f>"Q"&amp;ROUNDUP(MONTH(SalesDataTable[[#This Row],[Order Date]])/3,0)</f>
        <v>Q1</v>
      </c>
      <c r="E414" s="13">
        <f>MONTH(SalesDataTable[[#This Row],[Order Date]])</f>
        <v>3</v>
      </c>
      <c r="F414" s="3" t="str">
        <f>TEXT(SalesDataTable[[#This Row],[Order Date]],"mmm")</f>
        <v>Mar</v>
      </c>
      <c r="G414" s="3" t="s">
        <v>20</v>
      </c>
      <c r="H414" s="3" t="s">
        <v>47</v>
      </c>
      <c r="I414" s="3" t="s">
        <v>2</v>
      </c>
      <c r="J414" s="3" t="s">
        <v>13</v>
      </c>
      <c r="K414" s="3" t="s">
        <v>4</v>
      </c>
      <c r="L414" s="3" t="s">
        <v>30</v>
      </c>
      <c r="M414" s="7">
        <v>2</v>
      </c>
      <c r="N414" s="4">
        <v>103.22</v>
      </c>
      <c r="O414" s="5">
        <v>0</v>
      </c>
      <c r="P414" s="4">
        <v>51.33</v>
      </c>
      <c r="Q414" s="4">
        <f t="shared" si="24"/>
        <v>206.44</v>
      </c>
      <c r="R414" s="4">
        <f t="shared" si="25"/>
        <v>102.66</v>
      </c>
      <c r="S414" s="4">
        <f t="shared" si="26"/>
        <v>103.78</v>
      </c>
      <c r="T414" s="6">
        <f t="shared" si="27"/>
        <v>0.50271265258670805</v>
      </c>
    </row>
    <row r="415" spans="1:20" ht="15.6">
      <c r="A415" s="2">
        <v>1590</v>
      </c>
      <c r="B415" s="10">
        <v>46104</v>
      </c>
      <c r="C415" s="3">
        <f>YEAR(SalesDataTable[[#This Row],[Order Date]])</f>
        <v>2026</v>
      </c>
      <c r="D415" s="13" t="str">
        <f>"Q"&amp;ROUNDUP(MONTH(SalesDataTable[[#This Row],[Order Date]])/3,0)</f>
        <v>Q1</v>
      </c>
      <c r="E415" s="13">
        <f>MONTH(SalesDataTable[[#This Row],[Order Date]])</f>
        <v>3</v>
      </c>
      <c r="F415" s="3" t="str">
        <f>TEXT(SalesDataTable[[#This Row],[Order Date]],"mmm")</f>
        <v>Mar</v>
      </c>
      <c r="G415" s="3" t="s">
        <v>0</v>
      </c>
      <c r="H415" s="3" t="s">
        <v>50</v>
      </c>
      <c r="I415" s="3" t="s">
        <v>28</v>
      </c>
      <c r="J415" s="3" t="s">
        <v>13</v>
      </c>
      <c r="K415" s="3" t="s">
        <v>9</v>
      </c>
      <c r="L415" s="3" t="s">
        <v>37</v>
      </c>
      <c r="M415" s="7">
        <v>1</v>
      </c>
      <c r="N415" s="4">
        <v>153.47</v>
      </c>
      <c r="O415" s="5">
        <v>0</v>
      </c>
      <c r="P415" s="4">
        <v>78.19</v>
      </c>
      <c r="Q415" s="4">
        <f t="shared" si="24"/>
        <v>153.47</v>
      </c>
      <c r="R415" s="4">
        <f t="shared" si="25"/>
        <v>78.19</v>
      </c>
      <c r="S415" s="4">
        <f t="shared" si="26"/>
        <v>75.28</v>
      </c>
      <c r="T415" s="6">
        <f t="shared" si="27"/>
        <v>0.49051931973675639</v>
      </c>
    </row>
    <row r="416" spans="1:20" ht="15.6">
      <c r="A416" s="2">
        <v>2309</v>
      </c>
      <c r="B416" s="10">
        <v>46104</v>
      </c>
      <c r="C416" s="3">
        <f>YEAR(SalesDataTable[[#This Row],[Order Date]])</f>
        <v>2026</v>
      </c>
      <c r="D416" s="13" t="str">
        <f>"Q"&amp;ROUNDUP(MONTH(SalesDataTable[[#This Row],[Order Date]])/3,0)</f>
        <v>Q1</v>
      </c>
      <c r="E416" s="13">
        <f>MONTH(SalesDataTable[[#This Row],[Order Date]])</f>
        <v>3</v>
      </c>
      <c r="F416" s="3" t="str">
        <f>TEXT(SalesDataTable[[#This Row],[Order Date]],"mmm")</f>
        <v>Mar</v>
      </c>
      <c r="G416" s="3" t="s">
        <v>20</v>
      </c>
      <c r="H416" s="3" t="s">
        <v>31</v>
      </c>
      <c r="I416" s="3" t="s">
        <v>2</v>
      </c>
      <c r="J416" s="3" t="s">
        <v>3</v>
      </c>
      <c r="K416" s="3" t="s">
        <v>23</v>
      </c>
      <c r="L416" s="3" t="s">
        <v>29</v>
      </c>
      <c r="M416" s="7">
        <v>6</v>
      </c>
      <c r="N416" s="4">
        <v>199.75</v>
      </c>
      <c r="O416" s="5">
        <v>0</v>
      </c>
      <c r="P416" s="4">
        <v>105.84</v>
      </c>
      <c r="Q416" s="4">
        <f t="shared" si="24"/>
        <v>1198.5</v>
      </c>
      <c r="R416" s="4">
        <f t="shared" si="25"/>
        <v>635.04</v>
      </c>
      <c r="S416" s="4">
        <f t="shared" si="26"/>
        <v>563.46</v>
      </c>
      <c r="T416" s="6">
        <f t="shared" si="27"/>
        <v>0.47013767209011265</v>
      </c>
    </row>
    <row r="417" spans="1:20" ht="15.6">
      <c r="A417" s="2">
        <v>3628</v>
      </c>
      <c r="B417" s="10">
        <v>46104</v>
      </c>
      <c r="C417" s="3">
        <f>YEAR(SalesDataTable[[#This Row],[Order Date]])</f>
        <v>2026</v>
      </c>
      <c r="D417" s="13" t="str">
        <f>"Q"&amp;ROUNDUP(MONTH(SalesDataTable[[#This Row],[Order Date]])/3,0)</f>
        <v>Q1</v>
      </c>
      <c r="E417" s="13">
        <f>MONTH(SalesDataTable[[#This Row],[Order Date]])</f>
        <v>3</v>
      </c>
      <c r="F417" s="3" t="str">
        <f>TEXT(SalesDataTable[[#This Row],[Order Date]],"mmm")</f>
        <v>Mar</v>
      </c>
      <c r="G417" s="3" t="s">
        <v>6</v>
      </c>
      <c r="H417" s="3" t="s">
        <v>43</v>
      </c>
      <c r="I417" s="3" t="s">
        <v>28</v>
      </c>
      <c r="J417" s="3" t="s">
        <v>13</v>
      </c>
      <c r="K417" s="3" t="s">
        <v>14</v>
      </c>
      <c r="L417" s="3" t="s">
        <v>32</v>
      </c>
      <c r="M417" s="7">
        <v>1</v>
      </c>
      <c r="N417" s="4">
        <v>45.84</v>
      </c>
      <c r="O417" s="5">
        <v>0</v>
      </c>
      <c r="P417" s="4">
        <v>18.079999999999998</v>
      </c>
      <c r="Q417" s="4">
        <f t="shared" si="24"/>
        <v>45.84</v>
      </c>
      <c r="R417" s="4">
        <f t="shared" si="25"/>
        <v>18.079999999999998</v>
      </c>
      <c r="S417" s="4">
        <f t="shared" si="26"/>
        <v>27.760000000000005</v>
      </c>
      <c r="T417" s="6">
        <f t="shared" si="27"/>
        <v>0.605584642233857</v>
      </c>
    </row>
    <row r="418" spans="1:20" ht="15.6">
      <c r="A418" s="2">
        <v>3718</v>
      </c>
      <c r="B418" s="10">
        <v>46104</v>
      </c>
      <c r="C418" s="3">
        <f>YEAR(SalesDataTable[[#This Row],[Order Date]])</f>
        <v>2026</v>
      </c>
      <c r="D418" s="13" t="str">
        <f>"Q"&amp;ROUNDUP(MONTH(SalesDataTable[[#This Row],[Order Date]])/3,0)</f>
        <v>Q1</v>
      </c>
      <c r="E418" s="13">
        <f>MONTH(SalesDataTable[[#This Row],[Order Date]])</f>
        <v>3</v>
      </c>
      <c r="F418" s="3" t="str">
        <f>TEXT(SalesDataTable[[#This Row],[Order Date]],"mmm")</f>
        <v>Mar</v>
      </c>
      <c r="G418" s="3" t="s">
        <v>6</v>
      </c>
      <c r="H418" s="3" t="s">
        <v>43</v>
      </c>
      <c r="I418" s="3" t="s">
        <v>28</v>
      </c>
      <c r="J418" s="3" t="s">
        <v>13</v>
      </c>
      <c r="K418" s="3" t="s">
        <v>23</v>
      </c>
      <c r="L418" s="3" t="s">
        <v>51</v>
      </c>
      <c r="M418" s="7">
        <v>2</v>
      </c>
      <c r="N418" s="4">
        <v>122.07</v>
      </c>
      <c r="O418" s="5">
        <v>0.05</v>
      </c>
      <c r="P418" s="4">
        <v>59.16</v>
      </c>
      <c r="Q418" s="4">
        <f t="shared" si="24"/>
        <v>231.93299999999996</v>
      </c>
      <c r="R418" s="4">
        <f t="shared" si="25"/>
        <v>118.32</v>
      </c>
      <c r="S418" s="4">
        <f t="shared" si="26"/>
        <v>113.61299999999997</v>
      </c>
      <c r="T418" s="6">
        <f t="shared" si="27"/>
        <v>0.48985267297021118</v>
      </c>
    </row>
    <row r="419" spans="1:20" ht="15.6">
      <c r="A419" s="2">
        <v>4198</v>
      </c>
      <c r="B419" s="10">
        <v>46104</v>
      </c>
      <c r="C419" s="3">
        <f>YEAR(SalesDataTable[[#This Row],[Order Date]])</f>
        <v>2026</v>
      </c>
      <c r="D419" s="13" t="str">
        <f>"Q"&amp;ROUNDUP(MONTH(SalesDataTable[[#This Row],[Order Date]])/3,0)</f>
        <v>Q1</v>
      </c>
      <c r="E419" s="13">
        <f>MONTH(SalesDataTable[[#This Row],[Order Date]])</f>
        <v>3</v>
      </c>
      <c r="F419" s="3" t="str">
        <f>TEXT(SalesDataTable[[#This Row],[Order Date]],"mmm")</f>
        <v>Mar</v>
      </c>
      <c r="G419" s="3" t="s">
        <v>6</v>
      </c>
      <c r="H419" s="3" t="s">
        <v>49</v>
      </c>
      <c r="I419" s="3" t="s">
        <v>28</v>
      </c>
      <c r="J419" s="3" t="s">
        <v>13</v>
      </c>
      <c r="K419" s="3" t="s">
        <v>34</v>
      </c>
      <c r="L419" s="3" t="s">
        <v>38</v>
      </c>
      <c r="M419" s="7">
        <v>3</v>
      </c>
      <c r="N419" s="4">
        <v>122.4</v>
      </c>
      <c r="O419" s="5">
        <v>0.15</v>
      </c>
      <c r="P419" s="4">
        <v>71.150000000000006</v>
      </c>
      <c r="Q419" s="4">
        <f t="shared" si="24"/>
        <v>312.12</v>
      </c>
      <c r="R419" s="4">
        <f t="shared" si="25"/>
        <v>213.45000000000002</v>
      </c>
      <c r="S419" s="4">
        <f t="shared" si="26"/>
        <v>98.669999999999987</v>
      </c>
      <c r="T419" s="6">
        <f t="shared" si="27"/>
        <v>0.31612841214917337</v>
      </c>
    </row>
    <row r="420" spans="1:20" ht="15.6">
      <c r="A420" s="2">
        <v>4784</v>
      </c>
      <c r="B420" s="10">
        <v>46104</v>
      </c>
      <c r="C420" s="3">
        <f>YEAR(SalesDataTable[[#This Row],[Order Date]])</f>
        <v>2026</v>
      </c>
      <c r="D420" s="13" t="str">
        <f>"Q"&amp;ROUNDUP(MONTH(SalesDataTable[[#This Row],[Order Date]])/3,0)</f>
        <v>Q1</v>
      </c>
      <c r="E420" s="13">
        <f>MONTH(SalesDataTable[[#This Row],[Order Date]])</f>
        <v>3</v>
      </c>
      <c r="F420" s="3" t="str">
        <f>TEXT(SalesDataTable[[#This Row],[Order Date]],"mmm")</f>
        <v>Mar</v>
      </c>
      <c r="G420" s="3" t="s">
        <v>0</v>
      </c>
      <c r="H420" s="3" t="s">
        <v>50</v>
      </c>
      <c r="I420" s="3" t="s">
        <v>2</v>
      </c>
      <c r="J420" s="3" t="s">
        <v>13</v>
      </c>
      <c r="K420" s="3" t="s">
        <v>4</v>
      </c>
      <c r="L420" s="3" t="s">
        <v>30</v>
      </c>
      <c r="M420" s="7">
        <v>1</v>
      </c>
      <c r="N420" s="4">
        <v>101.43</v>
      </c>
      <c r="O420" s="5">
        <v>0</v>
      </c>
      <c r="P420" s="4">
        <v>51.78</v>
      </c>
      <c r="Q420" s="4">
        <f t="shared" si="24"/>
        <v>101.43</v>
      </c>
      <c r="R420" s="4">
        <f t="shared" si="25"/>
        <v>51.78</v>
      </c>
      <c r="S420" s="4">
        <f t="shared" si="26"/>
        <v>49.650000000000006</v>
      </c>
      <c r="T420" s="6">
        <f t="shared" si="27"/>
        <v>0.4895001478852411</v>
      </c>
    </row>
    <row r="421" spans="1:20" ht="15.6">
      <c r="A421" s="2">
        <v>86</v>
      </c>
      <c r="B421" s="10">
        <v>46105</v>
      </c>
      <c r="C421" s="3">
        <f>YEAR(SalesDataTable[[#This Row],[Order Date]])</f>
        <v>2026</v>
      </c>
      <c r="D421" s="13" t="str">
        <f>"Q"&amp;ROUNDUP(MONTH(SalesDataTable[[#This Row],[Order Date]])/3,0)</f>
        <v>Q1</v>
      </c>
      <c r="E421" s="13">
        <f>MONTH(SalesDataTable[[#This Row],[Order Date]])</f>
        <v>3</v>
      </c>
      <c r="F421" s="3" t="str">
        <f>TEXT(SalesDataTable[[#This Row],[Order Date]],"mmm")</f>
        <v>Mar</v>
      </c>
      <c r="G421" s="3" t="s">
        <v>6</v>
      </c>
      <c r="H421" s="3" t="s">
        <v>43</v>
      </c>
      <c r="I421" s="3" t="s">
        <v>8</v>
      </c>
      <c r="J421" s="3" t="s">
        <v>16</v>
      </c>
      <c r="K421" s="3" t="s">
        <v>4</v>
      </c>
      <c r="L421" s="3" t="s">
        <v>30</v>
      </c>
      <c r="M421" s="7">
        <v>8</v>
      </c>
      <c r="N421" s="4">
        <v>104.7</v>
      </c>
      <c r="O421" s="5">
        <v>0.05</v>
      </c>
      <c r="P421" s="4">
        <v>49.91</v>
      </c>
      <c r="Q421" s="4">
        <f t="shared" si="24"/>
        <v>795.72</v>
      </c>
      <c r="R421" s="4">
        <f t="shared" si="25"/>
        <v>399.28</v>
      </c>
      <c r="S421" s="4">
        <f t="shared" si="26"/>
        <v>396.44000000000005</v>
      </c>
      <c r="T421" s="6">
        <f t="shared" si="27"/>
        <v>0.49821545267179412</v>
      </c>
    </row>
    <row r="422" spans="1:20" ht="15.6">
      <c r="A422" s="2">
        <v>1813</v>
      </c>
      <c r="B422" s="10">
        <v>46105</v>
      </c>
      <c r="C422" s="3">
        <f>YEAR(SalesDataTable[[#This Row],[Order Date]])</f>
        <v>2026</v>
      </c>
      <c r="D422" s="13" t="str">
        <f>"Q"&amp;ROUNDUP(MONTH(SalesDataTable[[#This Row],[Order Date]])/3,0)</f>
        <v>Q1</v>
      </c>
      <c r="E422" s="13">
        <f>MONTH(SalesDataTable[[#This Row],[Order Date]])</f>
        <v>3</v>
      </c>
      <c r="F422" s="3" t="str">
        <f>TEXT(SalesDataTable[[#This Row],[Order Date]],"mmm")</f>
        <v>Mar</v>
      </c>
      <c r="G422" s="3" t="s">
        <v>0</v>
      </c>
      <c r="H422" s="3" t="s">
        <v>1</v>
      </c>
      <c r="I422" s="3" t="s">
        <v>19</v>
      </c>
      <c r="J422" s="3" t="s">
        <v>3</v>
      </c>
      <c r="K422" s="3" t="s">
        <v>9</v>
      </c>
      <c r="L422" s="3" t="s">
        <v>17</v>
      </c>
      <c r="M422" s="7">
        <v>4</v>
      </c>
      <c r="N422" s="4">
        <v>146.34</v>
      </c>
      <c r="O422" s="5">
        <v>0</v>
      </c>
      <c r="P422" s="4">
        <v>79.37</v>
      </c>
      <c r="Q422" s="4">
        <f t="shared" si="24"/>
        <v>585.36</v>
      </c>
      <c r="R422" s="4">
        <f t="shared" si="25"/>
        <v>317.48</v>
      </c>
      <c r="S422" s="4">
        <f t="shared" si="26"/>
        <v>267.88</v>
      </c>
      <c r="T422" s="6">
        <f t="shared" si="27"/>
        <v>0.45763290966242992</v>
      </c>
    </row>
    <row r="423" spans="1:20" ht="15.6">
      <c r="A423" s="2">
        <v>2212</v>
      </c>
      <c r="B423" s="10">
        <v>46105</v>
      </c>
      <c r="C423" s="3">
        <f>YEAR(SalesDataTable[[#This Row],[Order Date]])</f>
        <v>2026</v>
      </c>
      <c r="D423" s="13" t="str">
        <f>"Q"&amp;ROUNDUP(MONTH(SalesDataTable[[#This Row],[Order Date]])/3,0)</f>
        <v>Q1</v>
      </c>
      <c r="E423" s="13">
        <f>MONTH(SalesDataTable[[#This Row],[Order Date]])</f>
        <v>3</v>
      </c>
      <c r="F423" s="3" t="str">
        <f>TEXT(SalesDataTable[[#This Row],[Order Date]],"mmm")</f>
        <v>Mar</v>
      </c>
      <c r="G423" s="3" t="s">
        <v>6</v>
      </c>
      <c r="H423" s="3" t="s">
        <v>27</v>
      </c>
      <c r="I423" s="3" t="s">
        <v>2</v>
      </c>
      <c r="J423" s="3" t="s">
        <v>3</v>
      </c>
      <c r="K423" s="3" t="s">
        <v>34</v>
      </c>
      <c r="L423" s="3" t="s">
        <v>38</v>
      </c>
      <c r="M423" s="7">
        <v>2</v>
      </c>
      <c r="N423" s="4">
        <v>122.92</v>
      </c>
      <c r="O423" s="5">
        <v>0.05</v>
      </c>
      <c r="P423" s="4">
        <v>70.31</v>
      </c>
      <c r="Q423" s="4">
        <f t="shared" si="24"/>
        <v>233.548</v>
      </c>
      <c r="R423" s="4">
        <f t="shared" si="25"/>
        <v>140.62</v>
      </c>
      <c r="S423" s="4">
        <f t="shared" si="26"/>
        <v>92.927999999999997</v>
      </c>
      <c r="T423" s="6">
        <f t="shared" si="27"/>
        <v>0.39789679209413054</v>
      </c>
    </row>
    <row r="424" spans="1:20" ht="15.6">
      <c r="A424" s="2">
        <v>4466</v>
      </c>
      <c r="B424" s="10">
        <v>46105</v>
      </c>
      <c r="C424" s="3">
        <f>YEAR(SalesDataTable[[#This Row],[Order Date]])</f>
        <v>2026</v>
      </c>
      <c r="D424" s="13" t="str">
        <f>"Q"&amp;ROUNDUP(MONTH(SalesDataTable[[#This Row],[Order Date]])/3,0)</f>
        <v>Q1</v>
      </c>
      <c r="E424" s="13">
        <f>MONTH(SalesDataTable[[#This Row],[Order Date]])</f>
        <v>3</v>
      </c>
      <c r="F424" s="3" t="str">
        <f>TEXT(SalesDataTable[[#This Row],[Order Date]],"mmm")</f>
        <v>Mar</v>
      </c>
      <c r="G424" s="3" t="s">
        <v>11</v>
      </c>
      <c r="H424" s="3" t="s">
        <v>12</v>
      </c>
      <c r="I424" s="3" t="s">
        <v>2</v>
      </c>
      <c r="J424" s="3" t="s">
        <v>13</v>
      </c>
      <c r="K424" s="3" t="s">
        <v>9</v>
      </c>
      <c r="L424" s="3" t="s">
        <v>10</v>
      </c>
      <c r="M424" s="7">
        <v>1</v>
      </c>
      <c r="N424" s="4">
        <v>91.35</v>
      </c>
      <c r="O424" s="5">
        <v>0.05</v>
      </c>
      <c r="P424" s="4">
        <v>45.24</v>
      </c>
      <c r="Q424" s="4">
        <f t="shared" si="24"/>
        <v>86.782499999999985</v>
      </c>
      <c r="R424" s="4">
        <f t="shared" si="25"/>
        <v>45.24</v>
      </c>
      <c r="S424" s="4">
        <f t="shared" si="26"/>
        <v>41.542499999999983</v>
      </c>
      <c r="T424" s="6">
        <f t="shared" si="27"/>
        <v>0.47869674185463645</v>
      </c>
    </row>
    <row r="425" spans="1:20" ht="15.6">
      <c r="A425" s="2">
        <v>4483</v>
      </c>
      <c r="B425" s="10">
        <v>46105</v>
      </c>
      <c r="C425" s="3">
        <f>YEAR(SalesDataTable[[#This Row],[Order Date]])</f>
        <v>2026</v>
      </c>
      <c r="D425" s="13" t="str">
        <f>"Q"&amp;ROUNDUP(MONTH(SalesDataTable[[#This Row],[Order Date]])/3,0)</f>
        <v>Q1</v>
      </c>
      <c r="E425" s="13">
        <f>MONTH(SalesDataTable[[#This Row],[Order Date]])</f>
        <v>3</v>
      </c>
      <c r="F425" s="3" t="str">
        <f>TEXT(SalesDataTable[[#This Row],[Order Date]],"mmm")</f>
        <v>Mar</v>
      </c>
      <c r="G425" s="3" t="s">
        <v>6</v>
      </c>
      <c r="H425" s="3" t="s">
        <v>43</v>
      </c>
      <c r="I425" s="3" t="s">
        <v>2</v>
      </c>
      <c r="J425" s="3" t="s">
        <v>13</v>
      </c>
      <c r="K425" s="3" t="s">
        <v>4</v>
      </c>
      <c r="L425" s="3" t="s">
        <v>22</v>
      </c>
      <c r="M425" s="7">
        <v>3</v>
      </c>
      <c r="N425" s="4">
        <v>51.01</v>
      </c>
      <c r="O425" s="5">
        <v>0.15</v>
      </c>
      <c r="P425" s="4">
        <v>22.84</v>
      </c>
      <c r="Q425" s="4">
        <f t="shared" si="24"/>
        <v>130.07550000000001</v>
      </c>
      <c r="R425" s="4">
        <f t="shared" si="25"/>
        <v>68.52</v>
      </c>
      <c r="S425" s="4">
        <f t="shared" si="26"/>
        <v>61.555500000000009</v>
      </c>
      <c r="T425" s="6">
        <f t="shared" si="27"/>
        <v>0.47322900930613382</v>
      </c>
    </row>
    <row r="426" spans="1:20" ht="15.6">
      <c r="A426" s="2">
        <v>273</v>
      </c>
      <c r="B426" s="10">
        <v>46106</v>
      </c>
      <c r="C426" s="3">
        <f>YEAR(SalesDataTable[[#This Row],[Order Date]])</f>
        <v>2026</v>
      </c>
      <c r="D426" s="13" t="str">
        <f>"Q"&amp;ROUNDUP(MONTH(SalesDataTable[[#This Row],[Order Date]])/3,0)</f>
        <v>Q1</v>
      </c>
      <c r="E426" s="13">
        <f>MONTH(SalesDataTable[[#This Row],[Order Date]])</f>
        <v>3</v>
      </c>
      <c r="F426" s="3" t="str">
        <f>TEXT(SalesDataTable[[#This Row],[Order Date]],"mmm")</f>
        <v>Mar</v>
      </c>
      <c r="G426" s="3" t="s">
        <v>20</v>
      </c>
      <c r="H426" s="3" t="s">
        <v>33</v>
      </c>
      <c r="I426" s="3" t="s">
        <v>2</v>
      </c>
      <c r="J426" s="3" t="s">
        <v>13</v>
      </c>
      <c r="K426" s="3" t="s">
        <v>34</v>
      </c>
      <c r="L426" s="3" t="s">
        <v>38</v>
      </c>
      <c r="M426" s="7">
        <v>2</v>
      </c>
      <c r="N426" s="4">
        <v>125.04</v>
      </c>
      <c r="O426" s="5">
        <v>0.05</v>
      </c>
      <c r="P426" s="4">
        <v>67.680000000000007</v>
      </c>
      <c r="Q426" s="4">
        <f t="shared" si="24"/>
        <v>237.57599999999999</v>
      </c>
      <c r="R426" s="4">
        <f t="shared" si="25"/>
        <v>135.36000000000001</v>
      </c>
      <c r="S426" s="4">
        <f t="shared" si="26"/>
        <v>102.21599999999998</v>
      </c>
      <c r="T426" s="6">
        <f t="shared" si="27"/>
        <v>0.43024547934134755</v>
      </c>
    </row>
    <row r="427" spans="1:20" ht="15.6">
      <c r="A427" s="2">
        <v>578</v>
      </c>
      <c r="B427" s="10">
        <v>46106</v>
      </c>
      <c r="C427" s="3">
        <f>YEAR(SalesDataTable[[#This Row],[Order Date]])</f>
        <v>2026</v>
      </c>
      <c r="D427" s="13" t="str">
        <f>"Q"&amp;ROUNDUP(MONTH(SalesDataTable[[#This Row],[Order Date]])/3,0)</f>
        <v>Q1</v>
      </c>
      <c r="E427" s="13">
        <f>MONTH(SalesDataTable[[#This Row],[Order Date]])</f>
        <v>3</v>
      </c>
      <c r="F427" s="3" t="str">
        <f>TEXT(SalesDataTable[[#This Row],[Order Date]],"mmm")</f>
        <v>Mar</v>
      </c>
      <c r="G427" s="3" t="s">
        <v>11</v>
      </c>
      <c r="H427" s="3" t="s">
        <v>25</v>
      </c>
      <c r="I427" s="3" t="s">
        <v>28</v>
      </c>
      <c r="J427" s="3" t="s">
        <v>3</v>
      </c>
      <c r="K427" s="3" t="s">
        <v>4</v>
      </c>
      <c r="L427" s="3" t="s">
        <v>22</v>
      </c>
      <c r="M427" s="7">
        <v>2</v>
      </c>
      <c r="N427" s="4">
        <v>50.22</v>
      </c>
      <c r="O427" s="5">
        <v>0.05</v>
      </c>
      <c r="P427" s="4">
        <v>23.16</v>
      </c>
      <c r="Q427" s="4">
        <f t="shared" si="24"/>
        <v>95.417999999999992</v>
      </c>
      <c r="R427" s="4">
        <f t="shared" si="25"/>
        <v>46.32</v>
      </c>
      <c r="S427" s="4">
        <f t="shared" si="26"/>
        <v>49.097999999999992</v>
      </c>
      <c r="T427" s="6">
        <f t="shared" si="27"/>
        <v>0.51455700182355524</v>
      </c>
    </row>
    <row r="428" spans="1:20" ht="15.6">
      <c r="A428" s="2">
        <v>1290</v>
      </c>
      <c r="B428" s="10">
        <v>46106</v>
      </c>
      <c r="C428" s="3">
        <f>YEAR(SalesDataTable[[#This Row],[Order Date]])</f>
        <v>2026</v>
      </c>
      <c r="D428" s="13" t="str">
        <f>"Q"&amp;ROUNDUP(MONTH(SalesDataTable[[#This Row],[Order Date]])/3,0)</f>
        <v>Q1</v>
      </c>
      <c r="E428" s="13">
        <f>MONTH(SalesDataTable[[#This Row],[Order Date]])</f>
        <v>3</v>
      </c>
      <c r="F428" s="3" t="str">
        <f>TEXT(SalesDataTable[[#This Row],[Order Date]],"mmm")</f>
        <v>Mar</v>
      </c>
      <c r="G428" s="3" t="s">
        <v>6</v>
      </c>
      <c r="H428" s="3" t="s">
        <v>7</v>
      </c>
      <c r="I428" s="3" t="s">
        <v>2</v>
      </c>
      <c r="J428" s="3" t="s">
        <v>16</v>
      </c>
      <c r="K428" s="3" t="s">
        <v>34</v>
      </c>
      <c r="L428" s="3" t="s">
        <v>42</v>
      </c>
      <c r="M428" s="7">
        <v>5</v>
      </c>
      <c r="N428" s="4">
        <v>36.369999999999997</v>
      </c>
      <c r="O428" s="5">
        <v>0.05</v>
      </c>
      <c r="P428" s="4">
        <v>13.81</v>
      </c>
      <c r="Q428" s="4">
        <f t="shared" si="24"/>
        <v>172.75749999999999</v>
      </c>
      <c r="R428" s="4">
        <f t="shared" si="25"/>
        <v>69.05</v>
      </c>
      <c r="S428" s="4">
        <f t="shared" si="26"/>
        <v>103.7075</v>
      </c>
      <c r="T428" s="6">
        <f t="shared" si="27"/>
        <v>0.60030678841729013</v>
      </c>
    </row>
    <row r="429" spans="1:20" ht="15.6">
      <c r="A429" s="2">
        <v>1501</v>
      </c>
      <c r="B429" s="10">
        <v>46106</v>
      </c>
      <c r="C429" s="3">
        <f>YEAR(SalesDataTable[[#This Row],[Order Date]])</f>
        <v>2026</v>
      </c>
      <c r="D429" s="13" t="str">
        <f>"Q"&amp;ROUNDUP(MONTH(SalesDataTable[[#This Row],[Order Date]])/3,0)</f>
        <v>Q1</v>
      </c>
      <c r="E429" s="13">
        <f>MONTH(SalesDataTable[[#This Row],[Order Date]])</f>
        <v>3</v>
      </c>
      <c r="F429" s="3" t="str">
        <f>TEXT(SalesDataTable[[#This Row],[Order Date]],"mmm")</f>
        <v>Mar</v>
      </c>
      <c r="G429" s="3" t="s">
        <v>20</v>
      </c>
      <c r="H429" s="3" t="s">
        <v>31</v>
      </c>
      <c r="I429" s="3" t="s">
        <v>8</v>
      </c>
      <c r="J429" s="3" t="s">
        <v>13</v>
      </c>
      <c r="K429" s="3" t="s">
        <v>14</v>
      </c>
      <c r="L429" s="3" t="s">
        <v>15</v>
      </c>
      <c r="M429" s="7">
        <v>3</v>
      </c>
      <c r="N429" s="4">
        <v>36.43</v>
      </c>
      <c r="O429" s="5">
        <v>0.1</v>
      </c>
      <c r="P429" s="4">
        <v>13.23</v>
      </c>
      <c r="Q429" s="4">
        <f t="shared" si="24"/>
        <v>98.36099999999999</v>
      </c>
      <c r="R429" s="4">
        <f t="shared" si="25"/>
        <v>39.69</v>
      </c>
      <c r="S429" s="4">
        <f t="shared" si="26"/>
        <v>58.670999999999992</v>
      </c>
      <c r="T429" s="6">
        <f t="shared" si="27"/>
        <v>0.59648641229755694</v>
      </c>
    </row>
    <row r="430" spans="1:20" ht="15.6">
      <c r="A430" s="2">
        <v>1540</v>
      </c>
      <c r="B430" s="10">
        <v>46106</v>
      </c>
      <c r="C430" s="3">
        <f>YEAR(SalesDataTable[[#This Row],[Order Date]])</f>
        <v>2026</v>
      </c>
      <c r="D430" s="13" t="str">
        <f>"Q"&amp;ROUNDUP(MONTH(SalesDataTable[[#This Row],[Order Date]])/3,0)</f>
        <v>Q1</v>
      </c>
      <c r="E430" s="13">
        <f>MONTH(SalesDataTable[[#This Row],[Order Date]])</f>
        <v>3</v>
      </c>
      <c r="F430" s="3" t="str">
        <f>TEXT(SalesDataTable[[#This Row],[Order Date]],"mmm")</f>
        <v>Mar</v>
      </c>
      <c r="G430" s="3" t="s">
        <v>6</v>
      </c>
      <c r="H430" s="3" t="s">
        <v>43</v>
      </c>
      <c r="I430" s="3" t="s">
        <v>8</v>
      </c>
      <c r="J430" s="3" t="s">
        <v>16</v>
      </c>
      <c r="K430" s="3" t="s">
        <v>4</v>
      </c>
      <c r="L430" s="3" t="s">
        <v>22</v>
      </c>
      <c r="M430" s="7">
        <v>10</v>
      </c>
      <c r="N430" s="4">
        <v>49.7</v>
      </c>
      <c r="O430" s="5">
        <v>0.1</v>
      </c>
      <c r="P430" s="4">
        <v>21.96</v>
      </c>
      <c r="Q430" s="4">
        <f t="shared" si="24"/>
        <v>447.3</v>
      </c>
      <c r="R430" s="4">
        <f t="shared" si="25"/>
        <v>219.60000000000002</v>
      </c>
      <c r="S430" s="4">
        <f t="shared" si="26"/>
        <v>227.7</v>
      </c>
      <c r="T430" s="6">
        <f t="shared" si="27"/>
        <v>0.50905432595573441</v>
      </c>
    </row>
    <row r="431" spans="1:20" ht="15.6">
      <c r="A431" s="2">
        <v>2541</v>
      </c>
      <c r="B431" s="10">
        <v>46106</v>
      </c>
      <c r="C431" s="3">
        <f>YEAR(SalesDataTable[[#This Row],[Order Date]])</f>
        <v>2026</v>
      </c>
      <c r="D431" s="13" t="str">
        <f>"Q"&amp;ROUNDUP(MONTH(SalesDataTable[[#This Row],[Order Date]])/3,0)</f>
        <v>Q1</v>
      </c>
      <c r="E431" s="13">
        <f>MONTH(SalesDataTable[[#This Row],[Order Date]])</f>
        <v>3</v>
      </c>
      <c r="F431" s="3" t="str">
        <f>TEXT(SalesDataTable[[#This Row],[Order Date]],"mmm")</f>
        <v>Mar</v>
      </c>
      <c r="G431" s="3" t="s">
        <v>6</v>
      </c>
      <c r="H431" s="3" t="s">
        <v>43</v>
      </c>
      <c r="I431" s="3" t="s">
        <v>2</v>
      </c>
      <c r="J431" s="3" t="s">
        <v>3</v>
      </c>
      <c r="K431" s="3" t="s">
        <v>14</v>
      </c>
      <c r="L431" s="3" t="s">
        <v>32</v>
      </c>
      <c r="M431" s="7">
        <v>2</v>
      </c>
      <c r="N431" s="4">
        <v>46.61</v>
      </c>
      <c r="O431" s="5">
        <v>0</v>
      </c>
      <c r="P431" s="4">
        <v>17.97</v>
      </c>
      <c r="Q431" s="4">
        <f t="shared" si="24"/>
        <v>93.22</v>
      </c>
      <c r="R431" s="4">
        <f t="shared" si="25"/>
        <v>35.94</v>
      </c>
      <c r="S431" s="4">
        <f t="shared" si="26"/>
        <v>57.28</v>
      </c>
      <c r="T431" s="6">
        <f t="shared" si="27"/>
        <v>0.61446041621969538</v>
      </c>
    </row>
    <row r="432" spans="1:20" ht="15.6">
      <c r="A432" s="2">
        <v>4264</v>
      </c>
      <c r="B432" s="10">
        <v>46106</v>
      </c>
      <c r="C432" s="3">
        <f>YEAR(SalesDataTable[[#This Row],[Order Date]])</f>
        <v>2026</v>
      </c>
      <c r="D432" s="13" t="str">
        <f>"Q"&amp;ROUNDUP(MONTH(SalesDataTable[[#This Row],[Order Date]])/3,0)</f>
        <v>Q1</v>
      </c>
      <c r="E432" s="13">
        <f>MONTH(SalesDataTable[[#This Row],[Order Date]])</f>
        <v>3</v>
      </c>
      <c r="F432" s="3" t="str">
        <f>TEXT(SalesDataTable[[#This Row],[Order Date]],"mmm")</f>
        <v>Mar</v>
      </c>
      <c r="G432" s="3" t="s">
        <v>11</v>
      </c>
      <c r="H432" s="3" t="s">
        <v>25</v>
      </c>
      <c r="I432" s="3" t="s">
        <v>2</v>
      </c>
      <c r="J432" s="3" t="s">
        <v>13</v>
      </c>
      <c r="K432" s="3" t="s">
        <v>14</v>
      </c>
      <c r="L432" s="3" t="s">
        <v>32</v>
      </c>
      <c r="M432" s="7">
        <v>1</v>
      </c>
      <c r="N432" s="4">
        <v>47.61</v>
      </c>
      <c r="O432" s="5">
        <v>0</v>
      </c>
      <c r="P432" s="4">
        <v>18.89</v>
      </c>
      <c r="Q432" s="4">
        <f t="shared" si="24"/>
        <v>47.61</v>
      </c>
      <c r="R432" s="4">
        <f t="shared" si="25"/>
        <v>18.89</v>
      </c>
      <c r="S432" s="4">
        <f t="shared" si="26"/>
        <v>28.72</v>
      </c>
      <c r="T432" s="6">
        <f t="shared" si="27"/>
        <v>0.60323461457676952</v>
      </c>
    </row>
    <row r="433" spans="1:20" ht="15.6">
      <c r="A433" s="2">
        <v>4311</v>
      </c>
      <c r="B433" s="10">
        <v>46106</v>
      </c>
      <c r="C433" s="3">
        <f>YEAR(SalesDataTable[[#This Row],[Order Date]])</f>
        <v>2026</v>
      </c>
      <c r="D433" s="13" t="str">
        <f>"Q"&amp;ROUNDUP(MONTH(SalesDataTable[[#This Row],[Order Date]])/3,0)</f>
        <v>Q1</v>
      </c>
      <c r="E433" s="13">
        <f>MONTH(SalesDataTable[[#This Row],[Order Date]])</f>
        <v>3</v>
      </c>
      <c r="F433" s="3" t="str">
        <f>TEXT(SalesDataTable[[#This Row],[Order Date]],"mmm")</f>
        <v>Mar</v>
      </c>
      <c r="G433" s="3" t="s">
        <v>11</v>
      </c>
      <c r="H433" s="3" t="s">
        <v>12</v>
      </c>
      <c r="I433" s="3" t="s">
        <v>2</v>
      </c>
      <c r="J433" s="3" t="s">
        <v>13</v>
      </c>
      <c r="K433" s="3" t="s">
        <v>4</v>
      </c>
      <c r="L433" s="3" t="s">
        <v>26</v>
      </c>
      <c r="M433" s="7">
        <v>2</v>
      </c>
      <c r="N433" s="4">
        <v>40.880000000000003</v>
      </c>
      <c r="O433" s="5">
        <v>0.05</v>
      </c>
      <c r="P433" s="4">
        <v>16.39</v>
      </c>
      <c r="Q433" s="4">
        <f t="shared" si="24"/>
        <v>77.671999999999997</v>
      </c>
      <c r="R433" s="4">
        <f t="shared" si="25"/>
        <v>32.78</v>
      </c>
      <c r="S433" s="4">
        <f t="shared" si="26"/>
        <v>44.891999999999996</v>
      </c>
      <c r="T433" s="6">
        <f t="shared" si="27"/>
        <v>0.57796889483983926</v>
      </c>
    </row>
    <row r="434" spans="1:20" ht="15.6">
      <c r="A434" s="2">
        <v>4796</v>
      </c>
      <c r="B434" s="10">
        <v>46106</v>
      </c>
      <c r="C434" s="3">
        <f>YEAR(SalesDataTable[[#This Row],[Order Date]])</f>
        <v>2026</v>
      </c>
      <c r="D434" s="13" t="str">
        <f>"Q"&amp;ROUNDUP(MONTH(SalesDataTable[[#This Row],[Order Date]])/3,0)</f>
        <v>Q1</v>
      </c>
      <c r="E434" s="13">
        <f>MONTH(SalesDataTable[[#This Row],[Order Date]])</f>
        <v>3</v>
      </c>
      <c r="F434" s="3" t="str">
        <f>TEXT(SalesDataTable[[#This Row],[Order Date]],"mmm")</f>
        <v>Mar</v>
      </c>
      <c r="G434" s="3" t="s">
        <v>6</v>
      </c>
      <c r="H434" s="3" t="s">
        <v>43</v>
      </c>
      <c r="I434" s="3" t="s">
        <v>2</v>
      </c>
      <c r="J434" s="3" t="s">
        <v>13</v>
      </c>
      <c r="K434" s="3" t="s">
        <v>34</v>
      </c>
      <c r="L434" s="3" t="s">
        <v>35</v>
      </c>
      <c r="M434" s="7">
        <v>2</v>
      </c>
      <c r="N434" s="4">
        <v>39.409999999999997</v>
      </c>
      <c r="O434" s="5">
        <v>0.15</v>
      </c>
      <c r="P434" s="4">
        <v>14.91</v>
      </c>
      <c r="Q434" s="4">
        <f t="shared" si="24"/>
        <v>66.996999999999986</v>
      </c>
      <c r="R434" s="4">
        <f t="shared" si="25"/>
        <v>29.82</v>
      </c>
      <c r="S434" s="4">
        <f t="shared" si="26"/>
        <v>37.176999999999985</v>
      </c>
      <c r="T434" s="6">
        <f t="shared" si="27"/>
        <v>0.55490544352732207</v>
      </c>
    </row>
    <row r="435" spans="1:20" ht="15.6">
      <c r="A435" s="2">
        <v>89</v>
      </c>
      <c r="B435" s="10">
        <v>46107</v>
      </c>
      <c r="C435" s="3">
        <f>YEAR(SalesDataTable[[#This Row],[Order Date]])</f>
        <v>2026</v>
      </c>
      <c r="D435" s="13" t="str">
        <f>"Q"&amp;ROUNDUP(MONTH(SalesDataTable[[#This Row],[Order Date]])/3,0)</f>
        <v>Q1</v>
      </c>
      <c r="E435" s="13">
        <f>MONTH(SalesDataTable[[#This Row],[Order Date]])</f>
        <v>3</v>
      </c>
      <c r="F435" s="3" t="str">
        <f>TEXT(SalesDataTable[[#This Row],[Order Date]],"mmm")</f>
        <v>Mar</v>
      </c>
      <c r="G435" s="3" t="s">
        <v>11</v>
      </c>
      <c r="H435" s="3" t="s">
        <v>39</v>
      </c>
      <c r="I435" s="3" t="s">
        <v>2</v>
      </c>
      <c r="J435" s="3" t="s">
        <v>3</v>
      </c>
      <c r="K435" s="3" t="s">
        <v>4</v>
      </c>
      <c r="L435" s="3" t="s">
        <v>26</v>
      </c>
      <c r="M435" s="7">
        <v>1</v>
      </c>
      <c r="N435" s="4">
        <v>40.82</v>
      </c>
      <c r="O435" s="5">
        <v>0.05</v>
      </c>
      <c r="P435" s="4">
        <v>16.940000000000001</v>
      </c>
      <c r="Q435" s="4">
        <f t="shared" si="24"/>
        <v>38.778999999999996</v>
      </c>
      <c r="R435" s="4">
        <f t="shared" si="25"/>
        <v>16.940000000000001</v>
      </c>
      <c r="S435" s="4">
        <f t="shared" si="26"/>
        <v>21.838999999999995</v>
      </c>
      <c r="T435" s="6">
        <f t="shared" si="27"/>
        <v>0.56316563088269411</v>
      </c>
    </row>
    <row r="436" spans="1:20" ht="15.6">
      <c r="A436" s="2">
        <v>487</v>
      </c>
      <c r="B436" s="10">
        <v>46107</v>
      </c>
      <c r="C436" s="3">
        <f>YEAR(SalesDataTable[[#This Row],[Order Date]])</f>
        <v>2026</v>
      </c>
      <c r="D436" s="13" t="str">
        <f>"Q"&amp;ROUNDUP(MONTH(SalesDataTable[[#This Row],[Order Date]])/3,0)</f>
        <v>Q1</v>
      </c>
      <c r="E436" s="13">
        <f>MONTH(SalesDataTable[[#This Row],[Order Date]])</f>
        <v>3</v>
      </c>
      <c r="F436" s="3" t="str">
        <f>TEXT(SalesDataTable[[#This Row],[Order Date]],"mmm")</f>
        <v>Mar</v>
      </c>
      <c r="G436" s="3" t="s">
        <v>20</v>
      </c>
      <c r="H436" s="3" t="s">
        <v>33</v>
      </c>
      <c r="I436" s="3" t="s">
        <v>19</v>
      </c>
      <c r="J436" s="3" t="s">
        <v>16</v>
      </c>
      <c r="K436" s="3" t="s">
        <v>14</v>
      </c>
      <c r="L436" s="3" t="s">
        <v>15</v>
      </c>
      <c r="M436" s="7">
        <v>3</v>
      </c>
      <c r="N436" s="4">
        <v>36.979999999999997</v>
      </c>
      <c r="O436" s="5">
        <v>0.1</v>
      </c>
      <c r="P436" s="4">
        <v>13.65</v>
      </c>
      <c r="Q436" s="4">
        <f t="shared" si="24"/>
        <v>99.846000000000004</v>
      </c>
      <c r="R436" s="4">
        <f t="shared" si="25"/>
        <v>40.950000000000003</v>
      </c>
      <c r="S436" s="4">
        <f t="shared" si="26"/>
        <v>58.896000000000001</v>
      </c>
      <c r="T436" s="6">
        <f t="shared" si="27"/>
        <v>0.58986839733189111</v>
      </c>
    </row>
    <row r="437" spans="1:20" ht="15.6">
      <c r="A437" s="2">
        <v>1476</v>
      </c>
      <c r="B437" s="10">
        <v>46107</v>
      </c>
      <c r="C437" s="3">
        <f>YEAR(SalesDataTable[[#This Row],[Order Date]])</f>
        <v>2026</v>
      </c>
      <c r="D437" s="13" t="str">
        <f>"Q"&amp;ROUNDUP(MONTH(SalesDataTable[[#This Row],[Order Date]])/3,0)</f>
        <v>Q1</v>
      </c>
      <c r="E437" s="13">
        <f>MONTH(SalesDataTable[[#This Row],[Order Date]])</f>
        <v>3</v>
      </c>
      <c r="F437" s="3" t="str">
        <f>TEXT(SalesDataTable[[#This Row],[Order Date]],"mmm")</f>
        <v>Mar</v>
      </c>
      <c r="G437" s="3" t="s">
        <v>6</v>
      </c>
      <c r="H437" s="3" t="s">
        <v>43</v>
      </c>
      <c r="I437" s="3" t="s">
        <v>28</v>
      </c>
      <c r="J437" s="3" t="s">
        <v>13</v>
      </c>
      <c r="K437" s="3" t="s">
        <v>14</v>
      </c>
      <c r="L437" s="3" t="s">
        <v>15</v>
      </c>
      <c r="M437" s="7">
        <v>1</v>
      </c>
      <c r="N437" s="4">
        <v>35.700000000000003</v>
      </c>
      <c r="O437" s="5">
        <v>0.05</v>
      </c>
      <c r="P437" s="4">
        <v>13.91</v>
      </c>
      <c r="Q437" s="4">
        <f t="shared" si="24"/>
        <v>33.914999999999999</v>
      </c>
      <c r="R437" s="4">
        <f t="shared" si="25"/>
        <v>13.91</v>
      </c>
      <c r="S437" s="4">
        <f t="shared" si="26"/>
        <v>20.004999999999999</v>
      </c>
      <c r="T437" s="6">
        <f t="shared" si="27"/>
        <v>0.58985699542975079</v>
      </c>
    </row>
    <row r="438" spans="1:20" ht="15.6">
      <c r="A438" s="2">
        <v>2145</v>
      </c>
      <c r="B438" s="10">
        <v>46107</v>
      </c>
      <c r="C438" s="3">
        <f>YEAR(SalesDataTable[[#This Row],[Order Date]])</f>
        <v>2026</v>
      </c>
      <c r="D438" s="13" t="str">
        <f>"Q"&amp;ROUNDUP(MONTH(SalesDataTable[[#This Row],[Order Date]])/3,0)</f>
        <v>Q1</v>
      </c>
      <c r="E438" s="13">
        <f>MONTH(SalesDataTable[[#This Row],[Order Date]])</f>
        <v>3</v>
      </c>
      <c r="F438" s="3" t="str">
        <f>TEXT(SalesDataTable[[#This Row],[Order Date]],"mmm")</f>
        <v>Mar</v>
      </c>
      <c r="G438" s="3" t="s">
        <v>20</v>
      </c>
      <c r="H438" s="3" t="s">
        <v>33</v>
      </c>
      <c r="I438" s="3" t="s">
        <v>19</v>
      </c>
      <c r="J438" s="3" t="s">
        <v>3</v>
      </c>
      <c r="K438" s="3" t="s">
        <v>4</v>
      </c>
      <c r="L438" s="3" t="s">
        <v>26</v>
      </c>
      <c r="M438" s="7">
        <v>1</v>
      </c>
      <c r="N438" s="4">
        <v>39.53</v>
      </c>
      <c r="O438" s="5">
        <v>0.05</v>
      </c>
      <c r="P438" s="4">
        <v>17.170000000000002</v>
      </c>
      <c r="Q438" s="4">
        <f t="shared" si="24"/>
        <v>37.5535</v>
      </c>
      <c r="R438" s="4">
        <f t="shared" si="25"/>
        <v>17.170000000000002</v>
      </c>
      <c r="S438" s="4">
        <f t="shared" si="26"/>
        <v>20.383499999999998</v>
      </c>
      <c r="T438" s="6">
        <f t="shared" si="27"/>
        <v>0.54278562584046752</v>
      </c>
    </row>
    <row r="439" spans="1:20" ht="15.6">
      <c r="A439" s="2">
        <v>2999</v>
      </c>
      <c r="B439" s="10">
        <v>46107</v>
      </c>
      <c r="C439" s="3">
        <f>YEAR(SalesDataTable[[#This Row],[Order Date]])</f>
        <v>2026</v>
      </c>
      <c r="D439" s="13" t="str">
        <f>"Q"&amp;ROUNDUP(MONTH(SalesDataTable[[#This Row],[Order Date]])/3,0)</f>
        <v>Q1</v>
      </c>
      <c r="E439" s="13">
        <f>MONTH(SalesDataTable[[#This Row],[Order Date]])</f>
        <v>3</v>
      </c>
      <c r="F439" s="3" t="str">
        <f>TEXT(SalesDataTable[[#This Row],[Order Date]],"mmm")</f>
        <v>Mar</v>
      </c>
      <c r="G439" s="3" t="s">
        <v>11</v>
      </c>
      <c r="H439" s="3" t="s">
        <v>18</v>
      </c>
      <c r="I439" s="3" t="s">
        <v>19</v>
      </c>
      <c r="J439" s="3" t="s">
        <v>3</v>
      </c>
      <c r="K439" s="3" t="s">
        <v>14</v>
      </c>
      <c r="L439" s="3" t="s">
        <v>15</v>
      </c>
      <c r="M439" s="7">
        <v>2</v>
      </c>
      <c r="N439" s="4">
        <v>35.75</v>
      </c>
      <c r="O439" s="5">
        <v>0</v>
      </c>
      <c r="P439" s="4">
        <v>13.28</v>
      </c>
      <c r="Q439" s="4">
        <f t="shared" si="24"/>
        <v>71.5</v>
      </c>
      <c r="R439" s="4">
        <f t="shared" si="25"/>
        <v>26.56</v>
      </c>
      <c r="S439" s="4">
        <f t="shared" si="26"/>
        <v>44.94</v>
      </c>
      <c r="T439" s="6">
        <f t="shared" si="27"/>
        <v>0.62853146853146846</v>
      </c>
    </row>
    <row r="440" spans="1:20" ht="15.6">
      <c r="A440" s="2">
        <v>4464</v>
      </c>
      <c r="B440" s="10">
        <v>46107</v>
      </c>
      <c r="C440" s="3">
        <f>YEAR(SalesDataTable[[#This Row],[Order Date]])</f>
        <v>2026</v>
      </c>
      <c r="D440" s="13" t="str">
        <f>"Q"&amp;ROUNDUP(MONTH(SalesDataTable[[#This Row],[Order Date]])/3,0)</f>
        <v>Q1</v>
      </c>
      <c r="E440" s="13">
        <f>MONTH(SalesDataTable[[#This Row],[Order Date]])</f>
        <v>3</v>
      </c>
      <c r="F440" s="3" t="str">
        <f>TEXT(SalesDataTable[[#This Row],[Order Date]],"mmm")</f>
        <v>Mar</v>
      </c>
      <c r="G440" s="3" t="s">
        <v>11</v>
      </c>
      <c r="H440" s="3" t="s">
        <v>12</v>
      </c>
      <c r="I440" s="3" t="s">
        <v>2</v>
      </c>
      <c r="J440" s="3" t="s">
        <v>16</v>
      </c>
      <c r="K440" s="3" t="s">
        <v>34</v>
      </c>
      <c r="L440" s="3" t="s">
        <v>45</v>
      </c>
      <c r="M440" s="7">
        <v>2</v>
      </c>
      <c r="N440" s="4">
        <v>50.17</v>
      </c>
      <c r="O440" s="5">
        <v>0</v>
      </c>
      <c r="P440" s="4">
        <v>22.37</v>
      </c>
      <c r="Q440" s="4">
        <f t="shared" si="24"/>
        <v>100.34</v>
      </c>
      <c r="R440" s="4">
        <f t="shared" si="25"/>
        <v>44.74</v>
      </c>
      <c r="S440" s="4">
        <f t="shared" si="26"/>
        <v>55.6</v>
      </c>
      <c r="T440" s="6">
        <f t="shared" si="27"/>
        <v>0.55411600558102447</v>
      </c>
    </row>
    <row r="441" spans="1:20" ht="15.6">
      <c r="A441" s="2">
        <v>4978</v>
      </c>
      <c r="B441" s="10">
        <v>46107</v>
      </c>
      <c r="C441" s="3">
        <f>YEAR(SalesDataTable[[#This Row],[Order Date]])</f>
        <v>2026</v>
      </c>
      <c r="D441" s="13" t="str">
        <f>"Q"&amp;ROUNDUP(MONTH(SalesDataTable[[#This Row],[Order Date]])/3,0)</f>
        <v>Q1</v>
      </c>
      <c r="E441" s="13">
        <f>MONTH(SalesDataTable[[#This Row],[Order Date]])</f>
        <v>3</v>
      </c>
      <c r="F441" s="3" t="str">
        <f>TEXT(SalesDataTable[[#This Row],[Order Date]],"mmm")</f>
        <v>Mar</v>
      </c>
      <c r="G441" s="3" t="s">
        <v>0</v>
      </c>
      <c r="H441" s="3" t="s">
        <v>36</v>
      </c>
      <c r="I441" s="3" t="s">
        <v>2</v>
      </c>
      <c r="J441" s="3" t="s">
        <v>13</v>
      </c>
      <c r="K441" s="3" t="s">
        <v>34</v>
      </c>
      <c r="L441" s="3" t="s">
        <v>35</v>
      </c>
      <c r="M441" s="7">
        <v>5</v>
      </c>
      <c r="N441" s="4">
        <v>41.32</v>
      </c>
      <c r="O441" s="5">
        <v>0</v>
      </c>
      <c r="P441" s="4">
        <v>15.09</v>
      </c>
      <c r="Q441" s="4">
        <f t="shared" si="24"/>
        <v>206.6</v>
      </c>
      <c r="R441" s="4">
        <f t="shared" si="25"/>
        <v>75.45</v>
      </c>
      <c r="S441" s="4">
        <f t="shared" si="26"/>
        <v>131.14999999999998</v>
      </c>
      <c r="T441" s="6">
        <f t="shared" si="27"/>
        <v>0.63480154888673757</v>
      </c>
    </row>
    <row r="442" spans="1:20" ht="15.6">
      <c r="A442" s="2">
        <v>130</v>
      </c>
      <c r="B442" s="10">
        <v>46108</v>
      </c>
      <c r="C442" s="3">
        <f>YEAR(SalesDataTable[[#This Row],[Order Date]])</f>
        <v>2026</v>
      </c>
      <c r="D442" s="13" t="str">
        <f>"Q"&amp;ROUNDUP(MONTH(SalesDataTable[[#This Row],[Order Date]])/3,0)</f>
        <v>Q1</v>
      </c>
      <c r="E442" s="13">
        <f>MONTH(SalesDataTable[[#This Row],[Order Date]])</f>
        <v>3</v>
      </c>
      <c r="F442" s="3" t="str">
        <f>TEXT(SalesDataTable[[#This Row],[Order Date]],"mmm")</f>
        <v>Mar</v>
      </c>
      <c r="G442" s="3" t="s">
        <v>20</v>
      </c>
      <c r="H442" s="3" t="s">
        <v>31</v>
      </c>
      <c r="I442" s="3" t="s">
        <v>28</v>
      </c>
      <c r="J442" s="3" t="s">
        <v>13</v>
      </c>
      <c r="K442" s="3" t="s">
        <v>9</v>
      </c>
      <c r="L442" s="3" t="s">
        <v>37</v>
      </c>
      <c r="M442" s="7">
        <v>3</v>
      </c>
      <c r="N442" s="4">
        <v>152.4</v>
      </c>
      <c r="O442" s="5">
        <v>0.05</v>
      </c>
      <c r="P442" s="4">
        <v>79.97</v>
      </c>
      <c r="Q442" s="4">
        <f t="shared" si="24"/>
        <v>434.34000000000003</v>
      </c>
      <c r="R442" s="4">
        <f t="shared" si="25"/>
        <v>239.91</v>
      </c>
      <c r="S442" s="4">
        <f t="shared" si="26"/>
        <v>194.43000000000004</v>
      </c>
      <c r="T442" s="6">
        <f t="shared" si="27"/>
        <v>0.44764470230694853</v>
      </c>
    </row>
    <row r="443" spans="1:20" ht="15.6">
      <c r="A443" s="2">
        <v>848</v>
      </c>
      <c r="B443" s="10">
        <v>46108</v>
      </c>
      <c r="C443" s="3">
        <f>YEAR(SalesDataTable[[#This Row],[Order Date]])</f>
        <v>2026</v>
      </c>
      <c r="D443" s="13" t="str">
        <f>"Q"&amp;ROUNDUP(MONTH(SalesDataTable[[#This Row],[Order Date]])/3,0)</f>
        <v>Q1</v>
      </c>
      <c r="E443" s="13">
        <f>MONTH(SalesDataTable[[#This Row],[Order Date]])</f>
        <v>3</v>
      </c>
      <c r="F443" s="3" t="str">
        <f>TEXT(SalesDataTable[[#This Row],[Order Date]],"mmm")</f>
        <v>Mar</v>
      </c>
      <c r="G443" s="3" t="s">
        <v>0</v>
      </c>
      <c r="H443" s="3" t="s">
        <v>1</v>
      </c>
      <c r="I443" s="3" t="s">
        <v>2</v>
      </c>
      <c r="J443" s="3" t="s">
        <v>13</v>
      </c>
      <c r="K443" s="3" t="s">
        <v>34</v>
      </c>
      <c r="L443" s="3" t="s">
        <v>42</v>
      </c>
      <c r="M443" s="7">
        <v>1</v>
      </c>
      <c r="N443" s="4">
        <v>36.299999999999997</v>
      </c>
      <c r="O443" s="5">
        <v>0</v>
      </c>
      <c r="P443" s="4">
        <v>14.1</v>
      </c>
      <c r="Q443" s="4">
        <f t="shared" si="24"/>
        <v>36.299999999999997</v>
      </c>
      <c r="R443" s="4">
        <f t="shared" si="25"/>
        <v>14.1</v>
      </c>
      <c r="S443" s="4">
        <f t="shared" si="26"/>
        <v>22.199999999999996</v>
      </c>
      <c r="T443" s="6">
        <f t="shared" si="27"/>
        <v>0.61157024793388426</v>
      </c>
    </row>
    <row r="444" spans="1:20" ht="15.6">
      <c r="A444" s="2">
        <v>1359</v>
      </c>
      <c r="B444" s="10">
        <v>46108</v>
      </c>
      <c r="C444" s="3">
        <f>YEAR(SalesDataTable[[#This Row],[Order Date]])</f>
        <v>2026</v>
      </c>
      <c r="D444" s="13" t="str">
        <f>"Q"&amp;ROUNDUP(MONTH(SalesDataTable[[#This Row],[Order Date]])/3,0)</f>
        <v>Q1</v>
      </c>
      <c r="E444" s="13">
        <f>MONTH(SalesDataTable[[#This Row],[Order Date]])</f>
        <v>3</v>
      </c>
      <c r="F444" s="3" t="str">
        <f>TEXT(SalesDataTable[[#This Row],[Order Date]],"mmm")</f>
        <v>Mar</v>
      </c>
      <c r="G444" s="3" t="s">
        <v>11</v>
      </c>
      <c r="H444" s="3" t="s">
        <v>25</v>
      </c>
      <c r="I444" s="3" t="s">
        <v>2</v>
      </c>
      <c r="J444" s="3" t="s">
        <v>3</v>
      </c>
      <c r="K444" s="3" t="s">
        <v>14</v>
      </c>
      <c r="L444" s="3" t="s">
        <v>32</v>
      </c>
      <c r="M444" s="7">
        <v>3</v>
      </c>
      <c r="N444" s="4">
        <v>46.24</v>
      </c>
      <c r="O444" s="5">
        <v>0.1</v>
      </c>
      <c r="P444" s="4">
        <v>18.2</v>
      </c>
      <c r="Q444" s="4">
        <f t="shared" si="24"/>
        <v>124.848</v>
      </c>
      <c r="R444" s="4">
        <f t="shared" si="25"/>
        <v>54.599999999999994</v>
      </c>
      <c r="S444" s="4">
        <f t="shared" si="26"/>
        <v>70.248000000000005</v>
      </c>
      <c r="T444" s="6">
        <f t="shared" si="27"/>
        <v>0.56266820453671673</v>
      </c>
    </row>
    <row r="445" spans="1:20" ht="15.6">
      <c r="A445" s="2">
        <v>2379</v>
      </c>
      <c r="B445" s="10">
        <v>46108</v>
      </c>
      <c r="C445" s="3">
        <f>YEAR(SalesDataTable[[#This Row],[Order Date]])</f>
        <v>2026</v>
      </c>
      <c r="D445" s="13" t="str">
        <f>"Q"&amp;ROUNDUP(MONTH(SalesDataTable[[#This Row],[Order Date]])/3,0)</f>
        <v>Q1</v>
      </c>
      <c r="E445" s="13">
        <f>MONTH(SalesDataTable[[#This Row],[Order Date]])</f>
        <v>3</v>
      </c>
      <c r="F445" s="3" t="str">
        <f>TEXT(SalesDataTable[[#This Row],[Order Date]],"mmm")</f>
        <v>Mar</v>
      </c>
      <c r="G445" s="3" t="s">
        <v>0</v>
      </c>
      <c r="H445" s="3" t="s">
        <v>1</v>
      </c>
      <c r="I445" s="3" t="s">
        <v>19</v>
      </c>
      <c r="J445" s="3" t="s">
        <v>3</v>
      </c>
      <c r="K445" s="3" t="s">
        <v>14</v>
      </c>
      <c r="L445" s="3" t="s">
        <v>48</v>
      </c>
      <c r="M445" s="7">
        <v>2</v>
      </c>
      <c r="N445" s="4">
        <v>165.58</v>
      </c>
      <c r="O445" s="5">
        <v>0</v>
      </c>
      <c r="P445" s="4">
        <v>86.16</v>
      </c>
      <c r="Q445" s="4">
        <f t="shared" si="24"/>
        <v>331.16</v>
      </c>
      <c r="R445" s="4">
        <f t="shared" si="25"/>
        <v>172.32</v>
      </c>
      <c r="S445" s="4">
        <f t="shared" si="26"/>
        <v>158.84000000000003</v>
      </c>
      <c r="T445" s="6">
        <f t="shared" si="27"/>
        <v>0.47964730039859893</v>
      </c>
    </row>
    <row r="446" spans="1:20" ht="15.6">
      <c r="A446" s="2">
        <v>2987</v>
      </c>
      <c r="B446" s="10">
        <v>46108</v>
      </c>
      <c r="C446" s="3">
        <f>YEAR(SalesDataTable[[#This Row],[Order Date]])</f>
        <v>2026</v>
      </c>
      <c r="D446" s="13" t="str">
        <f>"Q"&amp;ROUNDUP(MONTH(SalesDataTable[[#This Row],[Order Date]])/3,0)</f>
        <v>Q1</v>
      </c>
      <c r="E446" s="13">
        <f>MONTH(SalesDataTable[[#This Row],[Order Date]])</f>
        <v>3</v>
      </c>
      <c r="F446" s="3" t="str">
        <f>TEXT(SalesDataTable[[#This Row],[Order Date]],"mmm")</f>
        <v>Mar</v>
      </c>
      <c r="G446" s="3" t="s">
        <v>0</v>
      </c>
      <c r="H446" s="3" t="s">
        <v>36</v>
      </c>
      <c r="I446" s="3" t="s">
        <v>2</v>
      </c>
      <c r="J446" s="3" t="s">
        <v>3</v>
      </c>
      <c r="K446" s="3" t="s">
        <v>23</v>
      </c>
      <c r="L446" s="3" t="s">
        <v>51</v>
      </c>
      <c r="M446" s="7">
        <v>4</v>
      </c>
      <c r="N446" s="4">
        <v>121.49</v>
      </c>
      <c r="O446" s="5">
        <v>0</v>
      </c>
      <c r="P446" s="4">
        <v>62.01</v>
      </c>
      <c r="Q446" s="4">
        <f t="shared" si="24"/>
        <v>485.96</v>
      </c>
      <c r="R446" s="4">
        <f t="shared" si="25"/>
        <v>248.04</v>
      </c>
      <c r="S446" s="4">
        <f t="shared" si="26"/>
        <v>237.92</v>
      </c>
      <c r="T446" s="6">
        <f t="shared" si="27"/>
        <v>0.4895876203802782</v>
      </c>
    </row>
    <row r="447" spans="1:20" ht="15.6">
      <c r="A447" s="2">
        <v>3121</v>
      </c>
      <c r="B447" s="10">
        <v>46108</v>
      </c>
      <c r="C447" s="3">
        <f>YEAR(SalesDataTable[[#This Row],[Order Date]])</f>
        <v>2026</v>
      </c>
      <c r="D447" s="13" t="str">
        <f>"Q"&amp;ROUNDUP(MONTH(SalesDataTable[[#This Row],[Order Date]])/3,0)</f>
        <v>Q1</v>
      </c>
      <c r="E447" s="13">
        <f>MONTH(SalesDataTable[[#This Row],[Order Date]])</f>
        <v>3</v>
      </c>
      <c r="F447" s="3" t="str">
        <f>TEXT(SalesDataTable[[#This Row],[Order Date]],"mmm")</f>
        <v>Mar</v>
      </c>
      <c r="G447" s="3" t="s">
        <v>6</v>
      </c>
      <c r="H447" s="3" t="s">
        <v>43</v>
      </c>
      <c r="I447" s="3" t="s">
        <v>19</v>
      </c>
      <c r="J447" s="3" t="s">
        <v>13</v>
      </c>
      <c r="K447" s="3" t="s">
        <v>4</v>
      </c>
      <c r="L447" s="3" t="s">
        <v>5</v>
      </c>
      <c r="M447" s="7">
        <v>5</v>
      </c>
      <c r="N447" s="4">
        <v>81.84</v>
      </c>
      <c r="O447" s="5">
        <v>0.1</v>
      </c>
      <c r="P447" s="4">
        <v>42.7</v>
      </c>
      <c r="Q447" s="4">
        <f t="shared" si="24"/>
        <v>368.28000000000003</v>
      </c>
      <c r="R447" s="4">
        <f t="shared" si="25"/>
        <v>213.5</v>
      </c>
      <c r="S447" s="4">
        <f t="shared" si="26"/>
        <v>154.78000000000003</v>
      </c>
      <c r="T447" s="6">
        <f t="shared" si="27"/>
        <v>0.42027804931030743</v>
      </c>
    </row>
    <row r="448" spans="1:20" ht="15.6">
      <c r="A448" s="2">
        <v>4445</v>
      </c>
      <c r="B448" s="10">
        <v>46108</v>
      </c>
      <c r="C448" s="3">
        <f>YEAR(SalesDataTable[[#This Row],[Order Date]])</f>
        <v>2026</v>
      </c>
      <c r="D448" s="13" t="str">
        <f>"Q"&amp;ROUNDUP(MONTH(SalesDataTable[[#This Row],[Order Date]])/3,0)</f>
        <v>Q1</v>
      </c>
      <c r="E448" s="13">
        <f>MONTH(SalesDataTable[[#This Row],[Order Date]])</f>
        <v>3</v>
      </c>
      <c r="F448" s="3" t="str">
        <f>TEXT(SalesDataTable[[#This Row],[Order Date]],"mmm")</f>
        <v>Mar</v>
      </c>
      <c r="G448" s="3" t="s">
        <v>6</v>
      </c>
      <c r="H448" s="3" t="s">
        <v>41</v>
      </c>
      <c r="I448" s="3" t="s">
        <v>2</v>
      </c>
      <c r="J448" s="3" t="s">
        <v>13</v>
      </c>
      <c r="K448" s="3" t="s">
        <v>9</v>
      </c>
      <c r="L448" s="3" t="s">
        <v>37</v>
      </c>
      <c r="M448" s="7">
        <v>1</v>
      </c>
      <c r="N448" s="4">
        <v>151.47999999999999</v>
      </c>
      <c r="O448" s="5">
        <v>0</v>
      </c>
      <c r="P448" s="4">
        <v>79.41</v>
      </c>
      <c r="Q448" s="4">
        <f t="shared" si="24"/>
        <v>151.47999999999999</v>
      </c>
      <c r="R448" s="4">
        <f t="shared" si="25"/>
        <v>79.41</v>
      </c>
      <c r="S448" s="4">
        <f t="shared" si="26"/>
        <v>72.069999999999993</v>
      </c>
      <c r="T448" s="6">
        <f t="shared" si="27"/>
        <v>0.47577237919197252</v>
      </c>
    </row>
    <row r="449" spans="1:20" ht="15.6">
      <c r="A449" s="2">
        <v>441</v>
      </c>
      <c r="B449" s="10">
        <v>46109</v>
      </c>
      <c r="C449" s="3">
        <f>YEAR(SalesDataTable[[#This Row],[Order Date]])</f>
        <v>2026</v>
      </c>
      <c r="D449" s="13" t="str">
        <f>"Q"&amp;ROUNDUP(MONTH(SalesDataTable[[#This Row],[Order Date]])/3,0)</f>
        <v>Q1</v>
      </c>
      <c r="E449" s="13">
        <f>MONTH(SalesDataTable[[#This Row],[Order Date]])</f>
        <v>3</v>
      </c>
      <c r="F449" s="3" t="str">
        <f>TEXT(SalesDataTable[[#This Row],[Order Date]],"mmm")</f>
        <v>Mar</v>
      </c>
      <c r="G449" s="3" t="s">
        <v>0</v>
      </c>
      <c r="H449" s="3" t="s">
        <v>50</v>
      </c>
      <c r="I449" s="3" t="s">
        <v>19</v>
      </c>
      <c r="J449" s="3" t="s">
        <v>13</v>
      </c>
      <c r="K449" s="3" t="s">
        <v>34</v>
      </c>
      <c r="L449" s="3" t="s">
        <v>45</v>
      </c>
      <c r="M449" s="7">
        <v>1</v>
      </c>
      <c r="N449" s="4">
        <v>51.02</v>
      </c>
      <c r="O449" s="5">
        <v>0.05</v>
      </c>
      <c r="P449" s="4">
        <v>21.94</v>
      </c>
      <c r="Q449" s="4">
        <f t="shared" si="24"/>
        <v>48.469000000000001</v>
      </c>
      <c r="R449" s="4">
        <f t="shared" si="25"/>
        <v>21.94</v>
      </c>
      <c r="S449" s="4">
        <f t="shared" si="26"/>
        <v>26.529</v>
      </c>
      <c r="T449" s="6">
        <f t="shared" si="27"/>
        <v>0.54733953661102974</v>
      </c>
    </row>
    <row r="450" spans="1:20" ht="15.6">
      <c r="A450" s="2">
        <v>4608</v>
      </c>
      <c r="B450" s="10">
        <v>46109</v>
      </c>
      <c r="C450" s="3">
        <f>YEAR(SalesDataTable[[#This Row],[Order Date]])</f>
        <v>2026</v>
      </c>
      <c r="D450" s="13" t="str">
        <f>"Q"&amp;ROUNDUP(MONTH(SalesDataTable[[#This Row],[Order Date]])/3,0)</f>
        <v>Q1</v>
      </c>
      <c r="E450" s="13">
        <f>MONTH(SalesDataTable[[#This Row],[Order Date]])</f>
        <v>3</v>
      </c>
      <c r="F450" s="3" t="str">
        <f>TEXT(SalesDataTable[[#This Row],[Order Date]],"mmm")</f>
        <v>Mar</v>
      </c>
      <c r="G450" s="3" t="s">
        <v>11</v>
      </c>
      <c r="H450" s="3" t="s">
        <v>12</v>
      </c>
      <c r="I450" s="3" t="s">
        <v>8</v>
      </c>
      <c r="J450" s="3" t="s">
        <v>16</v>
      </c>
      <c r="K450" s="3" t="s">
        <v>4</v>
      </c>
      <c r="L450" s="3" t="s">
        <v>26</v>
      </c>
      <c r="M450" s="7">
        <v>8</v>
      </c>
      <c r="N450" s="4">
        <v>40.86</v>
      </c>
      <c r="O450" s="5">
        <v>0.1</v>
      </c>
      <c r="P450" s="4">
        <v>16.34</v>
      </c>
      <c r="Q450" s="4">
        <f t="shared" ref="Q450:Q513" si="28">M450*N450*(1-O450)</f>
        <v>294.19200000000001</v>
      </c>
      <c r="R450" s="4">
        <f t="shared" ref="R450:R513" si="29">M450*P450</f>
        <v>130.72</v>
      </c>
      <c r="S450" s="4">
        <f t="shared" ref="S450:S513" si="30">Q450-R450</f>
        <v>163.47200000000001</v>
      </c>
      <c r="T450" s="6">
        <f t="shared" ref="T450:T513" si="31">IFERROR(S450/Q450,0)</f>
        <v>0.55566432805786703</v>
      </c>
    </row>
    <row r="451" spans="1:20" ht="15.6">
      <c r="A451" s="2">
        <v>4914</v>
      </c>
      <c r="B451" s="10">
        <v>46109</v>
      </c>
      <c r="C451" s="3">
        <f>YEAR(SalesDataTable[[#This Row],[Order Date]])</f>
        <v>2026</v>
      </c>
      <c r="D451" s="13" t="str">
        <f>"Q"&amp;ROUNDUP(MONTH(SalesDataTable[[#This Row],[Order Date]])/3,0)</f>
        <v>Q1</v>
      </c>
      <c r="E451" s="13">
        <f>MONTH(SalesDataTable[[#This Row],[Order Date]])</f>
        <v>3</v>
      </c>
      <c r="F451" s="3" t="str">
        <f>TEXT(SalesDataTable[[#This Row],[Order Date]],"mmm")</f>
        <v>Mar</v>
      </c>
      <c r="G451" s="3" t="s">
        <v>0</v>
      </c>
      <c r="H451" s="3" t="s">
        <v>36</v>
      </c>
      <c r="I451" s="3" t="s">
        <v>2</v>
      </c>
      <c r="J451" s="3" t="s">
        <v>13</v>
      </c>
      <c r="K451" s="3" t="s">
        <v>14</v>
      </c>
      <c r="L451" s="3" t="s">
        <v>48</v>
      </c>
      <c r="M451" s="7">
        <v>5</v>
      </c>
      <c r="N451" s="4">
        <v>163.33000000000001</v>
      </c>
      <c r="O451" s="5">
        <v>0</v>
      </c>
      <c r="P451" s="4">
        <v>87.05</v>
      </c>
      <c r="Q451" s="4">
        <f t="shared" si="28"/>
        <v>816.65000000000009</v>
      </c>
      <c r="R451" s="4">
        <f t="shared" si="29"/>
        <v>435.25</v>
      </c>
      <c r="S451" s="4">
        <f t="shared" si="30"/>
        <v>381.40000000000009</v>
      </c>
      <c r="T451" s="6">
        <f t="shared" si="31"/>
        <v>0.46702993938651816</v>
      </c>
    </row>
    <row r="452" spans="1:20" ht="15.6">
      <c r="A452" s="2">
        <v>860</v>
      </c>
      <c r="B452" s="10">
        <v>46110</v>
      </c>
      <c r="C452" s="3">
        <f>YEAR(SalesDataTable[[#This Row],[Order Date]])</f>
        <v>2026</v>
      </c>
      <c r="D452" s="13" t="str">
        <f>"Q"&amp;ROUNDUP(MONTH(SalesDataTable[[#This Row],[Order Date]])/3,0)</f>
        <v>Q1</v>
      </c>
      <c r="E452" s="13">
        <f>MONTH(SalesDataTable[[#This Row],[Order Date]])</f>
        <v>3</v>
      </c>
      <c r="F452" s="3" t="str">
        <f>TEXT(SalesDataTable[[#This Row],[Order Date]],"mmm")</f>
        <v>Mar</v>
      </c>
      <c r="G452" s="3" t="s">
        <v>6</v>
      </c>
      <c r="H452" s="3" t="s">
        <v>49</v>
      </c>
      <c r="I452" s="3" t="s">
        <v>28</v>
      </c>
      <c r="J452" s="3" t="s">
        <v>13</v>
      </c>
      <c r="K452" s="3" t="s">
        <v>9</v>
      </c>
      <c r="L452" s="3" t="s">
        <v>10</v>
      </c>
      <c r="M452" s="7">
        <v>1</v>
      </c>
      <c r="N452" s="4">
        <v>90.27</v>
      </c>
      <c r="O452" s="5">
        <v>0</v>
      </c>
      <c r="P452" s="4">
        <v>46.38</v>
      </c>
      <c r="Q452" s="4">
        <f t="shared" si="28"/>
        <v>90.27</v>
      </c>
      <c r="R452" s="4">
        <f t="shared" si="29"/>
        <v>46.38</v>
      </c>
      <c r="S452" s="4">
        <f t="shared" si="30"/>
        <v>43.889999999999993</v>
      </c>
      <c r="T452" s="6">
        <f t="shared" si="31"/>
        <v>0.48620804253904948</v>
      </c>
    </row>
    <row r="453" spans="1:20" ht="15.6">
      <c r="A453" s="2">
        <v>920</v>
      </c>
      <c r="B453" s="10">
        <v>46110</v>
      </c>
      <c r="C453" s="3">
        <f>YEAR(SalesDataTable[[#This Row],[Order Date]])</f>
        <v>2026</v>
      </c>
      <c r="D453" s="13" t="str">
        <f>"Q"&amp;ROUNDUP(MONTH(SalesDataTable[[#This Row],[Order Date]])/3,0)</f>
        <v>Q1</v>
      </c>
      <c r="E453" s="13">
        <f>MONTH(SalesDataTable[[#This Row],[Order Date]])</f>
        <v>3</v>
      </c>
      <c r="F453" s="3" t="str">
        <f>TEXT(SalesDataTable[[#This Row],[Order Date]],"mmm")</f>
        <v>Mar</v>
      </c>
      <c r="G453" s="3" t="s">
        <v>0</v>
      </c>
      <c r="H453" s="3" t="s">
        <v>36</v>
      </c>
      <c r="I453" s="3" t="s">
        <v>8</v>
      </c>
      <c r="J453" s="3" t="s">
        <v>16</v>
      </c>
      <c r="K453" s="3" t="s">
        <v>14</v>
      </c>
      <c r="L453" s="3" t="s">
        <v>44</v>
      </c>
      <c r="M453" s="7">
        <v>12</v>
      </c>
      <c r="N453" s="4">
        <v>131.31</v>
      </c>
      <c r="O453" s="5">
        <v>0.05</v>
      </c>
      <c r="P453" s="4">
        <v>68.459999999999994</v>
      </c>
      <c r="Q453" s="4">
        <f t="shared" si="28"/>
        <v>1496.934</v>
      </c>
      <c r="R453" s="4">
        <f t="shared" si="29"/>
        <v>821.52</v>
      </c>
      <c r="S453" s="4">
        <f t="shared" si="30"/>
        <v>675.41399999999999</v>
      </c>
      <c r="T453" s="6">
        <f t="shared" si="31"/>
        <v>0.45119824922140855</v>
      </c>
    </row>
    <row r="454" spans="1:20" ht="15.6">
      <c r="A454" s="2">
        <v>1700</v>
      </c>
      <c r="B454" s="10">
        <v>46110</v>
      </c>
      <c r="C454" s="3">
        <f>YEAR(SalesDataTable[[#This Row],[Order Date]])</f>
        <v>2026</v>
      </c>
      <c r="D454" s="13" t="str">
        <f>"Q"&amp;ROUNDUP(MONTH(SalesDataTable[[#This Row],[Order Date]])/3,0)</f>
        <v>Q1</v>
      </c>
      <c r="E454" s="13">
        <f>MONTH(SalesDataTable[[#This Row],[Order Date]])</f>
        <v>3</v>
      </c>
      <c r="F454" s="3" t="str">
        <f>TEXT(SalesDataTable[[#This Row],[Order Date]],"mmm")</f>
        <v>Mar</v>
      </c>
      <c r="G454" s="3" t="s">
        <v>6</v>
      </c>
      <c r="H454" s="3" t="s">
        <v>43</v>
      </c>
      <c r="I454" s="3" t="s">
        <v>28</v>
      </c>
      <c r="J454" s="3" t="s">
        <v>13</v>
      </c>
      <c r="K454" s="3" t="s">
        <v>14</v>
      </c>
      <c r="L454" s="3" t="s">
        <v>48</v>
      </c>
      <c r="M454" s="7">
        <v>1</v>
      </c>
      <c r="N454" s="4">
        <v>167.27</v>
      </c>
      <c r="O454" s="5">
        <v>0.05</v>
      </c>
      <c r="P454" s="4">
        <v>88.19</v>
      </c>
      <c r="Q454" s="4">
        <f t="shared" si="28"/>
        <v>158.90649999999999</v>
      </c>
      <c r="R454" s="4">
        <f t="shared" si="29"/>
        <v>88.19</v>
      </c>
      <c r="S454" s="4">
        <f t="shared" si="30"/>
        <v>70.716499999999996</v>
      </c>
      <c r="T454" s="6">
        <f t="shared" si="31"/>
        <v>0.44501955552478972</v>
      </c>
    </row>
    <row r="455" spans="1:20" ht="15.6">
      <c r="A455" s="2">
        <v>1768</v>
      </c>
      <c r="B455" s="10">
        <v>46110</v>
      </c>
      <c r="C455" s="3">
        <f>YEAR(SalesDataTable[[#This Row],[Order Date]])</f>
        <v>2026</v>
      </c>
      <c r="D455" s="13" t="str">
        <f>"Q"&amp;ROUNDUP(MONTH(SalesDataTable[[#This Row],[Order Date]])/3,0)</f>
        <v>Q1</v>
      </c>
      <c r="E455" s="13">
        <f>MONTH(SalesDataTable[[#This Row],[Order Date]])</f>
        <v>3</v>
      </c>
      <c r="F455" s="3" t="str">
        <f>TEXT(SalesDataTable[[#This Row],[Order Date]],"mmm")</f>
        <v>Mar</v>
      </c>
      <c r="G455" s="3" t="s">
        <v>6</v>
      </c>
      <c r="H455" s="3" t="s">
        <v>43</v>
      </c>
      <c r="I455" s="3" t="s">
        <v>28</v>
      </c>
      <c r="J455" s="3" t="s">
        <v>3</v>
      </c>
      <c r="K455" s="3" t="s">
        <v>9</v>
      </c>
      <c r="L455" s="3" t="s">
        <v>46</v>
      </c>
      <c r="M455" s="7">
        <v>4</v>
      </c>
      <c r="N455" s="4">
        <v>70.510000000000005</v>
      </c>
      <c r="O455" s="5">
        <v>0</v>
      </c>
      <c r="P455" s="4">
        <v>31.93</v>
      </c>
      <c r="Q455" s="4">
        <f t="shared" si="28"/>
        <v>282.04000000000002</v>
      </c>
      <c r="R455" s="4">
        <f t="shared" si="29"/>
        <v>127.72</v>
      </c>
      <c r="S455" s="4">
        <f t="shared" si="30"/>
        <v>154.32000000000002</v>
      </c>
      <c r="T455" s="6">
        <f t="shared" si="31"/>
        <v>0.54715643171181394</v>
      </c>
    </row>
    <row r="456" spans="1:20" ht="15.6">
      <c r="A456" s="2">
        <v>1876</v>
      </c>
      <c r="B456" s="10">
        <v>46110</v>
      </c>
      <c r="C456" s="3">
        <f>YEAR(SalesDataTable[[#This Row],[Order Date]])</f>
        <v>2026</v>
      </c>
      <c r="D456" s="13" t="str">
        <f>"Q"&amp;ROUNDUP(MONTH(SalesDataTable[[#This Row],[Order Date]])/3,0)</f>
        <v>Q1</v>
      </c>
      <c r="E456" s="13">
        <f>MONTH(SalesDataTable[[#This Row],[Order Date]])</f>
        <v>3</v>
      </c>
      <c r="F456" s="3" t="str">
        <f>TEXT(SalesDataTable[[#This Row],[Order Date]],"mmm")</f>
        <v>Mar</v>
      </c>
      <c r="G456" s="3" t="s">
        <v>6</v>
      </c>
      <c r="H456" s="3" t="s">
        <v>27</v>
      </c>
      <c r="I456" s="3" t="s">
        <v>8</v>
      </c>
      <c r="J456" s="3" t="s">
        <v>13</v>
      </c>
      <c r="K456" s="3" t="s">
        <v>4</v>
      </c>
      <c r="L456" s="3" t="s">
        <v>30</v>
      </c>
      <c r="M456" s="7">
        <v>12</v>
      </c>
      <c r="N456" s="4">
        <v>101.06</v>
      </c>
      <c r="O456" s="5">
        <v>0.1</v>
      </c>
      <c r="P456" s="4">
        <v>50.59</v>
      </c>
      <c r="Q456" s="4">
        <f t="shared" si="28"/>
        <v>1091.4480000000001</v>
      </c>
      <c r="R456" s="4">
        <f t="shared" si="29"/>
        <v>607.08000000000004</v>
      </c>
      <c r="S456" s="4">
        <f t="shared" si="30"/>
        <v>484.36800000000005</v>
      </c>
      <c r="T456" s="6">
        <f t="shared" si="31"/>
        <v>0.4437847703234602</v>
      </c>
    </row>
    <row r="457" spans="1:20" ht="15.6">
      <c r="A457" s="2">
        <v>2453</v>
      </c>
      <c r="B457" s="10">
        <v>46110</v>
      </c>
      <c r="C457" s="3">
        <f>YEAR(SalesDataTable[[#This Row],[Order Date]])</f>
        <v>2026</v>
      </c>
      <c r="D457" s="13" t="str">
        <f>"Q"&amp;ROUNDUP(MONTH(SalesDataTable[[#This Row],[Order Date]])/3,0)</f>
        <v>Q1</v>
      </c>
      <c r="E457" s="13">
        <f>MONTH(SalesDataTable[[#This Row],[Order Date]])</f>
        <v>3</v>
      </c>
      <c r="F457" s="3" t="str">
        <f>TEXT(SalesDataTable[[#This Row],[Order Date]],"mmm")</f>
        <v>Mar</v>
      </c>
      <c r="G457" s="3" t="s">
        <v>20</v>
      </c>
      <c r="H457" s="3" t="s">
        <v>33</v>
      </c>
      <c r="I457" s="3" t="s">
        <v>2</v>
      </c>
      <c r="J457" s="3" t="s">
        <v>16</v>
      </c>
      <c r="K457" s="3" t="s">
        <v>4</v>
      </c>
      <c r="L457" s="3" t="s">
        <v>5</v>
      </c>
      <c r="M457" s="7">
        <v>2</v>
      </c>
      <c r="N457" s="4">
        <v>79.849999999999994</v>
      </c>
      <c r="O457" s="5">
        <v>0.05</v>
      </c>
      <c r="P457" s="4">
        <v>43.78</v>
      </c>
      <c r="Q457" s="4">
        <f t="shared" si="28"/>
        <v>151.71499999999997</v>
      </c>
      <c r="R457" s="4">
        <f t="shared" si="29"/>
        <v>87.56</v>
      </c>
      <c r="S457" s="4">
        <f t="shared" si="30"/>
        <v>64.154999999999973</v>
      </c>
      <c r="T457" s="6">
        <f t="shared" si="31"/>
        <v>0.42286524074745402</v>
      </c>
    </row>
    <row r="458" spans="1:20" ht="15.6">
      <c r="A458" s="2">
        <v>2676</v>
      </c>
      <c r="B458" s="10">
        <v>46110</v>
      </c>
      <c r="C458" s="3">
        <f>YEAR(SalesDataTable[[#This Row],[Order Date]])</f>
        <v>2026</v>
      </c>
      <c r="D458" s="13" t="str">
        <f>"Q"&amp;ROUNDUP(MONTH(SalesDataTable[[#This Row],[Order Date]])/3,0)</f>
        <v>Q1</v>
      </c>
      <c r="E458" s="13">
        <f>MONTH(SalesDataTable[[#This Row],[Order Date]])</f>
        <v>3</v>
      </c>
      <c r="F458" s="3" t="str">
        <f>TEXT(SalesDataTable[[#This Row],[Order Date]],"mmm")</f>
        <v>Mar</v>
      </c>
      <c r="G458" s="3" t="s">
        <v>11</v>
      </c>
      <c r="H458" s="3" t="s">
        <v>25</v>
      </c>
      <c r="I458" s="3" t="s">
        <v>19</v>
      </c>
      <c r="J458" s="3" t="s">
        <v>13</v>
      </c>
      <c r="K458" s="3" t="s">
        <v>23</v>
      </c>
      <c r="L458" s="3" t="s">
        <v>29</v>
      </c>
      <c r="M458" s="7">
        <v>4</v>
      </c>
      <c r="N458" s="4">
        <v>191.99</v>
      </c>
      <c r="O458" s="5">
        <v>0</v>
      </c>
      <c r="P458" s="4">
        <v>104.44</v>
      </c>
      <c r="Q458" s="4">
        <f t="shared" si="28"/>
        <v>767.96</v>
      </c>
      <c r="R458" s="4">
        <f t="shared" si="29"/>
        <v>417.76</v>
      </c>
      <c r="S458" s="4">
        <f t="shared" si="30"/>
        <v>350.20000000000005</v>
      </c>
      <c r="T458" s="6">
        <f t="shared" si="31"/>
        <v>0.45601333402781397</v>
      </c>
    </row>
    <row r="459" spans="1:20" ht="15.6">
      <c r="A459" s="2">
        <v>2800</v>
      </c>
      <c r="B459" s="10">
        <v>46110</v>
      </c>
      <c r="C459" s="3">
        <f>YEAR(SalesDataTable[[#This Row],[Order Date]])</f>
        <v>2026</v>
      </c>
      <c r="D459" s="13" t="str">
        <f>"Q"&amp;ROUNDUP(MONTH(SalesDataTable[[#This Row],[Order Date]])/3,0)</f>
        <v>Q1</v>
      </c>
      <c r="E459" s="13">
        <f>MONTH(SalesDataTable[[#This Row],[Order Date]])</f>
        <v>3</v>
      </c>
      <c r="F459" s="3" t="str">
        <f>TEXT(SalesDataTable[[#This Row],[Order Date]],"mmm")</f>
        <v>Mar</v>
      </c>
      <c r="G459" s="3" t="s">
        <v>6</v>
      </c>
      <c r="H459" s="3" t="s">
        <v>41</v>
      </c>
      <c r="I459" s="3" t="s">
        <v>2</v>
      </c>
      <c r="J459" s="3" t="s">
        <v>13</v>
      </c>
      <c r="K459" s="3" t="s">
        <v>4</v>
      </c>
      <c r="L459" s="3" t="s">
        <v>22</v>
      </c>
      <c r="M459" s="7">
        <v>1</v>
      </c>
      <c r="N459" s="4">
        <v>49.81</v>
      </c>
      <c r="O459" s="5">
        <v>0.05</v>
      </c>
      <c r="P459" s="4">
        <v>23.12</v>
      </c>
      <c r="Q459" s="4">
        <f t="shared" si="28"/>
        <v>47.319499999999998</v>
      </c>
      <c r="R459" s="4">
        <f t="shared" si="29"/>
        <v>23.12</v>
      </c>
      <c r="S459" s="4">
        <f t="shared" si="30"/>
        <v>24.199499999999997</v>
      </c>
      <c r="T459" s="6">
        <f t="shared" si="31"/>
        <v>0.51140650260463438</v>
      </c>
    </row>
    <row r="460" spans="1:20" ht="15.6">
      <c r="A460" s="2">
        <v>2857</v>
      </c>
      <c r="B460" s="10">
        <v>46110</v>
      </c>
      <c r="C460" s="3">
        <f>YEAR(SalesDataTable[[#This Row],[Order Date]])</f>
        <v>2026</v>
      </c>
      <c r="D460" s="13" t="str">
        <f>"Q"&amp;ROUNDUP(MONTH(SalesDataTable[[#This Row],[Order Date]])/3,0)</f>
        <v>Q1</v>
      </c>
      <c r="E460" s="13">
        <f>MONTH(SalesDataTable[[#This Row],[Order Date]])</f>
        <v>3</v>
      </c>
      <c r="F460" s="3" t="str">
        <f>TEXT(SalesDataTable[[#This Row],[Order Date]],"mmm")</f>
        <v>Mar</v>
      </c>
      <c r="G460" s="3" t="s">
        <v>0</v>
      </c>
      <c r="H460" s="3" t="s">
        <v>50</v>
      </c>
      <c r="I460" s="3" t="s">
        <v>19</v>
      </c>
      <c r="J460" s="3" t="s">
        <v>13</v>
      </c>
      <c r="K460" s="3" t="s">
        <v>34</v>
      </c>
      <c r="L460" s="3" t="s">
        <v>35</v>
      </c>
      <c r="M460" s="7">
        <v>1</v>
      </c>
      <c r="N460" s="4">
        <v>40.39</v>
      </c>
      <c r="O460" s="5">
        <v>0.1</v>
      </c>
      <c r="P460" s="4">
        <v>14.97</v>
      </c>
      <c r="Q460" s="4">
        <f t="shared" si="28"/>
        <v>36.350999999999999</v>
      </c>
      <c r="R460" s="4">
        <f t="shared" si="29"/>
        <v>14.97</v>
      </c>
      <c r="S460" s="4">
        <f t="shared" si="30"/>
        <v>21.381</v>
      </c>
      <c r="T460" s="6">
        <f t="shared" si="31"/>
        <v>0.58818189320788972</v>
      </c>
    </row>
    <row r="461" spans="1:20" ht="15.6">
      <c r="A461" s="2">
        <v>3584</v>
      </c>
      <c r="B461" s="10">
        <v>46110</v>
      </c>
      <c r="C461" s="3">
        <f>YEAR(SalesDataTable[[#This Row],[Order Date]])</f>
        <v>2026</v>
      </c>
      <c r="D461" s="13" t="str">
        <f>"Q"&amp;ROUNDUP(MONTH(SalesDataTable[[#This Row],[Order Date]])/3,0)</f>
        <v>Q1</v>
      </c>
      <c r="E461" s="13">
        <f>MONTH(SalesDataTable[[#This Row],[Order Date]])</f>
        <v>3</v>
      </c>
      <c r="F461" s="3" t="str">
        <f>TEXT(SalesDataTable[[#This Row],[Order Date]],"mmm")</f>
        <v>Mar</v>
      </c>
      <c r="G461" s="3" t="s">
        <v>0</v>
      </c>
      <c r="H461" s="3" t="s">
        <v>1</v>
      </c>
      <c r="I461" s="3" t="s">
        <v>2</v>
      </c>
      <c r="J461" s="3" t="s">
        <v>3</v>
      </c>
      <c r="K461" s="3" t="s">
        <v>14</v>
      </c>
      <c r="L461" s="3" t="s">
        <v>15</v>
      </c>
      <c r="M461" s="7">
        <v>1</v>
      </c>
      <c r="N461" s="4">
        <v>35.700000000000003</v>
      </c>
      <c r="O461" s="5">
        <v>0.05</v>
      </c>
      <c r="P461" s="4">
        <v>13.85</v>
      </c>
      <c r="Q461" s="4">
        <f t="shared" si="28"/>
        <v>33.914999999999999</v>
      </c>
      <c r="R461" s="4">
        <f t="shared" si="29"/>
        <v>13.85</v>
      </c>
      <c r="S461" s="4">
        <f t="shared" si="30"/>
        <v>20.064999999999998</v>
      </c>
      <c r="T461" s="6">
        <f t="shared" si="31"/>
        <v>0.59162612413386406</v>
      </c>
    </row>
    <row r="462" spans="1:20" ht="15.6">
      <c r="A462" s="2">
        <v>3669</v>
      </c>
      <c r="B462" s="10">
        <v>46110</v>
      </c>
      <c r="C462" s="3">
        <f>YEAR(SalesDataTable[[#This Row],[Order Date]])</f>
        <v>2026</v>
      </c>
      <c r="D462" s="13" t="str">
        <f>"Q"&amp;ROUNDUP(MONTH(SalesDataTable[[#This Row],[Order Date]])/3,0)</f>
        <v>Q1</v>
      </c>
      <c r="E462" s="13">
        <f>MONTH(SalesDataTable[[#This Row],[Order Date]])</f>
        <v>3</v>
      </c>
      <c r="F462" s="3" t="str">
        <f>TEXT(SalesDataTable[[#This Row],[Order Date]],"mmm")</f>
        <v>Mar</v>
      </c>
      <c r="G462" s="3" t="s">
        <v>11</v>
      </c>
      <c r="H462" s="3" t="s">
        <v>39</v>
      </c>
      <c r="I462" s="3" t="s">
        <v>28</v>
      </c>
      <c r="J462" s="3" t="s">
        <v>3</v>
      </c>
      <c r="K462" s="3" t="s">
        <v>23</v>
      </c>
      <c r="L462" s="3" t="s">
        <v>40</v>
      </c>
      <c r="M462" s="7">
        <v>1</v>
      </c>
      <c r="N462" s="4">
        <v>80.09</v>
      </c>
      <c r="O462" s="5">
        <v>0</v>
      </c>
      <c r="P462" s="4">
        <v>40.61</v>
      </c>
      <c r="Q462" s="4">
        <f t="shared" si="28"/>
        <v>80.09</v>
      </c>
      <c r="R462" s="4">
        <f t="shared" si="29"/>
        <v>40.61</v>
      </c>
      <c r="S462" s="4">
        <f t="shared" si="30"/>
        <v>39.480000000000004</v>
      </c>
      <c r="T462" s="6">
        <f t="shared" si="31"/>
        <v>0.49294543638406796</v>
      </c>
    </row>
    <row r="463" spans="1:20" ht="15.6">
      <c r="A463" s="2">
        <v>4787</v>
      </c>
      <c r="B463" s="10">
        <v>46110</v>
      </c>
      <c r="C463" s="3">
        <f>YEAR(SalesDataTable[[#This Row],[Order Date]])</f>
        <v>2026</v>
      </c>
      <c r="D463" s="13" t="str">
        <f>"Q"&amp;ROUNDUP(MONTH(SalesDataTable[[#This Row],[Order Date]])/3,0)</f>
        <v>Q1</v>
      </c>
      <c r="E463" s="13">
        <f>MONTH(SalesDataTable[[#This Row],[Order Date]])</f>
        <v>3</v>
      </c>
      <c r="F463" s="3" t="str">
        <f>TEXT(SalesDataTable[[#This Row],[Order Date]],"mmm")</f>
        <v>Mar</v>
      </c>
      <c r="G463" s="3" t="s">
        <v>20</v>
      </c>
      <c r="H463" s="3" t="s">
        <v>47</v>
      </c>
      <c r="I463" s="3" t="s">
        <v>28</v>
      </c>
      <c r="J463" s="3" t="s">
        <v>13</v>
      </c>
      <c r="K463" s="3" t="s">
        <v>9</v>
      </c>
      <c r="L463" s="3" t="s">
        <v>17</v>
      </c>
      <c r="M463" s="7">
        <v>1</v>
      </c>
      <c r="N463" s="4">
        <v>142.87</v>
      </c>
      <c r="O463" s="5">
        <v>0.1</v>
      </c>
      <c r="P463" s="4">
        <v>77.33</v>
      </c>
      <c r="Q463" s="4">
        <f t="shared" si="28"/>
        <v>128.583</v>
      </c>
      <c r="R463" s="4">
        <f t="shared" si="29"/>
        <v>77.33</v>
      </c>
      <c r="S463" s="4">
        <f t="shared" si="30"/>
        <v>51.253</v>
      </c>
      <c r="T463" s="6">
        <f t="shared" si="31"/>
        <v>0.39859857057309289</v>
      </c>
    </row>
    <row r="464" spans="1:20" ht="15.6">
      <c r="A464" s="2">
        <v>769</v>
      </c>
      <c r="B464" s="10">
        <v>46111</v>
      </c>
      <c r="C464" s="3">
        <f>YEAR(SalesDataTable[[#This Row],[Order Date]])</f>
        <v>2026</v>
      </c>
      <c r="D464" s="13" t="str">
        <f>"Q"&amp;ROUNDUP(MONTH(SalesDataTable[[#This Row],[Order Date]])/3,0)</f>
        <v>Q1</v>
      </c>
      <c r="E464" s="13">
        <f>MONTH(SalesDataTable[[#This Row],[Order Date]])</f>
        <v>3</v>
      </c>
      <c r="F464" s="3" t="str">
        <f>TEXT(SalesDataTable[[#This Row],[Order Date]],"mmm")</f>
        <v>Mar</v>
      </c>
      <c r="G464" s="3" t="s">
        <v>20</v>
      </c>
      <c r="H464" s="3" t="s">
        <v>33</v>
      </c>
      <c r="I464" s="3" t="s">
        <v>2</v>
      </c>
      <c r="J464" s="3" t="s">
        <v>3</v>
      </c>
      <c r="K464" s="3" t="s">
        <v>34</v>
      </c>
      <c r="L464" s="3" t="s">
        <v>35</v>
      </c>
      <c r="M464" s="7">
        <v>1</v>
      </c>
      <c r="N464" s="4">
        <v>40.53</v>
      </c>
      <c r="O464" s="5">
        <v>0</v>
      </c>
      <c r="P464" s="4">
        <v>14.32</v>
      </c>
      <c r="Q464" s="4">
        <f t="shared" si="28"/>
        <v>40.53</v>
      </c>
      <c r="R464" s="4">
        <f t="shared" si="29"/>
        <v>14.32</v>
      </c>
      <c r="S464" s="4">
        <f t="shared" si="30"/>
        <v>26.21</v>
      </c>
      <c r="T464" s="6">
        <f t="shared" si="31"/>
        <v>0.64668147051566738</v>
      </c>
    </row>
    <row r="465" spans="1:20" ht="15.6">
      <c r="A465" s="2">
        <v>1184</v>
      </c>
      <c r="B465" s="10">
        <v>46111</v>
      </c>
      <c r="C465" s="3">
        <f>YEAR(SalesDataTable[[#This Row],[Order Date]])</f>
        <v>2026</v>
      </c>
      <c r="D465" s="13" t="str">
        <f>"Q"&amp;ROUNDUP(MONTH(SalesDataTable[[#This Row],[Order Date]])/3,0)</f>
        <v>Q1</v>
      </c>
      <c r="E465" s="13">
        <f>MONTH(SalesDataTable[[#This Row],[Order Date]])</f>
        <v>3</v>
      </c>
      <c r="F465" s="3" t="str">
        <f>TEXT(SalesDataTable[[#This Row],[Order Date]],"mmm")</f>
        <v>Mar</v>
      </c>
      <c r="G465" s="3" t="s">
        <v>20</v>
      </c>
      <c r="H465" s="3" t="s">
        <v>33</v>
      </c>
      <c r="I465" s="3" t="s">
        <v>2</v>
      </c>
      <c r="J465" s="3" t="s">
        <v>3</v>
      </c>
      <c r="K465" s="3" t="s">
        <v>4</v>
      </c>
      <c r="L465" s="3" t="s">
        <v>22</v>
      </c>
      <c r="M465" s="7">
        <v>1</v>
      </c>
      <c r="N465" s="4">
        <v>49.46</v>
      </c>
      <c r="O465" s="5">
        <v>0</v>
      </c>
      <c r="P465" s="4">
        <v>23.04</v>
      </c>
      <c r="Q465" s="4">
        <f t="shared" si="28"/>
        <v>49.46</v>
      </c>
      <c r="R465" s="4">
        <f t="shared" si="29"/>
        <v>23.04</v>
      </c>
      <c r="S465" s="4">
        <f t="shared" si="30"/>
        <v>26.42</v>
      </c>
      <c r="T465" s="6">
        <f t="shared" si="31"/>
        <v>0.53416902547513145</v>
      </c>
    </row>
    <row r="466" spans="1:20" ht="15.6">
      <c r="A466" s="2">
        <v>1498</v>
      </c>
      <c r="B466" s="10">
        <v>46111</v>
      </c>
      <c r="C466" s="3">
        <f>YEAR(SalesDataTable[[#This Row],[Order Date]])</f>
        <v>2026</v>
      </c>
      <c r="D466" s="13" t="str">
        <f>"Q"&amp;ROUNDUP(MONTH(SalesDataTable[[#This Row],[Order Date]])/3,0)</f>
        <v>Q1</v>
      </c>
      <c r="E466" s="13">
        <f>MONTH(SalesDataTable[[#This Row],[Order Date]])</f>
        <v>3</v>
      </c>
      <c r="F466" s="3" t="str">
        <f>TEXT(SalesDataTable[[#This Row],[Order Date]],"mmm")</f>
        <v>Mar</v>
      </c>
      <c r="G466" s="3" t="s">
        <v>6</v>
      </c>
      <c r="H466" s="3" t="s">
        <v>49</v>
      </c>
      <c r="I466" s="3" t="s">
        <v>28</v>
      </c>
      <c r="J466" s="3" t="s">
        <v>16</v>
      </c>
      <c r="K466" s="3" t="s">
        <v>9</v>
      </c>
      <c r="L466" s="3" t="s">
        <v>17</v>
      </c>
      <c r="M466" s="7">
        <v>3</v>
      </c>
      <c r="N466" s="4">
        <v>142.46</v>
      </c>
      <c r="O466" s="5">
        <v>0</v>
      </c>
      <c r="P466" s="4">
        <v>79.650000000000006</v>
      </c>
      <c r="Q466" s="4">
        <f t="shared" si="28"/>
        <v>427.38</v>
      </c>
      <c r="R466" s="4">
        <f t="shared" si="29"/>
        <v>238.95000000000002</v>
      </c>
      <c r="S466" s="4">
        <f t="shared" si="30"/>
        <v>188.42999999999998</v>
      </c>
      <c r="T466" s="6">
        <f t="shared" si="31"/>
        <v>0.44089569001825069</v>
      </c>
    </row>
    <row r="467" spans="1:20" ht="15.6">
      <c r="A467" s="2">
        <v>2054</v>
      </c>
      <c r="B467" s="10">
        <v>46111</v>
      </c>
      <c r="C467" s="3">
        <f>YEAR(SalesDataTable[[#This Row],[Order Date]])</f>
        <v>2026</v>
      </c>
      <c r="D467" s="13" t="str">
        <f>"Q"&amp;ROUNDUP(MONTH(SalesDataTable[[#This Row],[Order Date]])/3,0)</f>
        <v>Q1</v>
      </c>
      <c r="E467" s="13">
        <f>MONTH(SalesDataTable[[#This Row],[Order Date]])</f>
        <v>3</v>
      </c>
      <c r="F467" s="3" t="str">
        <f>TEXT(SalesDataTable[[#This Row],[Order Date]],"mmm")</f>
        <v>Mar</v>
      </c>
      <c r="G467" s="3" t="s">
        <v>20</v>
      </c>
      <c r="H467" s="3" t="s">
        <v>47</v>
      </c>
      <c r="I467" s="3" t="s">
        <v>8</v>
      </c>
      <c r="J467" s="3" t="s">
        <v>16</v>
      </c>
      <c r="K467" s="3" t="s">
        <v>9</v>
      </c>
      <c r="L467" s="3" t="s">
        <v>17</v>
      </c>
      <c r="M467" s="7">
        <v>6</v>
      </c>
      <c r="N467" s="4">
        <v>142.18</v>
      </c>
      <c r="O467" s="5">
        <v>0.05</v>
      </c>
      <c r="P467" s="4">
        <v>80.94</v>
      </c>
      <c r="Q467" s="4">
        <f t="shared" si="28"/>
        <v>810.42600000000004</v>
      </c>
      <c r="R467" s="4">
        <f t="shared" si="29"/>
        <v>485.64</v>
      </c>
      <c r="S467" s="4">
        <f t="shared" si="30"/>
        <v>324.78600000000006</v>
      </c>
      <c r="T467" s="6">
        <f t="shared" si="31"/>
        <v>0.40075960050640036</v>
      </c>
    </row>
    <row r="468" spans="1:20" ht="15.6">
      <c r="A468" s="2">
        <v>2294</v>
      </c>
      <c r="B468" s="10">
        <v>46111</v>
      </c>
      <c r="C468" s="3">
        <f>YEAR(SalesDataTable[[#This Row],[Order Date]])</f>
        <v>2026</v>
      </c>
      <c r="D468" s="13" t="str">
        <f>"Q"&amp;ROUNDUP(MONTH(SalesDataTable[[#This Row],[Order Date]])/3,0)</f>
        <v>Q1</v>
      </c>
      <c r="E468" s="13">
        <f>MONTH(SalesDataTable[[#This Row],[Order Date]])</f>
        <v>3</v>
      </c>
      <c r="F468" s="3" t="str">
        <f>TEXT(SalesDataTable[[#This Row],[Order Date]],"mmm")</f>
        <v>Mar</v>
      </c>
      <c r="G468" s="3" t="s">
        <v>6</v>
      </c>
      <c r="H468" s="3" t="s">
        <v>49</v>
      </c>
      <c r="I468" s="3" t="s">
        <v>2</v>
      </c>
      <c r="J468" s="3" t="s">
        <v>13</v>
      </c>
      <c r="K468" s="3" t="s">
        <v>34</v>
      </c>
      <c r="L468" s="3" t="s">
        <v>35</v>
      </c>
      <c r="M468" s="7">
        <v>2</v>
      </c>
      <c r="N468" s="4">
        <v>41.04</v>
      </c>
      <c r="O468" s="5">
        <v>0</v>
      </c>
      <c r="P468" s="4">
        <v>15.03</v>
      </c>
      <c r="Q468" s="4">
        <f t="shared" si="28"/>
        <v>82.08</v>
      </c>
      <c r="R468" s="4">
        <f t="shared" si="29"/>
        <v>30.06</v>
      </c>
      <c r="S468" s="4">
        <f t="shared" si="30"/>
        <v>52.019999999999996</v>
      </c>
      <c r="T468" s="6">
        <f t="shared" si="31"/>
        <v>0.63377192982456132</v>
      </c>
    </row>
    <row r="469" spans="1:20" ht="15.6">
      <c r="A469" s="2">
        <v>2892</v>
      </c>
      <c r="B469" s="10">
        <v>46111</v>
      </c>
      <c r="C469" s="3">
        <f>YEAR(SalesDataTable[[#This Row],[Order Date]])</f>
        <v>2026</v>
      </c>
      <c r="D469" s="13" t="str">
        <f>"Q"&amp;ROUNDUP(MONTH(SalesDataTable[[#This Row],[Order Date]])/3,0)</f>
        <v>Q1</v>
      </c>
      <c r="E469" s="13">
        <f>MONTH(SalesDataTable[[#This Row],[Order Date]])</f>
        <v>3</v>
      </c>
      <c r="F469" s="3" t="str">
        <f>TEXT(SalesDataTable[[#This Row],[Order Date]],"mmm")</f>
        <v>Mar</v>
      </c>
      <c r="G469" s="3" t="s">
        <v>6</v>
      </c>
      <c r="H469" s="3" t="s">
        <v>43</v>
      </c>
      <c r="I469" s="3" t="s">
        <v>2</v>
      </c>
      <c r="J469" s="3" t="s">
        <v>3</v>
      </c>
      <c r="K469" s="3" t="s">
        <v>9</v>
      </c>
      <c r="L469" s="3" t="s">
        <v>17</v>
      </c>
      <c r="M469" s="7">
        <v>2</v>
      </c>
      <c r="N469" s="4">
        <v>145.06</v>
      </c>
      <c r="O469" s="5">
        <v>0.15</v>
      </c>
      <c r="P469" s="4">
        <v>77.08</v>
      </c>
      <c r="Q469" s="4">
        <f t="shared" si="28"/>
        <v>246.602</v>
      </c>
      <c r="R469" s="4">
        <f t="shared" si="29"/>
        <v>154.16</v>
      </c>
      <c r="S469" s="4">
        <f t="shared" si="30"/>
        <v>92.442000000000007</v>
      </c>
      <c r="T469" s="6">
        <f t="shared" si="31"/>
        <v>0.37486313979610875</v>
      </c>
    </row>
    <row r="470" spans="1:20" ht="15.6">
      <c r="A470" s="2">
        <v>3145</v>
      </c>
      <c r="B470" s="10">
        <v>46111</v>
      </c>
      <c r="C470" s="3">
        <f>YEAR(SalesDataTable[[#This Row],[Order Date]])</f>
        <v>2026</v>
      </c>
      <c r="D470" s="13" t="str">
        <f>"Q"&amp;ROUNDUP(MONTH(SalesDataTable[[#This Row],[Order Date]])/3,0)</f>
        <v>Q1</v>
      </c>
      <c r="E470" s="13">
        <f>MONTH(SalesDataTable[[#This Row],[Order Date]])</f>
        <v>3</v>
      </c>
      <c r="F470" s="3" t="str">
        <f>TEXT(SalesDataTable[[#This Row],[Order Date]],"mmm")</f>
        <v>Mar</v>
      </c>
      <c r="G470" s="3" t="s">
        <v>6</v>
      </c>
      <c r="H470" s="3" t="s">
        <v>41</v>
      </c>
      <c r="I470" s="3" t="s">
        <v>2</v>
      </c>
      <c r="J470" s="3" t="s">
        <v>3</v>
      </c>
      <c r="K470" s="3" t="s">
        <v>14</v>
      </c>
      <c r="L470" s="3" t="s">
        <v>44</v>
      </c>
      <c r="M470" s="7">
        <v>1</v>
      </c>
      <c r="N470" s="4">
        <v>130.72999999999999</v>
      </c>
      <c r="O470" s="5">
        <v>0</v>
      </c>
      <c r="P470" s="4">
        <v>66.17</v>
      </c>
      <c r="Q470" s="4">
        <f t="shared" si="28"/>
        <v>130.72999999999999</v>
      </c>
      <c r="R470" s="4">
        <f t="shared" si="29"/>
        <v>66.17</v>
      </c>
      <c r="S470" s="4">
        <f t="shared" si="30"/>
        <v>64.559999999999988</v>
      </c>
      <c r="T470" s="6">
        <f t="shared" si="31"/>
        <v>0.4938422703281572</v>
      </c>
    </row>
    <row r="471" spans="1:20" ht="15.6">
      <c r="A471" s="2">
        <v>3925</v>
      </c>
      <c r="B471" s="10">
        <v>46111</v>
      </c>
      <c r="C471" s="3">
        <f>YEAR(SalesDataTable[[#This Row],[Order Date]])</f>
        <v>2026</v>
      </c>
      <c r="D471" s="13" t="str">
        <f>"Q"&amp;ROUNDUP(MONTH(SalesDataTable[[#This Row],[Order Date]])/3,0)</f>
        <v>Q1</v>
      </c>
      <c r="E471" s="13">
        <f>MONTH(SalesDataTable[[#This Row],[Order Date]])</f>
        <v>3</v>
      </c>
      <c r="F471" s="3" t="str">
        <f>TEXT(SalesDataTable[[#This Row],[Order Date]],"mmm")</f>
        <v>Mar</v>
      </c>
      <c r="G471" s="3" t="s">
        <v>20</v>
      </c>
      <c r="H471" s="3" t="s">
        <v>47</v>
      </c>
      <c r="I471" s="3" t="s">
        <v>2</v>
      </c>
      <c r="J471" s="3" t="s">
        <v>16</v>
      </c>
      <c r="K471" s="3" t="s">
        <v>34</v>
      </c>
      <c r="L471" s="3" t="s">
        <v>42</v>
      </c>
      <c r="M471" s="7">
        <v>2</v>
      </c>
      <c r="N471" s="4">
        <v>36.630000000000003</v>
      </c>
      <c r="O471" s="5">
        <v>0</v>
      </c>
      <c r="P471" s="4">
        <v>14.31</v>
      </c>
      <c r="Q471" s="4">
        <f t="shared" si="28"/>
        <v>73.260000000000005</v>
      </c>
      <c r="R471" s="4">
        <f t="shared" si="29"/>
        <v>28.62</v>
      </c>
      <c r="S471" s="4">
        <f t="shared" si="30"/>
        <v>44.64</v>
      </c>
      <c r="T471" s="6">
        <f t="shared" si="31"/>
        <v>0.60933660933660927</v>
      </c>
    </row>
    <row r="472" spans="1:20" ht="15.6">
      <c r="A472" s="2">
        <v>2722</v>
      </c>
      <c r="B472" s="10">
        <v>46112</v>
      </c>
      <c r="C472" s="3">
        <f>YEAR(SalesDataTable[[#This Row],[Order Date]])</f>
        <v>2026</v>
      </c>
      <c r="D472" s="13" t="str">
        <f>"Q"&amp;ROUNDUP(MONTH(SalesDataTable[[#This Row],[Order Date]])/3,0)</f>
        <v>Q1</v>
      </c>
      <c r="E472" s="13">
        <f>MONTH(SalesDataTable[[#This Row],[Order Date]])</f>
        <v>3</v>
      </c>
      <c r="F472" s="3" t="str">
        <f>TEXT(SalesDataTable[[#This Row],[Order Date]],"mmm")</f>
        <v>Mar</v>
      </c>
      <c r="G472" s="3" t="s">
        <v>20</v>
      </c>
      <c r="H472" s="3" t="s">
        <v>47</v>
      </c>
      <c r="I472" s="3" t="s">
        <v>28</v>
      </c>
      <c r="J472" s="3" t="s">
        <v>13</v>
      </c>
      <c r="K472" s="3" t="s">
        <v>4</v>
      </c>
      <c r="L472" s="3" t="s">
        <v>22</v>
      </c>
      <c r="M472" s="7">
        <v>1</v>
      </c>
      <c r="N472" s="4">
        <v>50.99</v>
      </c>
      <c r="O472" s="5">
        <v>0.1</v>
      </c>
      <c r="P472" s="4">
        <v>21.86</v>
      </c>
      <c r="Q472" s="4">
        <f t="shared" si="28"/>
        <v>45.891000000000005</v>
      </c>
      <c r="R472" s="4">
        <f t="shared" si="29"/>
        <v>21.86</v>
      </c>
      <c r="S472" s="4">
        <f t="shared" si="30"/>
        <v>24.031000000000006</v>
      </c>
      <c r="T472" s="6">
        <f t="shared" si="31"/>
        <v>0.52365387548756848</v>
      </c>
    </row>
    <row r="473" spans="1:20" ht="15.6">
      <c r="A473" s="2">
        <v>2767</v>
      </c>
      <c r="B473" s="10">
        <v>46112</v>
      </c>
      <c r="C473" s="3">
        <f>YEAR(SalesDataTable[[#This Row],[Order Date]])</f>
        <v>2026</v>
      </c>
      <c r="D473" s="13" t="str">
        <f>"Q"&amp;ROUNDUP(MONTH(SalesDataTable[[#This Row],[Order Date]])/3,0)</f>
        <v>Q1</v>
      </c>
      <c r="E473" s="13">
        <f>MONTH(SalesDataTable[[#This Row],[Order Date]])</f>
        <v>3</v>
      </c>
      <c r="F473" s="3" t="str">
        <f>TEXT(SalesDataTable[[#This Row],[Order Date]],"mmm")</f>
        <v>Mar</v>
      </c>
      <c r="G473" s="3" t="s">
        <v>6</v>
      </c>
      <c r="H473" s="3" t="s">
        <v>27</v>
      </c>
      <c r="I473" s="3" t="s">
        <v>2</v>
      </c>
      <c r="J473" s="3" t="s">
        <v>3</v>
      </c>
      <c r="K473" s="3" t="s">
        <v>14</v>
      </c>
      <c r="L473" s="3" t="s">
        <v>44</v>
      </c>
      <c r="M473" s="7">
        <v>4</v>
      </c>
      <c r="N473" s="4">
        <v>134.18</v>
      </c>
      <c r="O473" s="5">
        <v>0</v>
      </c>
      <c r="P473" s="4">
        <v>66.430000000000007</v>
      </c>
      <c r="Q473" s="4">
        <f t="shared" si="28"/>
        <v>536.72</v>
      </c>
      <c r="R473" s="4">
        <f t="shared" si="29"/>
        <v>265.72000000000003</v>
      </c>
      <c r="S473" s="4">
        <f t="shared" si="30"/>
        <v>271</v>
      </c>
      <c r="T473" s="6">
        <f t="shared" si="31"/>
        <v>0.5049187658369354</v>
      </c>
    </row>
    <row r="474" spans="1:20" ht="15.6">
      <c r="A474" s="2">
        <v>3794</v>
      </c>
      <c r="B474" s="10">
        <v>46112</v>
      </c>
      <c r="C474" s="3">
        <f>YEAR(SalesDataTable[[#This Row],[Order Date]])</f>
        <v>2026</v>
      </c>
      <c r="D474" s="13" t="str">
        <f>"Q"&amp;ROUNDUP(MONTH(SalesDataTable[[#This Row],[Order Date]])/3,0)</f>
        <v>Q1</v>
      </c>
      <c r="E474" s="13">
        <f>MONTH(SalesDataTable[[#This Row],[Order Date]])</f>
        <v>3</v>
      </c>
      <c r="F474" s="3" t="str">
        <f>TEXT(SalesDataTable[[#This Row],[Order Date]],"mmm")</f>
        <v>Mar</v>
      </c>
      <c r="G474" s="3" t="s">
        <v>6</v>
      </c>
      <c r="H474" s="3" t="s">
        <v>43</v>
      </c>
      <c r="I474" s="3" t="s">
        <v>19</v>
      </c>
      <c r="J474" s="3" t="s">
        <v>16</v>
      </c>
      <c r="K474" s="3" t="s">
        <v>34</v>
      </c>
      <c r="L474" s="3" t="s">
        <v>45</v>
      </c>
      <c r="M474" s="7">
        <v>2</v>
      </c>
      <c r="N474" s="4">
        <v>50.86</v>
      </c>
      <c r="O474" s="5">
        <v>0.1</v>
      </c>
      <c r="P474" s="4">
        <v>21.76</v>
      </c>
      <c r="Q474" s="4">
        <f t="shared" si="28"/>
        <v>91.548000000000002</v>
      </c>
      <c r="R474" s="4">
        <f t="shared" si="29"/>
        <v>43.52</v>
      </c>
      <c r="S474" s="4">
        <f t="shared" si="30"/>
        <v>48.027999999999999</v>
      </c>
      <c r="T474" s="6">
        <f t="shared" si="31"/>
        <v>0.52462096386595003</v>
      </c>
    </row>
    <row r="475" spans="1:20" ht="15.6">
      <c r="A475" s="2">
        <v>3880</v>
      </c>
      <c r="B475" s="10">
        <v>46112</v>
      </c>
      <c r="C475" s="3">
        <f>YEAR(SalesDataTable[[#This Row],[Order Date]])</f>
        <v>2026</v>
      </c>
      <c r="D475" s="13" t="str">
        <f>"Q"&amp;ROUNDUP(MONTH(SalesDataTable[[#This Row],[Order Date]])/3,0)</f>
        <v>Q1</v>
      </c>
      <c r="E475" s="13">
        <f>MONTH(SalesDataTable[[#This Row],[Order Date]])</f>
        <v>3</v>
      </c>
      <c r="F475" s="3" t="str">
        <f>TEXT(SalesDataTable[[#This Row],[Order Date]],"mmm")</f>
        <v>Mar</v>
      </c>
      <c r="G475" s="3" t="s">
        <v>6</v>
      </c>
      <c r="H475" s="3" t="s">
        <v>43</v>
      </c>
      <c r="I475" s="3" t="s">
        <v>8</v>
      </c>
      <c r="J475" s="3" t="s">
        <v>16</v>
      </c>
      <c r="K475" s="3" t="s">
        <v>23</v>
      </c>
      <c r="L475" s="3" t="s">
        <v>51</v>
      </c>
      <c r="M475" s="7">
        <v>12</v>
      </c>
      <c r="N475" s="4">
        <v>124.86</v>
      </c>
      <c r="O475" s="5">
        <v>0.1</v>
      </c>
      <c r="P475" s="4">
        <v>60.82</v>
      </c>
      <c r="Q475" s="4">
        <f t="shared" si="28"/>
        <v>1348.4880000000001</v>
      </c>
      <c r="R475" s="4">
        <f t="shared" si="29"/>
        <v>729.84</v>
      </c>
      <c r="S475" s="4">
        <f t="shared" si="30"/>
        <v>618.64800000000002</v>
      </c>
      <c r="T475" s="6">
        <f t="shared" si="31"/>
        <v>0.45877160197198641</v>
      </c>
    </row>
    <row r="476" spans="1:20" ht="15.6">
      <c r="A476" s="2">
        <v>422</v>
      </c>
      <c r="B476" s="10">
        <v>46113</v>
      </c>
      <c r="C476" s="3">
        <f>YEAR(SalesDataTable[[#This Row],[Order Date]])</f>
        <v>2026</v>
      </c>
      <c r="D476" s="13" t="str">
        <f>"Q"&amp;ROUNDUP(MONTH(SalesDataTable[[#This Row],[Order Date]])/3,0)</f>
        <v>Q2</v>
      </c>
      <c r="E476" s="13">
        <f>MONTH(SalesDataTable[[#This Row],[Order Date]])</f>
        <v>4</v>
      </c>
      <c r="F476" s="3" t="str">
        <f>TEXT(SalesDataTable[[#This Row],[Order Date]],"mmm")</f>
        <v>Apr</v>
      </c>
      <c r="G476" s="3" t="s">
        <v>20</v>
      </c>
      <c r="H476" s="3" t="s">
        <v>21</v>
      </c>
      <c r="I476" s="3" t="s">
        <v>2</v>
      </c>
      <c r="J476" s="3" t="s">
        <v>16</v>
      </c>
      <c r="K476" s="3" t="s">
        <v>4</v>
      </c>
      <c r="L476" s="3" t="s">
        <v>5</v>
      </c>
      <c r="M476" s="7">
        <v>1</v>
      </c>
      <c r="N476" s="4">
        <v>81.760000000000005</v>
      </c>
      <c r="O476" s="5">
        <v>0.1</v>
      </c>
      <c r="P476" s="4">
        <v>42.78</v>
      </c>
      <c r="Q476" s="4">
        <f t="shared" si="28"/>
        <v>73.584000000000003</v>
      </c>
      <c r="R476" s="4">
        <f t="shared" si="29"/>
        <v>42.78</v>
      </c>
      <c r="S476" s="4">
        <f t="shared" si="30"/>
        <v>30.804000000000002</v>
      </c>
      <c r="T476" s="6">
        <f t="shared" si="31"/>
        <v>0.4186236138290933</v>
      </c>
    </row>
    <row r="477" spans="1:20" ht="15.6">
      <c r="A477" s="2">
        <v>495</v>
      </c>
      <c r="B477" s="10">
        <v>46113</v>
      </c>
      <c r="C477" s="3">
        <f>YEAR(SalesDataTable[[#This Row],[Order Date]])</f>
        <v>2026</v>
      </c>
      <c r="D477" s="13" t="str">
        <f>"Q"&amp;ROUNDUP(MONTH(SalesDataTable[[#This Row],[Order Date]])/3,0)</f>
        <v>Q2</v>
      </c>
      <c r="E477" s="13">
        <f>MONTH(SalesDataTable[[#This Row],[Order Date]])</f>
        <v>4</v>
      </c>
      <c r="F477" s="3" t="str">
        <f>TEXT(SalesDataTable[[#This Row],[Order Date]],"mmm")</f>
        <v>Apr</v>
      </c>
      <c r="G477" s="3" t="s">
        <v>6</v>
      </c>
      <c r="H477" s="3" t="s">
        <v>49</v>
      </c>
      <c r="I477" s="3" t="s">
        <v>19</v>
      </c>
      <c r="J477" s="3" t="s">
        <v>16</v>
      </c>
      <c r="K477" s="3" t="s">
        <v>14</v>
      </c>
      <c r="L477" s="3" t="s">
        <v>44</v>
      </c>
      <c r="M477" s="7">
        <v>1</v>
      </c>
      <c r="N477" s="4">
        <v>134.65</v>
      </c>
      <c r="O477" s="5">
        <v>0</v>
      </c>
      <c r="P477" s="4">
        <v>68.19</v>
      </c>
      <c r="Q477" s="4">
        <f t="shared" si="28"/>
        <v>134.65</v>
      </c>
      <c r="R477" s="4">
        <f t="shared" si="29"/>
        <v>68.19</v>
      </c>
      <c r="S477" s="4">
        <f t="shared" si="30"/>
        <v>66.460000000000008</v>
      </c>
      <c r="T477" s="6">
        <f t="shared" si="31"/>
        <v>0.49357593761604163</v>
      </c>
    </row>
    <row r="478" spans="1:20" ht="15.6">
      <c r="A478" s="2">
        <v>1517</v>
      </c>
      <c r="B478" s="10">
        <v>46113</v>
      </c>
      <c r="C478" s="3">
        <f>YEAR(SalesDataTable[[#This Row],[Order Date]])</f>
        <v>2026</v>
      </c>
      <c r="D478" s="13" t="str">
        <f>"Q"&amp;ROUNDUP(MONTH(SalesDataTable[[#This Row],[Order Date]])/3,0)</f>
        <v>Q2</v>
      </c>
      <c r="E478" s="13">
        <f>MONTH(SalesDataTable[[#This Row],[Order Date]])</f>
        <v>4</v>
      </c>
      <c r="F478" s="3" t="str">
        <f>TEXT(SalesDataTable[[#This Row],[Order Date]],"mmm")</f>
        <v>Apr</v>
      </c>
      <c r="G478" s="3" t="s">
        <v>11</v>
      </c>
      <c r="H478" s="3" t="s">
        <v>52</v>
      </c>
      <c r="I478" s="3" t="s">
        <v>2</v>
      </c>
      <c r="J478" s="3" t="s">
        <v>16</v>
      </c>
      <c r="K478" s="3" t="s">
        <v>4</v>
      </c>
      <c r="L478" s="3" t="s">
        <v>26</v>
      </c>
      <c r="M478" s="7">
        <v>1</v>
      </c>
      <c r="N478" s="4">
        <v>41.21</v>
      </c>
      <c r="O478" s="5">
        <v>0</v>
      </c>
      <c r="P478" s="4">
        <v>16.34</v>
      </c>
      <c r="Q478" s="4">
        <f t="shared" si="28"/>
        <v>41.21</v>
      </c>
      <c r="R478" s="4">
        <f t="shared" si="29"/>
        <v>16.34</v>
      </c>
      <c r="S478" s="4">
        <f t="shared" si="30"/>
        <v>24.87</v>
      </c>
      <c r="T478" s="6">
        <f t="shared" si="31"/>
        <v>0.60349429750060668</v>
      </c>
    </row>
    <row r="479" spans="1:20" ht="15.6">
      <c r="A479" s="2">
        <v>2391</v>
      </c>
      <c r="B479" s="10">
        <v>46113</v>
      </c>
      <c r="C479" s="3">
        <f>YEAR(SalesDataTable[[#This Row],[Order Date]])</f>
        <v>2026</v>
      </c>
      <c r="D479" s="13" t="str">
        <f>"Q"&amp;ROUNDUP(MONTH(SalesDataTable[[#This Row],[Order Date]])/3,0)</f>
        <v>Q2</v>
      </c>
      <c r="E479" s="13">
        <f>MONTH(SalesDataTable[[#This Row],[Order Date]])</f>
        <v>4</v>
      </c>
      <c r="F479" s="3" t="str">
        <f>TEXT(SalesDataTable[[#This Row],[Order Date]],"mmm")</f>
        <v>Apr</v>
      </c>
      <c r="G479" s="3" t="s">
        <v>6</v>
      </c>
      <c r="H479" s="3" t="s">
        <v>43</v>
      </c>
      <c r="I479" s="3" t="s">
        <v>2</v>
      </c>
      <c r="J479" s="3" t="s">
        <v>3</v>
      </c>
      <c r="K479" s="3" t="s">
        <v>34</v>
      </c>
      <c r="L479" s="3" t="s">
        <v>35</v>
      </c>
      <c r="M479" s="7">
        <v>2</v>
      </c>
      <c r="N479" s="4">
        <v>40.590000000000003</v>
      </c>
      <c r="O479" s="5">
        <v>0</v>
      </c>
      <c r="P479" s="4">
        <v>15.01</v>
      </c>
      <c r="Q479" s="4">
        <f t="shared" si="28"/>
        <v>81.180000000000007</v>
      </c>
      <c r="R479" s="4">
        <f t="shared" si="29"/>
        <v>30.02</v>
      </c>
      <c r="S479" s="4">
        <f t="shared" si="30"/>
        <v>51.160000000000011</v>
      </c>
      <c r="T479" s="6">
        <f t="shared" si="31"/>
        <v>0.63020448386302053</v>
      </c>
    </row>
    <row r="480" spans="1:20" ht="15.6">
      <c r="A480" s="2">
        <v>3809</v>
      </c>
      <c r="B480" s="10">
        <v>46113</v>
      </c>
      <c r="C480" s="3">
        <f>YEAR(SalesDataTable[[#This Row],[Order Date]])</f>
        <v>2026</v>
      </c>
      <c r="D480" s="13" t="str">
        <f>"Q"&amp;ROUNDUP(MONTH(SalesDataTable[[#This Row],[Order Date]])/3,0)</f>
        <v>Q2</v>
      </c>
      <c r="E480" s="13">
        <f>MONTH(SalesDataTable[[#This Row],[Order Date]])</f>
        <v>4</v>
      </c>
      <c r="F480" s="3" t="str">
        <f>TEXT(SalesDataTable[[#This Row],[Order Date]],"mmm")</f>
        <v>Apr</v>
      </c>
      <c r="G480" s="3" t="s">
        <v>0</v>
      </c>
      <c r="H480" s="3" t="s">
        <v>50</v>
      </c>
      <c r="I480" s="3" t="s">
        <v>2</v>
      </c>
      <c r="J480" s="3" t="s">
        <v>13</v>
      </c>
      <c r="K480" s="3" t="s">
        <v>23</v>
      </c>
      <c r="L480" s="3" t="s">
        <v>51</v>
      </c>
      <c r="M480" s="7">
        <v>3</v>
      </c>
      <c r="N480" s="4">
        <v>124.08</v>
      </c>
      <c r="O480" s="5">
        <v>0.05</v>
      </c>
      <c r="P480" s="4">
        <v>62.41</v>
      </c>
      <c r="Q480" s="4">
        <f t="shared" si="28"/>
        <v>353.62799999999999</v>
      </c>
      <c r="R480" s="4">
        <f t="shared" si="29"/>
        <v>187.23</v>
      </c>
      <c r="S480" s="4">
        <f t="shared" si="30"/>
        <v>166.398</v>
      </c>
      <c r="T480" s="6">
        <f t="shared" si="31"/>
        <v>0.47054531880959655</v>
      </c>
    </row>
    <row r="481" spans="1:20" ht="15.6">
      <c r="A481" s="2">
        <v>3958</v>
      </c>
      <c r="B481" s="10">
        <v>46113</v>
      </c>
      <c r="C481" s="3">
        <f>YEAR(SalesDataTable[[#This Row],[Order Date]])</f>
        <v>2026</v>
      </c>
      <c r="D481" s="13" t="str">
        <f>"Q"&amp;ROUNDUP(MONTH(SalesDataTable[[#This Row],[Order Date]])/3,0)</f>
        <v>Q2</v>
      </c>
      <c r="E481" s="13">
        <f>MONTH(SalesDataTable[[#This Row],[Order Date]])</f>
        <v>4</v>
      </c>
      <c r="F481" s="3" t="str">
        <f>TEXT(SalesDataTable[[#This Row],[Order Date]],"mmm")</f>
        <v>Apr</v>
      </c>
      <c r="G481" s="3" t="s">
        <v>6</v>
      </c>
      <c r="H481" s="3" t="s">
        <v>7</v>
      </c>
      <c r="I481" s="3" t="s">
        <v>2</v>
      </c>
      <c r="J481" s="3" t="s">
        <v>3</v>
      </c>
      <c r="K481" s="3" t="s">
        <v>23</v>
      </c>
      <c r="L481" s="3" t="s">
        <v>51</v>
      </c>
      <c r="M481" s="7">
        <v>2</v>
      </c>
      <c r="N481" s="4">
        <v>125.35</v>
      </c>
      <c r="O481" s="5">
        <v>0.15</v>
      </c>
      <c r="P481" s="4">
        <v>60.73</v>
      </c>
      <c r="Q481" s="4">
        <f t="shared" si="28"/>
        <v>213.095</v>
      </c>
      <c r="R481" s="4">
        <f t="shared" si="29"/>
        <v>121.46</v>
      </c>
      <c r="S481" s="4">
        <f t="shared" si="30"/>
        <v>91.635000000000005</v>
      </c>
      <c r="T481" s="6">
        <f t="shared" si="31"/>
        <v>0.43001947488209485</v>
      </c>
    </row>
    <row r="482" spans="1:20" ht="15.6">
      <c r="A482" s="2">
        <v>4418</v>
      </c>
      <c r="B482" s="10">
        <v>46113</v>
      </c>
      <c r="C482" s="3">
        <f>YEAR(SalesDataTable[[#This Row],[Order Date]])</f>
        <v>2026</v>
      </c>
      <c r="D482" s="13" t="str">
        <f>"Q"&amp;ROUNDUP(MONTH(SalesDataTable[[#This Row],[Order Date]])/3,0)</f>
        <v>Q2</v>
      </c>
      <c r="E482" s="13">
        <f>MONTH(SalesDataTable[[#This Row],[Order Date]])</f>
        <v>4</v>
      </c>
      <c r="F482" s="3" t="str">
        <f>TEXT(SalesDataTable[[#This Row],[Order Date]],"mmm")</f>
        <v>Apr</v>
      </c>
      <c r="G482" s="3" t="s">
        <v>6</v>
      </c>
      <c r="H482" s="3" t="s">
        <v>49</v>
      </c>
      <c r="I482" s="3" t="s">
        <v>28</v>
      </c>
      <c r="J482" s="3" t="s">
        <v>13</v>
      </c>
      <c r="K482" s="3" t="s">
        <v>34</v>
      </c>
      <c r="L482" s="3" t="s">
        <v>42</v>
      </c>
      <c r="M482" s="7">
        <v>3</v>
      </c>
      <c r="N482" s="4">
        <v>36.090000000000003</v>
      </c>
      <c r="O482" s="5">
        <v>0</v>
      </c>
      <c r="P482" s="4">
        <v>14.03</v>
      </c>
      <c r="Q482" s="4">
        <f t="shared" si="28"/>
        <v>108.27000000000001</v>
      </c>
      <c r="R482" s="4">
        <f t="shared" si="29"/>
        <v>42.089999999999996</v>
      </c>
      <c r="S482" s="4">
        <f t="shared" si="30"/>
        <v>66.180000000000007</v>
      </c>
      <c r="T482" s="6">
        <f t="shared" si="31"/>
        <v>0.61124965364366857</v>
      </c>
    </row>
    <row r="483" spans="1:20" ht="15.6">
      <c r="A483" s="2">
        <v>4693</v>
      </c>
      <c r="B483" s="10">
        <v>46113</v>
      </c>
      <c r="C483" s="3">
        <f>YEAR(SalesDataTable[[#This Row],[Order Date]])</f>
        <v>2026</v>
      </c>
      <c r="D483" s="13" t="str">
        <f>"Q"&amp;ROUNDUP(MONTH(SalesDataTable[[#This Row],[Order Date]])/3,0)</f>
        <v>Q2</v>
      </c>
      <c r="E483" s="13">
        <f>MONTH(SalesDataTable[[#This Row],[Order Date]])</f>
        <v>4</v>
      </c>
      <c r="F483" s="3" t="str">
        <f>TEXT(SalesDataTable[[#This Row],[Order Date]],"mmm")</f>
        <v>Apr</v>
      </c>
      <c r="G483" s="3" t="s">
        <v>6</v>
      </c>
      <c r="H483" s="3" t="s">
        <v>43</v>
      </c>
      <c r="I483" s="3" t="s">
        <v>8</v>
      </c>
      <c r="J483" s="3" t="s">
        <v>16</v>
      </c>
      <c r="K483" s="3" t="s">
        <v>9</v>
      </c>
      <c r="L483" s="3" t="s">
        <v>10</v>
      </c>
      <c r="M483" s="7">
        <v>15</v>
      </c>
      <c r="N483" s="4">
        <v>94.33</v>
      </c>
      <c r="O483" s="5">
        <v>0.1</v>
      </c>
      <c r="P483" s="4">
        <v>44.38</v>
      </c>
      <c r="Q483" s="4">
        <f t="shared" si="28"/>
        <v>1273.4550000000002</v>
      </c>
      <c r="R483" s="4">
        <f t="shared" si="29"/>
        <v>665.7</v>
      </c>
      <c r="S483" s="4">
        <f t="shared" si="30"/>
        <v>607.75500000000011</v>
      </c>
      <c r="T483" s="6">
        <f t="shared" si="31"/>
        <v>0.47724890161018652</v>
      </c>
    </row>
    <row r="484" spans="1:20" ht="15.6">
      <c r="A484" s="2">
        <v>193</v>
      </c>
      <c r="B484" s="10">
        <v>46114</v>
      </c>
      <c r="C484" s="3">
        <f>YEAR(SalesDataTable[[#This Row],[Order Date]])</f>
        <v>2026</v>
      </c>
      <c r="D484" s="13" t="str">
        <f>"Q"&amp;ROUNDUP(MONTH(SalesDataTable[[#This Row],[Order Date]])/3,0)</f>
        <v>Q2</v>
      </c>
      <c r="E484" s="13">
        <f>MONTH(SalesDataTable[[#This Row],[Order Date]])</f>
        <v>4</v>
      </c>
      <c r="F484" s="3" t="str">
        <f>TEXT(SalesDataTable[[#This Row],[Order Date]],"mmm")</f>
        <v>Apr</v>
      </c>
      <c r="G484" s="3" t="s">
        <v>20</v>
      </c>
      <c r="H484" s="3" t="s">
        <v>21</v>
      </c>
      <c r="I484" s="3" t="s">
        <v>19</v>
      </c>
      <c r="J484" s="3" t="s">
        <v>3</v>
      </c>
      <c r="K484" s="3" t="s">
        <v>14</v>
      </c>
      <c r="L484" s="3" t="s">
        <v>15</v>
      </c>
      <c r="M484" s="7">
        <v>1</v>
      </c>
      <c r="N484" s="4">
        <v>35.6</v>
      </c>
      <c r="O484" s="5">
        <v>0.1</v>
      </c>
      <c r="P484" s="4">
        <v>13.39</v>
      </c>
      <c r="Q484" s="4">
        <f t="shared" si="28"/>
        <v>32.04</v>
      </c>
      <c r="R484" s="4">
        <f t="shared" si="29"/>
        <v>13.39</v>
      </c>
      <c r="S484" s="4">
        <f t="shared" si="30"/>
        <v>18.649999999999999</v>
      </c>
      <c r="T484" s="6">
        <f t="shared" si="31"/>
        <v>0.58208489388264661</v>
      </c>
    </row>
    <row r="485" spans="1:20" ht="15.6">
      <c r="A485" s="2">
        <v>2246</v>
      </c>
      <c r="B485" s="10">
        <v>46114</v>
      </c>
      <c r="C485" s="3">
        <f>YEAR(SalesDataTable[[#This Row],[Order Date]])</f>
        <v>2026</v>
      </c>
      <c r="D485" s="13" t="str">
        <f>"Q"&amp;ROUNDUP(MONTH(SalesDataTable[[#This Row],[Order Date]])/3,0)</f>
        <v>Q2</v>
      </c>
      <c r="E485" s="13">
        <f>MONTH(SalesDataTable[[#This Row],[Order Date]])</f>
        <v>4</v>
      </c>
      <c r="F485" s="3" t="str">
        <f>TEXT(SalesDataTable[[#This Row],[Order Date]],"mmm")</f>
        <v>Apr</v>
      </c>
      <c r="G485" s="3" t="s">
        <v>6</v>
      </c>
      <c r="H485" s="3" t="s">
        <v>43</v>
      </c>
      <c r="I485" s="3" t="s">
        <v>28</v>
      </c>
      <c r="J485" s="3" t="s">
        <v>3</v>
      </c>
      <c r="K485" s="3" t="s">
        <v>4</v>
      </c>
      <c r="L485" s="3" t="s">
        <v>22</v>
      </c>
      <c r="M485" s="7">
        <v>1</v>
      </c>
      <c r="N485" s="4">
        <v>50.17</v>
      </c>
      <c r="O485" s="5">
        <v>0</v>
      </c>
      <c r="P485" s="4">
        <v>21.95</v>
      </c>
      <c r="Q485" s="4">
        <f t="shared" si="28"/>
        <v>50.17</v>
      </c>
      <c r="R485" s="4">
        <f t="shared" si="29"/>
        <v>21.95</v>
      </c>
      <c r="S485" s="4">
        <f t="shared" si="30"/>
        <v>28.220000000000002</v>
      </c>
      <c r="T485" s="6">
        <f t="shared" si="31"/>
        <v>0.56248754235598963</v>
      </c>
    </row>
    <row r="486" spans="1:20" ht="15.6">
      <c r="A486" s="2">
        <v>2556</v>
      </c>
      <c r="B486" s="10">
        <v>46114</v>
      </c>
      <c r="C486" s="3">
        <f>YEAR(SalesDataTable[[#This Row],[Order Date]])</f>
        <v>2026</v>
      </c>
      <c r="D486" s="13" t="str">
        <f>"Q"&amp;ROUNDUP(MONTH(SalesDataTable[[#This Row],[Order Date]])/3,0)</f>
        <v>Q2</v>
      </c>
      <c r="E486" s="13">
        <f>MONTH(SalesDataTable[[#This Row],[Order Date]])</f>
        <v>4</v>
      </c>
      <c r="F486" s="3" t="str">
        <f>TEXT(SalesDataTable[[#This Row],[Order Date]],"mmm")</f>
        <v>Apr</v>
      </c>
      <c r="G486" s="3" t="s">
        <v>20</v>
      </c>
      <c r="H486" s="3" t="s">
        <v>33</v>
      </c>
      <c r="I486" s="3" t="s">
        <v>2</v>
      </c>
      <c r="J486" s="3" t="s">
        <v>3</v>
      </c>
      <c r="K486" s="3" t="s">
        <v>9</v>
      </c>
      <c r="L486" s="3" t="s">
        <v>46</v>
      </c>
      <c r="M486" s="7">
        <v>2</v>
      </c>
      <c r="N486" s="4">
        <v>72.900000000000006</v>
      </c>
      <c r="O486" s="5">
        <v>0</v>
      </c>
      <c r="P486" s="4">
        <v>31.52</v>
      </c>
      <c r="Q486" s="4">
        <f t="shared" si="28"/>
        <v>145.80000000000001</v>
      </c>
      <c r="R486" s="4">
        <f t="shared" si="29"/>
        <v>63.04</v>
      </c>
      <c r="S486" s="4">
        <f t="shared" si="30"/>
        <v>82.760000000000019</v>
      </c>
      <c r="T486" s="6">
        <f t="shared" si="31"/>
        <v>0.5676268861454048</v>
      </c>
    </row>
    <row r="487" spans="1:20" ht="15.6">
      <c r="A487" s="2">
        <v>169</v>
      </c>
      <c r="B487" s="10">
        <v>46115</v>
      </c>
      <c r="C487" s="3">
        <f>YEAR(SalesDataTable[[#This Row],[Order Date]])</f>
        <v>2026</v>
      </c>
      <c r="D487" s="13" t="str">
        <f>"Q"&amp;ROUNDUP(MONTH(SalesDataTable[[#This Row],[Order Date]])/3,0)</f>
        <v>Q2</v>
      </c>
      <c r="E487" s="13">
        <f>MONTH(SalesDataTable[[#This Row],[Order Date]])</f>
        <v>4</v>
      </c>
      <c r="F487" s="3" t="str">
        <f>TEXT(SalesDataTable[[#This Row],[Order Date]],"mmm")</f>
        <v>Apr</v>
      </c>
      <c r="G487" s="3" t="s">
        <v>11</v>
      </c>
      <c r="H487" s="3" t="s">
        <v>52</v>
      </c>
      <c r="I487" s="3" t="s">
        <v>2</v>
      </c>
      <c r="J487" s="3" t="s">
        <v>13</v>
      </c>
      <c r="K487" s="3" t="s">
        <v>9</v>
      </c>
      <c r="L487" s="3" t="s">
        <v>10</v>
      </c>
      <c r="M487" s="7">
        <v>2</v>
      </c>
      <c r="N487" s="4">
        <v>93.48</v>
      </c>
      <c r="O487" s="5">
        <v>0</v>
      </c>
      <c r="P487" s="4">
        <v>45.15</v>
      </c>
      <c r="Q487" s="4">
        <f t="shared" si="28"/>
        <v>186.96</v>
      </c>
      <c r="R487" s="4">
        <f t="shared" si="29"/>
        <v>90.3</v>
      </c>
      <c r="S487" s="4">
        <f t="shared" si="30"/>
        <v>96.660000000000011</v>
      </c>
      <c r="T487" s="6">
        <f t="shared" si="31"/>
        <v>0.51700898587933253</v>
      </c>
    </row>
    <row r="488" spans="1:20" ht="15.6">
      <c r="A488" s="2">
        <v>877</v>
      </c>
      <c r="B488" s="10">
        <v>46115</v>
      </c>
      <c r="C488" s="3">
        <f>YEAR(SalesDataTable[[#This Row],[Order Date]])</f>
        <v>2026</v>
      </c>
      <c r="D488" s="13" t="str">
        <f>"Q"&amp;ROUNDUP(MONTH(SalesDataTable[[#This Row],[Order Date]])/3,0)</f>
        <v>Q2</v>
      </c>
      <c r="E488" s="13">
        <f>MONTH(SalesDataTable[[#This Row],[Order Date]])</f>
        <v>4</v>
      </c>
      <c r="F488" s="3" t="str">
        <f>TEXT(SalesDataTable[[#This Row],[Order Date]],"mmm")</f>
        <v>Apr</v>
      </c>
      <c r="G488" s="3" t="s">
        <v>6</v>
      </c>
      <c r="H488" s="3" t="s">
        <v>43</v>
      </c>
      <c r="I488" s="3" t="s">
        <v>2</v>
      </c>
      <c r="J488" s="3" t="s">
        <v>13</v>
      </c>
      <c r="K488" s="3" t="s">
        <v>23</v>
      </c>
      <c r="L488" s="3" t="s">
        <v>51</v>
      </c>
      <c r="M488" s="7">
        <v>1</v>
      </c>
      <c r="N488" s="4">
        <v>123.63</v>
      </c>
      <c r="O488" s="5">
        <v>0</v>
      </c>
      <c r="P488" s="4">
        <v>58.88</v>
      </c>
      <c r="Q488" s="4">
        <f t="shared" si="28"/>
        <v>123.63</v>
      </c>
      <c r="R488" s="4">
        <f t="shared" si="29"/>
        <v>58.88</v>
      </c>
      <c r="S488" s="4">
        <f t="shared" si="30"/>
        <v>64.75</v>
      </c>
      <c r="T488" s="6">
        <f t="shared" si="31"/>
        <v>0.52374019250990866</v>
      </c>
    </row>
    <row r="489" spans="1:20" ht="15.6">
      <c r="A489" s="2">
        <v>2023</v>
      </c>
      <c r="B489" s="10">
        <v>46115</v>
      </c>
      <c r="C489" s="3">
        <f>YEAR(SalesDataTable[[#This Row],[Order Date]])</f>
        <v>2026</v>
      </c>
      <c r="D489" s="13" t="str">
        <f>"Q"&amp;ROUNDUP(MONTH(SalesDataTable[[#This Row],[Order Date]])/3,0)</f>
        <v>Q2</v>
      </c>
      <c r="E489" s="13">
        <f>MONTH(SalesDataTable[[#This Row],[Order Date]])</f>
        <v>4</v>
      </c>
      <c r="F489" s="3" t="str">
        <f>TEXT(SalesDataTable[[#This Row],[Order Date]],"mmm")</f>
        <v>Apr</v>
      </c>
      <c r="G489" s="3" t="s">
        <v>6</v>
      </c>
      <c r="H489" s="3" t="s">
        <v>43</v>
      </c>
      <c r="I489" s="3" t="s">
        <v>2</v>
      </c>
      <c r="J489" s="3" t="s">
        <v>13</v>
      </c>
      <c r="K489" s="3" t="s">
        <v>14</v>
      </c>
      <c r="L489" s="3" t="s">
        <v>48</v>
      </c>
      <c r="M489" s="7">
        <v>3</v>
      </c>
      <c r="N489" s="4">
        <v>168.37</v>
      </c>
      <c r="O489" s="5">
        <v>0</v>
      </c>
      <c r="P489" s="4">
        <v>87.15</v>
      </c>
      <c r="Q489" s="4">
        <f t="shared" si="28"/>
        <v>505.11</v>
      </c>
      <c r="R489" s="4">
        <f t="shared" si="29"/>
        <v>261.45000000000005</v>
      </c>
      <c r="S489" s="4">
        <f t="shared" si="30"/>
        <v>243.65999999999997</v>
      </c>
      <c r="T489" s="6">
        <f t="shared" si="31"/>
        <v>0.4823899744610084</v>
      </c>
    </row>
    <row r="490" spans="1:20" ht="15.6">
      <c r="A490" s="2">
        <v>2548</v>
      </c>
      <c r="B490" s="10">
        <v>46115</v>
      </c>
      <c r="C490" s="3">
        <f>YEAR(SalesDataTable[[#This Row],[Order Date]])</f>
        <v>2026</v>
      </c>
      <c r="D490" s="13" t="str">
        <f>"Q"&amp;ROUNDUP(MONTH(SalesDataTable[[#This Row],[Order Date]])/3,0)</f>
        <v>Q2</v>
      </c>
      <c r="E490" s="13">
        <f>MONTH(SalesDataTable[[#This Row],[Order Date]])</f>
        <v>4</v>
      </c>
      <c r="F490" s="3" t="str">
        <f>TEXT(SalesDataTable[[#This Row],[Order Date]],"mmm")</f>
        <v>Apr</v>
      </c>
      <c r="G490" s="3" t="s">
        <v>0</v>
      </c>
      <c r="H490" s="3" t="s">
        <v>36</v>
      </c>
      <c r="I490" s="3" t="s">
        <v>28</v>
      </c>
      <c r="J490" s="3" t="s">
        <v>13</v>
      </c>
      <c r="K490" s="3" t="s">
        <v>4</v>
      </c>
      <c r="L490" s="3" t="s">
        <v>22</v>
      </c>
      <c r="M490" s="7">
        <v>4</v>
      </c>
      <c r="N490" s="4">
        <v>51.68</v>
      </c>
      <c r="O490" s="5">
        <v>0.05</v>
      </c>
      <c r="P490" s="4">
        <v>23.09</v>
      </c>
      <c r="Q490" s="4">
        <f t="shared" si="28"/>
        <v>196.38399999999999</v>
      </c>
      <c r="R490" s="4">
        <f t="shared" si="29"/>
        <v>92.36</v>
      </c>
      <c r="S490" s="4">
        <f t="shared" si="30"/>
        <v>104.02399999999999</v>
      </c>
      <c r="T490" s="6">
        <f t="shared" si="31"/>
        <v>0.52969692031937421</v>
      </c>
    </row>
    <row r="491" spans="1:20" ht="15.6">
      <c r="A491" s="2">
        <v>2602</v>
      </c>
      <c r="B491" s="10">
        <v>46115</v>
      </c>
      <c r="C491" s="3">
        <f>YEAR(SalesDataTable[[#This Row],[Order Date]])</f>
        <v>2026</v>
      </c>
      <c r="D491" s="13" t="str">
        <f>"Q"&amp;ROUNDUP(MONTH(SalesDataTable[[#This Row],[Order Date]])/3,0)</f>
        <v>Q2</v>
      </c>
      <c r="E491" s="13">
        <f>MONTH(SalesDataTable[[#This Row],[Order Date]])</f>
        <v>4</v>
      </c>
      <c r="F491" s="3" t="str">
        <f>TEXT(SalesDataTable[[#This Row],[Order Date]],"mmm")</f>
        <v>Apr</v>
      </c>
      <c r="G491" s="3" t="s">
        <v>6</v>
      </c>
      <c r="H491" s="3" t="s">
        <v>43</v>
      </c>
      <c r="I491" s="3" t="s">
        <v>28</v>
      </c>
      <c r="J491" s="3" t="s">
        <v>13</v>
      </c>
      <c r="K491" s="3" t="s">
        <v>4</v>
      </c>
      <c r="L491" s="3" t="s">
        <v>26</v>
      </c>
      <c r="M491" s="7">
        <v>1</v>
      </c>
      <c r="N491" s="4">
        <v>40.159999999999997</v>
      </c>
      <c r="O491" s="5">
        <v>0</v>
      </c>
      <c r="P491" s="4">
        <v>16.77</v>
      </c>
      <c r="Q491" s="4">
        <f t="shared" si="28"/>
        <v>40.159999999999997</v>
      </c>
      <c r="R491" s="4">
        <f t="shared" si="29"/>
        <v>16.77</v>
      </c>
      <c r="S491" s="4">
        <f t="shared" si="30"/>
        <v>23.389999999999997</v>
      </c>
      <c r="T491" s="6">
        <f t="shared" si="31"/>
        <v>0.58242031872509958</v>
      </c>
    </row>
    <row r="492" spans="1:20" ht="15.6">
      <c r="A492" s="2">
        <v>3229</v>
      </c>
      <c r="B492" s="10">
        <v>46115</v>
      </c>
      <c r="C492" s="3">
        <f>YEAR(SalesDataTable[[#This Row],[Order Date]])</f>
        <v>2026</v>
      </c>
      <c r="D492" s="13" t="str">
        <f>"Q"&amp;ROUNDUP(MONTH(SalesDataTable[[#This Row],[Order Date]])/3,0)</f>
        <v>Q2</v>
      </c>
      <c r="E492" s="13">
        <f>MONTH(SalesDataTable[[#This Row],[Order Date]])</f>
        <v>4</v>
      </c>
      <c r="F492" s="3" t="str">
        <f>TEXT(SalesDataTable[[#This Row],[Order Date]],"mmm")</f>
        <v>Apr</v>
      </c>
      <c r="G492" s="3" t="s">
        <v>20</v>
      </c>
      <c r="H492" s="3" t="s">
        <v>47</v>
      </c>
      <c r="I492" s="3" t="s">
        <v>19</v>
      </c>
      <c r="J492" s="3" t="s">
        <v>3</v>
      </c>
      <c r="K492" s="3" t="s">
        <v>14</v>
      </c>
      <c r="L492" s="3" t="s">
        <v>15</v>
      </c>
      <c r="M492" s="7">
        <v>3</v>
      </c>
      <c r="N492" s="4">
        <v>36.17</v>
      </c>
      <c r="O492" s="5">
        <v>0.1</v>
      </c>
      <c r="P492" s="4">
        <v>13.65</v>
      </c>
      <c r="Q492" s="4">
        <f t="shared" si="28"/>
        <v>97.659000000000006</v>
      </c>
      <c r="R492" s="4">
        <f t="shared" si="29"/>
        <v>40.950000000000003</v>
      </c>
      <c r="S492" s="4">
        <f t="shared" si="30"/>
        <v>56.709000000000003</v>
      </c>
      <c r="T492" s="6">
        <f t="shared" si="31"/>
        <v>0.58068380794396834</v>
      </c>
    </row>
    <row r="493" spans="1:20" ht="15.6">
      <c r="A493" s="2">
        <v>3261</v>
      </c>
      <c r="B493" s="10">
        <v>46115</v>
      </c>
      <c r="C493" s="3">
        <f>YEAR(SalesDataTable[[#This Row],[Order Date]])</f>
        <v>2026</v>
      </c>
      <c r="D493" s="13" t="str">
        <f>"Q"&amp;ROUNDUP(MONTH(SalesDataTable[[#This Row],[Order Date]])/3,0)</f>
        <v>Q2</v>
      </c>
      <c r="E493" s="13">
        <f>MONTH(SalesDataTable[[#This Row],[Order Date]])</f>
        <v>4</v>
      </c>
      <c r="F493" s="3" t="str">
        <f>TEXT(SalesDataTable[[#This Row],[Order Date]],"mmm")</f>
        <v>Apr</v>
      </c>
      <c r="G493" s="3" t="s">
        <v>11</v>
      </c>
      <c r="H493" s="3" t="s">
        <v>39</v>
      </c>
      <c r="I493" s="3" t="s">
        <v>2</v>
      </c>
      <c r="J493" s="3" t="s">
        <v>13</v>
      </c>
      <c r="K493" s="3" t="s">
        <v>14</v>
      </c>
      <c r="L493" s="3" t="s">
        <v>44</v>
      </c>
      <c r="M493" s="7">
        <v>4</v>
      </c>
      <c r="N493" s="4">
        <v>130.55000000000001</v>
      </c>
      <c r="O493" s="5">
        <v>0</v>
      </c>
      <c r="P493" s="4">
        <v>67.66</v>
      </c>
      <c r="Q493" s="4">
        <f t="shared" si="28"/>
        <v>522.20000000000005</v>
      </c>
      <c r="R493" s="4">
        <f t="shared" si="29"/>
        <v>270.64</v>
      </c>
      <c r="S493" s="4">
        <f t="shared" si="30"/>
        <v>251.56000000000006</v>
      </c>
      <c r="T493" s="6">
        <f t="shared" si="31"/>
        <v>0.48173113749521262</v>
      </c>
    </row>
    <row r="494" spans="1:20" ht="15.6">
      <c r="A494" s="2">
        <v>3621</v>
      </c>
      <c r="B494" s="10">
        <v>46115</v>
      </c>
      <c r="C494" s="3">
        <f>YEAR(SalesDataTable[[#This Row],[Order Date]])</f>
        <v>2026</v>
      </c>
      <c r="D494" s="13" t="str">
        <f>"Q"&amp;ROUNDUP(MONTH(SalesDataTable[[#This Row],[Order Date]])/3,0)</f>
        <v>Q2</v>
      </c>
      <c r="E494" s="13">
        <f>MONTH(SalesDataTable[[#This Row],[Order Date]])</f>
        <v>4</v>
      </c>
      <c r="F494" s="3" t="str">
        <f>TEXT(SalesDataTable[[#This Row],[Order Date]],"mmm")</f>
        <v>Apr</v>
      </c>
      <c r="G494" s="3" t="s">
        <v>20</v>
      </c>
      <c r="H494" s="3" t="s">
        <v>33</v>
      </c>
      <c r="I494" s="3" t="s">
        <v>2</v>
      </c>
      <c r="J494" s="3" t="s">
        <v>13</v>
      </c>
      <c r="K494" s="3" t="s">
        <v>4</v>
      </c>
      <c r="L494" s="3" t="s">
        <v>30</v>
      </c>
      <c r="M494" s="7">
        <v>2</v>
      </c>
      <c r="N494" s="4">
        <v>102.63</v>
      </c>
      <c r="O494" s="5">
        <v>0</v>
      </c>
      <c r="P494" s="4">
        <v>50.19</v>
      </c>
      <c r="Q494" s="4">
        <f t="shared" si="28"/>
        <v>205.26</v>
      </c>
      <c r="R494" s="4">
        <f t="shared" si="29"/>
        <v>100.38</v>
      </c>
      <c r="S494" s="4">
        <f t="shared" si="30"/>
        <v>104.88</v>
      </c>
      <c r="T494" s="6">
        <f t="shared" si="31"/>
        <v>0.51096170710318622</v>
      </c>
    </row>
    <row r="495" spans="1:20" ht="15.6">
      <c r="A495" s="2">
        <v>4681</v>
      </c>
      <c r="B495" s="10">
        <v>46115</v>
      </c>
      <c r="C495" s="3">
        <f>YEAR(SalesDataTable[[#This Row],[Order Date]])</f>
        <v>2026</v>
      </c>
      <c r="D495" s="13" t="str">
        <f>"Q"&amp;ROUNDUP(MONTH(SalesDataTable[[#This Row],[Order Date]])/3,0)</f>
        <v>Q2</v>
      </c>
      <c r="E495" s="13">
        <f>MONTH(SalesDataTable[[#This Row],[Order Date]])</f>
        <v>4</v>
      </c>
      <c r="F495" s="3" t="str">
        <f>TEXT(SalesDataTable[[#This Row],[Order Date]],"mmm")</f>
        <v>Apr</v>
      </c>
      <c r="G495" s="3" t="s">
        <v>20</v>
      </c>
      <c r="H495" s="3" t="s">
        <v>47</v>
      </c>
      <c r="I495" s="3" t="s">
        <v>28</v>
      </c>
      <c r="J495" s="3" t="s">
        <v>3</v>
      </c>
      <c r="K495" s="3" t="s">
        <v>4</v>
      </c>
      <c r="L495" s="3" t="s">
        <v>5</v>
      </c>
      <c r="M495" s="7">
        <v>6</v>
      </c>
      <c r="N495" s="4">
        <v>81.239999999999995</v>
      </c>
      <c r="O495" s="5">
        <v>0</v>
      </c>
      <c r="P495" s="4">
        <v>43.28</v>
      </c>
      <c r="Q495" s="4">
        <f t="shared" si="28"/>
        <v>487.43999999999994</v>
      </c>
      <c r="R495" s="4">
        <f t="shared" si="29"/>
        <v>259.68</v>
      </c>
      <c r="S495" s="4">
        <f t="shared" si="30"/>
        <v>227.75999999999993</v>
      </c>
      <c r="T495" s="6">
        <f t="shared" si="31"/>
        <v>0.46725750861644505</v>
      </c>
    </row>
    <row r="496" spans="1:20" ht="15.6">
      <c r="A496" s="2">
        <v>4954</v>
      </c>
      <c r="B496" s="10">
        <v>46115</v>
      </c>
      <c r="C496" s="3">
        <f>YEAR(SalesDataTable[[#This Row],[Order Date]])</f>
        <v>2026</v>
      </c>
      <c r="D496" s="13" t="str">
        <f>"Q"&amp;ROUNDUP(MONTH(SalesDataTable[[#This Row],[Order Date]])/3,0)</f>
        <v>Q2</v>
      </c>
      <c r="E496" s="13">
        <f>MONTH(SalesDataTable[[#This Row],[Order Date]])</f>
        <v>4</v>
      </c>
      <c r="F496" s="3" t="str">
        <f>TEXT(SalesDataTable[[#This Row],[Order Date]],"mmm")</f>
        <v>Apr</v>
      </c>
      <c r="G496" s="3" t="s">
        <v>20</v>
      </c>
      <c r="H496" s="3" t="s">
        <v>33</v>
      </c>
      <c r="I496" s="3" t="s">
        <v>2</v>
      </c>
      <c r="J496" s="3" t="s">
        <v>13</v>
      </c>
      <c r="K496" s="3" t="s">
        <v>9</v>
      </c>
      <c r="L496" s="3" t="s">
        <v>46</v>
      </c>
      <c r="M496" s="7">
        <v>3</v>
      </c>
      <c r="N496" s="4">
        <v>72.11</v>
      </c>
      <c r="O496" s="5">
        <v>0.05</v>
      </c>
      <c r="P496" s="4">
        <v>31.63</v>
      </c>
      <c r="Q496" s="4">
        <f t="shared" si="28"/>
        <v>205.51349999999996</v>
      </c>
      <c r="R496" s="4">
        <f t="shared" si="29"/>
        <v>94.89</v>
      </c>
      <c r="S496" s="4">
        <f t="shared" si="30"/>
        <v>110.62349999999996</v>
      </c>
      <c r="T496" s="6">
        <f t="shared" si="31"/>
        <v>0.5382785072513484</v>
      </c>
    </row>
    <row r="497" spans="1:20" ht="15.6">
      <c r="A497" s="2">
        <v>1153</v>
      </c>
      <c r="B497" s="10">
        <v>46116</v>
      </c>
      <c r="C497" s="3">
        <f>YEAR(SalesDataTable[[#This Row],[Order Date]])</f>
        <v>2026</v>
      </c>
      <c r="D497" s="13" t="str">
        <f>"Q"&amp;ROUNDUP(MONTH(SalesDataTable[[#This Row],[Order Date]])/3,0)</f>
        <v>Q2</v>
      </c>
      <c r="E497" s="13">
        <f>MONTH(SalesDataTable[[#This Row],[Order Date]])</f>
        <v>4</v>
      </c>
      <c r="F497" s="3" t="str">
        <f>TEXT(SalesDataTable[[#This Row],[Order Date]],"mmm")</f>
        <v>Apr</v>
      </c>
      <c r="G497" s="3" t="s">
        <v>11</v>
      </c>
      <c r="H497" s="3" t="s">
        <v>52</v>
      </c>
      <c r="I497" s="3" t="s">
        <v>19</v>
      </c>
      <c r="J497" s="3" t="s">
        <v>13</v>
      </c>
      <c r="K497" s="3" t="s">
        <v>9</v>
      </c>
      <c r="L497" s="3" t="s">
        <v>10</v>
      </c>
      <c r="M497" s="7">
        <v>4</v>
      </c>
      <c r="N497" s="4">
        <v>90.15</v>
      </c>
      <c r="O497" s="5">
        <v>0</v>
      </c>
      <c r="P497" s="4">
        <v>44.9</v>
      </c>
      <c r="Q497" s="4">
        <f t="shared" si="28"/>
        <v>360.6</v>
      </c>
      <c r="R497" s="4">
        <f t="shared" si="29"/>
        <v>179.6</v>
      </c>
      <c r="S497" s="4">
        <f t="shared" si="30"/>
        <v>181.00000000000003</v>
      </c>
      <c r="T497" s="6">
        <f t="shared" si="31"/>
        <v>0.50194120909595119</v>
      </c>
    </row>
    <row r="498" spans="1:20" ht="15.6">
      <c r="A498" s="2">
        <v>1383</v>
      </c>
      <c r="B498" s="10">
        <v>46116</v>
      </c>
      <c r="C498" s="3">
        <f>YEAR(SalesDataTable[[#This Row],[Order Date]])</f>
        <v>2026</v>
      </c>
      <c r="D498" s="13" t="str">
        <f>"Q"&amp;ROUNDUP(MONTH(SalesDataTable[[#This Row],[Order Date]])/3,0)</f>
        <v>Q2</v>
      </c>
      <c r="E498" s="13">
        <f>MONTH(SalesDataTable[[#This Row],[Order Date]])</f>
        <v>4</v>
      </c>
      <c r="F498" s="3" t="str">
        <f>TEXT(SalesDataTable[[#This Row],[Order Date]],"mmm")</f>
        <v>Apr</v>
      </c>
      <c r="G498" s="3" t="s">
        <v>20</v>
      </c>
      <c r="H498" s="3" t="s">
        <v>21</v>
      </c>
      <c r="I498" s="3" t="s">
        <v>19</v>
      </c>
      <c r="J498" s="3" t="s">
        <v>3</v>
      </c>
      <c r="K498" s="3" t="s">
        <v>4</v>
      </c>
      <c r="L498" s="3" t="s">
        <v>22</v>
      </c>
      <c r="M498" s="7">
        <v>1</v>
      </c>
      <c r="N498" s="4">
        <v>50.7</v>
      </c>
      <c r="O498" s="5">
        <v>0.05</v>
      </c>
      <c r="P498" s="4">
        <v>21.85</v>
      </c>
      <c r="Q498" s="4">
        <f t="shared" si="28"/>
        <v>48.164999999999999</v>
      </c>
      <c r="R498" s="4">
        <f t="shared" si="29"/>
        <v>21.85</v>
      </c>
      <c r="S498" s="4">
        <f t="shared" si="30"/>
        <v>26.314999999999998</v>
      </c>
      <c r="T498" s="6">
        <f t="shared" si="31"/>
        <v>0.54635108481262329</v>
      </c>
    </row>
    <row r="499" spans="1:20" ht="15.6">
      <c r="A499" s="2">
        <v>2583</v>
      </c>
      <c r="B499" s="10">
        <v>46116</v>
      </c>
      <c r="C499" s="3">
        <f>YEAR(SalesDataTable[[#This Row],[Order Date]])</f>
        <v>2026</v>
      </c>
      <c r="D499" s="13" t="str">
        <f>"Q"&amp;ROUNDUP(MONTH(SalesDataTable[[#This Row],[Order Date]])/3,0)</f>
        <v>Q2</v>
      </c>
      <c r="E499" s="13">
        <f>MONTH(SalesDataTable[[#This Row],[Order Date]])</f>
        <v>4</v>
      </c>
      <c r="F499" s="3" t="str">
        <f>TEXT(SalesDataTable[[#This Row],[Order Date]],"mmm")</f>
        <v>Apr</v>
      </c>
      <c r="G499" s="3" t="s">
        <v>0</v>
      </c>
      <c r="H499" s="3" t="s">
        <v>1</v>
      </c>
      <c r="I499" s="3" t="s">
        <v>2</v>
      </c>
      <c r="J499" s="3" t="s">
        <v>3</v>
      </c>
      <c r="K499" s="3" t="s">
        <v>34</v>
      </c>
      <c r="L499" s="3" t="s">
        <v>35</v>
      </c>
      <c r="M499" s="7">
        <v>1</v>
      </c>
      <c r="N499" s="4">
        <v>41.13</v>
      </c>
      <c r="O499" s="5">
        <v>0</v>
      </c>
      <c r="P499" s="4">
        <v>15.04</v>
      </c>
      <c r="Q499" s="4">
        <f t="shared" si="28"/>
        <v>41.13</v>
      </c>
      <c r="R499" s="4">
        <f t="shared" si="29"/>
        <v>15.04</v>
      </c>
      <c r="S499" s="4">
        <f t="shared" si="30"/>
        <v>26.090000000000003</v>
      </c>
      <c r="T499" s="6">
        <f t="shared" si="31"/>
        <v>0.63433017262338931</v>
      </c>
    </row>
    <row r="500" spans="1:20" ht="15.6">
      <c r="A500" s="2">
        <v>4074</v>
      </c>
      <c r="B500" s="10">
        <v>46116</v>
      </c>
      <c r="C500" s="3">
        <f>YEAR(SalesDataTable[[#This Row],[Order Date]])</f>
        <v>2026</v>
      </c>
      <c r="D500" s="13" t="str">
        <f>"Q"&amp;ROUNDUP(MONTH(SalesDataTable[[#This Row],[Order Date]])/3,0)</f>
        <v>Q2</v>
      </c>
      <c r="E500" s="13">
        <f>MONTH(SalesDataTable[[#This Row],[Order Date]])</f>
        <v>4</v>
      </c>
      <c r="F500" s="3" t="str">
        <f>TEXT(SalesDataTable[[#This Row],[Order Date]],"mmm")</f>
        <v>Apr</v>
      </c>
      <c r="G500" s="3" t="s">
        <v>6</v>
      </c>
      <c r="H500" s="3" t="s">
        <v>7</v>
      </c>
      <c r="I500" s="3" t="s">
        <v>19</v>
      </c>
      <c r="J500" s="3" t="s">
        <v>3</v>
      </c>
      <c r="K500" s="3" t="s">
        <v>23</v>
      </c>
      <c r="L500" s="3" t="s">
        <v>51</v>
      </c>
      <c r="M500" s="7">
        <v>1</v>
      </c>
      <c r="N500" s="4">
        <v>121.66</v>
      </c>
      <c r="O500" s="5">
        <v>0</v>
      </c>
      <c r="P500" s="4">
        <v>61.37</v>
      </c>
      <c r="Q500" s="4">
        <f t="shared" si="28"/>
        <v>121.66</v>
      </c>
      <c r="R500" s="4">
        <f t="shared" si="29"/>
        <v>61.37</v>
      </c>
      <c r="S500" s="4">
        <f t="shared" si="30"/>
        <v>60.29</v>
      </c>
      <c r="T500" s="6">
        <f t="shared" si="31"/>
        <v>0.49556140062469178</v>
      </c>
    </row>
    <row r="501" spans="1:20" ht="15.6">
      <c r="A501" s="2">
        <v>4301</v>
      </c>
      <c r="B501" s="10">
        <v>46116</v>
      </c>
      <c r="C501" s="3">
        <f>YEAR(SalesDataTable[[#This Row],[Order Date]])</f>
        <v>2026</v>
      </c>
      <c r="D501" s="13" t="str">
        <f>"Q"&amp;ROUNDUP(MONTH(SalesDataTable[[#This Row],[Order Date]])/3,0)</f>
        <v>Q2</v>
      </c>
      <c r="E501" s="13">
        <f>MONTH(SalesDataTable[[#This Row],[Order Date]])</f>
        <v>4</v>
      </c>
      <c r="F501" s="3" t="str">
        <f>TEXT(SalesDataTable[[#This Row],[Order Date]],"mmm")</f>
        <v>Apr</v>
      </c>
      <c r="G501" s="3" t="s">
        <v>11</v>
      </c>
      <c r="H501" s="3" t="s">
        <v>52</v>
      </c>
      <c r="I501" s="3" t="s">
        <v>19</v>
      </c>
      <c r="J501" s="3" t="s">
        <v>13</v>
      </c>
      <c r="K501" s="3" t="s">
        <v>34</v>
      </c>
      <c r="L501" s="3" t="s">
        <v>38</v>
      </c>
      <c r="M501" s="7">
        <v>1</v>
      </c>
      <c r="N501" s="4">
        <v>122.77</v>
      </c>
      <c r="O501" s="5">
        <v>0.1</v>
      </c>
      <c r="P501" s="4">
        <v>70.59</v>
      </c>
      <c r="Q501" s="4">
        <f t="shared" si="28"/>
        <v>110.49299999999999</v>
      </c>
      <c r="R501" s="4">
        <f t="shared" si="29"/>
        <v>70.59</v>
      </c>
      <c r="S501" s="4">
        <f t="shared" si="30"/>
        <v>39.902999999999992</v>
      </c>
      <c r="T501" s="6">
        <f t="shared" si="31"/>
        <v>0.36113599956558329</v>
      </c>
    </row>
    <row r="502" spans="1:20" ht="15.6">
      <c r="A502" s="2">
        <v>4692</v>
      </c>
      <c r="B502" s="10">
        <v>46116</v>
      </c>
      <c r="C502" s="3">
        <f>YEAR(SalesDataTable[[#This Row],[Order Date]])</f>
        <v>2026</v>
      </c>
      <c r="D502" s="13" t="str">
        <f>"Q"&amp;ROUNDUP(MONTH(SalesDataTable[[#This Row],[Order Date]])/3,0)</f>
        <v>Q2</v>
      </c>
      <c r="E502" s="13">
        <f>MONTH(SalesDataTable[[#This Row],[Order Date]])</f>
        <v>4</v>
      </c>
      <c r="F502" s="3" t="str">
        <f>TEXT(SalesDataTable[[#This Row],[Order Date]],"mmm")</f>
        <v>Apr</v>
      </c>
      <c r="G502" s="3" t="s">
        <v>20</v>
      </c>
      <c r="H502" s="3" t="s">
        <v>47</v>
      </c>
      <c r="I502" s="3" t="s">
        <v>2</v>
      </c>
      <c r="J502" s="3" t="s">
        <v>3</v>
      </c>
      <c r="K502" s="3" t="s">
        <v>4</v>
      </c>
      <c r="L502" s="3" t="s">
        <v>22</v>
      </c>
      <c r="M502" s="7">
        <v>1</v>
      </c>
      <c r="N502" s="4">
        <v>49.96</v>
      </c>
      <c r="O502" s="5">
        <v>0</v>
      </c>
      <c r="P502" s="4">
        <v>22.13</v>
      </c>
      <c r="Q502" s="4">
        <f t="shared" si="28"/>
        <v>49.96</v>
      </c>
      <c r="R502" s="4">
        <f t="shared" si="29"/>
        <v>22.13</v>
      </c>
      <c r="S502" s="4">
        <f t="shared" si="30"/>
        <v>27.830000000000002</v>
      </c>
      <c r="T502" s="6">
        <f t="shared" si="31"/>
        <v>0.55704563650920735</v>
      </c>
    </row>
    <row r="503" spans="1:20" ht="15.6">
      <c r="A503" s="2">
        <v>1951</v>
      </c>
      <c r="B503" s="10">
        <v>46117</v>
      </c>
      <c r="C503" s="3">
        <f>YEAR(SalesDataTable[[#This Row],[Order Date]])</f>
        <v>2026</v>
      </c>
      <c r="D503" s="13" t="str">
        <f>"Q"&amp;ROUNDUP(MONTH(SalesDataTable[[#This Row],[Order Date]])/3,0)</f>
        <v>Q2</v>
      </c>
      <c r="E503" s="13">
        <f>MONTH(SalesDataTable[[#This Row],[Order Date]])</f>
        <v>4</v>
      </c>
      <c r="F503" s="3" t="str">
        <f>TEXT(SalesDataTable[[#This Row],[Order Date]],"mmm")</f>
        <v>Apr</v>
      </c>
      <c r="G503" s="3" t="s">
        <v>20</v>
      </c>
      <c r="H503" s="3" t="s">
        <v>33</v>
      </c>
      <c r="I503" s="3" t="s">
        <v>28</v>
      </c>
      <c r="J503" s="3" t="s">
        <v>3</v>
      </c>
      <c r="K503" s="3" t="s">
        <v>9</v>
      </c>
      <c r="L503" s="3" t="s">
        <v>37</v>
      </c>
      <c r="M503" s="7">
        <v>2</v>
      </c>
      <c r="N503" s="4">
        <v>155.13</v>
      </c>
      <c r="O503" s="5">
        <v>0.15</v>
      </c>
      <c r="P503" s="4">
        <v>80.959999999999994</v>
      </c>
      <c r="Q503" s="4">
        <f t="shared" si="28"/>
        <v>263.721</v>
      </c>
      <c r="R503" s="4">
        <f t="shared" si="29"/>
        <v>161.91999999999999</v>
      </c>
      <c r="S503" s="4">
        <f t="shared" si="30"/>
        <v>101.80100000000002</v>
      </c>
      <c r="T503" s="6">
        <f t="shared" si="31"/>
        <v>0.38601779911345707</v>
      </c>
    </row>
    <row r="504" spans="1:20" ht="15.6">
      <c r="A504" s="2">
        <v>2111</v>
      </c>
      <c r="B504" s="10">
        <v>46117</v>
      </c>
      <c r="C504" s="3">
        <f>YEAR(SalesDataTable[[#This Row],[Order Date]])</f>
        <v>2026</v>
      </c>
      <c r="D504" s="13" t="str">
        <f>"Q"&amp;ROUNDUP(MONTH(SalesDataTable[[#This Row],[Order Date]])/3,0)</f>
        <v>Q2</v>
      </c>
      <c r="E504" s="13">
        <f>MONTH(SalesDataTable[[#This Row],[Order Date]])</f>
        <v>4</v>
      </c>
      <c r="F504" s="3" t="str">
        <f>TEXT(SalesDataTable[[#This Row],[Order Date]],"mmm")</f>
        <v>Apr</v>
      </c>
      <c r="G504" s="3" t="s">
        <v>20</v>
      </c>
      <c r="H504" s="3" t="s">
        <v>47</v>
      </c>
      <c r="I504" s="3" t="s">
        <v>2</v>
      </c>
      <c r="J504" s="3" t="s">
        <v>13</v>
      </c>
      <c r="K504" s="3" t="s">
        <v>9</v>
      </c>
      <c r="L504" s="3" t="s">
        <v>46</v>
      </c>
      <c r="M504" s="7">
        <v>3</v>
      </c>
      <c r="N504" s="4">
        <v>69.83</v>
      </c>
      <c r="O504" s="5">
        <v>0.05</v>
      </c>
      <c r="P504" s="4">
        <v>31.53</v>
      </c>
      <c r="Q504" s="4">
        <f t="shared" si="28"/>
        <v>199.0155</v>
      </c>
      <c r="R504" s="4">
        <f t="shared" si="29"/>
        <v>94.59</v>
      </c>
      <c r="S504" s="4">
        <f t="shared" si="30"/>
        <v>104.4255</v>
      </c>
      <c r="T504" s="6">
        <f t="shared" si="31"/>
        <v>0.52471038687941396</v>
      </c>
    </row>
    <row r="505" spans="1:20" ht="15.6">
      <c r="A505" s="2">
        <v>2933</v>
      </c>
      <c r="B505" s="10">
        <v>46117</v>
      </c>
      <c r="C505" s="3">
        <f>YEAR(SalesDataTable[[#This Row],[Order Date]])</f>
        <v>2026</v>
      </c>
      <c r="D505" s="13" t="str">
        <f>"Q"&amp;ROUNDUP(MONTH(SalesDataTable[[#This Row],[Order Date]])/3,0)</f>
        <v>Q2</v>
      </c>
      <c r="E505" s="13">
        <f>MONTH(SalesDataTable[[#This Row],[Order Date]])</f>
        <v>4</v>
      </c>
      <c r="F505" s="3" t="str">
        <f>TEXT(SalesDataTable[[#This Row],[Order Date]],"mmm")</f>
        <v>Apr</v>
      </c>
      <c r="G505" s="3" t="s">
        <v>6</v>
      </c>
      <c r="H505" s="3" t="s">
        <v>27</v>
      </c>
      <c r="I505" s="3" t="s">
        <v>19</v>
      </c>
      <c r="J505" s="3" t="s">
        <v>3</v>
      </c>
      <c r="K505" s="3" t="s">
        <v>14</v>
      </c>
      <c r="L505" s="3" t="s">
        <v>15</v>
      </c>
      <c r="M505" s="7">
        <v>1</v>
      </c>
      <c r="N505" s="4">
        <v>35.4</v>
      </c>
      <c r="O505" s="5">
        <v>0</v>
      </c>
      <c r="P505" s="4">
        <v>13.37</v>
      </c>
      <c r="Q505" s="4">
        <f t="shared" si="28"/>
        <v>35.4</v>
      </c>
      <c r="R505" s="4">
        <f t="shared" si="29"/>
        <v>13.37</v>
      </c>
      <c r="S505" s="4">
        <f t="shared" si="30"/>
        <v>22.03</v>
      </c>
      <c r="T505" s="6">
        <f t="shared" si="31"/>
        <v>0.62231638418079105</v>
      </c>
    </row>
    <row r="506" spans="1:20" ht="15.6">
      <c r="A506" s="2">
        <v>3263</v>
      </c>
      <c r="B506" s="10">
        <v>46117</v>
      </c>
      <c r="C506" s="3">
        <f>YEAR(SalesDataTable[[#This Row],[Order Date]])</f>
        <v>2026</v>
      </c>
      <c r="D506" s="13" t="str">
        <f>"Q"&amp;ROUNDUP(MONTH(SalesDataTable[[#This Row],[Order Date]])/3,0)</f>
        <v>Q2</v>
      </c>
      <c r="E506" s="13">
        <f>MONTH(SalesDataTable[[#This Row],[Order Date]])</f>
        <v>4</v>
      </c>
      <c r="F506" s="3" t="str">
        <f>TEXT(SalesDataTable[[#This Row],[Order Date]],"mmm")</f>
        <v>Apr</v>
      </c>
      <c r="G506" s="3" t="s">
        <v>20</v>
      </c>
      <c r="H506" s="3" t="s">
        <v>31</v>
      </c>
      <c r="I506" s="3" t="s">
        <v>2</v>
      </c>
      <c r="J506" s="3" t="s">
        <v>13</v>
      </c>
      <c r="K506" s="3" t="s">
        <v>34</v>
      </c>
      <c r="L506" s="3" t="s">
        <v>45</v>
      </c>
      <c r="M506" s="7">
        <v>1</v>
      </c>
      <c r="N506" s="4">
        <v>51.75</v>
      </c>
      <c r="O506" s="5">
        <v>0.1</v>
      </c>
      <c r="P506" s="4">
        <v>22.1</v>
      </c>
      <c r="Q506" s="4">
        <f t="shared" si="28"/>
        <v>46.575000000000003</v>
      </c>
      <c r="R506" s="4">
        <f t="shared" si="29"/>
        <v>22.1</v>
      </c>
      <c r="S506" s="4">
        <f t="shared" si="30"/>
        <v>24.475000000000001</v>
      </c>
      <c r="T506" s="6">
        <f t="shared" si="31"/>
        <v>0.52549651100375738</v>
      </c>
    </row>
    <row r="507" spans="1:20" ht="15.6">
      <c r="A507" s="2">
        <v>4764</v>
      </c>
      <c r="B507" s="10">
        <v>46117</v>
      </c>
      <c r="C507" s="3">
        <f>YEAR(SalesDataTable[[#This Row],[Order Date]])</f>
        <v>2026</v>
      </c>
      <c r="D507" s="13" t="str">
        <f>"Q"&amp;ROUNDUP(MONTH(SalesDataTable[[#This Row],[Order Date]])/3,0)</f>
        <v>Q2</v>
      </c>
      <c r="E507" s="13">
        <f>MONTH(SalesDataTable[[#This Row],[Order Date]])</f>
        <v>4</v>
      </c>
      <c r="F507" s="3" t="str">
        <f>TEXT(SalesDataTable[[#This Row],[Order Date]],"mmm")</f>
        <v>Apr</v>
      </c>
      <c r="G507" s="3" t="s">
        <v>20</v>
      </c>
      <c r="H507" s="3" t="s">
        <v>47</v>
      </c>
      <c r="I507" s="3" t="s">
        <v>28</v>
      </c>
      <c r="J507" s="3" t="s">
        <v>13</v>
      </c>
      <c r="K507" s="3" t="s">
        <v>4</v>
      </c>
      <c r="L507" s="3" t="s">
        <v>26</v>
      </c>
      <c r="M507" s="7">
        <v>6</v>
      </c>
      <c r="N507" s="4">
        <v>39.6</v>
      </c>
      <c r="O507" s="5">
        <v>0.15</v>
      </c>
      <c r="P507" s="4">
        <v>17.010000000000002</v>
      </c>
      <c r="Q507" s="4">
        <f t="shared" si="28"/>
        <v>201.96</v>
      </c>
      <c r="R507" s="4">
        <f t="shared" si="29"/>
        <v>102.06</v>
      </c>
      <c r="S507" s="4">
        <f t="shared" si="30"/>
        <v>99.9</v>
      </c>
      <c r="T507" s="6">
        <f t="shared" si="31"/>
        <v>0.49465240641711233</v>
      </c>
    </row>
    <row r="508" spans="1:20" ht="15.6">
      <c r="A508" s="2">
        <v>28</v>
      </c>
      <c r="B508" s="10">
        <v>46118</v>
      </c>
      <c r="C508" s="3">
        <f>YEAR(SalesDataTable[[#This Row],[Order Date]])</f>
        <v>2026</v>
      </c>
      <c r="D508" s="13" t="str">
        <f>"Q"&amp;ROUNDUP(MONTH(SalesDataTable[[#This Row],[Order Date]])/3,0)</f>
        <v>Q2</v>
      </c>
      <c r="E508" s="13">
        <f>MONTH(SalesDataTable[[#This Row],[Order Date]])</f>
        <v>4</v>
      </c>
      <c r="F508" s="3" t="str">
        <f>TEXT(SalesDataTable[[#This Row],[Order Date]],"mmm")</f>
        <v>Apr</v>
      </c>
      <c r="G508" s="3" t="s">
        <v>6</v>
      </c>
      <c r="H508" s="3" t="s">
        <v>27</v>
      </c>
      <c r="I508" s="3" t="s">
        <v>19</v>
      </c>
      <c r="J508" s="3" t="s">
        <v>13</v>
      </c>
      <c r="K508" s="3" t="s">
        <v>34</v>
      </c>
      <c r="L508" s="3" t="s">
        <v>38</v>
      </c>
      <c r="M508" s="7">
        <v>2</v>
      </c>
      <c r="N508" s="4">
        <v>125.94</v>
      </c>
      <c r="O508" s="5">
        <v>0.05</v>
      </c>
      <c r="P508" s="4">
        <v>70.94</v>
      </c>
      <c r="Q508" s="4">
        <f t="shared" si="28"/>
        <v>239.28599999999997</v>
      </c>
      <c r="R508" s="4">
        <f t="shared" si="29"/>
        <v>141.88</v>
      </c>
      <c r="S508" s="4">
        <f t="shared" si="30"/>
        <v>97.405999999999977</v>
      </c>
      <c r="T508" s="6">
        <f t="shared" si="31"/>
        <v>0.40706936469329585</v>
      </c>
    </row>
    <row r="509" spans="1:20" ht="15.6">
      <c r="A509" s="2">
        <v>581</v>
      </c>
      <c r="B509" s="10">
        <v>46118</v>
      </c>
      <c r="C509" s="3">
        <f>YEAR(SalesDataTable[[#This Row],[Order Date]])</f>
        <v>2026</v>
      </c>
      <c r="D509" s="13" t="str">
        <f>"Q"&amp;ROUNDUP(MONTH(SalesDataTable[[#This Row],[Order Date]])/3,0)</f>
        <v>Q2</v>
      </c>
      <c r="E509" s="13">
        <f>MONTH(SalesDataTable[[#This Row],[Order Date]])</f>
        <v>4</v>
      </c>
      <c r="F509" s="3" t="str">
        <f>TEXT(SalesDataTable[[#This Row],[Order Date]],"mmm")</f>
        <v>Apr</v>
      </c>
      <c r="G509" s="3" t="s">
        <v>6</v>
      </c>
      <c r="H509" s="3" t="s">
        <v>7</v>
      </c>
      <c r="I509" s="3" t="s">
        <v>2</v>
      </c>
      <c r="J509" s="3" t="s">
        <v>3</v>
      </c>
      <c r="K509" s="3" t="s">
        <v>23</v>
      </c>
      <c r="L509" s="3" t="s">
        <v>51</v>
      </c>
      <c r="M509" s="7">
        <v>3</v>
      </c>
      <c r="N509" s="4">
        <v>124.67</v>
      </c>
      <c r="O509" s="5">
        <v>0</v>
      </c>
      <c r="P509" s="4">
        <v>61.46</v>
      </c>
      <c r="Q509" s="4">
        <f t="shared" si="28"/>
        <v>374.01</v>
      </c>
      <c r="R509" s="4">
        <f t="shared" si="29"/>
        <v>184.38</v>
      </c>
      <c r="S509" s="4">
        <f t="shared" si="30"/>
        <v>189.63</v>
      </c>
      <c r="T509" s="6">
        <f t="shared" si="31"/>
        <v>0.50701852891633914</v>
      </c>
    </row>
    <row r="510" spans="1:20" ht="15.6">
      <c r="A510" s="2">
        <v>643</v>
      </c>
      <c r="B510" s="10">
        <v>46118</v>
      </c>
      <c r="C510" s="3">
        <f>YEAR(SalesDataTable[[#This Row],[Order Date]])</f>
        <v>2026</v>
      </c>
      <c r="D510" s="13" t="str">
        <f>"Q"&amp;ROUNDUP(MONTH(SalesDataTable[[#This Row],[Order Date]])/3,0)</f>
        <v>Q2</v>
      </c>
      <c r="E510" s="13">
        <f>MONTH(SalesDataTable[[#This Row],[Order Date]])</f>
        <v>4</v>
      </c>
      <c r="F510" s="3" t="str">
        <f>TEXT(SalesDataTable[[#This Row],[Order Date]],"mmm")</f>
        <v>Apr</v>
      </c>
      <c r="G510" s="3" t="s">
        <v>20</v>
      </c>
      <c r="H510" s="3" t="s">
        <v>33</v>
      </c>
      <c r="I510" s="3" t="s">
        <v>2</v>
      </c>
      <c r="J510" s="3" t="s">
        <v>3</v>
      </c>
      <c r="K510" s="3" t="s">
        <v>9</v>
      </c>
      <c r="L510" s="3" t="s">
        <v>46</v>
      </c>
      <c r="M510" s="7">
        <v>2</v>
      </c>
      <c r="N510" s="4">
        <v>72.260000000000005</v>
      </c>
      <c r="O510" s="5">
        <v>0</v>
      </c>
      <c r="P510" s="4">
        <v>33.21</v>
      </c>
      <c r="Q510" s="4">
        <f t="shared" si="28"/>
        <v>144.52000000000001</v>
      </c>
      <c r="R510" s="4">
        <f t="shared" si="29"/>
        <v>66.42</v>
      </c>
      <c r="S510" s="4">
        <f t="shared" si="30"/>
        <v>78.100000000000009</v>
      </c>
      <c r="T510" s="6">
        <f t="shared" si="31"/>
        <v>0.54040963188486024</v>
      </c>
    </row>
    <row r="511" spans="1:20" ht="15.6">
      <c r="A511" s="2">
        <v>1907</v>
      </c>
      <c r="B511" s="10">
        <v>46118</v>
      </c>
      <c r="C511" s="3">
        <f>YEAR(SalesDataTable[[#This Row],[Order Date]])</f>
        <v>2026</v>
      </c>
      <c r="D511" s="13" t="str">
        <f>"Q"&amp;ROUNDUP(MONTH(SalesDataTable[[#This Row],[Order Date]])/3,0)</f>
        <v>Q2</v>
      </c>
      <c r="E511" s="13">
        <f>MONTH(SalesDataTable[[#This Row],[Order Date]])</f>
        <v>4</v>
      </c>
      <c r="F511" s="3" t="str">
        <f>TEXT(SalesDataTable[[#This Row],[Order Date]],"mmm")</f>
        <v>Apr</v>
      </c>
      <c r="G511" s="3" t="s">
        <v>6</v>
      </c>
      <c r="H511" s="3" t="s">
        <v>43</v>
      </c>
      <c r="I511" s="3" t="s">
        <v>8</v>
      </c>
      <c r="J511" s="3" t="s">
        <v>16</v>
      </c>
      <c r="K511" s="3" t="s">
        <v>4</v>
      </c>
      <c r="L511" s="3" t="s">
        <v>22</v>
      </c>
      <c r="M511" s="7">
        <v>10</v>
      </c>
      <c r="N511" s="4">
        <v>50.64</v>
      </c>
      <c r="O511" s="5">
        <v>0.2</v>
      </c>
      <c r="P511" s="4">
        <v>22.99</v>
      </c>
      <c r="Q511" s="4">
        <f t="shared" si="28"/>
        <v>405.12</v>
      </c>
      <c r="R511" s="4">
        <f t="shared" si="29"/>
        <v>229.89999999999998</v>
      </c>
      <c r="S511" s="4">
        <f t="shared" si="30"/>
        <v>175.22000000000003</v>
      </c>
      <c r="T511" s="6">
        <f t="shared" si="31"/>
        <v>0.43251382306477099</v>
      </c>
    </row>
    <row r="512" spans="1:20" ht="15.6">
      <c r="A512" s="2">
        <v>1950</v>
      </c>
      <c r="B512" s="10">
        <v>46118</v>
      </c>
      <c r="C512" s="3">
        <f>YEAR(SalesDataTable[[#This Row],[Order Date]])</f>
        <v>2026</v>
      </c>
      <c r="D512" s="13" t="str">
        <f>"Q"&amp;ROUNDUP(MONTH(SalesDataTable[[#This Row],[Order Date]])/3,0)</f>
        <v>Q2</v>
      </c>
      <c r="E512" s="13">
        <f>MONTH(SalesDataTable[[#This Row],[Order Date]])</f>
        <v>4</v>
      </c>
      <c r="F512" s="3" t="str">
        <f>TEXT(SalesDataTable[[#This Row],[Order Date]],"mmm")</f>
        <v>Apr</v>
      </c>
      <c r="G512" s="3" t="s">
        <v>0</v>
      </c>
      <c r="H512" s="3" t="s">
        <v>36</v>
      </c>
      <c r="I512" s="3" t="s">
        <v>2</v>
      </c>
      <c r="J512" s="3" t="s">
        <v>13</v>
      </c>
      <c r="K512" s="3" t="s">
        <v>9</v>
      </c>
      <c r="L512" s="3" t="s">
        <v>46</v>
      </c>
      <c r="M512" s="7">
        <v>1</v>
      </c>
      <c r="N512" s="4">
        <v>73</v>
      </c>
      <c r="O512" s="5">
        <v>0</v>
      </c>
      <c r="P512" s="4">
        <v>32.4</v>
      </c>
      <c r="Q512" s="4">
        <f t="shared" si="28"/>
        <v>73</v>
      </c>
      <c r="R512" s="4">
        <f t="shared" si="29"/>
        <v>32.4</v>
      </c>
      <c r="S512" s="4">
        <f t="shared" si="30"/>
        <v>40.6</v>
      </c>
      <c r="T512" s="6">
        <f t="shared" si="31"/>
        <v>0.55616438356164388</v>
      </c>
    </row>
    <row r="513" spans="1:20" ht="15.6">
      <c r="A513" s="2">
        <v>2443</v>
      </c>
      <c r="B513" s="10">
        <v>46118</v>
      </c>
      <c r="C513" s="3">
        <f>YEAR(SalesDataTable[[#This Row],[Order Date]])</f>
        <v>2026</v>
      </c>
      <c r="D513" s="13" t="str">
        <f>"Q"&amp;ROUNDUP(MONTH(SalesDataTable[[#This Row],[Order Date]])/3,0)</f>
        <v>Q2</v>
      </c>
      <c r="E513" s="13">
        <f>MONTH(SalesDataTable[[#This Row],[Order Date]])</f>
        <v>4</v>
      </c>
      <c r="F513" s="3" t="str">
        <f>TEXT(SalesDataTable[[#This Row],[Order Date]],"mmm")</f>
        <v>Apr</v>
      </c>
      <c r="G513" s="3" t="s">
        <v>0</v>
      </c>
      <c r="H513" s="3" t="s">
        <v>50</v>
      </c>
      <c r="I513" s="3" t="s">
        <v>2</v>
      </c>
      <c r="J513" s="3" t="s">
        <v>3</v>
      </c>
      <c r="K513" s="3" t="s">
        <v>14</v>
      </c>
      <c r="L513" s="3" t="s">
        <v>15</v>
      </c>
      <c r="M513" s="7">
        <v>1</v>
      </c>
      <c r="N513" s="4">
        <v>35.700000000000003</v>
      </c>
      <c r="O513" s="5">
        <v>0</v>
      </c>
      <c r="P513" s="4">
        <v>13.8</v>
      </c>
      <c r="Q513" s="4">
        <f t="shared" si="28"/>
        <v>35.700000000000003</v>
      </c>
      <c r="R513" s="4">
        <f t="shared" si="29"/>
        <v>13.8</v>
      </c>
      <c r="S513" s="4">
        <f t="shared" si="30"/>
        <v>21.900000000000002</v>
      </c>
      <c r="T513" s="6">
        <f t="shared" si="31"/>
        <v>0.61344537815126055</v>
      </c>
    </row>
    <row r="514" spans="1:20" ht="15.6">
      <c r="A514" s="2">
        <v>2480</v>
      </c>
      <c r="B514" s="10">
        <v>46118</v>
      </c>
      <c r="C514" s="3">
        <f>YEAR(SalesDataTable[[#This Row],[Order Date]])</f>
        <v>2026</v>
      </c>
      <c r="D514" s="13" t="str">
        <f>"Q"&amp;ROUNDUP(MONTH(SalesDataTable[[#This Row],[Order Date]])/3,0)</f>
        <v>Q2</v>
      </c>
      <c r="E514" s="13">
        <f>MONTH(SalesDataTable[[#This Row],[Order Date]])</f>
        <v>4</v>
      </c>
      <c r="F514" s="3" t="str">
        <f>TEXT(SalesDataTable[[#This Row],[Order Date]],"mmm")</f>
        <v>Apr</v>
      </c>
      <c r="G514" s="3" t="s">
        <v>11</v>
      </c>
      <c r="H514" s="3" t="s">
        <v>52</v>
      </c>
      <c r="I514" s="3" t="s">
        <v>8</v>
      </c>
      <c r="J514" s="3" t="s">
        <v>13</v>
      </c>
      <c r="K514" s="3" t="s">
        <v>9</v>
      </c>
      <c r="L514" s="3" t="s">
        <v>37</v>
      </c>
      <c r="M514" s="7">
        <v>8</v>
      </c>
      <c r="N514" s="4">
        <v>152.41999999999999</v>
      </c>
      <c r="O514" s="5">
        <v>0.05</v>
      </c>
      <c r="P514" s="4">
        <v>80.11</v>
      </c>
      <c r="Q514" s="4">
        <f t="shared" ref="Q514:Q577" si="32">M514*N514*(1-O514)</f>
        <v>1158.3919999999998</v>
      </c>
      <c r="R514" s="4">
        <f t="shared" ref="R514:R577" si="33">M514*P514</f>
        <v>640.88</v>
      </c>
      <c r="S514" s="4">
        <f t="shared" ref="S514:S577" si="34">Q514-R514</f>
        <v>517.51199999999983</v>
      </c>
      <c r="T514" s="6">
        <f t="shared" ref="T514:T577" si="35">IFERROR(S514/Q514,0)</f>
        <v>0.44675032286134564</v>
      </c>
    </row>
    <row r="515" spans="1:20" ht="15.6">
      <c r="A515" s="2">
        <v>2515</v>
      </c>
      <c r="B515" s="10">
        <v>46118</v>
      </c>
      <c r="C515" s="3">
        <f>YEAR(SalesDataTable[[#This Row],[Order Date]])</f>
        <v>2026</v>
      </c>
      <c r="D515" s="13" t="str">
        <f>"Q"&amp;ROUNDUP(MONTH(SalesDataTable[[#This Row],[Order Date]])/3,0)</f>
        <v>Q2</v>
      </c>
      <c r="E515" s="13">
        <f>MONTH(SalesDataTable[[#This Row],[Order Date]])</f>
        <v>4</v>
      </c>
      <c r="F515" s="3" t="str">
        <f>TEXT(SalesDataTable[[#This Row],[Order Date]],"mmm")</f>
        <v>Apr</v>
      </c>
      <c r="G515" s="3" t="s">
        <v>20</v>
      </c>
      <c r="H515" s="3" t="s">
        <v>33</v>
      </c>
      <c r="I515" s="3" t="s">
        <v>2</v>
      </c>
      <c r="J515" s="3" t="s">
        <v>3</v>
      </c>
      <c r="K515" s="3" t="s">
        <v>4</v>
      </c>
      <c r="L515" s="3" t="s">
        <v>5</v>
      </c>
      <c r="M515" s="7">
        <v>1</v>
      </c>
      <c r="N515" s="4">
        <v>81.78</v>
      </c>
      <c r="O515" s="5">
        <v>0</v>
      </c>
      <c r="P515" s="4">
        <v>42.82</v>
      </c>
      <c r="Q515" s="4">
        <f t="shared" si="32"/>
        <v>81.78</v>
      </c>
      <c r="R515" s="4">
        <f t="shared" si="33"/>
        <v>42.82</v>
      </c>
      <c r="S515" s="4">
        <f t="shared" si="34"/>
        <v>38.96</v>
      </c>
      <c r="T515" s="6">
        <f t="shared" si="35"/>
        <v>0.47640009782342874</v>
      </c>
    </row>
    <row r="516" spans="1:20" ht="15.6">
      <c r="A516" s="2">
        <v>2829</v>
      </c>
      <c r="B516" s="10">
        <v>46118</v>
      </c>
      <c r="C516" s="3">
        <f>YEAR(SalesDataTable[[#This Row],[Order Date]])</f>
        <v>2026</v>
      </c>
      <c r="D516" s="13" t="str">
        <f>"Q"&amp;ROUNDUP(MONTH(SalesDataTable[[#This Row],[Order Date]])/3,0)</f>
        <v>Q2</v>
      </c>
      <c r="E516" s="13">
        <f>MONTH(SalesDataTable[[#This Row],[Order Date]])</f>
        <v>4</v>
      </c>
      <c r="F516" s="3" t="str">
        <f>TEXT(SalesDataTable[[#This Row],[Order Date]],"mmm")</f>
        <v>Apr</v>
      </c>
      <c r="G516" s="3" t="s">
        <v>6</v>
      </c>
      <c r="H516" s="3" t="s">
        <v>27</v>
      </c>
      <c r="I516" s="3" t="s">
        <v>2</v>
      </c>
      <c r="J516" s="3" t="s">
        <v>16</v>
      </c>
      <c r="K516" s="3" t="s">
        <v>4</v>
      </c>
      <c r="L516" s="3" t="s">
        <v>30</v>
      </c>
      <c r="M516" s="7">
        <v>6</v>
      </c>
      <c r="N516" s="4">
        <v>102.59</v>
      </c>
      <c r="O516" s="5">
        <v>0.1</v>
      </c>
      <c r="P516" s="4">
        <v>49.6</v>
      </c>
      <c r="Q516" s="4">
        <f t="shared" si="32"/>
        <v>553.98599999999999</v>
      </c>
      <c r="R516" s="4">
        <f t="shared" si="33"/>
        <v>297.60000000000002</v>
      </c>
      <c r="S516" s="4">
        <f t="shared" si="34"/>
        <v>256.38599999999997</v>
      </c>
      <c r="T516" s="6">
        <f t="shared" si="35"/>
        <v>0.46280230908362302</v>
      </c>
    </row>
    <row r="517" spans="1:20" ht="15.6">
      <c r="A517" s="2">
        <v>4086</v>
      </c>
      <c r="B517" s="10">
        <v>46118</v>
      </c>
      <c r="C517" s="3">
        <f>YEAR(SalesDataTable[[#This Row],[Order Date]])</f>
        <v>2026</v>
      </c>
      <c r="D517" s="13" t="str">
        <f>"Q"&amp;ROUNDUP(MONTH(SalesDataTable[[#This Row],[Order Date]])/3,0)</f>
        <v>Q2</v>
      </c>
      <c r="E517" s="13">
        <f>MONTH(SalesDataTable[[#This Row],[Order Date]])</f>
        <v>4</v>
      </c>
      <c r="F517" s="3" t="str">
        <f>TEXT(SalesDataTable[[#This Row],[Order Date]],"mmm")</f>
        <v>Apr</v>
      </c>
      <c r="G517" s="3" t="s">
        <v>20</v>
      </c>
      <c r="H517" s="3" t="s">
        <v>33</v>
      </c>
      <c r="I517" s="3" t="s">
        <v>19</v>
      </c>
      <c r="J517" s="3" t="s">
        <v>3</v>
      </c>
      <c r="K517" s="3" t="s">
        <v>9</v>
      </c>
      <c r="L517" s="3" t="s">
        <v>37</v>
      </c>
      <c r="M517" s="7">
        <v>2</v>
      </c>
      <c r="N517" s="4">
        <v>152.44</v>
      </c>
      <c r="O517" s="5">
        <v>0.15</v>
      </c>
      <c r="P517" s="4">
        <v>76.680000000000007</v>
      </c>
      <c r="Q517" s="4">
        <f t="shared" si="32"/>
        <v>259.14799999999997</v>
      </c>
      <c r="R517" s="4">
        <f t="shared" si="33"/>
        <v>153.36000000000001</v>
      </c>
      <c r="S517" s="4">
        <f t="shared" si="34"/>
        <v>105.78799999999995</v>
      </c>
      <c r="T517" s="6">
        <f t="shared" si="35"/>
        <v>0.4082146109559015</v>
      </c>
    </row>
    <row r="518" spans="1:20" ht="15.6">
      <c r="A518" s="2">
        <v>4512</v>
      </c>
      <c r="B518" s="10">
        <v>46118</v>
      </c>
      <c r="C518" s="3">
        <f>YEAR(SalesDataTable[[#This Row],[Order Date]])</f>
        <v>2026</v>
      </c>
      <c r="D518" s="13" t="str">
        <f>"Q"&amp;ROUNDUP(MONTH(SalesDataTable[[#This Row],[Order Date]])/3,0)</f>
        <v>Q2</v>
      </c>
      <c r="E518" s="13">
        <f>MONTH(SalesDataTable[[#This Row],[Order Date]])</f>
        <v>4</v>
      </c>
      <c r="F518" s="3" t="str">
        <f>TEXT(SalesDataTable[[#This Row],[Order Date]],"mmm")</f>
        <v>Apr</v>
      </c>
      <c r="G518" s="3" t="s">
        <v>6</v>
      </c>
      <c r="H518" s="3" t="s">
        <v>7</v>
      </c>
      <c r="I518" s="3" t="s">
        <v>2</v>
      </c>
      <c r="J518" s="3" t="s">
        <v>13</v>
      </c>
      <c r="K518" s="3" t="s">
        <v>14</v>
      </c>
      <c r="L518" s="3" t="s">
        <v>44</v>
      </c>
      <c r="M518" s="7">
        <v>6</v>
      </c>
      <c r="N518" s="4">
        <v>136.29</v>
      </c>
      <c r="O518" s="5">
        <v>0</v>
      </c>
      <c r="P518" s="4">
        <v>68.209999999999994</v>
      </c>
      <c r="Q518" s="4">
        <f t="shared" si="32"/>
        <v>817.74</v>
      </c>
      <c r="R518" s="4">
        <f t="shared" si="33"/>
        <v>409.26</v>
      </c>
      <c r="S518" s="4">
        <f t="shared" si="34"/>
        <v>408.48</v>
      </c>
      <c r="T518" s="6">
        <f t="shared" si="35"/>
        <v>0.49952307579426225</v>
      </c>
    </row>
    <row r="519" spans="1:20" ht="15.6">
      <c r="A519" s="2">
        <v>4837</v>
      </c>
      <c r="B519" s="10">
        <v>46118</v>
      </c>
      <c r="C519" s="3">
        <f>YEAR(SalesDataTable[[#This Row],[Order Date]])</f>
        <v>2026</v>
      </c>
      <c r="D519" s="13" t="str">
        <f>"Q"&amp;ROUNDUP(MONTH(SalesDataTable[[#This Row],[Order Date]])/3,0)</f>
        <v>Q2</v>
      </c>
      <c r="E519" s="13">
        <f>MONTH(SalesDataTable[[#This Row],[Order Date]])</f>
        <v>4</v>
      </c>
      <c r="F519" s="3" t="str">
        <f>TEXT(SalesDataTable[[#This Row],[Order Date]],"mmm")</f>
        <v>Apr</v>
      </c>
      <c r="G519" s="3" t="s">
        <v>0</v>
      </c>
      <c r="H519" s="3" t="s">
        <v>36</v>
      </c>
      <c r="I519" s="3" t="s">
        <v>8</v>
      </c>
      <c r="J519" s="3" t="s">
        <v>16</v>
      </c>
      <c r="K519" s="3" t="s">
        <v>9</v>
      </c>
      <c r="L519" s="3" t="s">
        <v>37</v>
      </c>
      <c r="M519" s="7">
        <v>4</v>
      </c>
      <c r="N519" s="4">
        <v>157.51</v>
      </c>
      <c r="O519" s="5">
        <v>0.2</v>
      </c>
      <c r="P519" s="4">
        <v>79.209999999999994</v>
      </c>
      <c r="Q519" s="4">
        <f t="shared" si="32"/>
        <v>504.03199999999998</v>
      </c>
      <c r="R519" s="4">
        <f t="shared" si="33"/>
        <v>316.83999999999997</v>
      </c>
      <c r="S519" s="4">
        <f t="shared" si="34"/>
        <v>187.19200000000001</v>
      </c>
      <c r="T519" s="6">
        <f t="shared" si="35"/>
        <v>0.37138911815122855</v>
      </c>
    </row>
    <row r="520" spans="1:20" ht="15.6">
      <c r="A520" s="2">
        <v>1580</v>
      </c>
      <c r="B520" s="10">
        <v>46119</v>
      </c>
      <c r="C520" s="3">
        <f>YEAR(SalesDataTable[[#This Row],[Order Date]])</f>
        <v>2026</v>
      </c>
      <c r="D520" s="13" t="str">
        <f>"Q"&amp;ROUNDUP(MONTH(SalesDataTable[[#This Row],[Order Date]])/3,0)</f>
        <v>Q2</v>
      </c>
      <c r="E520" s="13">
        <f>MONTH(SalesDataTable[[#This Row],[Order Date]])</f>
        <v>4</v>
      </c>
      <c r="F520" s="3" t="str">
        <f>TEXT(SalesDataTable[[#This Row],[Order Date]],"mmm")</f>
        <v>Apr</v>
      </c>
      <c r="G520" s="3" t="s">
        <v>11</v>
      </c>
      <c r="H520" s="3" t="s">
        <v>18</v>
      </c>
      <c r="I520" s="3" t="s">
        <v>2</v>
      </c>
      <c r="J520" s="3" t="s">
        <v>13</v>
      </c>
      <c r="K520" s="3" t="s">
        <v>23</v>
      </c>
      <c r="L520" s="3" t="s">
        <v>51</v>
      </c>
      <c r="M520" s="7">
        <v>2</v>
      </c>
      <c r="N520" s="4">
        <v>120.5</v>
      </c>
      <c r="O520" s="5">
        <v>0</v>
      </c>
      <c r="P520" s="4">
        <v>61.42</v>
      </c>
      <c r="Q520" s="4">
        <f t="shared" si="32"/>
        <v>241</v>
      </c>
      <c r="R520" s="4">
        <f t="shared" si="33"/>
        <v>122.84</v>
      </c>
      <c r="S520" s="4">
        <f t="shared" si="34"/>
        <v>118.16</v>
      </c>
      <c r="T520" s="6">
        <f t="shared" si="35"/>
        <v>0.49029045643153524</v>
      </c>
    </row>
    <row r="521" spans="1:20" ht="15.6">
      <c r="A521" s="2">
        <v>1962</v>
      </c>
      <c r="B521" s="10">
        <v>46119</v>
      </c>
      <c r="C521" s="3">
        <f>YEAR(SalesDataTable[[#This Row],[Order Date]])</f>
        <v>2026</v>
      </c>
      <c r="D521" s="13" t="str">
        <f>"Q"&amp;ROUNDUP(MONTH(SalesDataTable[[#This Row],[Order Date]])/3,0)</f>
        <v>Q2</v>
      </c>
      <c r="E521" s="13">
        <f>MONTH(SalesDataTable[[#This Row],[Order Date]])</f>
        <v>4</v>
      </c>
      <c r="F521" s="3" t="str">
        <f>TEXT(SalesDataTable[[#This Row],[Order Date]],"mmm")</f>
        <v>Apr</v>
      </c>
      <c r="G521" s="3" t="s">
        <v>0</v>
      </c>
      <c r="H521" s="3" t="s">
        <v>1</v>
      </c>
      <c r="I521" s="3" t="s">
        <v>2</v>
      </c>
      <c r="J521" s="3" t="s">
        <v>3</v>
      </c>
      <c r="K521" s="3" t="s">
        <v>9</v>
      </c>
      <c r="L521" s="3" t="s">
        <v>37</v>
      </c>
      <c r="M521" s="7">
        <v>3</v>
      </c>
      <c r="N521" s="4">
        <v>152.62</v>
      </c>
      <c r="O521" s="5">
        <v>0.05</v>
      </c>
      <c r="P521" s="4">
        <v>77.75</v>
      </c>
      <c r="Q521" s="4">
        <f t="shared" si="32"/>
        <v>434.96699999999998</v>
      </c>
      <c r="R521" s="4">
        <f t="shared" si="33"/>
        <v>233.25</v>
      </c>
      <c r="S521" s="4">
        <f t="shared" si="34"/>
        <v>201.71699999999998</v>
      </c>
      <c r="T521" s="6">
        <f t="shared" si="35"/>
        <v>0.46375242259757637</v>
      </c>
    </row>
    <row r="522" spans="1:20" ht="15.6">
      <c r="A522" s="2">
        <v>2381</v>
      </c>
      <c r="B522" s="10">
        <v>46119</v>
      </c>
      <c r="C522" s="3">
        <f>YEAR(SalesDataTable[[#This Row],[Order Date]])</f>
        <v>2026</v>
      </c>
      <c r="D522" s="13" t="str">
        <f>"Q"&amp;ROUNDUP(MONTH(SalesDataTable[[#This Row],[Order Date]])/3,0)</f>
        <v>Q2</v>
      </c>
      <c r="E522" s="13">
        <f>MONTH(SalesDataTable[[#This Row],[Order Date]])</f>
        <v>4</v>
      </c>
      <c r="F522" s="3" t="str">
        <f>TEXT(SalesDataTable[[#This Row],[Order Date]],"mmm")</f>
        <v>Apr</v>
      </c>
      <c r="G522" s="3" t="s">
        <v>6</v>
      </c>
      <c r="H522" s="3" t="s">
        <v>41</v>
      </c>
      <c r="I522" s="3" t="s">
        <v>2</v>
      </c>
      <c r="J522" s="3" t="s">
        <v>3</v>
      </c>
      <c r="K522" s="3" t="s">
        <v>14</v>
      </c>
      <c r="L522" s="3" t="s">
        <v>44</v>
      </c>
      <c r="M522" s="7">
        <v>2</v>
      </c>
      <c r="N522" s="4">
        <v>134.16</v>
      </c>
      <c r="O522" s="5">
        <v>0.05</v>
      </c>
      <c r="P522" s="4">
        <v>67.08</v>
      </c>
      <c r="Q522" s="4">
        <f t="shared" si="32"/>
        <v>254.90399999999997</v>
      </c>
      <c r="R522" s="4">
        <f t="shared" si="33"/>
        <v>134.16</v>
      </c>
      <c r="S522" s="4">
        <f t="shared" si="34"/>
        <v>120.74399999999997</v>
      </c>
      <c r="T522" s="6">
        <f t="shared" si="35"/>
        <v>0.47368421052631576</v>
      </c>
    </row>
    <row r="523" spans="1:20" ht="15.6">
      <c r="A523" s="2">
        <v>2655</v>
      </c>
      <c r="B523" s="10">
        <v>46119</v>
      </c>
      <c r="C523" s="3">
        <f>YEAR(SalesDataTable[[#This Row],[Order Date]])</f>
        <v>2026</v>
      </c>
      <c r="D523" s="13" t="str">
        <f>"Q"&amp;ROUNDUP(MONTH(SalesDataTable[[#This Row],[Order Date]])/3,0)</f>
        <v>Q2</v>
      </c>
      <c r="E523" s="13">
        <f>MONTH(SalesDataTable[[#This Row],[Order Date]])</f>
        <v>4</v>
      </c>
      <c r="F523" s="3" t="str">
        <f>TEXT(SalesDataTable[[#This Row],[Order Date]],"mmm")</f>
        <v>Apr</v>
      </c>
      <c r="G523" s="3" t="s">
        <v>20</v>
      </c>
      <c r="H523" s="3" t="s">
        <v>47</v>
      </c>
      <c r="I523" s="3" t="s">
        <v>19</v>
      </c>
      <c r="J523" s="3" t="s">
        <v>16</v>
      </c>
      <c r="K523" s="3" t="s">
        <v>4</v>
      </c>
      <c r="L523" s="3" t="s">
        <v>30</v>
      </c>
      <c r="M523" s="7">
        <v>1</v>
      </c>
      <c r="N523" s="4">
        <v>101.13</v>
      </c>
      <c r="O523" s="5">
        <v>0</v>
      </c>
      <c r="P523" s="4">
        <v>50.8</v>
      </c>
      <c r="Q523" s="4">
        <f t="shared" si="32"/>
        <v>101.13</v>
      </c>
      <c r="R523" s="4">
        <f t="shared" si="33"/>
        <v>50.8</v>
      </c>
      <c r="S523" s="4">
        <f t="shared" si="34"/>
        <v>50.33</v>
      </c>
      <c r="T523" s="6">
        <f t="shared" si="35"/>
        <v>0.49767625828141998</v>
      </c>
    </row>
    <row r="524" spans="1:20" ht="15.6">
      <c r="A524" s="2">
        <v>2944</v>
      </c>
      <c r="B524" s="10">
        <v>46119</v>
      </c>
      <c r="C524" s="3">
        <f>YEAR(SalesDataTable[[#This Row],[Order Date]])</f>
        <v>2026</v>
      </c>
      <c r="D524" s="13" t="str">
        <f>"Q"&amp;ROUNDUP(MONTH(SalesDataTable[[#This Row],[Order Date]])/3,0)</f>
        <v>Q2</v>
      </c>
      <c r="E524" s="13">
        <f>MONTH(SalesDataTable[[#This Row],[Order Date]])</f>
        <v>4</v>
      </c>
      <c r="F524" s="3" t="str">
        <f>TEXT(SalesDataTable[[#This Row],[Order Date]],"mmm")</f>
        <v>Apr</v>
      </c>
      <c r="G524" s="3" t="s">
        <v>6</v>
      </c>
      <c r="H524" s="3" t="s">
        <v>49</v>
      </c>
      <c r="I524" s="3" t="s">
        <v>19</v>
      </c>
      <c r="J524" s="3" t="s">
        <v>13</v>
      </c>
      <c r="K524" s="3" t="s">
        <v>34</v>
      </c>
      <c r="L524" s="3" t="s">
        <v>45</v>
      </c>
      <c r="M524" s="7">
        <v>1</v>
      </c>
      <c r="N524" s="4">
        <v>51.36</v>
      </c>
      <c r="O524" s="5">
        <v>0</v>
      </c>
      <c r="P524" s="4">
        <v>22.21</v>
      </c>
      <c r="Q524" s="4">
        <f t="shared" si="32"/>
        <v>51.36</v>
      </c>
      <c r="R524" s="4">
        <f t="shared" si="33"/>
        <v>22.21</v>
      </c>
      <c r="S524" s="4">
        <f t="shared" si="34"/>
        <v>29.15</v>
      </c>
      <c r="T524" s="6">
        <f t="shared" si="35"/>
        <v>0.56756230529595009</v>
      </c>
    </row>
    <row r="525" spans="1:20" ht="15.6">
      <c r="A525" s="2">
        <v>4756</v>
      </c>
      <c r="B525" s="10">
        <v>46119</v>
      </c>
      <c r="C525" s="3">
        <f>YEAR(SalesDataTable[[#This Row],[Order Date]])</f>
        <v>2026</v>
      </c>
      <c r="D525" s="13" t="str">
        <f>"Q"&amp;ROUNDUP(MONTH(SalesDataTable[[#This Row],[Order Date]])/3,0)</f>
        <v>Q2</v>
      </c>
      <c r="E525" s="13">
        <f>MONTH(SalesDataTable[[#This Row],[Order Date]])</f>
        <v>4</v>
      </c>
      <c r="F525" s="3" t="str">
        <f>TEXT(SalesDataTable[[#This Row],[Order Date]],"mmm")</f>
        <v>Apr</v>
      </c>
      <c r="G525" s="3" t="s">
        <v>11</v>
      </c>
      <c r="H525" s="3" t="s">
        <v>52</v>
      </c>
      <c r="I525" s="3" t="s">
        <v>2</v>
      </c>
      <c r="J525" s="3" t="s">
        <v>16</v>
      </c>
      <c r="K525" s="3" t="s">
        <v>9</v>
      </c>
      <c r="L525" s="3" t="s">
        <v>37</v>
      </c>
      <c r="M525" s="7">
        <v>5</v>
      </c>
      <c r="N525" s="4">
        <v>151.88</v>
      </c>
      <c r="O525" s="5">
        <v>0</v>
      </c>
      <c r="P525" s="4">
        <v>80.56</v>
      </c>
      <c r="Q525" s="4">
        <f t="shared" si="32"/>
        <v>759.4</v>
      </c>
      <c r="R525" s="4">
        <f t="shared" si="33"/>
        <v>402.8</v>
      </c>
      <c r="S525" s="4">
        <f t="shared" si="34"/>
        <v>356.59999999999997</v>
      </c>
      <c r="T525" s="6">
        <f t="shared" si="35"/>
        <v>0.46958124835396364</v>
      </c>
    </row>
    <row r="526" spans="1:20" ht="15.6">
      <c r="A526" s="2">
        <v>52</v>
      </c>
      <c r="B526" s="10">
        <v>46120</v>
      </c>
      <c r="C526" s="3">
        <f>YEAR(SalesDataTable[[#This Row],[Order Date]])</f>
        <v>2026</v>
      </c>
      <c r="D526" s="13" t="str">
        <f>"Q"&amp;ROUNDUP(MONTH(SalesDataTable[[#This Row],[Order Date]])/3,0)</f>
        <v>Q2</v>
      </c>
      <c r="E526" s="13">
        <f>MONTH(SalesDataTable[[#This Row],[Order Date]])</f>
        <v>4</v>
      </c>
      <c r="F526" s="3" t="str">
        <f>TEXT(SalesDataTable[[#This Row],[Order Date]],"mmm")</f>
        <v>Apr</v>
      </c>
      <c r="G526" s="3" t="s">
        <v>6</v>
      </c>
      <c r="H526" s="3" t="s">
        <v>43</v>
      </c>
      <c r="I526" s="3" t="s">
        <v>2</v>
      </c>
      <c r="J526" s="3" t="s">
        <v>13</v>
      </c>
      <c r="K526" s="3" t="s">
        <v>14</v>
      </c>
      <c r="L526" s="3" t="s">
        <v>44</v>
      </c>
      <c r="M526" s="7">
        <v>2</v>
      </c>
      <c r="N526" s="4">
        <v>133.59</v>
      </c>
      <c r="O526" s="5">
        <v>0</v>
      </c>
      <c r="P526" s="4">
        <v>66.83</v>
      </c>
      <c r="Q526" s="4">
        <f t="shared" si="32"/>
        <v>267.18</v>
      </c>
      <c r="R526" s="4">
        <f t="shared" si="33"/>
        <v>133.66</v>
      </c>
      <c r="S526" s="4">
        <f t="shared" si="34"/>
        <v>133.52000000000001</v>
      </c>
      <c r="T526" s="6">
        <f t="shared" si="35"/>
        <v>0.49973800434164234</v>
      </c>
    </row>
    <row r="527" spans="1:20" ht="15.6">
      <c r="A527" s="2">
        <v>556</v>
      </c>
      <c r="B527" s="10">
        <v>46120</v>
      </c>
      <c r="C527" s="3">
        <f>YEAR(SalesDataTable[[#This Row],[Order Date]])</f>
        <v>2026</v>
      </c>
      <c r="D527" s="13" t="str">
        <f>"Q"&amp;ROUNDUP(MONTH(SalesDataTable[[#This Row],[Order Date]])/3,0)</f>
        <v>Q2</v>
      </c>
      <c r="E527" s="13">
        <f>MONTH(SalesDataTable[[#This Row],[Order Date]])</f>
        <v>4</v>
      </c>
      <c r="F527" s="3" t="str">
        <f>TEXT(SalesDataTable[[#This Row],[Order Date]],"mmm")</f>
        <v>Apr</v>
      </c>
      <c r="G527" s="3" t="s">
        <v>20</v>
      </c>
      <c r="H527" s="3" t="s">
        <v>33</v>
      </c>
      <c r="I527" s="3" t="s">
        <v>2</v>
      </c>
      <c r="J527" s="3" t="s">
        <v>13</v>
      </c>
      <c r="K527" s="3" t="s">
        <v>23</v>
      </c>
      <c r="L527" s="3" t="s">
        <v>51</v>
      </c>
      <c r="M527" s="7">
        <v>2</v>
      </c>
      <c r="N527" s="4">
        <v>124.39</v>
      </c>
      <c r="O527" s="5">
        <v>0</v>
      </c>
      <c r="P527" s="4">
        <v>61.27</v>
      </c>
      <c r="Q527" s="4">
        <f t="shared" si="32"/>
        <v>248.78</v>
      </c>
      <c r="R527" s="4">
        <f t="shared" si="33"/>
        <v>122.54</v>
      </c>
      <c r="S527" s="4">
        <f t="shared" si="34"/>
        <v>126.24</v>
      </c>
      <c r="T527" s="6">
        <f t="shared" si="35"/>
        <v>0.50743628909076288</v>
      </c>
    </row>
    <row r="528" spans="1:20" ht="15.6">
      <c r="A528" s="2">
        <v>1233</v>
      </c>
      <c r="B528" s="10">
        <v>46120</v>
      </c>
      <c r="C528" s="3">
        <f>YEAR(SalesDataTable[[#This Row],[Order Date]])</f>
        <v>2026</v>
      </c>
      <c r="D528" s="13" t="str">
        <f>"Q"&amp;ROUNDUP(MONTH(SalesDataTable[[#This Row],[Order Date]])/3,0)</f>
        <v>Q2</v>
      </c>
      <c r="E528" s="13">
        <f>MONTH(SalesDataTable[[#This Row],[Order Date]])</f>
        <v>4</v>
      </c>
      <c r="F528" s="3" t="str">
        <f>TEXT(SalesDataTable[[#This Row],[Order Date]],"mmm")</f>
        <v>Apr</v>
      </c>
      <c r="G528" s="3" t="s">
        <v>0</v>
      </c>
      <c r="H528" s="3" t="s">
        <v>50</v>
      </c>
      <c r="I528" s="3" t="s">
        <v>2</v>
      </c>
      <c r="J528" s="3" t="s">
        <v>13</v>
      </c>
      <c r="K528" s="3" t="s">
        <v>4</v>
      </c>
      <c r="L528" s="3" t="s">
        <v>22</v>
      </c>
      <c r="M528" s="7">
        <v>5</v>
      </c>
      <c r="N528" s="4">
        <v>50.22</v>
      </c>
      <c r="O528" s="5">
        <v>0.1</v>
      </c>
      <c r="P528" s="4">
        <v>22.31</v>
      </c>
      <c r="Q528" s="4">
        <f t="shared" si="32"/>
        <v>225.99</v>
      </c>
      <c r="R528" s="4">
        <f t="shared" si="33"/>
        <v>111.55</v>
      </c>
      <c r="S528" s="4">
        <f t="shared" si="34"/>
        <v>114.44000000000001</v>
      </c>
      <c r="T528" s="6">
        <f t="shared" si="35"/>
        <v>0.50639408823399268</v>
      </c>
    </row>
    <row r="529" spans="1:20" ht="15.6">
      <c r="A529" s="2">
        <v>1492</v>
      </c>
      <c r="B529" s="10">
        <v>46120</v>
      </c>
      <c r="C529" s="3">
        <f>YEAR(SalesDataTable[[#This Row],[Order Date]])</f>
        <v>2026</v>
      </c>
      <c r="D529" s="13" t="str">
        <f>"Q"&amp;ROUNDUP(MONTH(SalesDataTable[[#This Row],[Order Date]])/3,0)</f>
        <v>Q2</v>
      </c>
      <c r="E529" s="13">
        <f>MONTH(SalesDataTable[[#This Row],[Order Date]])</f>
        <v>4</v>
      </c>
      <c r="F529" s="3" t="str">
        <f>TEXT(SalesDataTable[[#This Row],[Order Date]],"mmm")</f>
        <v>Apr</v>
      </c>
      <c r="G529" s="3" t="s">
        <v>6</v>
      </c>
      <c r="H529" s="3" t="s">
        <v>49</v>
      </c>
      <c r="I529" s="3" t="s">
        <v>2</v>
      </c>
      <c r="J529" s="3" t="s">
        <v>3</v>
      </c>
      <c r="K529" s="3" t="s">
        <v>4</v>
      </c>
      <c r="L529" s="3" t="s">
        <v>26</v>
      </c>
      <c r="M529" s="7">
        <v>2</v>
      </c>
      <c r="N529" s="4">
        <v>41.08</v>
      </c>
      <c r="O529" s="5">
        <v>0</v>
      </c>
      <c r="P529" s="4">
        <v>16.79</v>
      </c>
      <c r="Q529" s="4">
        <f t="shared" si="32"/>
        <v>82.16</v>
      </c>
      <c r="R529" s="4">
        <f t="shared" si="33"/>
        <v>33.58</v>
      </c>
      <c r="S529" s="4">
        <f t="shared" si="34"/>
        <v>48.58</v>
      </c>
      <c r="T529" s="6">
        <f t="shared" si="35"/>
        <v>0.59128529698149956</v>
      </c>
    </row>
    <row r="530" spans="1:20" ht="15.6">
      <c r="A530" s="2">
        <v>1619</v>
      </c>
      <c r="B530" s="10">
        <v>46120</v>
      </c>
      <c r="C530" s="3">
        <f>YEAR(SalesDataTable[[#This Row],[Order Date]])</f>
        <v>2026</v>
      </c>
      <c r="D530" s="13" t="str">
        <f>"Q"&amp;ROUNDUP(MONTH(SalesDataTable[[#This Row],[Order Date]])/3,0)</f>
        <v>Q2</v>
      </c>
      <c r="E530" s="13">
        <f>MONTH(SalesDataTable[[#This Row],[Order Date]])</f>
        <v>4</v>
      </c>
      <c r="F530" s="3" t="str">
        <f>TEXT(SalesDataTable[[#This Row],[Order Date]],"mmm")</f>
        <v>Apr</v>
      </c>
      <c r="G530" s="3" t="s">
        <v>20</v>
      </c>
      <c r="H530" s="3" t="s">
        <v>33</v>
      </c>
      <c r="I530" s="3" t="s">
        <v>19</v>
      </c>
      <c r="J530" s="3" t="s">
        <v>13</v>
      </c>
      <c r="K530" s="3" t="s">
        <v>14</v>
      </c>
      <c r="L530" s="3" t="s">
        <v>32</v>
      </c>
      <c r="M530" s="7">
        <v>5</v>
      </c>
      <c r="N530" s="4">
        <v>46.11</v>
      </c>
      <c r="O530" s="5">
        <v>0</v>
      </c>
      <c r="P530" s="4">
        <v>18.88</v>
      </c>
      <c r="Q530" s="4">
        <f t="shared" si="32"/>
        <v>230.55</v>
      </c>
      <c r="R530" s="4">
        <f t="shared" si="33"/>
        <v>94.399999999999991</v>
      </c>
      <c r="S530" s="4">
        <f t="shared" si="34"/>
        <v>136.15000000000003</v>
      </c>
      <c r="T530" s="6">
        <f t="shared" si="35"/>
        <v>0.5905443504662764</v>
      </c>
    </row>
    <row r="531" spans="1:20" ht="15.6">
      <c r="A531" s="2">
        <v>1631</v>
      </c>
      <c r="B531" s="10">
        <v>46120</v>
      </c>
      <c r="C531" s="3">
        <f>YEAR(SalesDataTable[[#This Row],[Order Date]])</f>
        <v>2026</v>
      </c>
      <c r="D531" s="13" t="str">
        <f>"Q"&amp;ROUNDUP(MONTH(SalesDataTable[[#This Row],[Order Date]])/3,0)</f>
        <v>Q2</v>
      </c>
      <c r="E531" s="13">
        <f>MONTH(SalesDataTable[[#This Row],[Order Date]])</f>
        <v>4</v>
      </c>
      <c r="F531" s="3" t="str">
        <f>TEXT(SalesDataTable[[#This Row],[Order Date]],"mmm")</f>
        <v>Apr</v>
      </c>
      <c r="G531" s="3" t="s">
        <v>20</v>
      </c>
      <c r="H531" s="3" t="s">
        <v>33</v>
      </c>
      <c r="I531" s="3" t="s">
        <v>2</v>
      </c>
      <c r="J531" s="3" t="s">
        <v>3</v>
      </c>
      <c r="K531" s="3" t="s">
        <v>14</v>
      </c>
      <c r="L531" s="3" t="s">
        <v>32</v>
      </c>
      <c r="M531" s="7">
        <v>1</v>
      </c>
      <c r="N531" s="4">
        <v>45.54</v>
      </c>
      <c r="O531" s="5">
        <v>0</v>
      </c>
      <c r="P531" s="4">
        <v>18.36</v>
      </c>
      <c r="Q531" s="4">
        <f t="shared" si="32"/>
        <v>45.54</v>
      </c>
      <c r="R531" s="4">
        <f t="shared" si="33"/>
        <v>18.36</v>
      </c>
      <c r="S531" s="4">
        <f t="shared" si="34"/>
        <v>27.18</v>
      </c>
      <c r="T531" s="6">
        <f t="shared" si="35"/>
        <v>0.59683794466403162</v>
      </c>
    </row>
    <row r="532" spans="1:20" ht="15.6">
      <c r="A532" s="2">
        <v>1844</v>
      </c>
      <c r="B532" s="10">
        <v>46120</v>
      </c>
      <c r="C532" s="3">
        <f>YEAR(SalesDataTable[[#This Row],[Order Date]])</f>
        <v>2026</v>
      </c>
      <c r="D532" s="13" t="str">
        <f>"Q"&amp;ROUNDUP(MONTH(SalesDataTable[[#This Row],[Order Date]])/3,0)</f>
        <v>Q2</v>
      </c>
      <c r="E532" s="13">
        <f>MONTH(SalesDataTable[[#This Row],[Order Date]])</f>
        <v>4</v>
      </c>
      <c r="F532" s="3" t="str">
        <f>TEXT(SalesDataTable[[#This Row],[Order Date]],"mmm")</f>
        <v>Apr</v>
      </c>
      <c r="G532" s="3" t="s">
        <v>6</v>
      </c>
      <c r="H532" s="3" t="s">
        <v>49</v>
      </c>
      <c r="I532" s="3" t="s">
        <v>19</v>
      </c>
      <c r="J532" s="3" t="s">
        <v>13</v>
      </c>
      <c r="K532" s="3" t="s">
        <v>34</v>
      </c>
      <c r="L532" s="3" t="s">
        <v>42</v>
      </c>
      <c r="M532" s="7">
        <v>2</v>
      </c>
      <c r="N532" s="4">
        <v>37.1</v>
      </c>
      <c r="O532" s="5">
        <v>0.1</v>
      </c>
      <c r="P532" s="4">
        <v>14.17</v>
      </c>
      <c r="Q532" s="4">
        <f t="shared" si="32"/>
        <v>66.78</v>
      </c>
      <c r="R532" s="4">
        <f t="shared" si="33"/>
        <v>28.34</v>
      </c>
      <c r="S532" s="4">
        <f t="shared" si="34"/>
        <v>38.44</v>
      </c>
      <c r="T532" s="6">
        <f t="shared" si="35"/>
        <v>0.57562144354597178</v>
      </c>
    </row>
    <row r="533" spans="1:20" ht="15.6">
      <c r="A533" s="2">
        <v>4246</v>
      </c>
      <c r="B533" s="10">
        <v>46120</v>
      </c>
      <c r="C533" s="3">
        <f>YEAR(SalesDataTable[[#This Row],[Order Date]])</f>
        <v>2026</v>
      </c>
      <c r="D533" s="13" t="str">
        <f>"Q"&amp;ROUNDUP(MONTH(SalesDataTable[[#This Row],[Order Date]])/3,0)</f>
        <v>Q2</v>
      </c>
      <c r="E533" s="13">
        <f>MONTH(SalesDataTable[[#This Row],[Order Date]])</f>
        <v>4</v>
      </c>
      <c r="F533" s="3" t="str">
        <f>TEXT(SalesDataTable[[#This Row],[Order Date]],"mmm")</f>
        <v>Apr</v>
      </c>
      <c r="G533" s="3" t="s">
        <v>20</v>
      </c>
      <c r="H533" s="3" t="s">
        <v>33</v>
      </c>
      <c r="I533" s="3" t="s">
        <v>8</v>
      </c>
      <c r="J533" s="3" t="s">
        <v>16</v>
      </c>
      <c r="K533" s="3" t="s">
        <v>9</v>
      </c>
      <c r="L533" s="3" t="s">
        <v>37</v>
      </c>
      <c r="M533" s="7">
        <v>5</v>
      </c>
      <c r="N533" s="4">
        <v>156.57</v>
      </c>
      <c r="O533" s="5">
        <v>0.15</v>
      </c>
      <c r="P533" s="4">
        <v>80.849999999999994</v>
      </c>
      <c r="Q533" s="4">
        <f t="shared" si="32"/>
        <v>665.4224999999999</v>
      </c>
      <c r="R533" s="4">
        <f t="shared" si="33"/>
        <v>404.25</v>
      </c>
      <c r="S533" s="4">
        <f t="shared" si="34"/>
        <v>261.1724999999999</v>
      </c>
      <c r="T533" s="6">
        <f t="shared" si="35"/>
        <v>0.39249123677062309</v>
      </c>
    </row>
    <row r="534" spans="1:20" ht="15.6">
      <c r="A534" s="2">
        <v>5139</v>
      </c>
      <c r="B534" s="10">
        <v>46120</v>
      </c>
      <c r="C534" s="3">
        <f>YEAR(SalesDataTable[[#This Row],[Order Date]])</f>
        <v>2026</v>
      </c>
      <c r="D534" s="13" t="str">
        <f>"Q"&amp;ROUNDUP(MONTH(SalesDataTable[[#This Row],[Order Date]])/3,0)</f>
        <v>Q2</v>
      </c>
      <c r="E534" s="13">
        <f>MONTH(SalesDataTable[[#This Row],[Order Date]])</f>
        <v>4</v>
      </c>
      <c r="F534" s="3" t="str">
        <f>TEXT(SalesDataTable[[#This Row],[Order Date]],"mmm")</f>
        <v>Apr</v>
      </c>
      <c r="G534" s="3" t="s">
        <v>0</v>
      </c>
      <c r="H534" s="3" t="s">
        <v>50</v>
      </c>
      <c r="I534" s="3" t="s">
        <v>2</v>
      </c>
      <c r="J534" s="3" t="s">
        <v>3</v>
      </c>
      <c r="K534" s="3" t="s">
        <v>34</v>
      </c>
      <c r="L534" s="3" t="s">
        <v>45</v>
      </c>
      <c r="M534" s="7">
        <v>2</v>
      </c>
      <c r="N534" s="4">
        <v>51.4</v>
      </c>
      <c r="O534" s="5">
        <v>0</v>
      </c>
      <c r="P534" s="4">
        <v>21.99</v>
      </c>
      <c r="Q534" s="4">
        <f t="shared" si="32"/>
        <v>102.8</v>
      </c>
      <c r="R534" s="4">
        <f t="shared" si="33"/>
        <v>43.98</v>
      </c>
      <c r="S534" s="4">
        <f t="shared" si="34"/>
        <v>58.82</v>
      </c>
      <c r="T534" s="6">
        <f t="shared" si="35"/>
        <v>0.57217898832684821</v>
      </c>
    </row>
    <row r="535" spans="1:20" ht="15.6">
      <c r="A535" s="2">
        <v>186</v>
      </c>
      <c r="B535" s="10">
        <v>46121</v>
      </c>
      <c r="C535" s="3">
        <f>YEAR(SalesDataTable[[#This Row],[Order Date]])</f>
        <v>2026</v>
      </c>
      <c r="D535" s="13" t="str">
        <f>"Q"&amp;ROUNDUP(MONTH(SalesDataTable[[#This Row],[Order Date]])/3,0)</f>
        <v>Q2</v>
      </c>
      <c r="E535" s="13">
        <f>MONTH(SalesDataTable[[#This Row],[Order Date]])</f>
        <v>4</v>
      </c>
      <c r="F535" s="3" t="str">
        <f>TEXT(SalesDataTable[[#This Row],[Order Date]],"mmm")</f>
        <v>Apr</v>
      </c>
      <c r="G535" s="3" t="s">
        <v>0</v>
      </c>
      <c r="H535" s="3" t="s">
        <v>1</v>
      </c>
      <c r="I535" s="3" t="s">
        <v>2</v>
      </c>
      <c r="J535" s="3" t="s">
        <v>13</v>
      </c>
      <c r="K535" s="3" t="s">
        <v>14</v>
      </c>
      <c r="L535" s="3" t="s">
        <v>32</v>
      </c>
      <c r="M535" s="7">
        <v>2</v>
      </c>
      <c r="N535" s="4">
        <v>46.42</v>
      </c>
      <c r="O535" s="5">
        <v>0.1</v>
      </c>
      <c r="P535" s="4">
        <v>18.73</v>
      </c>
      <c r="Q535" s="4">
        <f t="shared" si="32"/>
        <v>83.556000000000012</v>
      </c>
      <c r="R535" s="4">
        <f t="shared" si="33"/>
        <v>37.46</v>
      </c>
      <c r="S535" s="4">
        <f t="shared" si="34"/>
        <v>46.096000000000011</v>
      </c>
      <c r="T535" s="6">
        <f t="shared" si="35"/>
        <v>0.55167791660682663</v>
      </c>
    </row>
    <row r="536" spans="1:20" ht="15.6">
      <c r="A536" s="2">
        <v>1742</v>
      </c>
      <c r="B536" s="10">
        <v>46121</v>
      </c>
      <c r="C536" s="3">
        <f>YEAR(SalesDataTable[[#This Row],[Order Date]])</f>
        <v>2026</v>
      </c>
      <c r="D536" s="13" t="str">
        <f>"Q"&amp;ROUNDUP(MONTH(SalesDataTable[[#This Row],[Order Date]])/3,0)</f>
        <v>Q2</v>
      </c>
      <c r="E536" s="13">
        <f>MONTH(SalesDataTable[[#This Row],[Order Date]])</f>
        <v>4</v>
      </c>
      <c r="F536" s="3" t="str">
        <f>TEXT(SalesDataTable[[#This Row],[Order Date]],"mmm")</f>
        <v>Apr</v>
      </c>
      <c r="G536" s="3" t="s">
        <v>20</v>
      </c>
      <c r="H536" s="3" t="s">
        <v>21</v>
      </c>
      <c r="I536" s="3" t="s">
        <v>28</v>
      </c>
      <c r="J536" s="3" t="s">
        <v>3</v>
      </c>
      <c r="K536" s="3" t="s">
        <v>23</v>
      </c>
      <c r="L536" s="3" t="s">
        <v>51</v>
      </c>
      <c r="M536" s="7">
        <v>2</v>
      </c>
      <c r="N536" s="4">
        <v>120.75</v>
      </c>
      <c r="O536" s="5">
        <v>0.05</v>
      </c>
      <c r="P536" s="4">
        <v>60.31</v>
      </c>
      <c r="Q536" s="4">
        <f t="shared" si="32"/>
        <v>229.42499999999998</v>
      </c>
      <c r="R536" s="4">
        <f t="shared" si="33"/>
        <v>120.62</v>
      </c>
      <c r="S536" s="4">
        <f t="shared" si="34"/>
        <v>108.80499999999998</v>
      </c>
      <c r="T536" s="6">
        <f t="shared" si="35"/>
        <v>0.47425084450256066</v>
      </c>
    </row>
    <row r="537" spans="1:20" ht="15.6">
      <c r="A537" s="2">
        <v>3189</v>
      </c>
      <c r="B537" s="10">
        <v>46121</v>
      </c>
      <c r="C537" s="3">
        <f>YEAR(SalesDataTable[[#This Row],[Order Date]])</f>
        <v>2026</v>
      </c>
      <c r="D537" s="13" t="str">
        <f>"Q"&amp;ROUNDUP(MONTH(SalesDataTable[[#This Row],[Order Date]])/3,0)</f>
        <v>Q2</v>
      </c>
      <c r="E537" s="13">
        <f>MONTH(SalesDataTable[[#This Row],[Order Date]])</f>
        <v>4</v>
      </c>
      <c r="F537" s="3" t="str">
        <f>TEXT(SalesDataTable[[#This Row],[Order Date]],"mmm")</f>
        <v>Apr</v>
      </c>
      <c r="G537" s="3" t="s">
        <v>6</v>
      </c>
      <c r="H537" s="3" t="s">
        <v>41</v>
      </c>
      <c r="I537" s="3" t="s">
        <v>8</v>
      </c>
      <c r="J537" s="3" t="s">
        <v>16</v>
      </c>
      <c r="K537" s="3" t="s">
        <v>9</v>
      </c>
      <c r="L537" s="3" t="s">
        <v>37</v>
      </c>
      <c r="M537" s="7">
        <v>6</v>
      </c>
      <c r="N537" s="4">
        <v>157.38999999999999</v>
      </c>
      <c r="O537" s="5">
        <v>0.05</v>
      </c>
      <c r="P537" s="4">
        <v>79.239999999999995</v>
      </c>
      <c r="Q537" s="4">
        <f t="shared" si="32"/>
        <v>897.12299999999993</v>
      </c>
      <c r="R537" s="4">
        <f t="shared" si="33"/>
        <v>475.43999999999994</v>
      </c>
      <c r="S537" s="4">
        <f t="shared" si="34"/>
        <v>421.68299999999999</v>
      </c>
      <c r="T537" s="6">
        <f t="shared" si="35"/>
        <v>0.47003922539049831</v>
      </c>
    </row>
    <row r="538" spans="1:20" ht="15.6">
      <c r="A538" s="2">
        <v>3747</v>
      </c>
      <c r="B538" s="10">
        <v>46121</v>
      </c>
      <c r="C538" s="3">
        <f>YEAR(SalesDataTable[[#This Row],[Order Date]])</f>
        <v>2026</v>
      </c>
      <c r="D538" s="13" t="str">
        <f>"Q"&amp;ROUNDUP(MONTH(SalesDataTable[[#This Row],[Order Date]])/3,0)</f>
        <v>Q2</v>
      </c>
      <c r="E538" s="13">
        <f>MONTH(SalesDataTable[[#This Row],[Order Date]])</f>
        <v>4</v>
      </c>
      <c r="F538" s="3" t="str">
        <f>TEXT(SalesDataTable[[#This Row],[Order Date]],"mmm")</f>
        <v>Apr</v>
      </c>
      <c r="G538" s="3" t="s">
        <v>20</v>
      </c>
      <c r="H538" s="3" t="s">
        <v>31</v>
      </c>
      <c r="I538" s="3" t="s">
        <v>19</v>
      </c>
      <c r="J538" s="3" t="s">
        <v>3</v>
      </c>
      <c r="K538" s="3" t="s">
        <v>23</v>
      </c>
      <c r="L538" s="3" t="s">
        <v>51</v>
      </c>
      <c r="M538" s="7">
        <v>2</v>
      </c>
      <c r="N538" s="4">
        <v>122.36</v>
      </c>
      <c r="O538" s="5">
        <v>0.05</v>
      </c>
      <c r="P538" s="4">
        <v>59.06</v>
      </c>
      <c r="Q538" s="4">
        <f t="shared" si="32"/>
        <v>232.48399999999998</v>
      </c>
      <c r="R538" s="4">
        <f t="shared" si="33"/>
        <v>118.12</v>
      </c>
      <c r="S538" s="4">
        <f t="shared" si="34"/>
        <v>114.36399999999998</v>
      </c>
      <c r="T538" s="6">
        <f t="shared" si="35"/>
        <v>0.49192202474148755</v>
      </c>
    </row>
    <row r="539" spans="1:20" ht="15.6">
      <c r="A539" s="2">
        <v>3782</v>
      </c>
      <c r="B539" s="10">
        <v>46121</v>
      </c>
      <c r="C539" s="3">
        <f>YEAR(SalesDataTable[[#This Row],[Order Date]])</f>
        <v>2026</v>
      </c>
      <c r="D539" s="13" t="str">
        <f>"Q"&amp;ROUNDUP(MONTH(SalesDataTable[[#This Row],[Order Date]])/3,0)</f>
        <v>Q2</v>
      </c>
      <c r="E539" s="13">
        <f>MONTH(SalesDataTable[[#This Row],[Order Date]])</f>
        <v>4</v>
      </c>
      <c r="F539" s="3" t="str">
        <f>TEXT(SalesDataTable[[#This Row],[Order Date]],"mmm")</f>
        <v>Apr</v>
      </c>
      <c r="G539" s="3" t="s">
        <v>0</v>
      </c>
      <c r="H539" s="3" t="s">
        <v>1</v>
      </c>
      <c r="I539" s="3" t="s">
        <v>19</v>
      </c>
      <c r="J539" s="3" t="s">
        <v>3</v>
      </c>
      <c r="K539" s="3" t="s">
        <v>34</v>
      </c>
      <c r="L539" s="3" t="s">
        <v>35</v>
      </c>
      <c r="M539" s="7">
        <v>2</v>
      </c>
      <c r="N539" s="4">
        <v>39.68</v>
      </c>
      <c r="O539" s="5">
        <v>0.05</v>
      </c>
      <c r="P539" s="4">
        <v>14.98</v>
      </c>
      <c r="Q539" s="4">
        <f t="shared" si="32"/>
        <v>75.391999999999996</v>
      </c>
      <c r="R539" s="4">
        <f t="shared" si="33"/>
        <v>29.96</v>
      </c>
      <c r="S539" s="4">
        <f t="shared" si="34"/>
        <v>45.431999999999995</v>
      </c>
      <c r="T539" s="6">
        <f t="shared" si="35"/>
        <v>0.60261035653650252</v>
      </c>
    </row>
    <row r="540" spans="1:20" ht="15.6">
      <c r="A540" s="2">
        <v>4344</v>
      </c>
      <c r="B540" s="10">
        <v>46121</v>
      </c>
      <c r="C540" s="3">
        <f>YEAR(SalesDataTable[[#This Row],[Order Date]])</f>
        <v>2026</v>
      </c>
      <c r="D540" s="13" t="str">
        <f>"Q"&amp;ROUNDUP(MONTH(SalesDataTable[[#This Row],[Order Date]])/3,0)</f>
        <v>Q2</v>
      </c>
      <c r="E540" s="13">
        <f>MONTH(SalesDataTable[[#This Row],[Order Date]])</f>
        <v>4</v>
      </c>
      <c r="F540" s="3" t="str">
        <f>TEXT(SalesDataTable[[#This Row],[Order Date]],"mmm")</f>
        <v>Apr</v>
      </c>
      <c r="G540" s="3" t="s">
        <v>11</v>
      </c>
      <c r="H540" s="3" t="s">
        <v>25</v>
      </c>
      <c r="I540" s="3" t="s">
        <v>19</v>
      </c>
      <c r="J540" s="3" t="s">
        <v>16</v>
      </c>
      <c r="K540" s="3" t="s">
        <v>23</v>
      </c>
      <c r="L540" s="3" t="s">
        <v>51</v>
      </c>
      <c r="M540" s="7">
        <v>3</v>
      </c>
      <c r="N540" s="4">
        <v>121.56</v>
      </c>
      <c r="O540" s="5">
        <v>0.15</v>
      </c>
      <c r="P540" s="4">
        <v>61.31</v>
      </c>
      <c r="Q540" s="4">
        <f t="shared" si="32"/>
        <v>309.97800000000001</v>
      </c>
      <c r="R540" s="4">
        <f t="shared" si="33"/>
        <v>183.93</v>
      </c>
      <c r="S540" s="4">
        <f t="shared" si="34"/>
        <v>126.048</v>
      </c>
      <c r="T540" s="6">
        <f t="shared" si="35"/>
        <v>0.40663530960261696</v>
      </c>
    </row>
    <row r="541" spans="1:20" ht="15.6">
      <c r="A541" s="2">
        <v>4901</v>
      </c>
      <c r="B541" s="10">
        <v>46121</v>
      </c>
      <c r="C541" s="3">
        <f>YEAR(SalesDataTable[[#This Row],[Order Date]])</f>
        <v>2026</v>
      </c>
      <c r="D541" s="13" t="str">
        <f>"Q"&amp;ROUNDUP(MONTH(SalesDataTable[[#This Row],[Order Date]])/3,0)</f>
        <v>Q2</v>
      </c>
      <c r="E541" s="13">
        <f>MONTH(SalesDataTable[[#This Row],[Order Date]])</f>
        <v>4</v>
      </c>
      <c r="F541" s="3" t="str">
        <f>TEXT(SalesDataTable[[#This Row],[Order Date]],"mmm")</f>
        <v>Apr</v>
      </c>
      <c r="G541" s="3" t="s">
        <v>0</v>
      </c>
      <c r="H541" s="3" t="s">
        <v>1</v>
      </c>
      <c r="I541" s="3" t="s">
        <v>28</v>
      </c>
      <c r="J541" s="3" t="s">
        <v>13</v>
      </c>
      <c r="K541" s="3" t="s">
        <v>4</v>
      </c>
      <c r="L541" s="3" t="s">
        <v>5</v>
      </c>
      <c r="M541" s="7">
        <v>1</v>
      </c>
      <c r="N541" s="4">
        <v>80.19</v>
      </c>
      <c r="O541" s="5">
        <v>0.1</v>
      </c>
      <c r="P541" s="4">
        <v>42.15</v>
      </c>
      <c r="Q541" s="4">
        <f t="shared" si="32"/>
        <v>72.171000000000006</v>
      </c>
      <c r="R541" s="4">
        <f t="shared" si="33"/>
        <v>42.15</v>
      </c>
      <c r="S541" s="4">
        <f t="shared" si="34"/>
        <v>30.021000000000008</v>
      </c>
      <c r="T541" s="6">
        <f t="shared" si="35"/>
        <v>0.4159704036247247</v>
      </c>
    </row>
    <row r="542" spans="1:20" ht="15.6">
      <c r="A542" s="2">
        <v>4969</v>
      </c>
      <c r="B542" s="10">
        <v>46121</v>
      </c>
      <c r="C542" s="3">
        <f>YEAR(SalesDataTable[[#This Row],[Order Date]])</f>
        <v>2026</v>
      </c>
      <c r="D542" s="13" t="str">
        <f>"Q"&amp;ROUNDUP(MONTH(SalesDataTable[[#This Row],[Order Date]])/3,0)</f>
        <v>Q2</v>
      </c>
      <c r="E542" s="13">
        <f>MONTH(SalesDataTable[[#This Row],[Order Date]])</f>
        <v>4</v>
      </c>
      <c r="F542" s="3" t="str">
        <f>TEXT(SalesDataTable[[#This Row],[Order Date]],"mmm")</f>
        <v>Apr</v>
      </c>
      <c r="G542" s="3" t="s">
        <v>20</v>
      </c>
      <c r="H542" s="3" t="s">
        <v>31</v>
      </c>
      <c r="I542" s="3" t="s">
        <v>28</v>
      </c>
      <c r="J542" s="3" t="s">
        <v>16</v>
      </c>
      <c r="K542" s="3" t="s">
        <v>4</v>
      </c>
      <c r="L542" s="3" t="s">
        <v>5</v>
      </c>
      <c r="M542" s="7">
        <v>2</v>
      </c>
      <c r="N542" s="4">
        <v>81.14</v>
      </c>
      <c r="O542" s="5">
        <v>0</v>
      </c>
      <c r="P542" s="4">
        <v>43.43</v>
      </c>
      <c r="Q542" s="4">
        <f t="shared" si="32"/>
        <v>162.28</v>
      </c>
      <c r="R542" s="4">
        <f t="shared" si="33"/>
        <v>86.86</v>
      </c>
      <c r="S542" s="4">
        <f t="shared" si="34"/>
        <v>75.42</v>
      </c>
      <c r="T542" s="6">
        <f t="shared" si="35"/>
        <v>0.46475228000985952</v>
      </c>
    </row>
    <row r="543" spans="1:20" ht="15.6">
      <c r="A543" s="2">
        <v>673</v>
      </c>
      <c r="B543" s="10">
        <v>46122</v>
      </c>
      <c r="C543" s="3">
        <f>YEAR(SalesDataTable[[#This Row],[Order Date]])</f>
        <v>2026</v>
      </c>
      <c r="D543" s="13" t="str">
        <f>"Q"&amp;ROUNDUP(MONTH(SalesDataTable[[#This Row],[Order Date]])/3,0)</f>
        <v>Q2</v>
      </c>
      <c r="E543" s="13">
        <f>MONTH(SalesDataTable[[#This Row],[Order Date]])</f>
        <v>4</v>
      </c>
      <c r="F543" s="3" t="str">
        <f>TEXT(SalesDataTable[[#This Row],[Order Date]],"mmm")</f>
        <v>Apr</v>
      </c>
      <c r="G543" s="3" t="s">
        <v>20</v>
      </c>
      <c r="H543" s="3" t="s">
        <v>33</v>
      </c>
      <c r="I543" s="3" t="s">
        <v>19</v>
      </c>
      <c r="J543" s="3" t="s">
        <v>13</v>
      </c>
      <c r="K543" s="3" t="s">
        <v>23</v>
      </c>
      <c r="L543" s="3" t="s">
        <v>29</v>
      </c>
      <c r="M543" s="7">
        <v>2</v>
      </c>
      <c r="N543" s="4">
        <v>191.11</v>
      </c>
      <c r="O543" s="5">
        <v>0</v>
      </c>
      <c r="P543" s="4">
        <v>103.58</v>
      </c>
      <c r="Q543" s="4">
        <f t="shared" si="32"/>
        <v>382.22</v>
      </c>
      <c r="R543" s="4">
        <f t="shared" si="33"/>
        <v>207.16</v>
      </c>
      <c r="S543" s="4">
        <f t="shared" si="34"/>
        <v>175.06000000000003</v>
      </c>
      <c r="T543" s="6">
        <f t="shared" si="35"/>
        <v>0.45800847679346979</v>
      </c>
    </row>
    <row r="544" spans="1:20" ht="15.6">
      <c r="A544" s="2">
        <v>888</v>
      </c>
      <c r="B544" s="10">
        <v>46122</v>
      </c>
      <c r="C544" s="3">
        <f>YEAR(SalesDataTable[[#This Row],[Order Date]])</f>
        <v>2026</v>
      </c>
      <c r="D544" s="13" t="str">
        <f>"Q"&amp;ROUNDUP(MONTH(SalesDataTable[[#This Row],[Order Date]])/3,0)</f>
        <v>Q2</v>
      </c>
      <c r="E544" s="13">
        <f>MONTH(SalesDataTable[[#This Row],[Order Date]])</f>
        <v>4</v>
      </c>
      <c r="F544" s="3" t="str">
        <f>TEXT(SalesDataTable[[#This Row],[Order Date]],"mmm")</f>
        <v>Apr</v>
      </c>
      <c r="G544" s="3" t="s">
        <v>20</v>
      </c>
      <c r="H544" s="3" t="s">
        <v>31</v>
      </c>
      <c r="I544" s="3" t="s">
        <v>19</v>
      </c>
      <c r="J544" s="3" t="s">
        <v>13</v>
      </c>
      <c r="K544" s="3" t="s">
        <v>4</v>
      </c>
      <c r="L544" s="3" t="s">
        <v>26</v>
      </c>
      <c r="M544" s="7">
        <v>2</v>
      </c>
      <c r="N544" s="4">
        <v>40.58</v>
      </c>
      <c r="O544" s="5">
        <v>0.05</v>
      </c>
      <c r="P544" s="4">
        <v>17.149999999999999</v>
      </c>
      <c r="Q544" s="4">
        <f t="shared" si="32"/>
        <v>77.10199999999999</v>
      </c>
      <c r="R544" s="4">
        <f t="shared" si="33"/>
        <v>34.299999999999997</v>
      </c>
      <c r="S544" s="4">
        <f t="shared" si="34"/>
        <v>42.801999999999992</v>
      </c>
      <c r="T544" s="6">
        <f t="shared" si="35"/>
        <v>0.55513475655625011</v>
      </c>
    </row>
    <row r="545" spans="1:20" ht="15.6">
      <c r="A545" s="2">
        <v>1541</v>
      </c>
      <c r="B545" s="10">
        <v>46122</v>
      </c>
      <c r="C545" s="3">
        <f>YEAR(SalesDataTable[[#This Row],[Order Date]])</f>
        <v>2026</v>
      </c>
      <c r="D545" s="13" t="str">
        <f>"Q"&amp;ROUNDUP(MONTH(SalesDataTable[[#This Row],[Order Date]])/3,0)</f>
        <v>Q2</v>
      </c>
      <c r="E545" s="13">
        <f>MONTH(SalesDataTable[[#This Row],[Order Date]])</f>
        <v>4</v>
      </c>
      <c r="F545" s="3" t="str">
        <f>TEXT(SalesDataTable[[#This Row],[Order Date]],"mmm")</f>
        <v>Apr</v>
      </c>
      <c r="G545" s="3" t="s">
        <v>0</v>
      </c>
      <c r="H545" s="3" t="s">
        <v>50</v>
      </c>
      <c r="I545" s="3" t="s">
        <v>28</v>
      </c>
      <c r="J545" s="3" t="s">
        <v>3</v>
      </c>
      <c r="K545" s="3" t="s">
        <v>23</v>
      </c>
      <c r="L545" s="3" t="s">
        <v>40</v>
      </c>
      <c r="M545" s="7">
        <v>1</v>
      </c>
      <c r="N545" s="4">
        <v>83.44</v>
      </c>
      <c r="O545" s="5">
        <v>0</v>
      </c>
      <c r="P545" s="4">
        <v>40.299999999999997</v>
      </c>
      <c r="Q545" s="4">
        <f t="shared" si="32"/>
        <v>83.44</v>
      </c>
      <c r="R545" s="4">
        <f t="shared" si="33"/>
        <v>40.299999999999997</v>
      </c>
      <c r="S545" s="4">
        <f t="shared" si="34"/>
        <v>43.14</v>
      </c>
      <c r="T545" s="6">
        <f t="shared" si="35"/>
        <v>0.51701821668264625</v>
      </c>
    </row>
    <row r="546" spans="1:20" ht="15.6">
      <c r="A546" s="2">
        <v>1881</v>
      </c>
      <c r="B546" s="10">
        <v>46122</v>
      </c>
      <c r="C546" s="3">
        <f>YEAR(SalesDataTable[[#This Row],[Order Date]])</f>
        <v>2026</v>
      </c>
      <c r="D546" s="13" t="str">
        <f>"Q"&amp;ROUNDUP(MONTH(SalesDataTable[[#This Row],[Order Date]])/3,0)</f>
        <v>Q2</v>
      </c>
      <c r="E546" s="13">
        <f>MONTH(SalesDataTable[[#This Row],[Order Date]])</f>
        <v>4</v>
      </c>
      <c r="F546" s="3" t="str">
        <f>TEXT(SalesDataTable[[#This Row],[Order Date]],"mmm")</f>
        <v>Apr</v>
      </c>
      <c r="G546" s="3" t="s">
        <v>20</v>
      </c>
      <c r="H546" s="3" t="s">
        <v>31</v>
      </c>
      <c r="I546" s="3" t="s">
        <v>28</v>
      </c>
      <c r="J546" s="3" t="s">
        <v>13</v>
      </c>
      <c r="K546" s="3" t="s">
        <v>34</v>
      </c>
      <c r="L546" s="3" t="s">
        <v>45</v>
      </c>
      <c r="M546" s="7">
        <v>1</v>
      </c>
      <c r="N546" s="4">
        <v>49.61</v>
      </c>
      <c r="O546" s="5">
        <v>0</v>
      </c>
      <c r="P546" s="4">
        <v>21.92</v>
      </c>
      <c r="Q546" s="4">
        <f t="shared" si="32"/>
        <v>49.61</v>
      </c>
      <c r="R546" s="4">
        <f t="shared" si="33"/>
        <v>21.92</v>
      </c>
      <c r="S546" s="4">
        <f t="shared" si="34"/>
        <v>27.689999999999998</v>
      </c>
      <c r="T546" s="6">
        <f t="shared" si="35"/>
        <v>0.55815359806490628</v>
      </c>
    </row>
    <row r="547" spans="1:20" ht="15.6">
      <c r="A547" s="2">
        <v>2007</v>
      </c>
      <c r="B547" s="10">
        <v>46122</v>
      </c>
      <c r="C547" s="3">
        <f>YEAR(SalesDataTable[[#This Row],[Order Date]])</f>
        <v>2026</v>
      </c>
      <c r="D547" s="13" t="str">
        <f>"Q"&amp;ROUNDUP(MONTH(SalesDataTable[[#This Row],[Order Date]])/3,0)</f>
        <v>Q2</v>
      </c>
      <c r="E547" s="13">
        <f>MONTH(SalesDataTable[[#This Row],[Order Date]])</f>
        <v>4</v>
      </c>
      <c r="F547" s="3" t="str">
        <f>TEXT(SalesDataTable[[#This Row],[Order Date]],"mmm")</f>
        <v>Apr</v>
      </c>
      <c r="G547" s="3" t="s">
        <v>20</v>
      </c>
      <c r="H547" s="3" t="s">
        <v>33</v>
      </c>
      <c r="I547" s="3" t="s">
        <v>2</v>
      </c>
      <c r="J547" s="3" t="s">
        <v>3</v>
      </c>
      <c r="K547" s="3" t="s">
        <v>34</v>
      </c>
      <c r="L547" s="3" t="s">
        <v>38</v>
      </c>
      <c r="M547" s="7">
        <v>2</v>
      </c>
      <c r="N547" s="4">
        <v>123.31</v>
      </c>
      <c r="O547" s="5">
        <v>0</v>
      </c>
      <c r="P547" s="4">
        <v>69.239999999999995</v>
      </c>
      <c r="Q547" s="4">
        <f t="shared" si="32"/>
        <v>246.62</v>
      </c>
      <c r="R547" s="4">
        <f t="shared" si="33"/>
        <v>138.47999999999999</v>
      </c>
      <c r="S547" s="4">
        <f t="shared" si="34"/>
        <v>108.14000000000001</v>
      </c>
      <c r="T547" s="6">
        <f t="shared" si="35"/>
        <v>0.43848836266320662</v>
      </c>
    </row>
    <row r="548" spans="1:20" ht="15.6">
      <c r="A548" s="2">
        <v>2312</v>
      </c>
      <c r="B548" s="10">
        <v>46122</v>
      </c>
      <c r="C548" s="3">
        <f>YEAR(SalesDataTable[[#This Row],[Order Date]])</f>
        <v>2026</v>
      </c>
      <c r="D548" s="13" t="str">
        <f>"Q"&amp;ROUNDUP(MONTH(SalesDataTable[[#This Row],[Order Date]])/3,0)</f>
        <v>Q2</v>
      </c>
      <c r="E548" s="13">
        <f>MONTH(SalesDataTable[[#This Row],[Order Date]])</f>
        <v>4</v>
      </c>
      <c r="F548" s="3" t="str">
        <f>TEXT(SalesDataTable[[#This Row],[Order Date]],"mmm")</f>
        <v>Apr</v>
      </c>
      <c r="G548" s="3" t="s">
        <v>0</v>
      </c>
      <c r="H548" s="3" t="s">
        <v>50</v>
      </c>
      <c r="I548" s="3" t="s">
        <v>19</v>
      </c>
      <c r="J548" s="3" t="s">
        <v>13</v>
      </c>
      <c r="K548" s="3" t="s">
        <v>9</v>
      </c>
      <c r="L548" s="3" t="s">
        <v>10</v>
      </c>
      <c r="M548" s="7">
        <v>1</v>
      </c>
      <c r="N548" s="4">
        <v>93.35</v>
      </c>
      <c r="O548" s="5">
        <v>0.1</v>
      </c>
      <c r="P548" s="4">
        <v>45.54</v>
      </c>
      <c r="Q548" s="4">
        <f t="shared" si="32"/>
        <v>84.015000000000001</v>
      </c>
      <c r="R548" s="4">
        <f t="shared" si="33"/>
        <v>45.54</v>
      </c>
      <c r="S548" s="4">
        <f t="shared" si="34"/>
        <v>38.475000000000001</v>
      </c>
      <c r="T548" s="6">
        <f t="shared" si="35"/>
        <v>0.45795393679700053</v>
      </c>
    </row>
    <row r="549" spans="1:20" ht="15.6">
      <c r="A549" s="2">
        <v>4493</v>
      </c>
      <c r="B549" s="10">
        <v>46122</v>
      </c>
      <c r="C549" s="3">
        <f>YEAR(SalesDataTable[[#This Row],[Order Date]])</f>
        <v>2026</v>
      </c>
      <c r="D549" s="13" t="str">
        <f>"Q"&amp;ROUNDUP(MONTH(SalesDataTable[[#This Row],[Order Date]])/3,0)</f>
        <v>Q2</v>
      </c>
      <c r="E549" s="13">
        <f>MONTH(SalesDataTable[[#This Row],[Order Date]])</f>
        <v>4</v>
      </c>
      <c r="F549" s="3" t="str">
        <f>TEXT(SalesDataTable[[#This Row],[Order Date]],"mmm")</f>
        <v>Apr</v>
      </c>
      <c r="G549" s="3" t="s">
        <v>0</v>
      </c>
      <c r="H549" s="3" t="s">
        <v>1</v>
      </c>
      <c r="I549" s="3" t="s">
        <v>8</v>
      </c>
      <c r="J549" s="3" t="s">
        <v>16</v>
      </c>
      <c r="K549" s="3" t="s">
        <v>9</v>
      </c>
      <c r="L549" s="3" t="s">
        <v>10</v>
      </c>
      <c r="M549" s="7">
        <v>5</v>
      </c>
      <c r="N549" s="4">
        <v>92.63</v>
      </c>
      <c r="O549" s="5">
        <v>0.15</v>
      </c>
      <c r="P549" s="4">
        <v>46.33</v>
      </c>
      <c r="Q549" s="4">
        <f t="shared" si="32"/>
        <v>393.67749999999995</v>
      </c>
      <c r="R549" s="4">
        <f t="shared" si="33"/>
        <v>231.64999999999998</v>
      </c>
      <c r="S549" s="4">
        <f t="shared" si="34"/>
        <v>162.02749999999997</v>
      </c>
      <c r="T549" s="6">
        <f t="shared" si="35"/>
        <v>0.41157419461361139</v>
      </c>
    </row>
    <row r="550" spans="1:20" ht="15.6">
      <c r="A550" s="2">
        <v>2072</v>
      </c>
      <c r="B550" s="10">
        <v>46123</v>
      </c>
      <c r="C550" s="3">
        <f>YEAR(SalesDataTable[[#This Row],[Order Date]])</f>
        <v>2026</v>
      </c>
      <c r="D550" s="13" t="str">
        <f>"Q"&amp;ROUNDUP(MONTH(SalesDataTable[[#This Row],[Order Date]])/3,0)</f>
        <v>Q2</v>
      </c>
      <c r="E550" s="13">
        <f>MONTH(SalesDataTable[[#This Row],[Order Date]])</f>
        <v>4</v>
      </c>
      <c r="F550" s="3" t="str">
        <f>TEXT(SalesDataTable[[#This Row],[Order Date]],"mmm")</f>
        <v>Apr</v>
      </c>
      <c r="G550" s="3" t="s">
        <v>0</v>
      </c>
      <c r="H550" s="3" t="s">
        <v>36</v>
      </c>
      <c r="I550" s="3" t="s">
        <v>2</v>
      </c>
      <c r="J550" s="3" t="s">
        <v>13</v>
      </c>
      <c r="K550" s="3" t="s">
        <v>23</v>
      </c>
      <c r="L550" s="3" t="s">
        <v>51</v>
      </c>
      <c r="M550" s="7">
        <v>4</v>
      </c>
      <c r="N550" s="4">
        <v>124.87</v>
      </c>
      <c r="O550" s="5">
        <v>0.1</v>
      </c>
      <c r="P550" s="4">
        <v>62.03</v>
      </c>
      <c r="Q550" s="4">
        <f t="shared" si="32"/>
        <v>449.53200000000004</v>
      </c>
      <c r="R550" s="4">
        <f t="shared" si="33"/>
        <v>248.12</v>
      </c>
      <c r="S550" s="4">
        <f t="shared" si="34"/>
        <v>201.41200000000003</v>
      </c>
      <c r="T550" s="6">
        <f t="shared" si="35"/>
        <v>0.44804819234225823</v>
      </c>
    </row>
    <row r="551" spans="1:20" ht="15.6">
      <c r="A551" s="2">
        <v>2142</v>
      </c>
      <c r="B551" s="10">
        <v>46123</v>
      </c>
      <c r="C551" s="3">
        <f>YEAR(SalesDataTable[[#This Row],[Order Date]])</f>
        <v>2026</v>
      </c>
      <c r="D551" s="13" t="str">
        <f>"Q"&amp;ROUNDUP(MONTH(SalesDataTable[[#This Row],[Order Date]])/3,0)</f>
        <v>Q2</v>
      </c>
      <c r="E551" s="13">
        <f>MONTH(SalesDataTable[[#This Row],[Order Date]])</f>
        <v>4</v>
      </c>
      <c r="F551" s="3" t="str">
        <f>TEXT(SalesDataTable[[#This Row],[Order Date]],"mmm")</f>
        <v>Apr</v>
      </c>
      <c r="G551" s="3" t="s">
        <v>20</v>
      </c>
      <c r="H551" s="3" t="s">
        <v>21</v>
      </c>
      <c r="I551" s="3" t="s">
        <v>28</v>
      </c>
      <c r="J551" s="3" t="s">
        <v>13</v>
      </c>
      <c r="K551" s="3" t="s">
        <v>23</v>
      </c>
      <c r="L551" s="3" t="s">
        <v>24</v>
      </c>
      <c r="M551" s="7">
        <v>1</v>
      </c>
      <c r="N551" s="4">
        <v>339.64</v>
      </c>
      <c r="O551" s="5">
        <v>0.1</v>
      </c>
      <c r="P551" s="4">
        <v>195.81</v>
      </c>
      <c r="Q551" s="4">
        <f t="shared" si="32"/>
        <v>305.67599999999999</v>
      </c>
      <c r="R551" s="4">
        <f t="shared" si="33"/>
        <v>195.81</v>
      </c>
      <c r="S551" s="4">
        <f t="shared" si="34"/>
        <v>109.86599999999999</v>
      </c>
      <c r="T551" s="6">
        <f t="shared" si="35"/>
        <v>0.35941977780394924</v>
      </c>
    </row>
    <row r="552" spans="1:20" ht="15.6">
      <c r="A552" s="2">
        <v>2911</v>
      </c>
      <c r="B552" s="10">
        <v>46123</v>
      </c>
      <c r="C552" s="3">
        <f>YEAR(SalesDataTable[[#This Row],[Order Date]])</f>
        <v>2026</v>
      </c>
      <c r="D552" s="13" t="str">
        <f>"Q"&amp;ROUNDUP(MONTH(SalesDataTable[[#This Row],[Order Date]])/3,0)</f>
        <v>Q2</v>
      </c>
      <c r="E552" s="13">
        <f>MONTH(SalesDataTable[[#This Row],[Order Date]])</f>
        <v>4</v>
      </c>
      <c r="F552" s="3" t="str">
        <f>TEXT(SalesDataTable[[#This Row],[Order Date]],"mmm")</f>
        <v>Apr</v>
      </c>
      <c r="G552" s="3" t="s">
        <v>11</v>
      </c>
      <c r="H552" s="3" t="s">
        <v>12</v>
      </c>
      <c r="I552" s="3" t="s">
        <v>19</v>
      </c>
      <c r="J552" s="3" t="s">
        <v>13</v>
      </c>
      <c r="K552" s="3" t="s">
        <v>4</v>
      </c>
      <c r="L552" s="3" t="s">
        <v>22</v>
      </c>
      <c r="M552" s="7">
        <v>1</v>
      </c>
      <c r="N552" s="4">
        <v>50.86</v>
      </c>
      <c r="O552" s="5">
        <v>0.05</v>
      </c>
      <c r="P552" s="4">
        <v>22.1</v>
      </c>
      <c r="Q552" s="4">
        <f t="shared" si="32"/>
        <v>48.317</v>
      </c>
      <c r="R552" s="4">
        <f t="shared" si="33"/>
        <v>22.1</v>
      </c>
      <c r="S552" s="4">
        <f t="shared" si="34"/>
        <v>26.216999999999999</v>
      </c>
      <c r="T552" s="6">
        <f t="shared" si="35"/>
        <v>0.54260405240391574</v>
      </c>
    </row>
    <row r="553" spans="1:20" ht="15.6">
      <c r="A553" s="2">
        <v>4276</v>
      </c>
      <c r="B553" s="10">
        <v>46123</v>
      </c>
      <c r="C553" s="3">
        <f>YEAR(SalesDataTable[[#This Row],[Order Date]])</f>
        <v>2026</v>
      </c>
      <c r="D553" s="13" t="str">
        <f>"Q"&amp;ROUNDUP(MONTH(SalesDataTable[[#This Row],[Order Date]])/3,0)</f>
        <v>Q2</v>
      </c>
      <c r="E553" s="13">
        <f>MONTH(SalesDataTable[[#This Row],[Order Date]])</f>
        <v>4</v>
      </c>
      <c r="F553" s="3" t="str">
        <f>TEXT(SalesDataTable[[#This Row],[Order Date]],"mmm")</f>
        <v>Apr</v>
      </c>
      <c r="G553" s="3" t="s">
        <v>20</v>
      </c>
      <c r="H553" s="3" t="s">
        <v>33</v>
      </c>
      <c r="I553" s="3" t="s">
        <v>2</v>
      </c>
      <c r="J553" s="3" t="s">
        <v>13</v>
      </c>
      <c r="K553" s="3" t="s">
        <v>14</v>
      </c>
      <c r="L553" s="3" t="s">
        <v>48</v>
      </c>
      <c r="M553" s="7">
        <v>2</v>
      </c>
      <c r="N553" s="4">
        <v>167.01</v>
      </c>
      <c r="O553" s="5">
        <v>0</v>
      </c>
      <c r="P553" s="4">
        <v>89.8</v>
      </c>
      <c r="Q553" s="4">
        <f t="shared" si="32"/>
        <v>334.02</v>
      </c>
      <c r="R553" s="4">
        <f t="shared" si="33"/>
        <v>179.6</v>
      </c>
      <c r="S553" s="4">
        <f t="shared" si="34"/>
        <v>154.41999999999999</v>
      </c>
      <c r="T553" s="6">
        <f t="shared" si="35"/>
        <v>0.46230764624872761</v>
      </c>
    </row>
    <row r="554" spans="1:20" ht="15.6">
      <c r="A554" s="2">
        <v>5077</v>
      </c>
      <c r="B554" s="10">
        <v>46123</v>
      </c>
      <c r="C554" s="3">
        <f>YEAR(SalesDataTable[[#This Row],[Order Date]])</f>
        <v>2026</v>
      </c>
      <c r="D554" s="13" t="str">
        <f>"Q"&amp;ROUNDUP(MONTH(SalesDataTable[[#This Row],[Order Date]])/3,0)</f>
        <v>Q2</v>
      </c>
      <c r="E554" s="13">
        <f>MONTH(SalesDataTable[[#This Row],[Order Date]])</f>
        <v>4</v>
      </c>
      <c r="F554" s="3" t="str">
        <f>TEXT(SalesDataTable[[#This Row],[Order Date]],"mmm")</f>
        <v>Apr</v>
      </c>
      <c r="G554" s="3" t="s">
        <v>20</v>
      </c>
      <c r="H554" s="3" t="s">
        <v>33</v>
      </c>
      <c r="I554" s="3" t="s">
        <v>28</v>
      </c>
      <c r="J554" s="3" t="s">
        <v>3</v>
      </c>
      <c r="K554" s="3" t="s">
        <v>9</v>
      </c>
      <c r="L554" s="3" t="s">
        <v>10</v>
      </c>
      <c r="M554" s="7">
        <v>2</v>
      </c>
      <c r="N554" s="4">
        <v>92.63</v>
      </c>
      <c r="O554" s="5">
        <v>0.15</v>
      </c>
      <c r="P554" s="4">
        <v>44.96</v>
      </c>
      <c r="Q554" s="4">
        <f t="shared" si="32"/>
        <v>157.47099999999998</v>
      </c>
      <c r="R554" s="4">
        <f t="shared" si="33"/>
        <v>89.92</v>
      </c>
      <c r="S554" s="4">
        <f t="shared" si="34"/>
        <v>67.550999999999974</v>
      </c>
      <c r="T554" s="6">
        <f t="shared" si="35"/>
        <v>0.42897422382533917</v>
      </c>
    </row>
    <row r="555" spans="1:20" ht="15.6">
      <c r="A555" s="2">
        <v>1259</v>
      </c>
      <c r="B555" s="10">
        <v>46124</v>
      </c>
      <c r="C555" s="3">
        <f>YEAR(SalesDataTable[[#This Row],[Order Date]])</f>
        <v>2026</v>
      </c>
      <c r="D555" s="13" t="str">
        <f>"Q"&amp;ROUNDUP(MONTH(SalesDataTable[[#This Row],[Order Date]])/3,0)</f>
        <v>Q2</v>
      </c>
      <c r="E555" s="13">
        <f>MONTH(SalesDataTable[[#This Row],[Order Date]])</f>
        <v>4</v>
      </c>
      <c r="F555" s="3" t="str">
        <f>TEXT(SalesDataTable[[#This Row],[Order Date]],"mmm")</f>
        <v>Apr</v>
      </c>
      <c r="G555" s="3" t="s">
        <v>6</v>
      </c>
      <c r="H555" s="3" t="s">
        <v>43</v>
      </c>
      <c r="I555" s="3" t="s">
        <v>28</v>
      </c>
      <c r="J555" s="3" t="s">
        <v>13</v>
      </c>
      <c r="K555" s="3" t="s">
        <v>9</v>
      </c>
      <c r="L555" s="3" t="s">
        <v>37</v>
      </c>
      <c r="M555" s="7">
        <v>2</v>
      </c>
      <c r="N555" s="4">
        <v>151.01</v>
      </c>
      <c r="O555" s="5">
        <v>0</v>
      </c>
      <c r="P555" s="4">
        <v>80.209999999999994</v>
      </c>
      <c r="Q555" s="4">
        <f t="shared" si="32"/>
        <v>302.02</v>
      </c>
      <c r="R555" s="4">
        <f t="shared" si="33"/>
        <v>160.41999999999999</v>
      </c>
      <c r="S555" s="4">
        <f t="shared" si="34"/>
        <v>141.6</v>
      </c>
      <c r="T555" s="6">
        <f t="shared" si="35"/>
        <v>0.4688431229719886</v>
      </c>
    </row>
    <row r="556" spans="1:20" ht="15.6">
      <c r="A556" s="2">
        <v>1720</v>
      </c>
      <c r="B556" s="10">
        <v>46124</v>
      </c>
      <c r="C556" s="3">
        <f>YEAR(SalesDataTable[[#This Row],[Order Date]])</f>
        <v>2026</v>
      </c>
      <c r="D556" s="13" t="str">
        <f>"Q"&amp;ROUNDUP(MONTH(SalesDataTable[[#This Row],[Order Date]])/3,0)</f>
        <v>Q2</v>
      </c>
      <c r="E556" s="13">
        <f>MONTH(SalesDataTable[[#This Row],[Order Date]])</f>
        <v>4</v>
      </c>
      <c r="F556" s="3" t="str">
        <f>TEXT(SalesDataTable[[#This Row],[Order Date]],"mmm")</f>
        <v>Apr</v>
      </c>
      <c r="G556" s="3" t="s">
        <v>0</v>
      </c>
      <c r="H556" s="3" t="s">
        <v>50</v>
      </c>
      <c r="I556" s="3" t="s">
        <v>2</v>
      </c>
      <c r="J556" s="3" t="s">
        <v>13</v>
      </c>
      <c r="K556" s="3" t="s">
        <v>9</v>
      </c>
      <c r="L556" s="3" t="s">
        <v>10</v>
      </c>
      <c r="M556" s="7">
        <v>2</v>
      </c>
      <c r="N556" s="4">
        <v>92.07</v>
      </c>
      <c r="O556" s="5">
        <v>0</v>
      </c>
      <c r="P556" s="4">
        <v>44.1</v>
      </c>
      <c r="Q556" s="4">
        <f t="shared" si="32"/>
        <v>184.14</v>
      </c>
      <c r="R556" s="4">
        <f t="shared" si="33"/>
        <v>88.2</v>
      </c>
      <c r="S556" s="4">
        <f t="shared" si="34"/>
        <v>95.939999999999984</v>
      </c>
      <c r="T556" s="6">
        <f t="shared" si="35"/>
        <v>0.52101661779081132</v>
      </c>
    </row>
    <row r="557" spans="1:20" ht="15.6">
      <c r="A557" s="2">
        <v>1975</v>
      </c>
      <c r="B557" s="10">
        <v>46124</v>
      </c>
      <c r="C557" s="3">
        <f>YEAR(SalesDataTable[[#This Row],[Order Date]])</f>
        <v>2026</v>
      </c>
      <c r="D557" s="13" t="str">
        <f>"Q"&amp;ROUNDUP(MONTH(SalesDataTable[[#This Row],[Order Date]])/3,0)</f>
        <v>Q2</v>
      </c>
      <c r="E557" s="13">
        <f>MONTH(SalesDataTable[[#This Row],[Order Date]])</f>
        <v>4</v>
      </c>
      <c r="F557" s="3" t="str">
        <f>TEXT(SalesDataTable[[#This Row],[Order Date]],"mmm")</f>
        <v>Apr</v>
      </c>
      <c r="G557" s="3" t="s">
        <v>0</v>
      </c>
      <c r="H557" s="3" t="s">
        <v>50</v>
      </c>
      <c r="I557" s="3" t="s">
        <v>2</v>
      </c>
      <c r="J557" s="3" t="s">
        <v>3</v>
      </c>
      <c r="K557" s="3" t="s">
        <v>34</v>
      </c>
      <c r="L557" s="3" t="s">
        <v>42</v>
      </c>
      <c r="M557" s="7">
        <v>1</v>
      </c>
      <c r="N557" s="4">
        <v>36.840000000000003</v>
      </c>
      <c r="O557" s="5">
        <v>0.1</v>
      </c>
      <c r="P557" s="4">
        <v>13.86</v>
      </c>
      <c r="Q557" s="4">
        <f t="shared" si="32"/>
        <v>33.156000000000006</v>
      </c>
      <c r="R557" s="4">
        <f t="shared" si="33"/>
        <v>13.86</v>
      </c>
      <c r="S557" s="4">
        <f t="shared" si="34"/>
        <v>19.296000000000006</v>
      </c>
      <c r="T557" s="6">
        <f t="shared" si="35"/>
        <v>0.58197611292073836</v>
      </c>
    </row>
    <row r="558" spans="1:20" ht="15.6">
      <c r="A558" s="2">
        <v>2848</v>
      </c>
      <c r="B558" s="10">
        <v>46124</v>
      </c>
      <c r="C558" s="3">
        <f>YEAR(SalesDataTable[[#This Row],[Order Date]])</f>
        <v>2026</v>
      </c>
      <c r="D558" s="13" t="str">
        <f>"Q"&amp;ROUNDUP(MONTH(SalesDataTable[[#This Row],[Order Date]])/3,0)</f>
        <v>Q2</v>
      </c>
      <c r="E558" s="13">
        <f>MONTH(SalesDataTable[[#This Row],[Order Date]])</f>
        <v>4</v>
      </c>
      <c r="F558" s="3" t="str">
        <f>TEXT(SalesDataTable[[#This Row],[Order Date]],"mmm")</f>
        <v>Apr</v>
      </c>
      <c r="G558" s="3" t="s">
        <v>6</v>
      </c>
      <c r="H558" s="3" t="s">
        <v>27</v>
      </c>
      <c r="I558" s="3" t="s">
        <v>2</v>
      </c>
      <c r="J558" s="3" t="s">
        <v>13</v>
      </c>
      <c r="K558" s="3" t="s">
        <v>9</v>
      </c>
      <c r="L558" s="3" t="s">
        <v>46</v>
      </c>
      <c r="M558" s="7">
        <v>1</v>
      </c>
      <c r="N558" s="4">
        <v>71.64</v>
      </c>
      <c r="O558" s="5">
        <v>0.05</v>
      </c>
      <c r="P558" s="4">
        <v>32.729999999999997</v>
      </c>
      <c r="Q558" s="4">
        <f t="shared" si="32"/>
        <v>68.057999999999993</v>
      </c>
      <c r="R558" s="4">
        <f t="shared" si="33"/>
        <v>32.729999999999997</v>
      </c>
      <c r="S558" s="4">
        <f t="shared" si="34"/>
        <v>35.327999999999996</v>
      </c>
      <c r="T558" s="6">
        <f t="shared" si="35"/>
        <v>0.51908666137706072</v>
      </c>
    </row>
    <row r="559" spans="1:20" ht="15.6">
      <c r="A559" s="2">
        <v>2979</v>
      </c>
      <c r="B559" s="10">
        <v>46124</v>
      </c>
      <c r="C559" s="3">
        <f>YEAR(SalesDataTable[[#This Row],[Order Date]])</f>
        <v>2026</v>
      </c>
      <c r="D559" s="13" t="str">
        <f>"Q"&amp;ROUNDUP(MONTH(SalesDataTable[[#This Row],[Order Date]])/3,0)</f>
        <v>Q2</v>
      </c>
      <c r="E559" s="13">
        <f>MONTH(SalesDataTable[[#This Row],[Order Date]])</f>
        <v>4</v>
      </c>
      <c r="F559" s="3" t="str">
        <f>TEXT(SalesDataTable[[#This Row],[Order Date]],"mmm")</f>
        <v>Apr</v>
      </c>
      <c r="G559" s="3" t="s">
        <v>6</v>
      </c>
      <c r="H559" s="3" t="s">
        <v>49</v>
      </c>
      <c r="I559" s="3" t="s">
        <v>2</v>
      </c>
      <c r="J559" s="3" t="s">
        <v>13</v>
      </c>
      <c r="K559" s="3" t="s">
        <v>34</v>
      </c>
      <c r="L559" s="3" t="s">
        <v>38</v>
      </c>
      <c r="M559" s="7">
        <v>1</v>
      </c>
      <c r="N559" s="4">
        <v>124.18</v>
      </c>
      <c r="O559" s="5">
        <v>0</v>
      </c>
      <c r="P559" s="4">
        <v>67.42</v>
      </c>
      <c r="Q559" s="4">
        <f t="shared" si="32"/>
        <v>124.18</v>
      </c>
      <c r="R559" s="4">
        <f t="shared" si="33"/>
        <v>67.42</v>
      </c>
      <c r="S559" s="4">
        <f t="shared" si="34"/>
        <v>56.760000000000005</v>
      </c>
      <c r="T559" s="6">
        <f t="shared" si="35"/>
        <v>0.45707843453052022</v>
      </c>
    </row>
    <row r="560" spans="1:20" ht="15.6">
      <c r="A560" s="2">
        <v>2996</v>
      </c>
      <c r="B560" s="10">
        <v>46124</v>
      </c>
      <c r="C560" s="3">
        <f>YEAR(SalesDataTable[[#This Row],[Order Date]])</f>
        <v>2026</v>
      </c>
      <c r="D560" s="13" t="str">
        <f>"Q"&amp;ROUNDUP(MONTH(SalesDataTable[[#This Row],[Order Date]])/3,0)</f>
        <v>Q2</v>
      </c>
      <c r="E560" s="13">
        <f>MONTH(SalesDataTable[[#This Row],[Order Date]])</f>
        <v>4</v>
      </c>
      <c r="F560" s="3" t="str">
        <f>TEXT(SalesDataTable[[#This Row],[Order Date]],"mmm")</f>
        <v>Apr</v>
      </c>
      <c r="G560" s="3" t="s">
        <v>6</v>
      </c>
      <c r="H560" s="3" t="s">
        <v>43</v>
      </c>
      <c r="I560" s="3" t="s">
        <v>19</v>
      </c>
      <c r="J560" s="3" t="s">
        <v>13</v>
      </c>
      <c r="K560" s="3" t="s">
        <v>14</v>
      </c>
      <c r="L560" s="3" t="s">
        <v>44</v>
      </c>
      <c r="M560" s="7">
        <v>1</v>
      </c>
      <c r="N560" s="4">
        <v>134.94999999999999</v>
      </c>
      <c r="O560" s="5">
        <v>0</v>
      </c>
      <c r="P560" s="4">
        <v>67.849999999999994</v>
      </c>
      <c r="Q560" s="4">
        <f t="shared" si="32"/>
        <v>134.94999999999999</v>
      </c>
      <c r="R560" s="4">
        <f t="shared" si="33"/>
        <v>67.849999999999994</v>
      </c>
      <c r="S560" s="4">
        <f t="shared" si="34"/>
        <v>67.099999999999994</v>
      </c>
      <c r="T560" s="6">
        <f t="shared" si="35"/>
        <v>0.49722119303445722</v>
      </c>
    </row>
    <row r="561" spans="1:20" ht="15.6">
      <c r="A561" s="2">
        <v>749</v>
      </c>
      <c r="B561" s="10">
        <v>46125</v>
      </c>
      <c r="C561" s="3">
        <f>YEAR(SalesDataTable[[#This Row],[Order Date]])</f>
        <v>2026</v>
      </c>
      <c r="D561" s="13" t="str">
        <f>"Q"&amp;ROUNDUP(MONTH(SalesDataTable[[#This Row],[Order Date]])/3,0)</f>
        <v>Q2</v>
      </c>
      <c r="E561" s="13">
        <f>MONTH(SalesDataTable[[#This Row],[Order Date]])</f>
        <v>4</v>
      </c>
      <c r="F561" s="3" t="str">
        <f>TEXT(SalesDataTable[[#This Row],[Order Date]],"mmm")</f>
        <v>Apr</v>
      </c>
      <c r="G561" s="3" t="s">
        <v>0</v>
      </c>
      <c r="H561" s="3" t="s">
        <v>50</v>
      </c>
      <c r="I561" s="3" t="s">
        <v>2</v>
      </c>
      <c r="J561" s="3" t="s">
        <v>13</v>
      </c>
      <c r="K561" s="3" t="s">
        <v>23</v>
      </c>
      <c r="L561" s="3" t="s">
        <v>51</v>
      </c>
      <c r="M561" s="7">
        <v>2</v>
      </c>
      <c r="N561" s="4">
        <v>124</v>
      </c>
      <c r="O561" s="5">
        <v>0</v>
      </c>
      <c r="P561" s="4">
        <v>60.14</v>
      </c>
      <c r="Q561" s="4">
        <f t="shared" si="32"/>
        <v>248</v>
      </c>
      <c r="R561" s="4">
        <f t="shared" si="33"/>
        <v>120.28</v>
      </c>
      <c r="S561" s="4">
        <f t="shared" si="34"/>
        <v>127.72</v>
      </c>
      <c r="T561" s="6">
        <f t="shared" si="35"/>
        <v>0.51500000000000001</v>
      </c>
    </row>
    <row r="562" spans="1:20" ht="15.6">
      <c r="A562" s="2">
        <v>1928</v>
      </c>
      <c r="B562" s="10">
        <v>46125</v>
      </c>
      <c r="C562" s="3">
        <f>YEAR(SalesDataTable[[#This Row],[Order Date]])</f>
        <v>2026</v>
      </c>
      <c r="D562" s="13" t="str">
        <f>"Q"&amp;ROUNDUP(MONTH(SalesDataTable[[#This Row],[Order Date]])/3,0)</f>
        <v>Q2</v>
      </c>
      <c r="E562" s="13">
        <f>MONTH(SalesDataTable[[#This Row],[Order Date]])</f>
        <v>4</v>
      </c>
      <c r="F562" s="3" t="str">
        <f>TEXT(SalesDataTable[[#This Row],[Order Date]],"mmm")</f>
        <v>Apr</v>
      </c>
      <c r="G562" s="3" t="s">
        <v>20</v>
      </c>
      <c r="H562" s="3" t="s">
        <v>47</v>
      </c>
      <c r="I562" s="3" t="s">
        <v>28</v>
      </c>
      <c r="J562" s="3" t="s">
        <v>3</v>
      </c>
      <c r="K562" s="3" t="s">
        <v>34</v>
      </c>
      <c r="L562" s="3" t="s">
        <v>45</v>
      </c>
      <c r="M562" s="7">
        <v>2</v>
      </c>
      <c r="N562" s="4">
        <v>50.2</v>
      </c>
      <c r="O562" s="5">
        <v>0.1</v>
      </c>
      <c r="P562" s="4">
        <v>21.48</v>
      </c>
      <c r="Q562" s="4">
        <f t="shared" si="32"/>
        <v>90.360000000000014</v>
      </c>
      <c r="R562" s="4">
        <f t="shared" si="33"/>
        <v>42.96</v>
      </c>
      <c r="S562" s="4">
        <f t="shared" si="34"/>
        <v>47.400000000000013</v>
      </c>
      <c r="T562" s="6">
        <f t="shared" si="35"/>
        <v>0.5245683930942896</v>
      </c>
    </row>
    <row r="563" spans="1:20" ht="15.6">
      <c r="A563" s="2">
        <v>2486</v>
      </c>
      <c r="B563" s="10">
        <v>46125</v>
      </c>
      <c r="C563" s="3">
        <f>YEAR(SalesDataTable[[#This Row],[Order Date]])</f>
        <v>2026</v>
      </c>
      <c r="D563" s="13" t="str">
        <f>"Q"&amp;ROUNDUP(MONTH(SalesDataTable[[#This Row],[Order Date]])/3,0)</f>
        <v>Q2</v>
      </c>
      <c r="E563" s="13">
        <f>MONTH(SalesDataTable[[#This Row],[Order Date]])</f>
        <v>4</v>
      </c>
      <c r="F563" s="3" t="str">
        <f>TEXT(SalesDataTable[[#This Row],[Order Date]],"mmm")</f>
        <v>Apr</v>
      </c>
      <c r="G563" s="3" t="s">
        <v>6</v>
      </c>
      <c r="H563" s="3" t="s">
        <v>41</v>
      </c>
      <c r="I563" s="3" t="s">
        <v>2</v>
      </c>
      <c r="J563" s="3" t="s">
        <v>16</v>
      </c>
      <c r="K563" s="3" t="s">
        <v>9</v>
      </c>
      <c r="L563" s="3" t="s">
        <v>10</v>
      </c>
      <c r="M563" s="7">
        <v>1</v>
      </c>
      <c r="N563" s="4">
        <v>93.65</v>
      </c>
      <c r="O563" s="5">
        <v>0</v>
      </c>
      <c r="P563" s="4">
        <v>44.15</v>
      </c>
      <c r="Q563" s="4">
        <f t="shared" si="32"/>
        <v>93.65</v>
      </c>
      <c r="R563" s="4">
        <f t="shared" si="33"/>
        <v>44.15</v>
      </c>
      <c r="S563" s="4">
        <f t="shared" si="34"/>
        <v>49.500000000000007</v>
      </c>
      <c r="T563" s="6">
        <f t="shared" si="35"/>
        <v>0.5285638013881474</v>
      </c>
    </row>
    <row r="564" spans="1:20" ht="15.6">
      <c r="A564" s="2">
        <v>2688</v>
      </c>
      <c r="B564" s="10">
        <v>46125</v>
      </c>
      <c r="C564" s="3">
        <f>YEAR(SalesDataTable[[#This Row],[Order Date]])</f>
        <v>2026</v>
      </c>
      <c r="D564" s="13" t="str">
        <f>"Q"&amp;ROUNDUP(MONTH(SalesDataTable[[#This Row],[Order Date]])/3,0)</f>
        <v>Q2</v>
      </c>
      <c r="E564" s="13">
        <f>MONTH(SalesDataTable[[#This Row],[Order Date]])</f>
        <v>4</v>
      </c>
      <c r="F564" s="3" t="str">
        <f>TEXT(SalesDataTable[[#This Row],[Order Date]],"mmm")</f>
        <v>Apr</v>
      </c>
      <c r="G564" s="3" t="s">
        <v>11</v>
      </c>
      <c r="H564" s="3" t="s">
        <v>52</v>
      </c>
      <c r="I564" s="3" t="s">
        <v>28</v>
      </c>
      <c r="J564" s="3" t="s">
        <v>13</v>
      </c>
      <c r="K564" s="3" t="s">
        <v>14</v>
      </c>
      <c r="L564" s="3" t="s">
        <v>32</v>
      </c>
      <c r="M564" s="7">
        <v>5</v>
      </c>
      <c r="N564" s="4">
        <v>47.25</v>
      </c>
      <c r="O564" s="5">
        <v>0.1</v>
      </c>
      <c r="P564" s="4">
        <v>17.93</v>
      </c>
      <c r="Q564" s="4">
        <f t="shared" si="32"/>
        <v>212.625</v>
      </c>
      <c r="R564" s="4">
        <f t="shared" si="33"/>
        <v>89.65</v>
      </c>
      <c r="S564" s="4">
        <f t="shared" si="34"/>
        <v>122.97499999999999</v>
      </c>
      <c r="T564" s="6">
        <f t="shared" si="35"/>
        <v>0.57836566725455607</v>
      </c>
    </row>
    <row r="565" spans="1:20" ht="15.6">
      <c r="A565" s="2">
        <v>2712</v>
      </c>
      <c r="B565" s="10">
        <v>46125</v>
      </c>
      <c r="C565" s="3">
        <f>YEAR(SalesDataTable[[#This Row],[Order Date]])</f>
        <v>2026</v>
      </c>
      <c r="D565" s="13" t="str">
        <f>"Q"&amp;ROUNDUP(MONTH(SalesDataTable[[#This Row],[Order Date]])/3,0)</f>
        <v>Q2</v>
      </c>
      <c r="E565" s="13">
        <f>MONTH(SalesDataTable[[#This Row],[Order Date]])</f>
        <v>4</v>
      </c>
      <c r="F565" s="3" t="str">
        <f>TEXT(SalesDataTable[[#This Row],[Order Date]],"mmm")</f>
        <v>Apr</v>
      </c>
      <c r="G565" s="3" t="s">
        <v>11</v>
      </c>
      <c r="H565" s="3" t="s">
        <v>25</v>
      </c>
      <c r="I565" s="3" t="s">
        <v>2</v>
      </c>
      <c r="J565" s="3" t="s">
        <v>3</v>
      </c>
      <c r="K565" s="3" t="s">
        <v>34</v>
      </c>
      <c r="L565" s="3" t="s">
        <v>42</v>
      </c>
      <c r="M565" s="7">
        <v>1</v>
      </c>
      <c r="N565" s="4">
        <v>35.69</v>
      </c>
      <c r="O565" s="5">
        <v>0.05</v>
      </c>
      <c r="P565" s="4">
        <v>13.53</v>
      </c>
      <c r="Q565" s="4">
        <f t="shared" si="32"/>
        <v>33.905499999999996</v>
      </c>
      <c r="R565" s="4">
        <f t="shared" si="33"/>
        <v>13.53</v>
      </c>
      <c r="S565" s="4">
        <f t="shared" si="34"/>
        <v>20.375499999999995</v>
      </c>
      <c r="T565" s="6">
        <f t="shared" si="35"/>
        <v>0.60094969842650892</v>
      </c>
    </row>
    <row r="566" spans="1:20" ht="15.6">
      <c r="A566" s="2">
        <v>3853</v>
      </c>
      <c r="B566" s="10">
        <v>46125</v>
      </c>
      <c r="C566" s="3">
        <f>YEAR(SalesDataTable[[#This Row],[Order Date]])</f>
        <v>2026</v>
      </c>
      <c r="D566" s="13" t="str">
        <f>"Q"&amp;ROUNDUP(MONTH(SalesDataTable[[#This Row],[Order Date]])/3,0)</f>
        <v>Q2</v>
      </c>
      <c r="E566" s="13">
        <f>MONTH(SalesDataTable[[#This Row],[Order Date]])</f>
        <v>4</v>
      </c>
      <c r="F566" s="3" t="str">
        <f>TEXT(SalesDataTable[[#This Row],[Order Date]],"mmm")</f>
        <v>Apr</v>
      </c>
      <c r="G566" s="3" t="s">
        <v>20</v>
      </c>
      <c r="H566" s="3" t="s">
        <v>47</v>
      </c>
      <c r="I566" s="3" t="s">
        <v>2</v>
      </c>
      <c r="J566" s="3" t="s">
        <v>3</v>
      </c>
      <c r="K566" s="3" t="s">
        <v>14</v>
      </c>
      <c r="L566" s="3" t="s">
        <v>44</v>
      </c>
      <c r="M566" s="7">
        <v>3</v>
      </c>
      <c r="N566" s="4">
        <v>136.12</v>
      </c>
      <c r="O566" s="5">
        <v>0</v>
      </c>
      <c r="P566" s="4">
        <v>66.58</v>
      </c>
      <c r="Q566" s="4">
        <f t="shared" si="32"/>
        <v>408.36</v>
      </c>
      <c r="R566" s="4">
        <f t="shared" si="33"/>
        <v>199.74</v>
      </c>
      <c r="S566" s="4">
        <f t="shared" si="34"/>
        <v>208.62</v>
      </c>
      <c r="T566" s="6">
        <f t="shared" si="35"/>
        <v>0.51087275933000298</v>
      </c>
    </row>
    <row r="567" spans="1:20" ht="15.6">
      <c r="A567" s="2">
        <v>4043</v>
      </c>
      <c r="B567" s="10">
        <v>46125</v>
      </c>
      <c r="C567" s="3">
        <f>YEAR(SalesDataTable[[#This Row],[Order Date]])</f>
        <v>2026</v>
      </c>
      <c r="D567" s="13" t="str">
        <f>"Q"&amp;ROUNDUP(MONTH(SalesDataTable[[#This Row],[Order Date]])/3,0)</f>
        <v>Q2</v>
      </c>
      <c r="E567" s="13">
        <f>MONTH(SalesDataTable[[#This Row],[Order Date]])</f>
        <v>4</v>
      </c>
      <c r="F567" s="3" t="str">
        <f>TEXT(SalesDataTable[[#This Row],[Order Date]],"mmm")</f>
        <v>Apr</v>
      </c>
      <c r="G567" s="3" t="s">
        <v>20</v>
      </c>
      <c r="H567" s="3" t="s">
        <v>31</v>
      </c>
      <c r="I567" s="3" t="s">
        <v>28</v>
      </c>
      <c r="J567" s="3" t="s">
        <v>13</v>
      </c>
      <c r="K567" s="3" t="s">
        <v>9</v>
      </c>
      <c r="L567" s="3" t="s">
        <v>37</v>
      </c>
      <c r="M567" s="7">
        <v>1</v>
      </c>
      <c r="N567" s="4">
        <v>155.88999999999999</v>
      </c>
      <c r="O567" s="5">
        <v>0</v>
      </c>
      <c r="P567" s="4">
        <v>77.260000000000005</v>
      </c>
      <c r="Q567" s="4">
        <f t="shared" si="32"/>
        <v>155.88999999999999</v>
      </c>
      <c r="R567" s="4">
        <f t="shared" si="33"/>
        <v>77.260000000000005</v>
      </c>
      <c r="S567" s="4">
        <f t="shared" si="34"/>
        <v>78.629999999999981</v>
      </c>
      <c r="T567" s="6">
        <f t="shared" si="35"/>
        <v>0.50439412406183837</v>
      </c>
    </row>
    <row r="568" spans="1:20" ht="15.6">
      <c r="A568" s="2">
        <v>290</v>
      </c>
      <c r="B568" s="10">
        <v>46126</v>
      </c>
      <c r="C568" s="3">
        <f>YEAR(SalesDataTable[[#This Row],[Order Date]])</f>
        <v>2026</v>
      </c>
      <c r="D568" s="13" t="str">
        <f>"Q"&amp;ROUNDUP(MONTH(SalesDataTable[[#This Row],[Order Date]])/3,0)</f>
        <v>Q2</v>
      </c>
      <c r="E568" s="13">
        <f>MONTH(SalesDataTable[[#This Row],[Order Date]])</f>
        <v>4</v>
      </c>
      <c r="F568" s="3" t="str">
        <f>TEXT(SalesDataTable[[#This Row],[Order Date]],"mmm")</f>
        <v>Apr</v>
      </c>
      <c r="G568" s="3" t="s">
        <v>0</v>
      </c>
      <c r="H568" s="3" t="s">
        <v>50</v>
      </c>
      <c r="I568" s="3" t="s">
        <v>2</v>
      </c>
      <c r="J568" s="3" t="s">
        <v>16</v>
      </c>
      <c r="K568" s="3" t="s">
        <v>14</v>
      </c>
      <c r="L568" s="3" t="s">
        <v>44</v>
      </c>
      <c r="M568" s="7">
        <v>1</v>
      </c>
      <c r="N568" s="4">
        <v>130.81</v>
      </c>
      <c r="O568" s="5">
        <v>0</v>
      </c>
      <c r="P568" s="4">
        <v>67.86</v>
      </c>
      <c r="Q568" s="4">
        <f t="shared" si="32"/>
        <v>130.81</v>
      </c>
      <c r="R568" s="4">
        <f t="shared" si="33"/>
        <v>67.86</v>
      </c>
      <c r="S568" s="4">
        <f t="shared" si="34"/>
        <v>62.95</v>
      </c>
      <c r="T568" s="6">
        <f t="shared" si="35"/>
        <v>0.48123232168794439</v>
      </c>
    </row>
    <row r="569" spans="1:20" ht="15.6">
      <c r="A569" s="2">
        <v>2953</v>
      </c>
      <c r="B569" s="10">
        <v>46126</v>
      </c>
      <c r="C569" s="3">
        <f>YEAR(SalesDataTable[[#This Row],[Order Date]])</f>
        <v>2026</v>
      </c>
      <c r="D569" s="13" t="str">
        <f>"Q"&amp;ROUNDUP(MONTH(SalesDataTable[[#This Row],[Order Date]])/3,0)</f>
        <v>Q2</v>
      </c>
      <c r="E569" s="13">
        <f>MONTH(SalesDataTable[[#This Row],[Order Date]])</f>
        <v>4</v>
      </c>
      <c r="F569" s="3" t="str">
        <f>TEXT(SalesDataTable[[#This Row],[Order Date]],"mmm")</f>
        <v>Apr</v>
      </c>
      <c r="G569" s="3" t="s">
        <v>0</v>
      </c>
      <c r="H569" s="3" t="s">
        <v>1</v>
      </c>
      <c r="I569" s="3" t="s">
        <v>2</v>
      </c>
      <c r="J569" s="3" t="s">
        <v>3</v>
      </c>
      <c r="K569" s="3" t="s">
        <v>14</v>
      </c>
      <c r="L569" s="3" t="s">
        <v>32</v>
      </c>
      <c r="M569" s="7">
        <v>2</v>
      </c>
      <c r="N569" s="4">
        <v>47.56</v>
      </c>
      <c r="O569" s="5">
        <v>0.05</v>
      </c>
      <c r="P569" s="4">
        <v>18.649999999999999</v>
      </c>
      <c r="Q569" s="4">
        <f t="shared" si="32"/>
        <v>90.364000000000004</v>
      </c>
      <c r="R569" s="4">
        <f t="shared" si="33"/>
        <v>37.299999999999997</v>
      </c>
      <c r="S569" s="4">
        <f t="shared" si="34"/>
        <v>53.064000000000007</v>
      </c>
      <c r="T569" s="6">
        <f t="shared" si="35"/>
        <v>0.58722500110663545</v>
      </c>
    </row>
    <row r="570" spans="1:20" ht="15.6">
      <c r="A570" s="2">
        <v>3179</v>
      </c>
      <c r="B570" s="10">
        <v>46126</v>
      </c>
      <c r="C570" s="3">
        <f>YEAR(SalesDataTable[[#This Row],[Order Date]])</f>
        <v>2026</v>
      </c>
      <c r="D570" s="13" t="str">
        <f>"Q"&amp;ROUNDUP(MONTH(SalesDataTable[[#This Row],[Order Date]])/3,0)</f>
        <v>Q2</v>
      </c>
      <c r="E570" s="13">
        <f>MONTH(SalesDataTable[[#This Row],[Order Date]])</f>
        <v>4</v>
      </c>
      <c r="F570" s="3" t="str">
        <f>TEXT(SalesDataTable[[#This Row],[Order Date]],"mmm")</f>
        <v>Apr</v>
      </c>
      <c r="G570" s="3" t="s">
        <v>6</v>
      </c>
      <c r="H570" s="3" t="s">
        <v>49</v>
      </c>
      <c r="I570" s="3" t="s">
        <v>2</v>
      </c>
      <c r="J570" s="3" t="s">
        <v>13</v>
      </c>
      <c r="K570" s="3" t="s">
        <v>9</v>
      </c>
      <c r="L570" s="3" t="s">
        <v>17</v>
      </c>
      <c r="M570" s="7">
        <v>2</v>
      </c>
      <c r="N570" s="4">
        <v>140.65</v>
      </c>
      <c r="O570" s="5">
        <v>0.05</v>
      </c>
      <c r="P570" s="4">
        <v>78.900000000000006</v>
      </c>
      <c r="Q570" s="4">
        <f t="shared" si="32"/>
        <v>267.23500000000001</v>
      </c>
      <c r="R570" s="4">
        <f t="shared" si="33"/>
        <v>157.80000000000001</v>
      </c>
      <c r="S570" s="4">
        <f t="shared" si="34"/>
        <v>109.435</v>
      </c>
      <c r="T570" s="6">
        <f t="shared" si="35"/>
        <v>0.40950848504125581</v>
      </c>
    </row>
    <row r="571" spans="1:20" ht="15.6">
      <c r="A571" s="2">
        <v>3301</v>
      </c>
      <c r="B571" s="10">
        <v>46126</v>
      </c>
      <c r="C571" s="3">
        <f>YEAR(SalesDataTable[[#This Row],[Order Date]])</f>
        <v>2026</v>
      </c>
      <c r="D571" s="13" t="str">
        <f>"Q"&amp;ROUNDUP(MONTH(SalesDataTable[[#This Row],[Order Date]])/3,0)</f>
        <v>Q2</v>
      </c>
      <c r="E571" s="13">
        <f>MONTH(SalesDataTable[[#This Row],[Order Date]])</f>
        <v>4</v>
      </c>
      <c r="F571" s="3" t="str">
        <f>TEXT(SalesDataTable[[#This Row],[Order Date]],"mmm")</f>
        <v>Apr</v>
      </c>
      <c r="G571" s="3" t="s">
        <v>20</v>
      </c>
      <c r="H571" s="3" t="s">
        <v>21</v>
      </c>
      <c r="I571" s="3" t="s">
        <v>19</v>
      </c>
      <c r="J571" s="3" t="s">
        <v>13</v>
      </c>
      <c r="K571" s="3" t="s">
        <v>4</v>
      </c>
      <c r="L571" s="3" t="s">
        <v>5</v>
      </c>
      <c r="M571" s="7">
        <v>1</v>
      </c>
      <c r="N571" s="4">
        <v>82.75</v>
      </c>
      <c r="O571" s="5">
        <v>0</v>
      </c>
      <c r="P571" s="4">
        <v>43.18</v>
      </c>
      <c r="Q571" s="4">
        <f t="shared" si="32"/>
        <v>82.75</v>
      </c>
      <c r="R571" s="4">
        <f t="shared" si="33"/>
        <v>43.18</v>
      </c>
      <c r="S571" s="4">
        <f t="shared" si="34"/>
        <v>39.57</v>
      </c>
      <c r="T571" s="6">
        <f t="shared" si="35"/>
        <v>0.47818731117824775</v>
      </c>
    </row>
    <row r="572" spans="1:20" ht="15.6">
      <c r="A572" s="2">
        <v>3349</v>
      </c>
      <c r="B572" s="10">
        <v>46126</v>
      </c>
      <c r="C572" s="3">
        <f>YEAR(SalesDataTable[[#This Row],[Order Date]])</f>
        <v>2026</v>
      </c>
      <c r="D572" s="13" t="str">
        <f>"Q"&amp;ROUNDUP(MONTH(SalesDataTable[[#This Row],[Order Date]])/3,0)</f>
        <v>Q2</v>
      </c>
      <c r="E572" s="13">
        <f>MONTH(SalesDataTable[[#This Row],[Order Date]])</f>
        <v>4</v>
      </c>
      <c r="F572" s="3" t="str">
        <f>TEXT(SalesDataTable[[#This Row],[Order Date]],"mmm")</f>
        <v>Apr</v>
      </c>
      <c r="G572" s="3" t="s">
        <v>20</v>
      </c>
      <c r="H572" s="3" t="s">
        <v>33</v>
      </c>
      <c r="I572" s="3" t="s">
        <v>2</v>
      </c>
      <c r="J572" s="3" t="s">
        <v>3</v>
      </c>
      <c r="K572" s="3" t="s">
        <v>34</v>
      </c>
      <c r="L572" s="3" t="s">
        <v>35</v>
      </c>
      <c r="M572" s="7">
        <v>2</v>
      </c>
      <c r="N572" s="4">
        <v>40.909999999999997</v>
      </c>
      <c r="O572" s="5">
        <v>0.1</v>
      </c>
      <c r="P572" s="4">
        <v>14.95</v>
      </c>
      <c r="Q572" s="4">
        <f t="shared" si="32"/>
        <v>73.637999999999991</v>
      </c>
      <c r="R572" s="4">
        <f t="shared" si="33"/>
        <v>29.9</v>
      </c>
      <c r="S572" s="4">
        <f t="shared" si="34"/>
        <v>43.737999999999992</v>
      </c>
      <c r="T572" s="6">
        <f t="shared" si="35"/>
        <v>0.59395964040305271</v>
      </c>
    </row>
    <row r="573" spans="1:20" ht="15.6">
      <c r="A573" s="2">
        <v>4874</v>
      </c>
      <c r="B573" s="10">
        <v>46126</v>
      </c>
      <c r="C573" s="3">
        <f>YEAR(SalesDataTable[[#This Row],[Order Date]])</f>
        <v>2026</v>
      </c>
      <c r="D573" s="13" t="str">
        <f>"Q"&amp;ROUNDUP(MONTH(SalesDataTable[[#This Row],[Order Date]])/3,0)</f>
        <v>Q2</v>
      </c>
      <c r="E573" s="13">
        <f>MONTH(SalesDataTable[[#This Row],[Order Date]])</f>
        <v>4</v>
      </c>
      <c r="F573" s="3" t="str">
        <f>TEXT(SalesDataTable[[#This Row],[Order Date]],"mmm")</f>
        <v>Apr</v>
      </c>
      <c r="G573" s="3" t="s">
        <v>0</v>
      </c>
      <c r="H573" s="3" t="s">
        <v>1</v>
      </c>
      <c r="I573" s="3" t="s">
        <v>19</v>
      </c>
      <c r="J573" s="3" t="s">
        <v>3</v>
      </c>
      <c r="K573" s="3" t="s">
        <v>14</v>
      </c>
      <c r="L573" s="3" t="s">
        <v>32</v>
      </c>
      <c r="M573" s="7">
        <v>1</v>
      </c>
      <c r="N573" s="4">
        <v>46.62</v>
      </c>
      <c r="O573" s="5">
        <v>0</v>
      </c>
      <c r="P573" s="4">
        <v>18.86</v>
      </c>
      <c r="Q573" s="4">
        <f t="shared" si="32"/>
        <v>46.62</v>
      </c>
      <c r="R573" s="4">
        <f t="shared" si="33"/>
        <v>18.86</v>
      </c>
      <c r="S573" s="4">
        <f t="shared" si="34"/>
        <v>27.759999999999998</v>
      </c>
      <c r="T573" s="6">
        <f t="shared" si="35"/>
        <v>0.59545259545259543</v>
      </c>
    </row>
    <row r="574" spans="1:20" ht="15.6">
      <c r="A574" s="2">
        <v>1045</v>
      </c>
      <c r="B574" s="10">
        <v>46127</v>
      </c>
      <c r="C574" s="3">
        <f>YEAR(SalesDataTable[[#This Row],[Order Date]])</f>
        <v>2026</v>
      </c>
      <c r="D574" s="13" t="str">
        <f>"Q"&amp;ROUNDUP(MONTH(SalesDataTable[[#This Row],[Order Date]])/3,0)</f>
        <v>Q2</v>
      </c>
      <c r="E574" s="13">
        <f>MONTH(SalesDataTable[[#This Row],[Order Date]])</f>
        <v>4</v>
      </c>
      <c r="F574" s="3" t="str">
        <f>TEXT(SalesDataTable[[#This Row],[Order Date]],"mmm")</f>
        <v>Apr</v>
      </c>
      <c r="G574" s="3" t="s">
        <v>0</v>
      </c>
      <c r="H574" s="3" t="s">
        <v>50</v>
      </c>
      <c r="I574" s="3" t="s">
        <v>2</v>
      </c>
      <c r="J574" s="3" t="s">
        <v>3</v>
      </c>
      <c r="K574" s="3" t="s">
        <v>23</v>
      </c>
      <c r="L574" s="3" t="s">
        <v>29</v>
      </c>
      <c r="M574" s="7">
        <v>2</v>
      </c>
      <c r="N574" s="4">
        <v>196.57</v>
      </c>
      <c r="O574" s="5">
        <v>0.05</v>
      </c>
      <c r="P574" s="4">
        <v>106.2</v>
      </c>
      <c r="Q574" s="4">
        <f t="shared" si="32"/>
        <v>373.48299999999995</v>
      </c>
      <c r="R574" s="4">
        <f t="shared" si="33"/>
        <v>212.4</v>
      </c>
      <c r="S574" s="4">
        <f t="shared" si="34"/>
        <v>161.08299999999994</v>
      </c>
      <c r="T574" s="6">
        <f t="shared" si="35"/>
        <v>0.43129941657317727</v>
      </c>
    </row>
    <row r="575" spans="1:20" ht="15.6">
      <c r="A575" s="2">
        <v>1703</v>
      </c>
      <c r="B575" s="10">
        <v>46127</v>
      </c>
      <c r="C575" s="3">
        <f>YEAR(SalesDataTable[[#This Row],[Order Date]])</f>
        <v>2026</v>
      </c>
      <c r="D575" s="13" t="str">
        <f>"Q"&amp;ROUNDUP(MONTH(SalesDataTable[[#This Row],[Order Date]])/3,0)</f>
        <v>Q2</v>
      </c>
      <c r="E575" s="13">
        <f>MONTH(SalesDataTable[[#This Row],[Order Date]])</f>
        <v>4</v>
      </c>
      <c r="F575" s="3" t="str">
        <f>TEXT(SalesDataTable[[#This Row],[Order Date]],"mmm")</f>
        <v>Apr</v>
      </c>
      <c r="G575" s="3" t="s">
        <v>6</v>
      </c>
      <c r="H575" s="3" t="s">
        <v>7</v>
      </c>
      <c r="I575" s="3" t="s">
        <v>2</v>
      </c>
      <c r="J575" s="3" t="s">
        <v>3</v>
      </c>
      <c r="K575" s="3" t="s">
        <v>9</v>
      </c>
      <c r="L575" s="3" t="s">
        <v>10</v>
      </c>
      <c r="M575" s="7">
        <v>1</v>
      </c>
      <c r="N575" s="4">
        <v>90.52</v>
      </c>
      <c r="O575" s="5">
        <v>0</v>
      </c>
      <c r="P575" s="4">
        <v>46.5</v>
      </c>
      <c r="Q575" s="4">
        <f t="shared" si="32"/>
        <v>90.52</v>
      </c>
      <c r="R575" s="4">
        <f t="shared" si="33"/>
        <v>46.5</v>
      </c>
      <c r="S575" s="4">
        <f t="shared" si="34"/>
        <v>44.019999999999996</v>
      </c>
      <c r="T575" s="6">
        <f t="shared" si="35"/>
        <v>0.4863013698630137</v>
      </c>
    </row>
    <row r="576" spans="1:20" ht="15.6">
      <c r="A576" s="2">
        <v>2107</v>
      </c>
      <c r="B576" s="10">
        <v>46127</v>
      </c>
      <c r="C576" s="3">
        <f>YEAR(SalesDataTable[[#This Row],[Order Date]])</f>
        <v>2026</v>
      </c>
      <c r="D576" s="13" t="str">
        <f>"Q"&amp;ROUNDUP(MONTH(SalesDataTable[[#This Row],[Order Date]])/3,0)</f>
        <v>Q2</v>
      </c>
      <c r="E576" s="13">
        <f>MONTH(SalesDataTable[[#This Row],[Order Date]])</f>
        <v>4</v>
      </c>
      <c r="F576" s="3" t="str">
        <f>TEXT(SalesDataTable[[#This Row],[Order Date]],"mmm")</f>
        <v>Apr</v>
      </c>
      <c r="G576" s="3" t="s">
        <v>0</v>
      </c>
      <c r="H576" s="3" t="s">
        <v>50</v>
      </c>
      <c r="I576" s="3" t="s">
        <v>2</v>
      </c>
      <c r="J576" s="3" t="s">
        <v>3</v>
      </c>
      <c r="K576" s="3" t="s">
        <v>14</v>
      </c>
      <c r="L576" s="3" t="s">
        <v>48</v>
      </c>
      <c r="M576" s="7">
        <v>5</v>
      </c>
      <c r="N576" s="4">
        <v>165.35</v>
      </c>
      <c r="O576" s="5">
        <v>0.05</v>
      </c>
      <c r="P576" s="4">
        <v>89.38</v>
      </c>
      <c r="Q576" s="4">
        <f t="shared" si="32"/>
        <v>785.41249999999991</v>
      </c>
      <c r="R576" s="4">
        <f t="shared" si="33"/>
        <v>446.9</v>
      </c>
      <c r="S576" s="4">
        <f t="shared" si="34"/>
        <v>338.51249999999993</v>
      </c>
      <c r="T576" s="6">
        <f t="shared" si="35"/>
        <v>0.43099963395031271</v>
      </c>
    </row>
    <row r="577" spans="1:20" ht="15.6">
      <c r="A577" s="2">
        <v>2265</v>
      </c>
      <c r="B577" s="10">
        <v>46127</v>
      </c>
      <c r="C577" s="3">
        <f>YEAR(SalesDataTable[[#This Row],[Order Date]])</f>
        <v>2026</v>
      </c>
      <c r="D577" s="13" t="str">
        <f>"Q"&amp;ROUNDUP(MONTH(SalesDataTable[[#This Row],[Order Date]])/3,0)</f>
        <v>Q2</v>
      </c>
      <c r="E577" s="13">
        <f>MONTH(SalesDataTable[[#This Row],[Order Date]])</f>
        <v>4</v>
      </c>
      <c r="F577" s="3" t="str">
        <f>TEXT(SalesDataTable[[#This Row],[Order Date]],"mmm")</f>
        <v>Apr</v>
      </c>
      <c r="G577" s="3" t="s">
        <v>6</v>
      </c>
      <c r="H577" s="3" t="s">
        <v>41</v>
      </c>
      <c r="I577" s="3" t="s">
        <v>19</v>
      </c>
      <c r="J577" s="3" t="s">
        <v>3</v>
      </c>
      <c r="K577" s="3" t="s">
        <v>14</v>
      </c>
      <c r="L577" s="3" t="s">
        <v>15</v>
      </c>
      <c r="M577" s="7">
        <v>2</v>
      </c>
      <c r="N577" s="4">
        <v>36.35</v>
      </c>
      <c r="O577" s="5">
        <v>0</v>
      </c>
      <c r="P577" s="4">
        <v>13.55</v>
      </c>
      <c r="Q577" s="4">
        <f t="shared" si="32"/>
        <v>72.7</v>
      </c>
      <c r="R577" s="4">
        <f t="shared" si="33"/>
        <v>27.1</v>
      </c>
      <c r="S577" s="4">
        <f t="shared" si="34"/>
        <v>45.6</v>
      </c>
      <c r="T577" s="6">
        <f t="shared" si="35"/>
        <v>0.6272352132049519</v>
      </c>
    </row>
    <row r="578" spans="1:20" ht="15.6">
      <c r="A578" s="2">
        <v>2839</v>
      </c>
      <c r="B578" s="10">
        <v>46127</v>
      </c>
      <c r="C578" s="3">
        <f>YEAR(SalesDataTable[[#This Row],[Order Date]])</f>
        <v>2026</v>
      </c>
      <c r="D578" s="13" t="str">
        <f>"Q"&amp;ROUNDUP(MONTH(SalesDataTable[[#This Row],[Order Date]])/3,0)</f>
        <v>Q2</v>
      </c>
      <c r="E578" s="13">
        <f>MONTH(SalesDataTable[[#This Row],[Order Date]])</f>
        <v>4</v>
      </c>
      <c r="F578" s="3" t="str">
        <f>TEXT(SalesDataTable[[#This Row],[Order Date]],"mmm")</f>
        <v>Apr</v>
      </c>
      <c r="G578" s="3" t="s">
        <v>6</v>
      </c>
      <c r="H578" s="3" t="s">
        <v>49</v>
      </c>
      <c r="I578" s="3" t="s">
        <v>19</v>
      </c>
      <c r="J578" s="3" t="s">
        <v>13</v>
      </c>
      <c r="K578" s="3" t="s">
        <v>14</v>
      </c>
      <c r="L578" s="3" t="s">
        <v>32</v>
      </c>
      <c r="M578" s="7">
        <v>1</v>
      </c>
      <c r="N578" s="4">
        <v>47</v>
      </c>
      <c r="O578" s="5">
        <v>0</v>
      </c>
      <c r="P578" s="4">
        <v>18.64</v>
      </c>
      <c r="Q578" s="4">
        <f t="shared" ref="Q578:Q641" si="36">M578*N578*(1-O578)</f>
        <v>47</v>
      </c>
      <c r="R578" s="4">
        <f t="shared" ref="R578:R641" si="37">M578*P578</f>
        <v>18.64</v>
      </c>
      <c r="S578" s="4">
        <f t="shared" ref="S578:S641" si="38">Q578-R578</f>
        <v>28.36</v>
      </c>
      <c r="T578" s="6">
        <f t="shared" ref="T578:T641" si="39">IFERROR(S578/Q578,0)</f>
        <v>0.60340425531914887</v>
      </c>
    </row>
    <row r="579" spans="1:20" ht="15.6">
      <c r="A579" s="2">
        <v>4742</v>
      </c>
      <c r="B579" s="10">
        <v>46127</v>
      </c>
      <c r="C579" s="3">
        <f>YEAR(SalesDataTable[[#This Row],[Order Date]])</f>
        <v>2026</v>
      </c>
      <c r="D579" s="13" t="str">
        <f>"Q"&amp;ROUNDUP(MONTH(SalesDataTable[[#This Row],[Order Date]])/3,0)</f>
        <v>Q2</v>
      </c>
      <c r="E579" s="13">
        <f>MONTH(SalesDataTable[[#This Row],[Order Date]])</f>
        <v>4</v>
      </c>
      <c r="F579" s="3" t="str">
        <f>TEXT(SalesDataTable[[#This Row],[Order Date]],"mmm")</f>
        <v>Apr</v>
      </c>
      <c r="G579" s="3" t="s">
        <v>20</v>
      </c>
      <c r="H579" s="3" t="s">
        <v>47</v>
      </c>
      <c r="I579" s="3" t="s">
        <v>28</v>
      </c>
      <c r="J579" s="3" t="s">
        <v>3</v>
      </c>
      <c r="K579" s="3" t="s">
        <v>14</v>
      </c>
      <c r="L579" s="3" t="s">
        <v>32</v>
      </c>
      <c r="M579" s="7">
        <v>1</v>
      </c>
      <c r="N579" s="4">
        <v>46.86</v>
      </c>
      <c r="O579" s="5">
        <v>0</v>
      </c>
      <c r="P579" s="4">
        <v>18.190000000000001</v>
      </c>
      <c r="Q579" s="4">
        <f t="shared" si="36"/>
        <v>46.86</v>
      </c>
      <c r="R579" s="4">
        <f t="shared" si="37"/>
        <v>18.190000000000001</v>
      </c>
      <c r="S579" s="4">
        <f t="shared" si="38"/>
        <v>28.669999999999998</v>
      </c>
      <c r="T579" s="6">
        <f t="shared" si="39"/>
        <v>0.61182244985061884</v>
      </c>
    </row>
    <row r="580" spans="1:20" ht="15.6">
      <c r="A580" s="2">
        <v>4899</v>
      </c>
      <c r="B580" s="10">
        <v>46127</v>
      </c>
      <c r="C580" s="3">
        <f>YEAR(SalesDataTable[[#This Row],[Order Date]])</f>
        <v>2026</v>
      </c>
      <c r="D580" s="13" t="str">
        <f>"Q"&amp;ROUNDUP(MONTH(SalesDataTable[[#This Row],[Order Date]])/3,0)</f>
        <v>Q2</v>
      </c>
      <c r="E580" s="13">
        <f>MONTH(SalesDataTable[[#This Row],[Order Date]])</f>
        <v>4</v>
      </c>
      <c r="F580" s="3" t="str">
        <f>TEXT(SalesDataTable[[#This Row],[Order Date]],"mmm")</f>
        <v>Apr</v>
      </c>
      <c r="G580" s="3" t="s">
        <v>0</v>
      </c>
      <c r="H580" s="3" t="s">
        <v>36</v>
      </c>
      <c r="I580" s="3" t="s">
        <v>2</v>
      </c>
      <c r="J580" s="3" t="s">
        <v>13</v>
      </c>
      <c r="K580" s="3" t="s">
        <v>23</v>
      </c>
      <c r="L580" s="3" t="s">
        <v>40</v>
      </c>
      <c r="M580" s="7">
        <v>2</v>
      </c>
      <c r="N580" s="4">
        <v>82.13</v>
      </c>
      <c r="O580" s="5">
        <v>0.05</v>
      </c>
      <c r="P580" s="4">
        <v>39.909999999999997</v>
      </c>
      <c r="Q580" s="4">
        <f t="shared" si="36"/>
        <v>156.047</v>
      </c>
      <c r="R580" s="4">
        <f t="shared" si="37"/>
        <v>79.819999999999993</v>
      </c>
      <c r="S580" s="4">
        <f t="shared" si="38"/>
        <v>76.227000000000004</v>
      </c>
      <c r="T580" s="6">
        <f t="shared" si="39"/>
        <v>0.48848744288579726</v>
      </c>
    </row>
    <row r="581" spans="1:20" ht="15.6">
      <c r="A581" s="2">
        <v>5042</v>
      </c>
      <c r="B581" s="10">
        <v>46127</v>
      </c>
      <c r="C581" s="3">
        <f>YEAR(SalesDataTable[[#This Row],[Order Date]])</f>
        <v>2026</v>
      </c>
      <c r="D581" s="13" t="str">
        <f>"Q"&amp;ROUNDUP(MONTH(SalesDataTable[[#This Row],[Order Date]])/3,0)</f>
        <v>Q2</v>
      </c>
      <c r="E581" s="13">
        <f>MONTH(SalesDataTable[[#This Row],[Order Date]])</f>
        <v>4</v>
      </c>
      <c r="F581" s="3" t="str">
        <f>TEXT(SalesDataTable[[#This Row],[Order Date]],"mmm")</f>
        <v>Apr</v>
      </c>
      <c r="G581" s="3" t="s">
        <v>6</v>
      </c>
      <c r="H581" s="3" t="s">
        <v>27</v>
      </c>
      <c r="I581" s="3" t="s">
        <v>19</v>
      </c>
      <c r="J581" s="3" t="s">
        <v>16</v>
      </c>
      <c r="K581" s="3" t="s">
        <v>14</v>
      </c>
      <c r="L581" s="3" t="s">
        <v>48</v>
      </c>
      <c r="M581" s="7">
        <v>1</v>
      </c>
      <c r="N581" s="4">
        <v>163.16</v>
      </c>
      <c r="O581" s="5">
        <v>0</v>
      </c>
      <c r="P581" s="4">
        <v>88.78</v>
      </c>
      <c r="Q581" s="4">
        <f t="shared" si="36"/>
        <v>163.16</v>
      </c>
      <c r="R581" s="4">
        <f t="shared" si="37"/>
        <v>88.78</v>
      </c>
      <c r="S581" s="4">
        <f t="shared" si="38"/>
        <v>74.38</v>
      </c>
      <c r="T581" s="6">
        <f t="shared" si="39"/>
        <v>0.45587153714145623</v>
      </c>
    </row>
    <row r="582" spans="1:20" ht="15.6">
      <c r="A582" s="2">
        <v>2248</v>
      </c>
      <c r="B582" s="10">
        <v>46128</v>
      </c>
      <c r="C582" s="3">
        <f>YEAR(SalesDataTable[[#This Row],[Order Date]])</f>
        <v>2026</v>
      </c>
      <c r="D582" s="13" t="str">
        <f>"Q"&amp;ROUNDUP(MONTH(SalesDataTable[[#This Row],[Order Date]])/3,0)</f>
        <v>Q2</v>
      </c>
      <c r="E582" s="13">
        <f>MONTH(SalesDataTable[[#This Row],[Order Date]])</f>
        <v>4</v>
      </c>
      <c r="F582" s="3" t="str">
        <f>TEXT(SalesDataTable[[#This Row],[Order Date]],"mmm")</f>
        <v>Apr</v>
      </c>
      <c r="G582" s="3" t="s">
        <v>0</v>
      </c>
      <c r="H582" s="3" t="s">
        <v>50</v>
      </c>
      <c r="I582" s="3" t="s">
        <v>19</v>
      </c>
      <c r="J582" s="3" t="s">
        <v>13</v>
      </c>
      <c r="K582" s="3" t="s">
        <v>14</v>
      </c>
      <c r="L582" s="3" t="s">
        <v>15</v>
      </c>
      <c r="M582" s="7">
        <v>2</v>
      </c>
      <c r="N582" s="4">
        <v>36.68</v>
      </c>
      <c r="O582" s="5">
        <v>0.1</v>
      </c>
      <c r="P582" s="4">
        <v>13.92</v>
      </c>
      <c r="Q582" s="4">
        <f t="shared" si="36"/>
        <v>66.024000000000001</v>
      </c>
      <c r="R582" s="4">
        <f t="shared" si="37"/>
        <v>27.84</v>
      </c>
      <c r="S582" s="4">
        <f t="shared" si="38"/>
        <v>38.183999999999997</v>
      </c>
      <c r="T582" s="6">
        <f t="shared" si="39"/>
        <v>0.57833515085423481</v>
      </c>
    </row>
    <row r="583" spans="1:20" ht="15.6">
      <c r="A583" s="2">
        <v>2427</v>
      </c>
      <c r="B583" s="10">
        <v>46128</v>
      </c>
      <c r="C583" s="3">
        <f>YEAR(SalesDataTable[[#This Row],[Order Date]])</f>
        <v>2026</v>
      </c>
      <c r="D583" s="13" t="str">
        <f>"Q"&amp;ROUNDUP(MONTH(SalesDataTable[[#This Row],[Order Date]])/3,0)</f>
        <v>Q2</v>
      </c>
      <c r="E583" s="13">
        <f>MONTH(SalesDataTable[[#This Row],[Order Date]])</f>
        <v>4</v>
      </c>
      <c r="F583" s="3" t="str">
        <f>TEXT(SalesDataTable[[#This Row],[Order Date]],"mmm")</f>
        <v>Apr</v>
      </c>
      <c r="G583" s="3" t="s">
        <v>20</v>
      </c>
      <c r="H583" s="3" t="s">
        <v>47</v>
      </c>
      <c r="I583" s="3" t="s">
        <v>2</v>
      </c>
      <c r="J583" s="3" t="s">
        <v>13</v>
      </c>
      <c r="K583" s="3" t="s">
        <v>14</v>
      </c>
      <c r="L583" s="3" t="s">
        <v>32</v>
      </c>
      <c r="M583" s="7">
        <v>1</v>
      </c>
      <c r="N583" s="4">
        <v>45.82</v>
      </c>
      <c r="O583" s="5">
        <v>0.1</v>
      </c>
      <c r="P583" s="4">
        <v>18.48</v>
      </c>
      <c r="Q583" s="4">
        <f t="shared" si="36"/>
        <v>41.238</v>
      </c>
      <c r="R583" s="4">
        <f t="shared" si="37"/>
        <v>18.48</v>
      </c>
      <c r="S583" s="4">
        <f t="shared" si="38"/>
        <v>22.757999999999999</v>
      </c>
      <c r="T583" s="6">
        <f t="shared" si="39"/>
        <v>0.55186963480285167</v>
      </c>
    </row>
    <row r="584" spans="1:20" ht="15.6">
      <c r="A584" s="2">
        <v>2445</v>
      </c>
      <c r="B584" s="10">
        <v>46128</v>
      </c>
      <c r="C584" s="3">
        <f>YEAR(SalesDataTable[[#This Row],[Order Date]])</f>
        <v>2026</v>
      </c>
      <c r="D584" s="13" t="str">
        <f>"Q"&amp;ROUNDUP(MONTH(SalesDataTable[[#This Row],[Order Date]])/3,0)</f>
        <v>Q2</v>
      </c>
      <c r="E584" s="13">
        <f>MONTH(SalesDataTable[[#This Row],[Order Date]])</f>
        <v>4</v>
      </c>
      <c r="F584" s="3" t="str">
        <f>TEXT(SalesDataTable[[#This Row],[Order Date]],"mmm")</f>
        <v>Apr</v>
      </c>
      <c r="G584" s="3" t="s">
        <v>0</v>
      </c>
      <c r="H584" s="3" t="s">
        <v>50</v>
      </c>
      <c r="I584" s="3" t="s">
        <v>2</v>
      </c>
      <c r="J584" s="3" t="s">
        <v>3</v>
      </c>
      <c r="K584" s="3" t="s">
        <v>9</v>
      </c>
      <c r="L584" s="3" t="s">
        <v>46</v>
      </c>
      <c r="M584" s="7">
        <v>1</v>
      </c>
      <c r="N584" s="4">
        <v>70.95</v>
      </c>
      <c r="O584" s="5">
        <v>0</v>
      </c>
      <c r="P584" s="4">
        <v>31.43</v>
      </c>
      <c r="Q584" s="4">
        <f t="shared" si="36"/>
        <v>70.95</v>
      </c>
      <c r="R584" s="4">
        <f t="shared" si="37"/>
        <v>31.43</v>
      </c>
      <c r="S584" s="4">
        <f t="shared" si="38"/>
        <v>39.520000000000003</v>
      </c>
      <c r="T584" s="6">
        <f t="shared" si="39"/>
        <v>0.55701198026779419</v>
      </c>
    </row>
    <row r="585" spans="1:20" ht="15.6">
      <c r="A585" s="2">
        <v>3311</v>
      </c>
      <c r="B585" s="10">
        <v>46128</v>
      </c>
      <c r="C585" s="3">
        <f>YEAR(SalesDataTable[[#This Row],[Order Date]])</f>
        <v>2026</v>
      </c>
      <c r="D585" s="13" t="str">
        <f>"Q"&amp;ROUNDUP(MONTH(SalesDataTable[[#This Row],[Order Date]])/3,0)</f>
        <v>Q2</v>
      </c>
      <c r="E585" s="13">
        <f>MONTH(SalesDataTable[[#This Row],[Order Date]])</f>
        <v>4</v>
      </c>
      <c r="F585" s="3" t="str">
        <f>TEXT(SalesDataTable[[#This Row],[Order Date]],"mmm")</f>
        <v>Apr</v>
      </c>
      <c r="G585" s="3" t="s">
        <v>6</v>
      </c>
      <c r="H585" s="3" t="s">
        <v>41</v>
      </c>
      <c r="I585" s="3" t="s">
        <v>2</v>
      </c>
      <c r="J585" s="3" t="s">
        <v>13</v>
      </c>
      <c r="K585" s="3" t="s">
        <v>14</v>
      </c>
      <c r="L585" s="3" t="s">
        <v>32</v>
      </c>
      <c r="M585" s="7">
        <v>1</v>
      </c>
      <c r="N585" s="4">
        <v>46.68</v>
      </c>
      <c r="O585" s="5">
        <v>0.05</v>
      </c>
      <c r="P585" s="4">
        <v>18.350000000000001</v>
      </c>
      <c r="Q585" s="4">
        <f t="shared" si="36"/>
        <v>44.345999999999997</v>
      </c>
      <c r="R585" s="4">
        <f t="shared" si="37"/>
        <v>18.350000000000001</v>
      </c>
      <c r="S585" s="4">
        <f t="shared" si="38"/>
        <v>25.995999999999995</v>
      </c>
      <c r="T585" s="6">
        <f t="shared" si="39"/>
        <v>0.58620845172056102</v>
      </c>
    </row>
    <row r="586" spans="1:20" ht="15.6">
      <c r="A586" s="2">
        <v>3320</v>
      </c>
      <c r="B586" s="10">
        <v>46128</v>
      </c>
      <c r="C586" s="3">
        <f>YEAR(SalesDataTable[[#This Row],[Order Date]])</f>
        <v>2026</v>
      </c>
      <c r="D586" s="13" t="str">
        <f>"Q"&amp;ROUNDUP(MONTH(SalesDataTable[[#This Row],[Order Date]])/3,0)</f>
        <v>Q2</v>
      </c>
      <c r="E586" s="13">
        <f>MONTH(SalesDataTable[[#This Row],[Order Date]])</f>
        <v>4</v>
      </c>
      <c r="F586" s="3" t="str">
        <f>TEXT(SalesDataTable[[#This Row],[Order Date]],"mmm")</f>
        <v>Apr</v>
      </c>
      <c r="G586" s="3" t="s">
        <v>11</v>
      </c>
      <c r="H586" s="3" t="s">
        <v>52</v>
      </c>
      <c r="I586" s="3" t="s">
        <v>2</v>
      </c>
      <c r="J586" s="3" t="s">
        <v>16</v>
      </c>
      <c r="K586" s="3" t="s">
        <v>14</v>
      </c>
      <c r="L586" s="3" t="s">
        <v>48</v>
      </c>
      <c r="M586" s="7">
        <v>5</v>
      </c>
      <c r="N586" s="4">
        <v>164.31</v>
      </c>
      <c r="O586" s="5">
        <v>0.05</v>
      </c>
      <c r="P586" s="4">
        <v>85.41</v>
      </c>
      <c r="Q586" s="4">
        <f t="shared" si="36"/>
        <v>780.47249999999997</v>
      </c>
      <c r="R586" s="4">
        <f t="shared" si="37"/>
        <v>427.04999999999995</v>
      </c>
      <c r="S586" s="4">
        <f t="shared" si="38"/>
        <v>353.42250000000001</v>
      </c>
      <c r="T586" s="6">
        <f t="shared" si="39"/>
        <v>0.45283145786686912</v>
      </c>
    </row>
    <row r="587" spans="1:20" ht="15.6">
      <c r="A587" s="2">
        <v>3321</v>
      </c>
      <c r="B587" s="10">
        <v>46128</v>
      </c>
      <c r="C587" s="3">
        <f>YEAR(SalesDataTable[[#This Row],[Order Date]])</f>
        <v>2026</v>
      </c>
      <c r="D587" s="13" t="str">
        <f>"Q"&amp;ROUNDUP(MONTH(SalesDataTable[[#This Row],[Order Date]])/3,0)</f>
        <v>Q2</v>
      </c>
      <c r="E587" s="13">
        <f>MONTH(SalesDataTable[[#This Row],[Order Date]])</f>
        <v>4</v>
      </c>
      <c r="F587" s="3" t="str">
        <f>TEXT(SalesDataTable[[#This Row],[Order Date]],"mmm")</f>
        <v>Apr</v>
      </c>
      <c r="G587" s="3" t="s">
        <v>6</v>
      </c>
      <c r="H587" s="3" t="s">
        <v>27</v>
      </c>
      <c r="I587" s="3" t="s">
        <v>2</v>
      </c>
      <c r="J587" s="3" t="s">
        <v>16</v>
      </c>
      <c r="K587" s="3" t="s">
        <v>14</v>
      </c>
      <c r="L587" s="3" t="s">
        <v>15</v>
      </c>
      <c r="M587" s="7">
        <v>3</v>
      </c>
      <c r="N587" s="4">
        <v>35.57</v>
      </c>
      <c r="O587" s="5">
        <v>0</v>
      </c>
      <c r="P587" s="4">
        <v>13.67</v>
      </c>
      <c r="Q587" s="4">
        <f t="shared" si="36"/>
        <v>106.71000000000001</v>
      </c>
      <c r="R587" s="4">
        <f t="shared" si="37"/>
        <v>41.01</v>
      </c>
      <c r="S587" s="4">
        <f t="shared" si="38"/>
        <v>65.700000000000017</v>
      </c>
      <c r="T587" s="6">
        <f t="shared" si="39"/>
        <v>0.61568737700309262</v>
      </c>
    </row>
    <row r="588" spans="1:20" ht="15.6">
      <c r="A588" s="2">
        <v>5181</v>
      </c>
      <c r="B588" s="10">
        <v>46128</v>
      </c>
      <c r="C588" s="3">
        <f>YEAR(SalesDataTable[[#This Row],[Order Date]])</f>
        <v>2026</v>
      </c>
      <c r="D588" s="13" t="str">
        <f>"Q"&amp;ROUNDUP(MONTH(SalesDataTable[[#This Row],[Order Date]])/3,0)</f>
        <v>Q2</v>
      </c>
      <c r="E588" s="13">
        <f>MONTH(SalesDataTable[[#This Row],[Order Date]])</f>
        <v>4</v>
      </c>
      <c r="F588" s="3" t="str">
        <f>TEXT(SalesDataTable[[#This Row],[Order Date]],"mmm")</f>
        <v>Apr</v>
      </c>
      <c r="G588" s="3" t="s">
        <v>0</v>
      </c>
      <c r="H588" s="3" t="s">
        <v>1</v>
      </c>
      <c r="I588" s="3" t="s">
        <v>28</v>
      </c>
      <c r="J588" s="3" t="s">
        <v>13</v>
      </c>
      <c r="K588" s="3" t="s">
        <v>14</v>
      </c>
      <c r="L588" s="3" t="s">
        <v>32</v>
      </c>
      <c r="M588" s="7">
        <v>2</v>
      </c>
      <c r="N588" s="4">
        <v>45.51</v>
      </c>
      <c r="O588" s="5">
        <v>0.1</v>
      </c>
      <c r="P588" s="4">
        <v>18.809999999999999</v>
      </c>
      <c r="Q588" s="4">
        <f t="shared" si="36"/>
        <v>81.917999999999992</v>
      </c>
      <c r="R588" s="4">
        <f t="shared" si="37"/>
        <v>37.619999999999997</v>
      </c>
      <c r="S588" s="4">
        <f t="shared" si="38"/>
        <v>44.297999999999995</v>
      </c>
      <c r="T588" s="6">
        <f t="shared" si="39"/>
        <v>0.54076027246758951</v>
      </c>
    </row>
    <row r="589" spans="1:20" ht="15.6">
      <c r="A589" s="2">
        <v>5187</v>
      </c>
      <c r="B589" s="10">
        <v>46128</v>
      </c>
      <c r="C589" s="3">
        <f>YEAR(SalesDataTable[[#This Row],[Order Date]])</f>
        <v>2026</v>
      </c>
      <c r="D589" s="13" t="str">
        <f>"Q"&amp;ROUNDUP(MONTH(SalesDataTable[[#This Row],[Order Date]])/3,0)</f>
        <v>Q2</v>
      </c>
      <c r="E589" s="13">
        <f>MONTH(SalesDataTable[[#This Row],[Order Date]])</f>
        <v>4</v>
      </c>
      <c r="F589" s="3" t="str">
        <f>TEXT(SalesDataTable[[#This Row],[Order Date]],"mmm")</f>
        <v>Apr</v>
      </c>
      <c r="G589" s="3" t="s">
        <v>20</v>
      </c>
      <c r="H589" s="3" t="s">
        <v>33</v>
      </c>
      <c r="I589" s="3" t="s">
        <v>2</v>
      </c>
      <c r="J589" s="3" t="s">
        <v>3</v>
      </c>
      <c r="K589" s="3" t="s">
        <v>23</v>
      </c>
      <c r="L589" s="3" t="s">
        <v>29</v>
      </c>
      <c r="M589" s="7">
        <v>2</v>
      </c>
      <c r="N589" s="4">
        <v>198.32</v>
      </c>
      <c r="O589" s="5">
        <v>0</v>
      </c>
      <c r="P589" s="4">
        <v>106.8</v>
      </c>
      <c r="Q589" s="4">
        <f t="shared" si="36"/>
        <v>396.64</v>
      </c>
      <c r="R589" s="4">
        <f t="shared" si="37"/>
        <v>213.6</v>
      </c>
      <c r="S589" s="4">
        <f t="shared" si="38"/>
        <v>183.04</v>
      </c>
      <c r="T589" s="6">
        <f t="shared" si="39"/>
        <v>0.46147640177490923</v>
      </c>
    </row>
    <row r="590" spans="1:20" ht="15.6">
      <c r="A590" s="2">
        <v>605</v>
      </c>
      <c r="B590" s="10">
        <v>46129</v>
      </c>
      <c r="C590" s="3">
        <f>YEAR(SalesDataTable[[#This Row],[Order Date]])</f>
        <v>2026</v>
      </c>
      <c r="D590" s="13" t="str">
        <f>"Q"&amp;ROUNDUP(MONTH(SalesDataTable[[#This Row],[Order Date]])/3,0)</f>
        <v>Q2</v>
      </c>
      <c r="E590" s="13">
        <f>MONTH(SalesDataTable[[#This Row],[Order Date]])</f>
        <v>4</v>
      </c>
      <c r="F590" s="3" t="str">
        <f>TEXT(SalesDataTable[[#This Row],[Order Date]],"mmm")</f>
        <v>Apr</v>
      </c>
      <c r="G590" s="3" t="s">
        <v>20</v>
      </c>
      <c r="H590" s="3" t="s">
        <v>33</v>
      </c>
      <c r="I590" s="3" t="s">
        <v>28</v>
      </c>
      <c r="J590" s="3" t="s">
        <v>16</v>
      </c>
      <c r="K590" s="3" t="s">
        <v>14</v>
      </c>
      <c r="L590" s="3" t="s">
        <v>44</v>
      </c>
      <c r="M590" s="7">
        <v>2</v>
      </c>
      <c r="N590" s="4">
        <v>130.94</v>
      </c>
      <c r="O590" s="5">
        <v>0</v>
      </c>
      <c r="P590" s="4">
        <v>67.459999999999994</v>
      </c>
      <c r="Q590" s="4">
        <f t="shared" si="36"/>
        <v>261.88</v>
      </c>
      <c r="R590" s="4">
        <f t="shared" si="37"/>
        <v>134.91999999999999</v>
      </c>
      <c r="S590" s="4">
        <f t="shared" si="38"/>
        <v>126.96000000000001</v>
      </c>
      <c r="T590" s="6">
        <f t="shared" si="39"/>
        <v>0.48480219948067821</v>
      </c>
    </row>
    <row r="591" spans="1:20" ht="15.6">
      <c r="A591" s="2">
        <v>3244</v>
      </c>
      <c r="B591" s="10">
        <v>46129</v>
      </c>
      <c r="C591" s="3">
        <f>YEAR(SalesDataTable[[#This Row],[Order Date]])</f>
        <v>2026</v>
      </c>
      <c r="D591" s="13" t="str">
        <f>"Q"&amp;ROUNDUP(MONTH(SalesDataTable[[#This Row],[Order Date]])/3,0)</f>
        <v>Q2</v>
      </c>
      <c r="E591" s="13">
        <f>MONTH(SalesDataTable[[#This Row],[Order Date]])</f>
        <v>4</v>
      </c>
      <c r="F591" s="3" t="str">
        <f>TEXT(SalesDataTable[[#This Row],[Order Date]],"mmm")</f>
        <v>Apr</v>
      </c>
      <c r="G591" s="3" t="s">
        <v>6</v>
      </c>
      <c r="H591" s="3" t="s">
        <v>41</v>
      </c>
      <c r="I591" s="3" t="s">
        <v>28</v>
      </c>
      <c r="J591" s="3" t="s">
        <v>3</v>
      </c>
      <c r="K591" s="3" t="s">
        <v>14</v>
      </c>
      <c r="L591" s="3" t="s">
        <v>44</v>
      </c>
      <c r="M591" s="7">
        <v>1</v>
      </c>
      <c r="N591" s="4">
        <v>131.62</v>
      </c>
      <c r="O591" s="5">
        <v>0</v>
      </c>
      <c r="P591" s="4">
        <v>66.95</v>
      </c>
      <c r="Q591" s="4">
        <f t="shared" si="36"/>
        <v>131.62</v>
      </c>
      <c r="R591" s="4">
        <f t="shared" si="37"/>
        <v>66.95</v>
      </c>
      <c r="S591" s="4">
        <f t="shared" si="38"/>
        <v>64.67</v>
      </c>
      <c r="T591" s="6">
        <f t="shared" si="39"/>
        <v>0.49133870232487464</v>
      </c>
    </row>
    <row r="592" spans="1:20" ht="15.6">
      <c r="A592" s="2">
        <v>4047</v>
      </c>
      <c r="B592" s="10">
        <v>46129</v>
      </c>
      <c r="C592" s="3">
        <f>YEAR(SalesDataTable[[#This Row],[Order Date]])</f>
        <v>2026</v>
      </c>
      <c r="D592" s="13" t="str">
        <f>"Q"&amp;ROUNDUP(MONTH(SalesDataTable[[#This Row],[Order Date]])/3,0)</f>
        <v>Q2</v>
      </c>
      <c r="E592" s="13">
        <f>MONTH(SalesDataTable[[#This Row],[Order Date]])</f>
        <v>4</v>
      </c>
      <c r="F592" s="3" t="str">
        <f>TEXT(SalesDataTable[[#This Row],[Order Date]],"mmm")</f>
        <v>Apr</v>
      </c>
      <c r="G592" s="3" t="s">
        <v>0</v>
      </c>
      <c r="H592" s="3" t="s">
        <v>1</v>
      </c>
      <c r="I592" s="3" t="s">
        <v>8</v>
      </c>
      <c r="J592" s="3" t="s">
        <v>16</v>
      </c>
      <c r="K592" s="3" t="s">
        <v>14</v>
      </c>
      <c r="L592" s="3" t="s">
        <v>48</v>
      </c>
      <c r="M592" s="7">
        <v>8</v>
      </c>
      <c r="N592" s="4">
        <v>168.34</v>
      </c>
      <c r="O592" s="5">
        <v>0.15</v>
      </c>
      <c r="P592" s="4">
        <v>88.7</v>
      </c>
      <c r="Q592" s="4">
        <f t="shared" si="36"/>
        <v>1144.712</v>
      </c>
      <c r="R592" s="4">
        <f t="shared" si="37"/>
        <v>709.6</v>
      </c>
      <c r="S592" s="4">
        <f t="shared" si="38"/>
        <v>435.11199999999997</v>
      </c>
      <c r="T592" s="6">
        <f t="shared" si="39"/>
        <v>0.38010608781946897</v>
      </c>
    </row>
    <row r="593" spans="1:20" ht="15.6">
      <c r="A593" s="2">
        <v>4101</v>
      </c>
      <c r="B593" s="10">
        <v>46129</v>
      </c>
      <c r="C593" s="3">
        <f>YEAR(SalesDataTable[[#This Row],[Order Date]])</f>
        <v>2026</v>
      </c>
      <c r="D593" s="13" t="str">
        <f>"Q"&amp;ROUNDUP(MONTH(SalesDataTable[[#This Row],[Order Date]])/3,0)</f>
        <v>Q2</v>
      </c>
      <c r="E593" s="13">
        <f>MONTH(SalesDataTable[[#This Row],[Order Date]])</f>
        <v>4</v>
      </c>
      <c r="F593" s="3" t="str">
        <f>TEXT(SalesDataTable[[#This Row],[Order Date]],"mmm")</f>
        <v>Apr</v>
      </c>
      <c r="G593" s="3" t="s">
        <v>6</v>
      </c>
      <c r="H593" s="3" t="s">
        <v>27</v>
      </c>
      <c r="I593" s="3" t="s">
        <v>2</v>
      </c>
      <c r="J593" s="3" t="s">
        <v>3</v>
      </c>
      <c r="K593" s="3" t="s">
        <v>23</v>
      </c>
      <c r="L593" s="3" t="s">
        <v>40</v>
      </c>
      <c r="M593" s="7">
        <v>1</v>
      </c>
      <c r="N593" s="4">
        <v>81.040000000000006</v>
      </c>
      <c r="O593" s="5">
        <v>0</v>
      </c>
      <c r="P593" s="4">
        <v>39.97</v>
      </c>
      <c r="Q593" s="4">
        <f t="shared" si="36"/>
        <v>81.040000000000006</v>
      </c>
      <c r="R593" s="4">
        <f t="shared" si="37"/>
        <v>39.97</v>
      </c>
      <c r="S593" s="4">
        <f t="shared" si="38"/>
        <v>41.070000000000007</v>
      </c>
      <c r="T593" s="6">
        <f t="shared" si="39"/>
        <v>0.50678677196446209</v>
      </c>
    </row>
    <row r="594" spans="1:20" ht="15.6">
      <c r="A594" s="2">
        <v>4537</v>
      </c>
      <c r="B594" s="10">
        <v>46129</v>
      </c>
      <c r="C594" s="3">
        <f>YEAR(SalesDataTable[[#This Row],[Order Date]])</f>
        <v>2026</v>
      </c>
      <c r="D594" s="13" t="str">
        <f>"Q"&amp;ROUNDUP(MONTH(SalesDataTable[[#This Row],[Order Date]])/3,0)</f>
        <v>Q2</v>
      </c>
      <c r="E594" s="13">
        <f>MONTH(SalesDataTable[[#This Row],[Order Date]])</f>
        <v>4</v>
      </c>
      <c r="F594" s="3" t="str">
        <f>TEXT(SalesDataTable[[#This Row],[Order Date]],"mmm")</f>
        <v>Apr</v>
      </c>
      <c r="G594" s="3" t="s">
        <v>20</v>
      </c>
      <c r="H594" s="3" t="s">
        <v>33</v>
      </c>
      <c r="I594" s="3" t="s">
        <v>2</v>
      </c>
      <c r="J594" s="3" t="s">
        <v>16</v>
      </c>
      <c r="K594" s="3" t="s">
        <v>23</v>
      </c>
      <c r="L594" s="3" t="s">
        <v>40</v>
      </c>
      <c r="M594" s="7">
        <v>3</v>
      </c>
      <c r="N594" s="4">
        <v>81.53</v>
      </c>
      <c r="O594" s="5">
        <v>0.05</v>
      </c>
      <c r="P594" s="4">
        <v>38.630000000000003</v>
      </c>
      <c r="Q594" s="4">
        <f t="shared" si="36"/>
        <v>232.3605</v>
      </c>
      <c r="R594" s="4">
        <f t="shared" si="37"/>
        <v>115.89000000000001</v>
      </c>
      <c r="S594" s="4">
        <f t="shared" si="38"/>
        <v>116.47049999999999</v>
      </c>
      <c r="T594" s="6">
        <f t="shared" si="39"/>
        <v>0.50124913657872139</v>
      </c>
    </row>
    <row r="595" spans="1:20" ht="15.6">
      <c r="A595" s="2">
        <v>754</v>
      </c>
      <c r="B595" s="10">
        <v>46130</v>
      </c>
      <c r="C595" s="3">
        <f>YEAR(SalesDataTable[[#This Row],[Order Date]])</f>
        <v>2026</v>
      </c>
      <c r="D595" s="13" t="str">
        <f>"Q"&amp;ROUNDUP(MONTH(SalesDataTable[[#This Row],[Order Date]])/3,0)</f>
        <v>Q2</v>
      </c>
      <c r="E595" s="13">
        <f>MONTH(SalesDataTable[[#This Row],[Order Date]])</f>
        <v>4</v>
      </c>
      <c r="F595" s="3" t="str">
        <f>TEXT(SalesDataTable[[#This Row],[Order Date]],"mmm")</f>
        <v>Apr</v>
      </c>
      <c r="G595" s="3" t="s">
        <v>11</v>
      </c>
      <c r="H595" s="3" t="s">
        <v>39</v>
      </c>
      <c r="I595" s="3" t="s">
        <v>28</v>
      </c>
      <c r="J595" s="3" t="s">
        <v>3</v>
      </c>
      <c r="K595" s="3" t="s">
        <v>4</v>
      </c>
      <c r="L595" s="3" t="s">
        <v>30</v>
      </c>
      <c r="M595" s="7">
        <v>3</v>
      </c>
      <c r="N595" s="4">
        <v>104.8</v>
      </c>
      <c r="O595" s="5">
        <v>0.1</v>
      </c>
      <c r="P595" s="4">
        <v>50.59</v>
      </c>
      <c r="Q595" s="4">
        <f t="shared" si="36"/>
        <v>282.95999999999998</v>
      </c>
      <c r="R595" s="4">
        <f t="shared" si="37"/>
        <v>151.77000000000001</v>
      </c>
      <c r="S595" s="4">
        <f t="shared" si="38"/>
        <v>131.18999999999997</v>
      </c>
      <c r="T595" s="6">
        <f t="shared" si="39"/>
        <v>0.46363443596268017</v>
      </c>
    </row>
    <row r="596" spans="1:20" ht="15.6">
      <c r="A596" s="2">
        <v>1340</v>
      </c>
      <c r="B596" s="10">
        <v>46130</v>
      </c>
      <c r="C596" s="3">
        <f>YEAR(SalesDataTable[[#This Row],[Order Date]])</f>
        <v>2026</v>
      </c>
      <c r="D596" s="13" t="str">
        <f>"Q"&amp;ROUNDUP(MONTH(SalesDataTable[[#This Row],[Order Date]])/3,0)</f>
        <v>Q2</v>
      </c>
      <c r="E596" s="13">
        <f>MONTH(SalesDataTable[[#This Row],[Order Date]])</f>
        <v>4</v>
      </c>
      <c r="F596" s="3" t="str">
        <f>TEXT(SalesDataTable[[#This Row],[Order Date]],"mmm")</f>
        <v>Apr</v>
      </c>
      <c r="G596" s="3" t="s">
        <v>20</v>
      </c>
      <c r="H596" s="3" t="s">
        <v>33</v>
      </c>
      <c r="I596" s="3" t="s">
        <v>2</v>
      </c>
      <c r="J596" s="3" t="s">
        <v>13</v>
      </c>
      <c r="K596" s="3" t="s">
        <v>34</v>
      </c>
      <c r="L596" s="3" t="s">
        <v>45</v>
      </c>
      <c r="M596" s="7">
        <v>2</v>
      </c>
      <c r="N596" s="4">
        <v>51.24</v>
      </c>
      <c r="O596" s="5">
        <v>0</v>
      </c>
      <c r="P596" s="4">
        <v>22.52</v>
      </c>
      <c r="Q596" s="4">
        <f t="shared" si="36"/>
        <v>102.48</v>
      </c>
      <c r="R596" s="4">
        <f t="shared" si="37"/>
        <v>45.04</v>
      </c>
      <c r="S596" s="4">
        <f t="shared" si="38"/>
        <v>57.440000000000005</v>
      </c>
      <c r="T596" s="6">
        <f t="shared" si="39"/>
        <v>0.56049960967993762</v>
      </c>
    </row>
    <row r="597" spans="1:20" ht="15.6">
      <c r="A597" s="2">
        <v>1444</v>
      </c>
      <c r="B597" s="10">
        <v>46130</v>
      </c>
      <c r="C597" s="3">
        <f>YEAR(SalesDataTable[[#This Row],[Order Date]])</f>
        <v>2026</v>
      </c>
      <c r="D597" s="13" t="str">
        <f>"Q"&amp;ROUNDUP(MONTH(SalesDataTable[[#This Row],[Order Date]])/3,0)</f>
        <v>Q2</v>
      </c>
      <c r="E597" s="13">
        <f>MONTH(SalesDataTable[[#This Row],[Order Date]])</f>
        <v>4</v>
      </c>
      <c r="F597" s="3" t="str">
        <f>TEXT(SalesDataTable[[#This Row],[Order Date]],"mmm")</f>
        <v>Apr</v>
      </c>
      <c r="G597" s="3" t="s">
        <v>11</v>
      </c>
      <c r="H597" s="3" t="s">
        <v>39</v>
      </c>
      <c r="I597" s="3" t="s">
        <v>19</v>
      </c>
      <c r="J597" s="3" t="s">
        <v>3</v>
      </c>
      <c r="K597" s="3" t="s">
        <v>23</v>
      </c>
      <c r="L597" s="3" t="s">
        <v>51</v>
      </c>
      <c r="M597" s="7">
        <v>1</v>
      </c>
      <c r="N597" s="4">
        <v>120.52</v>
      </c>
      <c r="O597" s="5">
        <v>0.1</v>
      </c>
      <c r="P597" s="4">
        <v>59.01</v>
      </c>
      <c r="Q597" s="4">
        <f t="shared" si="36"/>
        <v>108.468</v>
      </c>
      <c r="R597" s="4">
        <f t="shared" si="37"/>
        <v>59.01</v>
      </c>
      <c r="S597" s="4">
        <f t="shared" si="38"/>
        <v>49.458000000000006</v>
      </c>
      <c r="T597" s="6">
        <f t="shared" si="39"/>
        <v>0.45596858059519862</v>
      </c>
    </row>
    <row r="598" spans="1:20" ht="15.6">
      <c r="A598" s="2">
        <v>2390</v>
      </c>
      <c r="B598" s="10">
        <v>46130</v>
      </c>
      <c r="C598" s="3">
        <f>YEAR(SalesDataTable[[#This Row],[Order Date]])</f>
        <v>2026</v>
      </c>
      <c r="D598" s="13" t="str">
        <f>"Q"&amp;ROUNDUP(MONTH(SalesDataTable[[#This Row],[Order Date]])/3,0)</f>
        <v>Q2</v>
      </c>
      <c r="E598" s="13">
        <f>MONTH(SalesDataTable[[#This Row],[Order Date]])</f>
        <v>4</v>
      </c>
      <c r="F598" s="3" t="str">
        <f>TEXT(SalesDataTable[[#This Row],[Order Date]],"mmm")</f>
        <v>Apr</v>
      </c>
      <c r="G598" s="3" t="s">
        <v>20</v>
      </c>
      <c r="H598" s="3" t="s">
        <v>33</v>
      </c>
      <c r="I598" s="3" t="s">
        <v>19</v>
      </c>
      <c r="J598" s="3" t="s">
        <v>3</v>
      </c>
      <c r="K598" s="3" t="s">
        <v>23</v>
      </c>
      <c r="L598" s="3" t="s">
        <v>40</v>
      </c>
      <c r="M598" s="7">
        <v>1</v>
      </c>
      <c r="N598" s="4">
        <v>80.98</v>
      </c>
      <c r="O598" s="5">
        <v>0</v>
      </c>
      <c r="P598" s="4">
        <v>40.19</v>
      </c>
      <c r="Q598" s="4">
        <f t="shared" si="36"/>
        <v>80.98</v>
      </c>
      <c r="R598" s="4">
        <f t="shared" si="37"/>
        <v>40.19</v>
      </c>
      <c r="S598" s="4">
        <f t="shared" si="38"/>
        <v>40.790000000000006</v>
      </c>
      <c r="T598" s="6">
        <f t="shared" si="39"/>
        <v>0.50370461842430236</v>
      </c>
    </row>
    <row r="599" spans="1:20" ht="15.6">
      <c r="A599" s="2">
        <v>3076</v>
      </c>
      <c r="B599" s="10">
        <v>46130</v>
      </c>
      <c r="C599" s="3">
        <f>YEAR(SalesDataTable[[#This Row],[Order Date]])</f>
        <v>2026</v>
      </c>
      <c r="D599" s="13" t="str">
        <f>"Q"&amp;ROUNDUP(MONTH(SalesDataTable[[#This Row],[Order Date]])/3,0)</f>
        <v>Q2</v>
      </c>
      <c r="E599" s="13">
        <f>MONTH(SalesDataTable[[#This Row],[Order Date]])</f>
        <v>4</v>
      </c>
      <c r="F599" s="3" t="str">
        <f>TEXT(SalesDataTable[[#This Row],[Order Date]],"mmm")</f>
        <v>Apr</v>
      </c>
      <c r="G599" s="3" t="s">
        <v>11</v>
      </c>
      <c r="H599" s="3" t="s">
        <v>12</v>
      </c>
      <c r="I599" s="3" t="s">
        <v>2</v>
      </c>
      <c r="J599" s="3" t="s">
        <v>16</v>
      </c>
      <c r="K599" s="3" t="s">
        <v>23</v>
      </c>
      <c r="L599" s="3" t="s">
        <v>40</v>
      </c>
      <c r="M599" s="7">
        <v>2</v>
      </c>
      <c r="N599" s="4">
        <v>82.58</v>
      </c>
      <c r="O599" s="5">
        <v>0.1</v>
      </c>
      <c r="P599" s="4">
        <v>39.93</v>
      </c>
      <c r="Q599" s="4">
        <f t="shared" si="36"/>
        <v>148.64400000000001</v>
      </c>
      <c r="R599" s="4">
        <f t="shared" si="37"/>
        <v>79.86</v>
      </c>
      <c r="S599" s="4">
        <f t="shared" si="38"/>
        <v>68.784000000000006</v>
      </c>
      <c r="T599" s="6">
        <f t="shared" si="39"/>
        <v>0.46274319851457174</v>
      </c>
    </row>
    <row r="600" spans="1:20" ht="15.6">
      <c r="A600" s="2">
        <v>3157</v>
      </c>
      <c r="B600" s="10">
        <v>46130</v>
      </c>
      <c r="C600" s="3">
        <f>YEAR(SalesDataTable[[#This Row],[Order Date]])</f>
        <v>2026</v>
      </c>
      <c r="D600" s="13" t="str">
        <f>"Q"&amp;ROUNDUP(MONTH(SalesDataTable[[#This Row],[Order Date]])/3,0)</f>
        <v>Q2</v>
      </c>
      <c r="E600" s="13">
        <f>MONTH(SalesDataTable[[#This Row],[Order Date]])</f>
        <v>4</v>
      </c>
      <c r="F600" s="3" t="str">
        <f>TEXT(SalesDataTable[[#This Row],[Order Date]],"mmm")</f>
        <v>Apr</v>
      </c>
      <c r="G600" s="3" t="s">
        <v>20</v>
      </c>
      <c r="H600" s="3" t="s">
        <v>33</v>
      </c>
      <c r="I600" s="3" t="s">
        <v>2</v>
      </c>
      <c r="J600" s="3" t="s">
        <v>13</v>
      </c>
      <c r="K600" s="3" t="s">
        <v>23</v>
      </c>
      <c r="L600" s="3" t="s">
        <v>29</v>
      </c>
      <c r="M600" s="7">
        <v>2</v>
      </c>
      <c r="N600" s="4">
        <v>200.36</v>
      </c>
      <c r="O600" s="5">
        <v>0</v>
      </c>
      <c r="P600" s="4">
        <v>105.12</v>
      </c>
      <c r="Q600" s="4">
        <f t="shared" si="36"/>
        <v>400.72</v>
      </c>
      <c r="R600" s="4">
        <f t="shared" si="37"/>
        <v>210.24</v>
      </c>
      <c r="S600" s="4">
        <f t="shared" si="38"/>
        <v>190.48000000000002</v>
      </c>
      <c r="T600" s="6">
        <f t="shared" si="39"/>
        <v>0.47534438011579161</v>
      </c>
    </row>
    <row r="601" spans="1:20" ht="15.6">
      <c r="A601" s="2">
        <v>4516</v>
      </c>
      <c r="B601" s="10">
        <v>46130</v>
      </c>
      <c r="C601" s="3">
        <f>YEAR(SalesDataTable[[#This Row],[Order Date]])</f>
        <v>2026</v>
      </c>
      <c r="D601" s="13" t="str">
        <f>"Q"&amp;ROUNDUP(MONTH(SalesDataTable[[#This Row],[Order Date]])/3,0)</f>
        <v>Q2</v>
      </c>
      <c r="E601" s="13">
        <f>MONTH(SalesDataTable[[#This Row],[Order Date]])</f>
        <v>4</v>
      </c>
      <c r="F601" s="3" t="str">
        <f>TEXT(SalesDataTable[[#This Row],[Order Date]],"mmm")</f>
        <v>Apr</v>
      </c>
      <c r="G601" s="3" t="s">
        <v>11</v>
      </c>
      <c r="H601" s="3" t="s">
        <v>25</v>
      </c>
      <c r="I601" s="3" t="s">
        <v>2</v>
      </c>
      <c r="J601" s="3" t="s">
        <v>3</v>
      </c>
      <c r="K601" s="3" t="s">
        <v>23</v>
      </c>
      <c r="L601" s="3" t="s">
        <v>29</v>
      </c>
      <c r="M601" s="7">
        <v>1</v>
      </c>
      <c r="N601" s="4">
        <v>196.24</v>
      </c>
      <c r="O601" s="5">
        <v>0</v>
      </c>
      <c r="P601" s="4">
        <v>106.34</v>
      </c>
      <c r="Q601" s="4">
        <f t="shared" si="36"/>
        <v>196.24</v>
      </c>
      <c r="R601" s="4">
        <f t="shared" si="37"/>
        <v>106.34</v>
      </c>
      <c r="S601" s="4">
        <f t="shared" si="38"/>
        <v>89.9</v>
      </c>
      <c r="T601" s="6">
        <f t="shared" si="39"/>
        <v>0.45811251528740321</v>
      </c>
    </row>
    <row r="602" spans="1:20" ht="15.6">
      <c r="A602" s="2">
        <v>5119</v>
      </c>
      <c r="B602" s="10">
        <v>46130</v>
      </c>
      <c r="C602" s="3">
        <f>YEAR(SalesDataTable[[#This Row],[Order Date]])</f>
        <v>2026</v>
      </c>
      <c r="D602" s="13" t="str">
        <f>"Q"&amp;ROUNDUP(MONTH(SalesDataTable[[#This Row],[Order Date]])/3,0)</f>
        <v>Q2</v>
      </c>
      <c r="E602" s="13">
        <f>MONTH(SalesDataTable[[#This Row],[Order Date]])</f>
        <v>4</v>
      </c>
      <c r="F602" s="3" t="str">
        <f>TEXT(SalesDataTable[[#This Row],[Order Date]],"mmm")</f>
        <v>Apr</v>
      </c>
      <c r="G602" s="3" t="s">
        <v>0</v>
      </c>
      <c r="H602" s="3" t="s">
        <v>50</v>
      </c>
      <c r="I602" s="3" t="s">
        <v>2</v>
      </c>
      <c r="J602" s="3" t="s">
        <v>16</v>
      </c>
      <c r="K602" s="3" t="s">
        <v>9</v>
      </c>
      <c r="L602" s="3" t="s">
        <v>10</v>
      </c>
      <c r="M602" s="7">
        <v>1</v>
      </c>
      <c r="N602" s="4">
        <v>93.32</v>
      </c>
      <c r="O602" s="5">
        <v>0</v>
      </c>
      <c r="P602" s="4">
        <v>44.82</v>
      </c>
      <c r="Q602" s="4">
        <f t="shared" si="36"/>
        <v>93.32</v>
      </c>
      <c r="R602" s="4">
        <f t="shared" si="37"/>
        <v>44.82</v>
      </c>
      <c r="S602" s="4">
        <f t="shared" si="38"/>
        <v>48.499999999999993</v>
      </c>
      <c r="T602" s="6">
        <f t="shared" si="39"/>
        <v>0.51971710244320612</v>
      </c>
    </row>
    <row r="603" spans="1:20" ht="15.6">
      <c r="A603" s="2">
        <v>125</v>
      </c>
      <c r="B603" s="10">
        <v>46131</v>
      </c>
      <c r="C603" s="3">
        <f>YEAR(SalesDataTable[[#This Row],[Order Date]])</f>
        <v>2026</v>
      </c>
      <c r="D603" s="13" t="str">
        <f>"Q"&amp;ROUNDUP(MONTH(SalesDataTable[[#This Row],[Order Date]])/3,0)</f>
        <v>Q2</v>
      </c>
      <c r="E603" s="13">
        <f>MONTH(SalesDataTable[[#This Row],[Order Date]])</f>
        <v>4</v>
      </c>
      <c r="F603" s="3" t="str">
        <f>TEXT(SalesDataTable[[#This Row],[Order Date]],"mmm")</f>
        <v>Apr</v>
      </c>
      <c r="G603" s="3" t="s">
        <v>20</v>
      </c>
      <c r="H603" s="3" t="s">
        <v>31</v>
      </c>
      <c r="I603" s="3" t="s">
        <v>2</v>
      </c>
      <c r="J603" s="3" t="s">
        <v>3</v>
      </c>
      <c r="K603" s="3" t="s">
        <v>4</v>
      </c>
      <c r="L603" s="3" t="s">
        <v>30</v>
      </c>
      <c r="M603" s="7">
        <v>2</v>
      </c>
      <c r="N603" s="4">
        <v>101.61</v>
      </c>
      <c r="O603" s="5">
        <v>0</v>
      </c>
      <c r="P603" s="4">
        <v>49.9</v>
      </c>
      <c r="Q603" s="4">
        <f t="shared" si="36"/>
        <v>203.22</v>
      </c>
      <c r="R603" s="4">
        <f t="shared" si="37"/>
        <v>99.8</v>
      </c>
      <c r="S603" s="4">
        <f t="shared" si="38"/>
        <v>103.42</v>
      </c>
      <c r="T603" s="6">
        <f t="shared" si="39"/>
        <v>0.50890660368074014</v>
      </c>
    </row>
    <row r="604" spans="1:20" ht="15.6">
      <c r="A604" s="2">
        <v>728</v>
      </c>
      <c r="B604" s="10">
        <v>46131</v>
      </c>
      <c r="C604" s="3">
        <f>YEAR(SalesDataTable[[#This Row],[Order Date]])</f>
        <v>2026</v>
      </c>
      <c r="D604" s="13" t="str">
        <f>"Q"&amp;ROUNDUP(MONTH(SalesDataTable[[#This Row],[Order Date]])/3,0)</f>
        <v>Q2</v>
      </c>
      <c r="E604" s="13">
        <f>MONTH(SalesDataTable[[#This Row],[Order Date]])</f>
        <v>4</v>
      </c>
      <c r="F604" s="3" t="str">
        <f>TEXT(SalesDataTable[[#This Row],[Order Date]],"mmm")</f>
        <v>Apr</v>
      </c>
      <c r="G604" s="3" t="s">
        <v>6</v>
      </c>
      <c r="H604" s="3" t="s">
        <v>49</v>
      </c>
      <c r="I604" s="3" t="s">
        <v>2</v>
      </c>
      <c r="J604" s="3" t="s">
        <v>3</v>
      </c>
      <c r="K604" s="3" t="s">
        <v>4</v>
      </c>
      <c r="L604" s="3" t="s">
        <v>30</v>
      </c>
      <c r="M604" s="7">
        <v>1</v>
      </c>
      <c r="N604" s="4">
        <v>104.91</v>
      </c>
      <c r="O604" s="5">
        <v>0</v>
      </c>
      <c r="P604" s="4">
        <v>51.68</v>
      </c>
      <c r="Q604" s="4">
        <f t="shared" si="36"/>
        <v>104.91</v>
      </c>
      <c r="R604" s="4">
        <f t="shared" si="37"/>
        <v>51.68</v>
      </c>
      <c r="S604" s="4">
        <f t="shared" si="38"/>
        <v>53.23</v>
      </c>
      <c r="T604" s="6">
        <f t="shared" si="39"/>
        <v>0.50738728433895719</v>
      </c>
    </row>
    <row r="605" spans="1:20" ht="15.6">
      <c r="A605" s="2">
        <v>1271</v>
      </c>
      <c r="B605" s="10">
        <v>46131</v>
      </c>
      <c r="C605" s="3">
        <f>YEAR(SalesDataTable[[#This Row],[Order Date]])</f>
        <v>2026</v>
      </c>
      <c r="D605" s="13" t="str">
        <f>"Q"&amp;ROUNDUP(MONTH(SalesDataTable[[#This Row],[Order Date]])/3,0)</f>
        <v>Q2</v>
      </c>
      <c r="E605" s="13">
        <f>MONTH(SalesDataTable[[#This Row],[Order Date]])</f>
        <v>4</v>
      </c>
      <c r="F605" s="3" t="str">
        <f>TEXT(SalesDataTable[[#This Row],[Order Date]],"mmm")</f>
        <v>Apr</v>
      </c>
      <c r="G605" s="3" t="s">
        <v>11</v>
      </c>
      <c r="H605" s="3" t="s">
        <v>12</v>
      </c>
      <c r="I605" s="3" t="s">
        <v>8</v>
      </c>
      <c r="J605" s="3" t="s">
        <v>16</v>
      </c>
      <c r="K605" s="3" t="s">
        <v>34</v>
      </c>
      <c r="L605" s="3" t="s">
        <v>35</v>
      </c>
      <c r="M605" s="7">
        <v>8</v>
      </c>
      <c r="N605" s="4">
        <v>39.99</v>
      </c>
      <c r="O605" s="5">
        <v>0.15</v>
      </c>
      <c r="P605" s="4">
        <v>14.92</v>
      </c>
      <c r="Q605" s="4">
        <f t="shared" si="36"/>
        <v>271.93200000000002</v>
      </c>
      <c r="R605" s="4">
        <f t="shared" si="37"/>
        <v>119.36</v>
      </c>
      <c r="S605" s="4">
        <f t="shared" si="38"/>
        <v>152.572</v>
      </c>
      <c r="T605" s="6">
        <f t="shared" si="39"/>
        <v>0.56106673727255341</v>
      </c>
    </row>
    <row r="606" spans="1:20" ht="15.6">
      <c r="A606" s="2">
        <v>1284</v>
      </c>
      <c r="B606" s="10">
        <v>46131</v>
      </c>
      <c r="C606" s="3">
        <f>YEAR(SalesDataTable[[#This Row],[Order Date]])</f>
        <v>2026</v>
      </c>
      <c r="D606" s="13" t="str">
        <f>"Q"&amp;ROUNDUP(MONTH(SalesDataTable[[#This Row],[Order Date]])/3,0)</f>
        <v>Q2</v>
      </c>
      <c r="E606" s="13">
        <f>MONTH(SalesDataTable[[#This Row],[Order Date]])</f>
        <v>4</v>
      </c>
      <c r="F606" s="3" t="str">
        <f>TEXT(SalesDataTable[[#This Row],[Order Date]],"mmm")</f>
        <v>Apr</v>
      </c>
      <c r="G606" s="3" t="s">
        <v>6</v>
      </c>
      <c r="H606" s="3" t="s">
        <v>43</v>
      </c>
      <c r="I606" s="3" t="s">
        <v>19</v>
      </c>
      <c r="J606" s="3" t="s">
        <v>13</v>
      </c>
      <c r="K606" s="3" t="s">
        <v>14</v>
      </c>
      <c r="L606" s="3" t="s">
        <v>44</v>
      </c>
      <c r="M606" s="7">
        <v>1</v>
      </c>
      <c r="N606" s="4">
        <v>136.01</v>
      </c>
      <c r="O606" s="5">
        <v>0</v>
      </c>
      <c r="P606" s="4">
        <v>66.59</v>
      </c>
      <c r="Q606" s="4">
        <f t="shared" si="36"/>
        <v>136.01</v>
      </c>
      <c r="R606" s="4">
        <f t="shared" si="37"/>
        <v>66.59</v>
      </c>
      <c r="S606" s="4">
        <f t="shared" si="38"/>
        <v>69.419999999999987</v>
      </c>
      <c r="T606" s="6">
        <f t="shared" si="39"/>
        <v>0.51040364679067707</v>
      </c>
    </row>
    <row r="607" spans="1:20" ht="15.6">
      <c r="A607" s="2">
        <v>1657</v>
      </c>
      <c r="B607" s="10">
        <v>46131</v>
      </c>
      <c r="C607" s="3">
        <f>YEAR(SalesDataTable[[#This Row],[Order Date]])</f>
        <v>2026</v>
      </c>
      <c r="D607" s="13" t="str">
        <f>"Q"&amp;ROUNDUP(MONTH(SalesDataTable[[#This Row],[Order Date]])/3,0)</f>
        <v>Q2</v>
      </c>
      <c r="E607" s="13">
        <f>MONTH(SalesDataTable[[#This Row],[Order Date]])</f>
        <v>4</v>
      </c>
      <c r="F607" s="3" t="str">
        <f>TEXT(SalesDataTable[[#This Row],[Order Date]],"mmm")</f>
        <v>Apr</v>
      </c>
      <c r="G607" s="3" t="s">
        <v>0</v>
      </c>
      <c r="H607" s="3" t="s">
        <v>1</v>
      </c>
      <c r="I607" s="3" t="s">
        <v>8</v>
      </c>
      <c r="J607" s="3" t="s">
        <v>16</v>
      </c>
      <c r="K607" s="3" t="s">
        <v>23</v>
      </c>
      <c r="L607" s="3" t="s">
        <v>51</v>
      </c>
      <c r="M607" s="7">
        <v>15</v>
      </c>
      <c r="N607" s="4">
        <v>122.1</v>
      </c>
      <c r="O607" s="5">
        <v>0.15</v>
      </c>
      <c r="P607" s="4">
        <v>62.33</v>
      </c>
      <c r="Q607" s="4">
        <f t="shared" si="36"/>
        <v>1556.7749999999999</v>
      </c>
      <c r="R607" s="4">
        <f t="shared" si="37"/>
        <v>934.94999999999993</v>
      </c>
      <c r="S607" s="4">
        <f t="shared" si="38"/>
        <v>621.82499999999993</v>
      </c>
      <c r="T607" s="6">
        <f t="shared" si="39"/>
        <v>0.39943151707857588</v>
      </c>
    </row>
    <row r="608" spans="1:20" ht="15.6">
      <c r="A608" s="2">
        <v>2240</v>
      </c>
      <c r="B608" s="10">
        <v>46131</v>
      </c>
      <c r="C608" s="3">
        <f>YEAR(SalesDataTable[[#This Row],[Order Date]])</f>
        <v>2026</v>
      </c>
      <c r="D608" s="13" t="str">
        <f>"Q"&amp;ROUNDUP(MONTH(SalesDataTable[[#This Row],[Order Date]])/3,0)</f>
        <v>Q2</v>
      </c>
      <c r="E608" s="13">
        <f>MONTH(SalesDataTable[[#This Row],[Order Date]])</f>
        <v>4</v>
      </c>
      <c r="F608" s="3" t="str">
        <f>TEXT(SalesDataTable[[#This Row],[Order Date]],"mmm")</f>
        <v>Apr</v>
      </c>
      <c r="G608" s="3" t="s">
        <v>0</v>
      </c>
      <c r="H608" s="3" t="s">
        <v>50</v>
      </c>
      <c r="I608" s="3" t="s">
        <v>28</v>
      </c>
      <c r="J608" s="3" t="s">
        <v>3</v>
      </c>
      <c r="K608" s="3" t="s">
        <v>23</v>
      </c>
      <c r="L608" s="3" t="s">
        <v>24</v>
      </c>
      <c r="M608" s="7">
        <v>4</v>
      </c>
      <c r="N608" s="4">
        <v>341.75</v>
      </c>
      <c r="O608" s="5">
        <v>0.1</v>
      </c>
      <c r="P608" s="4">
        <v>191.91</v>
      </c>
      <c r="Q608" s="4">
        <f t="shared" si="36"/>
        <v>1230.3</v>
      </c>
      <c r="R608" s="4">
        <f t="shared" si="37"/>
        <v>767.64</v>
      </c>
      <c r="S608" s="4">
        <f t="shared" si="38"/>
        <v>462.65999999999997</v>
      </c>
      <c r="T608" s="6">
        <f t="shared" si="39"/>
        <v>0.37605462082418922</v>
      </c>
    </row>
    <row r="609" spans="1:20" ht="15.6">
      <c r="A609" s="2">
        <v>3050</v>
      </c>
      <c r="B609" s="10">
        <v>46131</v>
      </c>
      <c r="C609" s="3">
        <f>YEAR(SalesDataTable[[#This Row],[Order Date]])</f>
        <v>2026</v>
      </c>
      <c r="D609" s="13" t="str">
        <f>"Q"&amp;ROUNDUP(MONTH(SalesDataTable[[#This Row],[Order Date]])/3,0)</f>
        <v>Q2</v>
      </c>
      <c r="E609" s="13">
        <f>MONTH(SalesDataTable[[#This Row],[Order Date]])</f>
        <v>4</v>
      </c>
      <c r="F609" s="3" t="str">
        <f>TEXT(SalesDataTable[[#This Row],[Order Date]],"mmm")</f>
        <v>Apr</v>
      </c>
      <c r="G609" s="3" t="s">
        <v>20</v>
      </c>
      <c r="H609" s="3" t="s">
        <v>47</v>
      </c>
      <c r="I609" s="3" t="s">
        <v>19</v>
      </c>
      <c r="J609" s="3" t="s">
        <v>3</v>
      </c>
      <c r="K609" s="3" t="s">
        <v>9</v>
      </c>
      <c r="L609" s="3" t="s">
        <v>37</v>
      </c>
      <c r="M609" s="7">
        <v>3</v>
      </c>
      <c r="N609" s="4">
        <v>156.16</v>
      </c>
      <c r="O609" s="5">
        <v>0.05</v>
      </c>
      <c r="P609" s="4">
        <v>77.81</v>
      </c>
      <c r="Q609" s="4">
        <f t="shared" si="36"/>
        <v>445.05599999999998</v>
      </c>
      <c r="R609" s="4">
        <f t="shared" si="37"/>
        <v>233.43</v>
      </c>
      <c r="S609" s="4">
        <f t="shared" si="38"/>
        <v>211.62599999999998</v>
      </c>
      <c r="T609" s="6">
        <f t="shared" si="39"/>
        <v>0.47550420621225192</v>
      </c>
    </row>
    <row r="610" spans="1:20" ht="15.6">
      <c r="A610" s="2">
        <v>3213</v>
      </c>
      <c r="B610" s="10">
        <v>46131</v>
      </c>
      <c r="C610" s="3">
        <f>YEAR(SalesDataTable[[#This Row],[Order Date]])</f>
        <v>2026</v>
      </c>
      <c r="D610" s="13" t="str">
        <f>"Q"&amp;ROUNDUP(MONTH(SalesDataTable[[#This Row],[Order Date]])/3,0)</f>
        <v>Q2</v>
      </c>
      <c r="E610" s="13">
        <f>MONTH(SalesDataTable[[#This Row],[Order Date]])</f>
        <v>4</v>
      </c>
      <c r="F610" s="3" t="str">
        <f>TEXT(SalesDataTable[[#This Row],[Order Date]],"mmm")</f>
        <v>Apr</v>
      </c>
      <c r="G610" s="3" t="s">
        <v>0</v>
      </c>
      <c r="H610" s="3" t="s">
        <v>50</v>
      </c>
      <c r="I610" s="3" t="s">
        <v>2</v>
      </c>
      <c r="J610" s="3" t="s">
        <v>3</v>
      </c>
      <c r="K610" s="3" t="s">
        <v>14</v>
      </c>
      <c r="L610" s="3" t="s">
        <v>44</v>
      </c>
      <c r="M610" s="7">
        <v>2</v>
      </c>
      <c r="N610" s="4">
        <v>132.53</v>
      </c>
      <c r="O610" s="5">
        <v>0.05</v>
      </c>
      <c r="P610" s="4">
        <v>66.39</v>
      </c>
      <c r="Q610" s="4">
        <f t="shared" si="36"/>
        <v>251.80699999999999</v>
      </c>
      <c r="R610" s="4">
        <f t="shared" si="37"/>
        <v>132.78</v>
      </c>
      <c r="S610" s="4">
        <f t="shared" si="38"/>
        <v>119.02699999999999</v>
      </c>
      <c r="T610" s="6">
        <f t="shared" si="39"/>
        <v>0.47269138665724142</v>
      </c>
    </row>
    <row r="611" spans="1:20" ht="15.6">
      <c r="A611" s="2">
        <v>3367</v>
      </c>
      <c r="B611" s="10">
        <v>46131</v>
      </c>
      <c r="C611" s="3">
        <f>YEAR(SalesDataTable[[#This Row],[Order Date]])</f>
        <v>2026</v>
      </c>
      <c r="D611" s="13" t="str">
        <f>"Q"&amp;ROUNDUP(MONTH(SalesDataTable[[#This Row],[Order Date]])/3,0)</f>
        <v>Q2</v>
      </c>
      <c r="E611" s="13">
        <f>MONTH(SalesDataTable[[#This Row],[Order Date]])</f>
        <v>4</v>
      </c>
      <c r="F611" s="3" t="str">
        <f>TEXT(SalesDataTable[[#This Row],[Order Date]],"mmm")</f>
        <v>Apr</v>
      </c>
      <c r="G611" s="3" t="s">
        <v>11</v>
      </c>
      <c r="H611" s="3" t="s">
        <v>18</v>
      </c>
      <c r="I611" s="3" t="s">
        <v>2</v>
      </c>
      <c r="J611" s="3" t="s">
        <v>3</v>
      </c>
      <c r="K611" s="3" t="s">
        <v>14</v>
      </c>
      <c r="L611" s="3" t="s">
        <v>32</v>
      </c>
      <c r="M611" s="7">
        <v>3</v>
      </c>
      <c r="N611" s="4">
        <v>45.79</v>
      </c>
      <c r="O611" s="5">
        <v>0</v>
      </c>
      <c r="P611" s="4">
        <v>17.98</v>
      </c>
      <c r="Q611" s="4">
        <f t="shared" si="36"/>
        <v>137.37</v>
      </c>
      <c r="R611" s="4">
        <f t="shared" si="37"/>
        <v>53.94</v>
      </c>
      <c r="S611" s="4">
        <f t="shared" si="38"/>
        <v>83.43</v>
      </c>
      <c r="T611" s="6">
        <f t="shared" si="39"/>
        <v>0.60733784669141733</v>
      </c>
    </row>
    <row r="612" spans="1:20" ht="15.6">
      <c r="A612" s="2">
        <v>3885</v>
      </c>
      <c r="B612" s="10">
        <v>46131</v>
      </c>
      <c r="C612" s="3">
        <f>YEAR(SalesDataTable[[#This Row],[Order Date]])</f>
        <v>2026</v>
      </c>
      <c r="D612" s="13" t="str">
        <f>"Q"&amp;ROUNDUP(MONTH(SalesDataTable[[#This Row],[Order Date]])/3,0)</f>
        <v>Q2</v>
      </c>
      <c r="E612" s="13">
        <f>MONTH(SalesDataTable[[#This Row],[Order Date]])</f>
        <v>4</v>
      </c>
      <c r="F612" s="3" t="str">
        <f>TEXT(SalesDataTable[[#This Row],[Order Date]],"mmm")</f>
        <v>Apr</v>
      </c>
      <c r="G612" s="3" t="s">
        <v>0</v>
      </c>
      <c r="H612" s="3" t="s">
        <v>50</v>
      </c>
      <c r="I612" s="3" t="s">
        <v>2</v>
      </c>
      <c r="J612" s="3" t="s">
        <v>13</v>
      </c>
      <c r="K612" s="3" t="s">
        <v>14</v>
      </c>
      <c r="L612" s="3" t="s">
        <v>44</v>
      </c>
      <c r="M612" s="7">
        <v>2</v>
      </c>
      <c r="N612" s="4">
        <v>133.97</v>
      </c>
      <c r="O612" s="5">
        <v>0.15</v>
      </c>
      <c r="P612" s="4">
        <v>67.36</v>
      </c>
      <c r="Q612" s="4">
        <f t="shared" si="36"/>
        <v>227.749</v>
      </c>
      <c r="R612" s="4">
        <f t="shared" si="37"/>
        <v>134.72</v>
      </c>
      <c r="S612" s="4">
        <f t="shared" si="38"/>
        <v>93.028999999999996</v>
      </c>
      <c r="T612" s="6">
        <f t="shared" si="39"/>
        <v>0.40847160690057915</v>
      </c>
    </row>
    <row r="613" spans="1:20" ht="15.6">
      <c r="A613" s="2">
        <v>4372</v>
      </c>
      <c r="B613" s="10">
        <v>46131</v>
      </c>
      <c r="C613" s="3">
        <f>YEAR(SalesDataTable[[#This Row],[Order Date]])</f>
        <v>2026</v>
      </c>
      <c r="D613" s="13" t="str">
        <f>"Q"&amp;ROUNDUP(MONTH(SalesDataTable[[#This Row],[Order Date]])/3,0)</f>
        <v>Q2</v>
      </c>
      <c r="E613" s="13">
        <f>MONTH(SalesDataTable[[#This Row],[Order Date]])</f>
        <v>4</v>
      </c>
      <c r="F613" s="3" t="str">
        <f>TEXT(SalesDataTable[[#This Row],[Order Date]],"mmm")</f>
        <v>Apr</v>
      </c>
      <c r="G613" s="3" t="s">
        <v>0</v>
      </c>
      <c r="H613" s="3" t="s">
        <v>50</v>
      </c>
      <c r="I613" s="3" t="s">
        <v>2</v>
      </c>
      <c r="J613" s="3" t="s">
        <v>13</v>
      </c>
      <c r="K613" s="3" t="s">
        <v>34</v>
      </c>
      <c r="L613" s="3" t="s">
        <v>42</v>
      </c>
      <c r="M613" s="7">
        <v>1</v>
      </c>
      <c r="N613" s="4">
        <v>37.11</v>
      </c>
      <c r="O613" s="5">
        <v>0.1</v>
      </c>
      <c r="P613" s="4">
        <v>14.27</v>
      </c>
      <c r="Q613" s="4">
        <f t="shared" si="36"/>
        <v>33.399000000000001</v>
      </c>
      <c r="R613" s="4">
        <f t="shared" si="37"/>
        <v>14.27</v>
      </c>
      <c r="S613" s="4">
        <f t="shared" si="38"/>
        <v>19.129000000000001</v>
      </c>
      <c r="T613" s="6">
        <f t="shared" si="39"/>
        <v>0.5727416988532591</v>
      </c>
    </row>
    <row r="614" spans="1:20" ht="15.6">
      <c r="A614" s="2">
        <v>4417</v>
      </c>
      <c r="B614" s="10">
        <v>46131</v>
      </c>
      <c r="C614" s="3">
        <f>YEAR(SalesDataTable[[#This Row],[Order Date]])</f>
        <v>2026</v>
      </c>
      <c r="D614" s="13" t="str">
        <f>"Q"&amp;ROUNDUP(MONTH(SalesDataTable[[#This Row],[Order Date]])/3,0)</f>
        <v>Q2</v>
      </c>
      <c r="E614" s="13">
        <f>MONTH(SalesDataTable[[#This Row],[Order Date]])</f>
        <v>4</v>
      </c>
      <c r="F614" s="3" t="str">
        <f>TEXT(SalesDataTable[[#This Row],[Order Date]],"mmm")</f>
        <v>Apr</v>
      </c>
      <c r="G614" s="3" t="s">
        <v>20</v>
      </c>
      <c r="H614" s="3" t="s">
        <v>33</v>
      </c>
      <c r="I614" s="3" t="s">
        <v>19</v>
      </c>
      <c r="J614" s="3" t="s">
        <v>13</v>
      </c>
      <c r="K614" s="3" t="s">
        <v>23</v>
      </c>
      <c r="L614" s="3" t="s">
        <v>24</v>
      </c>
      <c r="M614" s="7">
        <v>3</v>
      </c>
      <c r="N614" s="4">
        <v>334.01</v>
      </c>
      <c r="O614" s="5">
        <v>0.15</v>
      </c>
      <c r="P614" s="4">
        <v>192.17</v>
      </c>
      <c r="Q614" s="4">
        <f t="shared" si="36"/>
        <v>851.72550000000001</v>
      </c>
      <c r="R614" s="4">
        <f t="shared" si="37"/>
        <v>576.51</v>
      </c>
      <c r="S614" s="4">
        <f t="shared" si="38"/>
        <v>275.21550000000002</v>
      </c>
      <c r="T614" s="6">
        <f t="shared" si="39"/>
        <v>0.32312699337990941</v>
      </c>
    </row>
    <row r="615" spans="1:20" ht="15.6">
      <c r="A615" s="2">
        <v>1147</v>
      </c>
      <c r="B615" s="10">
        <v>46132</v>
      </c>
      <c r="C615" s="3">
        <f>YEAR(SalesDataTable[[#This Row],[Order Date]])</f>
        <v>2026</v>
      </c>
      <c r="D615" s="13" t="str">
        <f>"Q"&amp;ROUNDUP(MONTH(SalesDataTable[[#This Row],[Order Date]])/3,0)</f>
        <v>Q2</v>
      </c>
      <c r="E615" s="13">
        <f>MONTH(SalesDataTable[[#This Row],[Order Date]])</f>
        <v>4</v>
      </c>
      <c r="F615" s="3" t="str">
        <f>TEXT(SalesDataTable[[#This Row],[Order Date]],"mmm")</f>
        <v>Apr</v>
      </c>
      <c r="G615" s="3" t="s">
        <v>20</v>
      </c>
      <c r="H615" s="3" t="s">
        <v>31</v>
      </c>
      <c r="I615" s="3" t="s">
        <v>2</v>
      </c>
      <c r="J615" s="3" t="s">
        <v>13</v>
      </c>
      <c r="K615" s="3" t="s">
        <v>14</v>
      </c>
      <c r="L615" s="3" t="s">
        <v>44</v>
      </c>
      <c r="M615" s="7">
        <v>1</v>
      </c>
      <c r="N615" s="4">
        <v>131.46</v>
      </c>
      <c r="O615" s="5">
        <v>0</v>
      </c>
      <c r="P615" s="4">
        <v>67.77</v>
      </c>
      <c r="Q615" s="4">
        <f t="shared" si="36"/>
        <v>131.46</v>
      </c>
      <c r="R615" s="4">
        <f t="shared" si="37"/>
        <v>67.77</v>
      </c>
      <c r="S615" s="4">
        <f t="shared" si="38"/>
        <v>63.690000000000012</v>
      </c>
      <c r="T615" s="6">
        <f t="shared" si="39"/>
        <v>0.48448197170241902</v>
      </c>
    </row>
    <row r="616" spans="1:20" ht="15.6">
      <c r="A616" s="2">
        <v>1514</v>
      </c>
      <c r="B616" s="10">
        <v>46132</v>
      </c>
      <c r="C616" s="3">
        <f>YEAR(SalesDataTable[[#This Row],[Order Date]])</f>
        <v>2026</v>
      </c>
      <c r="D616" s="13" t="str">
        <f>"Q"&amp;ROUNDUP(MONTH(SalesDataTable[[#This Row],[Order Date]])/3,0)</f>
        <v>Q2</v>
      </c>
      <c r="E616" s="13">
        <f>MONTH(SalesDataTable[[#This Row],[Order Date]])</f>
        <v>4</v>
      </c>
      <c r="F616" s="3" t="str">
        <f>TEXT(SalesDataTable[[#This Row],[Order Date]],"mmm")</f>
        <v>Apr</v>
      </c>
      <c r="G616" s="3" t="s">
        <v>11</v>
      </c>
      <c r="H616" s="3" t="s">
        <v>18</v>
      </c>
      <c r="I616" s="3" t="s">
        <v>19</v>
      </c>
      <c r="J616" s="3" t="s">
        <v>3</v>
      </c>
      <c r="K616" s="3" t="s">
        <v>9</v>
      </c>
      <c r="L616" s="3" t="s">
        <v>46</v>
      </c>
      <c r="M616" s="7">
        <v>3</v>
      </c>
      <c r="N616" s="4">
        <v>72.48</v>
      </c>
      <c r="O616" s="5">
        <v>0</v>
      </c>
      <c r="P616" s="4">
        <v>32.36</v>
      </c>
      <c r="Q616" s="4">
        <f t="shared" si="36"/>
        <v>217.44</v>
      </c>
      <c r="R616" s="4">
        <f t="shared" si="37"/>
        <v>97.08</v>
      </c>
      <c r="S616" s="4">
        <f t="shared" si="38"/>
        <v>120.36</v>
      </c>
      <c r="T616" s="6">
        <f t="shared" si="39"/>
        <v>0.55353200883002207</v>
      </c>
    </row>
    <row r="617" spans="1:20" ht="15.6">
      <c r="A617" s="2">
        <v>1538</v>
      </c>
      <c r="B617" s="10">
        <v>46132</v>
      </c>
      <c r="C617" s="3">
        <f>YEAR(SalesDataTable[[#This Row],[Order Date]])</f>
        <v>2026</v>
      </c>
      <c r="D617" s="13" t="str">
        <f>"Q"&amp;ROUNDUP(MONTH(SalesDataTable[[#This Row],[Order Date]])/3,0)</f>
        <v>Q2</v>
      </c>
      <c r="E617" s="13">
        <f>MONTH(SalesDataTable[[#This Row],[Order Date]])</f>
        <v>4</v>
      </c>
      <c r="F617" s="3" t="str">
        <f>TEXT(SalesDataTable[[#This Row],[Order Date]],"mmm")</f>
        <v>Apr</v>
      </c>
      <c r="G617" s="3" t="s">
        <v>11</v>
      </c>
      <c r="H617" s="3" t="s">
        <v>12</v>
      </c>
      <c r="I617" s="3" t="s">
        <v>28</v>
      </c>
      <c r="J617" s="3" t="s">
        <v>13</v>
      </c>
      <c r="K617" s="3" t="s">
        <v>4</v>
      </c>
      <c r="L617" s="3" t="s">
        <v>5</v>
      </c>
      <c r="M617" s="7">
        <v>1</v>
      </c>
      <c r="N617" s="4">
        <v>81.98</v>
      </c>
      <c r="O617" s="5">
        <v>0</v>
      </c>
      <c r="P617" s="4">
        <v>43.15</v>
      </c>
      <c r="Q617" s="4">
        <f t="shared" si="36"/>
        <v>81.98</v>
      </c>
      <c r="R617" s="4">
        <f t="shared" si="37"/>
        <v>43.15</v>
      </c>
      <c r="S617" s="4">
        <f t="shared" si="38"/>
        <v>38.830000000000005</v>
      </c>
      <c r="T617" s="6">
        <f t="shared" si="39"/>
        <v>0.47365211027079779</v>
      </c>
    </row>
    <row r="618" spans="1:20" ht="15.6">
      <c r="A618" s="2">
        <v>1679</v>
      </c>
      <c r="B618" s="10">
        <v>46132</v>
      </c>
      <c r="C618" s="3">
        <f>YEAR(SalesDataTable[[#This Row],[Order Date]])</f>
        <v>2026</v>
      </c>
      <c r="D618" s="13" t="str">
        <f>"Q"&amp;ROUNDUP(MONTH(SalesDataTable[[#This Row],[Order Date]])/3,0)</f>
        <v>Q2</v>
      </c>
      <c r="E618" s="13">
        <f>MONTH(SalesDataTable[[#This Row],[Order Date]])</f>
        <v>4</v>
      </c>
      <c r="F618" s="3" t="str">
        <f>TEXT(SalesDataTable[[#This Row],[Order Date]],"mmm")</f>
        <v>Apr</v>
      </c>
      <c r="G618" s="3" t="s">
        <v>20</v>
      </c>
      <c r="H618" s="3" t="s">
        <v>47</v>
      </c>
      <c r="I618" s="3" t="s">
        <v>28</v>
      </c>
      <c r="J618" s="3" t="s">
        <v>3</v>
      </c>
      <c r="K618" s="3" t="s">
        <v>14</v>
      </c>
      <c r="L618" s="3" t="s">
        <v>32</v>
      </c>
      <c r="M618" s="7">
        <v>1</v>
      </c>
      <c r="N618" s="4">
        <v>46.71</v>
      </c>
      <c r="O618" s="5">
        <v>0</v>
      </c>
      <c r="P618" s="4">
        <v>18.18</v>
      </c>
      <c r="Q618" s="4">
        <f t="shared" si="36"/>
        <v>46.71</v>
      </c>
      <c r="R618" s="4">
        <f t="shared" si="37"/>
        <v>18.18</v>
      </c>
      <c r="S618" s="4">
        <f t="shared" si="38"/>
        <v>28.53</v>
      </c>
      <c r="T618" s="6">
        <f t="shared" si="39"/>
        <v>0.61078998073217727</v>
      </c>
    </row>
    <row r="619" spans="1:20" ht="15.6">
      <c r="A619" s="2">
        <v>1708</v>
      </c>
      <c r="B619" s="10">
        <v>46132</v>
      </c>
      <c r="C619" s="3">
        <f>YEAR(SalesDataTable[[#This Row],[Order Date]])</f>
        <v>2026</v>
      </c>
      <c r="D619" s="13" t="str">
        <f>"Q"&amp;ROUNDUP(MONTH(SalesDataTable[[#This Row],[Order Date]])/3,0)</f>
        <v>Q2</v>
      </c>
      <c r="E619" s="13">
        <f>MONTH(SalesDataTable[[#This Row],[Order Date]])</f>
        <v>4</v>
      </c>
      <c r="F619" s="3" t="str">
        <f>TEXT(SalesDataTable[[#This Row],[Order Date]],"mmm")</f>
        <v>Apr</v>
      </c>
      <c r="G619" s="3" t="s">
        <v>11</v>
      </c>
      <c r="H619" s="3" t="s">
        <v>25</v>
      </c>
      <c r="I619" s="3" t="s">
        <v>28</v>
      </c>
      <c r="J619" s="3" t="s">
        <v>13</v>
      </c>
      <c r="K619" s="3" t="s">
        <v>34</v>
      </c>
      <c r="L619" s="3" t="s">
        <v>35</v>
      </c>
      <c r="M619" s="7">
        <v>1</v>
      </c>
      <c r="N619" s="4">
        <v>41.01</v>
      </c>
      <c r="O619" s="5">
        <v>0</v>
      </c>
      <c r="P619" s="4">
        <v>14.5</v>
      </c>
      <c r="Q619" s="4">
        <f t="shared" si="36"/>
        <v>41.01</v>
      </c>
      <c r="R619" s="4">
        <f t="shared" si="37"/>
        <v>14.5</v>
      </c>
      <c r="S619" s="4">
        <f t="shared" si="38"/>
        <v>26.509999999999998</v>
      </c>
      <c r="T619" s="6">
        <f t="shared" si="39"/>
        <v>0.64642770056083876</v>
      </c>
    </row>
    <row r="620" spans="1:20" ht="15.6">
      <c r="A620" s="2">
        <v>2686</v>
      </c>
      <c r="B620" s="10">
        <v>46132</v>
      </c>
      <c r="C620" s="3">
        <f>YEAR(SalesDataTable[[#This Row],[Order Date]])</f>
        <v>2026</v>
      </c>
      <c r="D620" s="13" t="str">
        <f>"Q"&amp;ROUNDUP(MONTH(SalesDataTable[[#This Row],[Order Date]])/3,0)</f>
        <v>Q2</v>
      </c>
      <c r="E620" s="13">
        <f>MONTH(SalesDataTable[[#This Row],[Order Date]])</f>
        <v>4</v>
      </c>
      <c r="F620" s="3" t="str">
        <f>TEXT(SalesDataTable[[#This Row],[Order Date]],"mmm")</f>
        <v>Apr</v>
      </c>
      <c r="G620" s="3" t="s">
        <v>6</v>
      </c>
      <c r="H620" s="3" t="s">
        <v>43</v>
      </c>
      <c r="I620" s="3" t="s">
        <v>2</v>
      </c>
      <c r="J620" s="3" t="s">
        <v>3</v>
      </c>
      <c r="K620" s="3" t="s">
        <v>9</v>
      </c>
      <c r="L620" s="3" t="s">
        <v>46</v>
      </c>
      <c r="M620" s="7">
        <v>1</v>
      </c>
      <c r="N620" s="4">
        <v>70.45</v>
      </c>
      <c r="O620" s="5">
        <v>0.05</v>
      </c>
      <c r="P620" s="4">
        <v>31.98</v>
      </c>
      <c r="Q620" s="4">
        <f t="shared" si="36"/>
        <v>66.927499999999995</v>
      </c>
      <c r="R620" s="4">
        <f t="shared" si="37"/>
        <v>31.98</v>
      </c>
      <c r="S620" s="4">
        <f t="shared" si="38"/>
        <v>34.947499999999991</v>
      </c>
      <c r="T620" s="6">
        <f t="shared" si="39"/>
        <v>0.52216951178514059</v>
      </c>
    </row>
    <row r="621" spans="1:20" ht="15.6">
      <c r="A621" s="2">
        <v>3307</v>
      </c>
      <c r="B621" s="10">
        <v>46132</v>
      </c>
      <c r="C621" s="3">
        <f>YEAR(SalesDataTable[[#This Row],[Order Date]])</f>
        <v>2026</v>
      </c>
      <c r="D621" s="13" t="str">
        <f>"Q"&amp;ROUNDUP(MONTH(SalesDataTable[[#This Row],[Order Date]])/3,0)</f>
        <v>Q2</v>
      </c>
      <c r="E621" s="13">
        <f>MONTH(SalesDataTable[[#This Row],[Order Date]])</f>
        <v>4</v>
      </c>
      <c r="F621" s="3" t="str">
        <f>TEXT(SalesDataTable[[#This Row],[Order Date]],"mmm")</f>
        <v>Apr</v>
      </c>
      <c r="G621" s="3" t="s">
        <v>20</v>
      </c>
      <c r="H621" s="3" t="s">
        <v>47</v>
      </c>
      <c r="I621" s="3" t="s">
        <v>19</v>
      </c>
      <c r="J621" s="3" t="s">
        <v>16</v>
      </c>
      <c r="K621" s="3" t="s">
        <v>4</v>
      </c>
      <c r="L621" s="3" t="s">
        <v>22</v>
      </c>
      <c r="M621" s="7">
        <v>2</v>
      </c>
      <c r="N621" s="4">
        <v>51.39</v>
      </c>
      <c r="O621" s="5">
        <v>0.05</v>
      </c>
      <c r="P621" s="4">
        <v>22.28</v>
      </c>
      <c r="Q621" s="4">
        <f t="shared" si="36"/>
        <v>97.640999999999991</v>
      </c>
      <c r="R621" s="4">
        <f t="shared" si="37"/>
        <v>44.56</v>
      </c>
      <c r="S621" s="4">
        <f t="shared" si="38"/>
        <v>53.080999999999989</v>
      </c>
      <c r="T621" s="6">
        <f t="shared" si="39"/>
        <v>0.54363433393758764</v>
      </c>
    </row>
    <row r="622" spans="1:20" ht="15.6">
      <c r="A622" s="2">
        <v>3772</v>
      </c>
      <c r="B622" s="10">
        <v>46132</v>
      </c>
      <c r="C622" s="3">
        <f>YEAR(SalesDataTable[[#This Row],[Order Date]])</f>
        <v>2026</v>
      </c>
      <c r="D622" s="13" t="str">
        <f>"Q"&amp;ROUNDUP(MONTH(SalesDataTable[[#This Row],[Order Date]])/3,0)</f>
        <v>Q2</v>
      </c>
      <c r="E622" s="13">
        <f>MONTH(SalesDataTable[[#This Row],[Order Date]])</f>
        <v>4</v>
      </c>
      <c r="F622" s="3" t="str">
        <f>TEXT(SalesDataTable[[#This Row],[Order Date]],"mmm")</f>
        <v>Apr</v>
      </c>
      <c r="G622" s="3" t="s">
        <v>0</v>
      </c>
      <c r="H622" s="3" t="s">
        <v>50</v>
      </c>
      <c r="I622" s="3" t="s">
        <v>19</v>
      </c>
      <c r="J622" s="3" t="s">
        <v>3</v>
      </c>
      <c r="K622" s="3" t="s">
        <v>23</v>
      </c>
      <c r="L622" s="3" t="s">
        <v>51</v>
      </c>
      <c r="M622" s="7">
        <v>2</v>
      </c>
      <c r="N622" s="4">
        <v>122.03</v>
      </c>
      <c r="O622" s="5">
        <v>0</v>
      </c>
      <c r="P622" s="4">
        <v>59.43</v>
      </c>
      <c r="Q622" s="4">
        <f t="shared" si="36"/>
        <v>244.06</v>
      </c>
      <c r="R622" s="4">
        <f t="shared" si="37"/>
        <v>118.86</v>
      </c>
      <c r="S622" s="4">
        <f t="shared" si="38"/>
        <v>125.2</v>
      </c>
      <c r="T622" s="6">
        <f t="shared" si="39"/>
        <v>0.51298860935835455</v>
      </c>
    </row>
    <row r="623" spans="1:20" ht="15.6">
      <c r="A623" s="2">
        <v>3877</v>
      </c>
      <c r="B623" s="10">
        <v>46132</v>
      </c>
      <c r="C623" s="3">
        <f>YEAR(SalesDataTable[[#This Row],[Order Date]])</f>
        <v>2026</v>
      </c>
      <c r="D623" s="13" t="str">
        <f>"Q"&amp;ROUNDUP(MONTH(SalesDataTable[[#This Row],[Order Date]])/3,0)</f>
        <v>Q2</v>
      </c>
      <c r="E623" s="13">
        <f>MONTH(SalesDataTable[[#This Row],[Order Date]])</f>
        <v>4</v>
      </c>
      <c r="F623" s="3" t="str">
        <f>TEXT(SalesDataTable[[#This Row],[Order Date]],"mmm")</f>
        <v>Apr</v>
      </c>
      <c r="G623" s="3" t="s">
        <v>20</v>
      </c>
      <c r="H623" s="3" t="s">
        <v>21</v>
      </c>
      <c r="I623" s="3" t="s">
        <v>2</v>
      </c>
      <c r="J623" s="3" t="s">
        <v>13</v>
      </c>
      <c r="K623" s="3" t="s">
        <v>14</v>
      </c>
      <c r="L623" s="3" t="s">
        <v>44</v>
      </c>
      <c r="M623" s="7">
        <v>3</v>
      </c>
      <c r="N623" s="4">
        <v>132.07</v>
      </c>
      <c r="O623" s="5">
        <v>0.05</v>
      </c>
      <c r="P623" s="4">
        <v>66.41</v>
      </c>
      <c r="Q623" s="4">
        <f t="shared" si="36"/>
        <v>376.39949999999999</v>
      </c>
      <c r="R623" s="4">
        <f t="shared" si="37"/>
        <v>199.23</v>
      </c>
      <c r="S623" s="4">
        <f t="shared" si="38"/>
        <v>177.1695</v>
      </c>
      <c r="T623" s="6">
        <f t="shared" si="39"/>
        <v>0.47069536489819991</v>
      </c>
    </row>
    <row r="624" spans="1:20" ht="15.6">
      <c r="A624" s="2">
        <v>4117</v>
      </c>
      <c r="B624" s="10">
        <v>46132</v>
      </c>
      <c r="C624" s="3">
        <f>YEAR(SalesDataTable[[#This Row],[Order Date]])</f>
        <v>2026</v>
      </c>
      <c r="D624" s="13" t="str">
        <f>"Q"&amp;ROUNDUP(MONTH(SalesDataTable[[#This Row],[Order Date]])/3,0)</f>
        <v>Q2</v>
      </c>
      <c r="E624" s="13">
        <f>MONTH(SalesDataTable[[#This Row],[Order Date]])</f>
        <v>4</v>
      </c>
      <c r="F624" s="3" t="str">
        <f>TEXT(SalesDataTable[[#This Row],[Order Date]],"mmm")</f>
        <v>Apr</v>
      </c>
      <c r="G624" s="3" t="s">
        <v>20</v>
      </c>
      <c r="H624" s="3" t="s">
        <v>31</v>
      </c>
      <c r="I624" s="3" t="s">
        <v>28</v>
      </c>
      <c r="J624" s="3" t="s">
        <v>3</v>
      </c>
      <c r="K624" s="3" t="s">
        <v>4</v>
      </c>
      <c r="L624" s="3" t="s">
        <v>26</v>
      </c>
      <c r="M624" s="7">
        <v>1</v>
      </c>
      <c r="N624" s="4">
        <v>41.04</v>
      </c>
      <c r="O624" s="5">
        <v>0.1</v>
      </c>
      <c r="P624" s="4">
        <v>17.02</v>
      </c>
      <c r="Q624" s="4">
        <f t="shared" si="36"/>
        <v>36.936</v>
      </c>
      <c r="R624" s="4">
        <f t="shared" si="37"/>
        <v>17.02</v>
      </c>
      <c r="S624" s="4">
        <f t="shared" si="38"/>
        <v>19.916</v>
      </c>
      <c r="T624" s="6">
        <f t="shared" si="39"/>
        <v>0.53920294563569415</v>
      </c>
    </row>
    <row r="625" spans="1:20" ht="15.6">
      <c r="A625" s="2">
        <v>4562</v>
      </c>
      <c r="B625" s="10">
        <v>46132</v>
      </c>
      <c r="C625" s="3">
        <f>YEAR(SalesDataTable[[#This Row],[Order Date]])</f>
        <v>2026</v>
      </c>
      <c r="D625" s="13" t="str">
        <f>"Q"&amp;ROUNDUP(MONTH(SalesDataTable[[#This Row],[Order Date]])/3,0)</f>
        <v>Q2</v>
      </c>
      <c r="E625" s="13">
        <f>MONTH(SalesDataTable[[#This Row],[Order Date]])</f>
        <v>4</v>
      </c>
      <c r="F625" s="3" t="str">
        <f>TEXT(SalesDataTable[[#This Row],[Order Date]],"mmm")</f>
        <v>Apr</v>
      </c>
      <c r="G625" s="3" t="s">
        <v>6</v>
      </c>
      <c r="H625" s="3" t="s">
        <v>7</v>
      </c>
      <c r="I625" s="3" t="s">
        <v>19</v>
      </c>
      <c r="J625" s="3" t="s">
        <v>13</v>
      </c>
      <c r="K625" s="3" t="s">
        <v>34</v>
      </c>
      <c r="L625" s="3" t="s">
        <v>35</v>
      </c>
      <c r="M625" s="7">
        <v>2</v>
      </c>
      <c r="N625" s="4">
        <v>40.56</v>
      </c>
      <c r="O625" s="5">
        <v>0</v>
      </c>
      <c r="P625" s="4">
        <v>15.09</v>
      </c>
      <c r="Q625" s="4">
        <f t="shared" si="36"/>
        <v>81.12</v>
      </c>
      <c r="R625" s="4">
        <f t="shared" si="37"/>
        <v>30.18</v>
      </c>
      <c r="S625" s="4">
        <f t="shared" si="38"/>
        <v>50.940000000000005</v>
      </c>
      <c r="T625" s="6">
        <f t="shared" si="39"/>
        <v>0.62795857988165682</v>
      </c>
    </row>
    <row r="626" spans="1:20" ht="15.6">
      <c r="A626" s="2">
        <v>4683</v>
      </c>
      <c r="B626" s="10">
        <v>46132</v>
      </c>
      <c r="C626" s="3">
        <f>YEAR(SalesDataTable[[#This Row],[Order Date]])</f>
        <v>2026</v>
      </c>
      <c r="D626" s="13" t="str">
        <f>"Q"&amp;ROUNDUP(MONTH(SalesDataTable[[#This Row],[Order Date]])/3,0)</f>
        <v>Q2</v>
      </c>
      <c r="E626" s="13">
        <f>MONTH(SalesDataTable[[#This Row],[Order Date]])</f>
        <v>4</v>
      </c>
      <c r="F626" s="3" t="str">
        <f>TEXT(SalesDataTable[[#This Row],[Order Date]],"mmm")</f>
        <v>Apr</v>
      </c>
      <c r="G626" s="3" t="s">
        <v>11</v>
      </c>
      <c r="H626" s="3" t="s">
        <v>52</v>
      </c>
      <c r="I626" s="3" t="s">
        <v>2</v>
      </c>
      <c r="J626" s="3" t="s">
        <v>16</v>
      </c>
      <c r="K626" s="3" t="s">
        <v>34</v>
      </c>
      <c r="L626" s="3" t="s">
        <v>45</v>
      </c>
      <c r="M626" s="7">
        <v>3</v>
      </c>
      <c r="N626" s="4">
        <v>51.36</v>
      </c>
      <c r="O626" s="5">
        <v>0</v>
      </c>
      <c r="P626" s="4">
        <v>22.05</v>
      </c>
      <c r="Q626" s="4">
        <f t="shared" si="36"/>
        <v>154.07999999999998</v>
      </c>
      <c r="R626" s="4">
        <f t="shared" si="37"/>
        <v>66.150000000000006</v>
      </c>
      <c r="S626" s="4">
        <f t="shared" si="38"/>
        <v>87.929999999999978</v>
      </c>
      <c r="T626" s="6">
        <f t="shared" si="39"/>
        <v>0.57067757009345788</v>
      </c>
    </row>
    <row r="627" spans="1:20" ht="15.6">
      <c r="A627" s="2">
        <v>308</v>
      </c>
      <c r="B627" s="10">
        <v>46133</v>
      </c>
      <c r="C627" s="3">
        <f>YEAR(SalesDataTable[[#This Row],[Order Date]])</f>
        <v>2026</v>
      </c>
      <c r="D627" s="13" t="str">
        <f>"Q"&amp;ROUNDUP(MONTH(SalesDataTable[[#This Row],[Order Date]])/3,0)</f>
        <v>Q2</v>
      </c>
      <c r="E627" s="13">
        <f>MONTH(SalesDataTable[[#This Row],[Order Date]])</f>
        <v>4</v>
      </c>
      <c r="F627" s="3" t="str">
        <f>TEXT(SalesDataTable[[#This Row],[Order Date]],"mmm")</f>
        <v>Apr</v>
      </c>
      <c r="G627" s="3" t="s">
        <v>20</v>
      </c>
      <c r="H627" s="3" t="s">
        <v>31</v>
      </c>
      <c r="I627" s="3" t="s">
        <v>2</v>
      </c>
      <c r="J627" s="3" t="s">
        <v>3</v>
      </c>
      <c r="K627" s="3" t="s">
        <v>9</v>
      </c>
      <c r="L627" s="3" t="s">
        <v>10</v>
      </c>
      <c r="M627" s="7">
        <v>6</v>
      </c>
      <c r="N627" s="4">
        <v>93.58</v>
      </c>
      <c r="O627" s="5">
        <v>0</v>
      </c>
      <c r="P627" s="4">
        <v>46.68</v>
      </c>
      <c r="Q627" s="4">
        <f t="shared" si="36"/>
        <v>561.48</v>
      </c>
      <c r="R627" s="4">
        <f t="shared" si="37"/>
        <v>280.08</v>
      </c>
      <c r="S627" s="4">
        <f t="shared" si="38"/>
        <v>281.40000000000003</v>
      </c>
      <c r="T627" s="6">
        <f t="shared" si="39"/>
        <v>0.5011754648429152</v>
      </c>
    </row>
    <row r="628" spans="1:20" ht="15.6">
      <c r="A628" s="2">
        <v>773</v>
      </c>
      <c r="B628" s="10">
        <v>46133</v>
      </c>
      <c r="C628" s="3">
        <f>YEAR(SalesDataTable[[#This Row],[Order Date]])</f>
        <v>2026</v>
      </c>
      <c r="D628" s="13" t="str">
        <f>"Q"&amp;ROUNDUP(MONTH(SalesDataTable[[#This Row],[Order Date]])/3,0)</f>
        <v>Q2</v>
      </c>
      <c r="E628" s="13">
        <f>MONTH(SalesDataTable[[#This Row],[Order Date]])</f>
        <v>4</v>
      </c>
      <c r="F628" s="3" t="str">
        <f>TEXT(SalesDataTable[[#This Row],[Order Date]],"mmm")</f>
        <v>Apr</v>
      </c>
      <c r="G628" s="3" t="s">
        <v>20</v>
      </c>
      <c r="H628" s="3" t="s">
        <v>31</v>
      </c>
      <c r="I628" s="3" t="s">
        <v>2</v>
      </c>
      <c r="J628" s="3" t="s">
        <v>16</v>
      </c>
      <c r="K628" s="3" t="s">
        <v>4</v>
      </c>
      <c r="L628" s="3" t="s">
        <v>5</v>
      </c>
      <c r="M628" s="7">
        <v>5</v>
      </c>
      <c r="N628" s="4">
        <v>80.16</v>
      </c>
      <c r="O628" s="5">
        <v>0.1</v>
      </c>
      <c r="P628" s="4">
        <v>42.5</v>
      </c>
      <c r="Q628" s="4">
        <f t="shared" si="36"/>
        <v>360.71999999999997</v>
      </c>
      <c r="R628" s="4">
        <f t="shared" si="37"/>
        <v>212.5</v>
      </c>
      <c r="S628" s="4">
        <f t="shared" si="38"/>
        <v>148.21999999999997</v>
      </c>
      <c r="T628" s="6">
        <f t="shared" si="39"/>
        <v>0.41090042137946325</v>
      </c>
    </row>
    <row r="629" spans="1:20" ht="15.6">
      <c r="A629" s="2">
        <v>1303</v>
      </c>
      <c r="B629" s="10">
        <v>46133</v>
      </c>
      <c r="C629" s="3">
        <f>YEAR(SalesDataTable[[#This Row],[Order Date]])</f>
        <v>2026</v>
      </c>
      <c r="D629" s="13" t="str">
        <f>"Q"&amp;ROUNDUP(MONTH(SalesDataTable[[#This Row],[Order Date]])/3,0)</f>
        <v>Q2</v>
      </c>
      <c r="E629" s="13">
        <f>MONTH(SalesDataTable[[#This Row],[Order Date]])</f>
        <v>4</v>
      </c>
      <c r="F629" s="3" t="str">
        <f>TEXT(SalesDataTable[[#This Row],[Order Date]],"mmm")</f>
        <v>Apr</v>
      </c>
      <c r="G629" s="3" t="s">
        <v>6</v>
      </c>
      <c r="H629" s="3" t="s">
        <v>43</v>
      </c>
      <c r="I629" s="3" t="s">
        <v>2</v>
      </c>
      <c r="J629" s="3" t="s">
        <v>13</v>
      </c>
      <c r="K629" s="3" t="s">
        <v>9</v>
      </c>
      <c r="L629" s="3" t="s">
        <v>17</v>
      </c>
      <c r="M629" s="7">
        <v>1</v>
      </c>
      <c r="N629" s="4">
        <v>142.22999999999999</v>
      </c>
      <c r="O629" s="5">
        <v>0.05</v>
      </c>
      <c r="P629" s="4">
        <v>77.66</v>
      </c>
      <c r="Q629" s="4">
        <f t="shared" si="36"/>
        <v>135.11849999999998</v>
      </c>
      <c r="R629" s="4">
        <f t="shared" si="37"/>
        <v>77.66</v>
      </c>
      <c r="S629" s="4">
        <f t="shared" si="38"/>
        <v>57.458499999999987</v>
      </c>
      <c r="T629" s="6">
        <f t="shared" si="39"/>
        <v>0.42524524768999061</v>
      </c>
    </row>
    <row r="630" spans="1:20" ht="15.6">
      <c r="A630" s="2">
        <v>1348</v>
      </c>
      <c r="B630" s="10">
        <v>46133</v>
      </c>
      <c r="C630" s="3">
        <f>YEAR(SalesDataTable[[#This Row],[Order Date]])</f>
        <v>2026</v>
      </c>
      <c r="D630" s="13" t="str">
        <f>"Q"&amp;ROUNDUP(MONTH(SalesDataTable[[#This Row],[Order Date]])/3,0)</f>
        <v>Q2</v>
      </c>
      <c r="E630" s="13">
        <f>MONTH(SalesDataTable[[#This Row],[Order Date]])</f>
        <v>4</v>
      </c>
      <c r="F630" s="3" t="str">
        <f>TEXT(SalesDataTable[[#This Row],[Order Date]],"mmm")</f>
        <v>Apr</v>
      </c>
      <c r="G630" s="3" t="s">
        <v>6</v>
      </c>
      <c r="H630" s="3" t="s">
        <v>49</v>
      </c>
      <c r="I630" s="3" t="s">
        <v>2</v>
      </c>
      <c r="J630" s="3" t="s">
        <v>3</v>
      </c>
      <c r="K630" s="3" t="s">
        <v>9</v>
      </c>
      <c r="L630" s="3" t="s">
        <v>46</v>
      </c>
      <c r="M630" s="7">
        <v>2</v>
      </c>
      <c r="N630" s="4">
        <v>71.77</v>
      </c>
      <c r="O630" s="5">
        <v>0</v>
      </c>
      <c r="P630" s="4">
        <v>32.450000000000003</v>
      </c>
      <c r="Q630" s="4">
        <f t="shared" si="36"/>
        <v>143.54</v>
      </c>
      <c r="R630" s="4">
        <f t="shared" si="37"/>
        <v>64.900000000000006</v>
      </c>
      <c r="S630" s="4">
        <f t="shared" si="38"/>
        <v>78.639999999999986</v>
      </c>
      <c r="T630" s="6">
        <f t="shared" si="39"/>
        <v>0.54786122335237553</v>
      </c>
    </row>
    <row r="631" spans="1:20" ht="15.6">
      <c r="A631" s="2">
        <v>1496</v>
      </c>
      <c r="B631" s="10">
        <v>46133</v>
      </c>
      <c r="C631" s="3">
        <f>YEAR(SalesDataTable[[#This Row],[Order Date]])</f>
        <v>2026</v>
      </c>
      <c r="D631" s="13" t="str">
        <f>"Q"&amp;ROUNDUP(MONTH(SalesDataTable[[#This Row],[Order Date]])/3,0)</f>
        <v>Q2</v>
      </c>
      <c r="E631" s="13">
        <f>MONTH(SalesDataTable[[#This Row],[Order Date]])</f>
        <v>4</v>
      </c>
      <c r="F631" s="3" t="str">
        <f>TEXT(SalesDataTable[[#This Row],[Order Date]],"mmm")</f>
        <v>Apr</v>
      </c>
      <c r="G631" s="3" t="s">
        <v>0</v>
      </c>
      <c r="H631" s="3" t="s">
        <v>1</v>
      </c>
      <c r="I631" s="3" t="s">
        <v>28</v>
      </c>
      <c r="J631" s="3" t="s">
        <v>3</v>
      </c>
      <c r="K631" s="3" t="s">
        <v>9</v>
      </c>
      <c r="L631" s="3" t="s">
        <v>46</v>
      </c>
      <c r="M631" s="7">
        <v>1</v>
      </c>
      <c r="N631" s="4">
        <v>71.23</v>
      </c>
      <c r="O631" s="5">
        <v>0.05</v>
      </c>
      <c r="P631" s="4">
        <v>33.28</v>
      </c>
      <c r="Q631" s="4">
        <f t="shared" si="36"/>
        <v>67.668499999999995</v>
      </c>
      <c r="R631" s="4">
        <f t="shared" si="37"/>
        <v>33.28</v>
      </c>
      <c r="S631" s="4">
        <f t="shared" si="38"/>
        <v>34.388499999999993</v>
      </c>
      <c r="T631" s="6">
        <f t="shared" si="39"/>
        <v>0.50819066478494423</v>
      </c>
    </row>
    <row r="632" spans="1:20" ht="15.6">
      <c r="A632" s="2">
        <v>1695</v>
      </c>
      <c r="B632" s="10">
        <v>46133</v>
      </c>
      <c r="C632" s="3">
        <f>YEAR(SalesDataTable[[#This Row],[Order Date]])</f>
        <v>2026</v>
      </c>
      <c r="D632" s="13" t="str">
        <f>"Q"&amp;ROUNDUP(MONTH(SalesDataTable[[#This Row],[Order Date]])/3,0)</f>
        <v>Q2</v>
      </c>
      <c r="E632" s="13">
        <f>MONTH(SalesDataTable[[#This Row],[Order Date]])</f>
        <v>4</v>
      </c>
      <c r="F632" s="3" t="str">
        <f>TEXT(SalesDataTable[[#This Row],[Order Date]],"mmm")</f>
        <v>Apr</v>
      </c>
      <c r="G632" s="3" t="s">
        <v>0</v>
      </c>
      <c r="H632" s="3" t="s">
        <v>1</v>
      </c>
      <c r="I632" s="3" t="s">
        <v>19</v>
      </c>
      <c r="J632" s="3" t="s">
        <v>3</v>
      </c>
      <c r="K632" s="3" t="s">
        <v>9</v>
      </c>
      <c r="L632" s="3" t="s">
        <v>46</v>
      </c>
      <c r="M632" s="7">
        <v>1</v>
      </c>
      <c r="N632" s="4">
        <v>71.239999999999995</v>
      </c>
      <c r="O632" s="5">
        <v>0.1</v>
      </c>
      <c r="P632" s="4">
        <v>33.07</v>
      </c>
      <c r="Q632" s="4">
        <f t="shared" si="36"/>
        <v>64.116</v>
      </c>
      <c r="R632" s="4">
        <f t="shared" si="37"/>
        <v>33.07</v>
      </c>
      <c r="S632" s="4">
        <f t="shared" si="38"/>
        <v>31.045999999999999</v>
      </c>
      <c r="T632" s="6">
        <f t="shared" si="39"/>
        <v>0.48421610830369954</v>
      </c>
    </row>
    <row r="633" spans="1:20" ht="15.6">
      <c r="A633" s="2">
        <v>2812</v>
      </c>
      <c r="B633" s="10">
        <v>46133</v>
      </c>
      <c r="C633" s="3">
        <f>YEAR(SalesDataTable[[#This Row],[Order Date]])</f>
        <v>2026</v>
      </c>
      <c r="D633" s="13" t="str">
        <f>"Q"&amp;ROUNDUP(MONTH(SalesDataTable[[#This Row],[Order Date]])/3,0)</f>
        <v>Q2</v>
      </c>
      <c r="E633" s="13">
        <f>MONTH(SalesDataTable[[#This Row],[Order Date]])</f>
        <v>4</v>
      </c>
      <c r="F633" s="3" t="str">
        <f>TEXT(SalesDataTable[[#This Row],[Order Date]],"mmm")</f>
        <v>Apr</v>
      </c>
      <c r="G633" s="3" t="s">
        <v>6</v>
      </c>
      <c r="H633" s="3" t="s">
        <v>27</v>
      </c>
      <c r="I633" s="3" t="s">
        <v>2</v>
      </c>
      <c r="J633" s="3" t="s">
        <v>13</v>
      </c>
      <c r="K633" s="3" t="s">
        <v>4</v>
      </c>
      <c r="L633" s="3" t="s">
        <v>22</v>
      </c>
      <c r="M633" s="7">
        <v>1</v>
      </c>
      <c r="N633" s="4">
        <v>51.39</v>
      </c>
      <c r="O633" s="5">
        <v>0</v>
      </c>
      <c r="P633" s="4">
        <v>22.08</v>
      </c>
      <c r="Q633" s="4">
        <f t="shared" si="36"/>
        <v>51.39</v>
      </c>
      <c r="R633" s="4">
        <f t="shared" si="37"/>
        <v>22.08</v>
      </c>
      <c r="S633" s="4">
        <f t="shared" si="38"/>
        <v>29.310000000000002</v>
      </c>
      <c r="T633" s="6">
        <f t="shared" si="39"/>
        <v>0.57034442498540572</v>
      </c>
    </row>
    <row r="634" spans="1:20" ht="15.6">
      <c r="A634" s="2">
        <v>3017</v>
      </c>
      <c r="B634" s="10">
        <v>46133</v>
      </c>
      <c r="C634" s="3">
        <f>YEAR(SalesDataTable[[#This Row],[Order Date]])</f>
        <v>2026</v>
      </c>
      <c r="D634" s="13" t="str">
        <f>"Q"&amp;ROUNDUP(MONTH(SalesDataTable[[#This Row],[Order Date]])/3,0)</f>
        <v>Q2</v>
      </c>
      <c r="E634" s="13">
        <f>MONTH(SalesDataTable[[#This Row],[Order Date]])</f>
        <v>4</v>
      </c>
      <c r="F634" s="3" t="str">
        <f>TEXT(SalesDataTable[[#This Row],[Order Date]],"mmm")</f>
        <v>Apr</v>
      </c>
      <c r="G634" s="3" t="s">
        <v>6</v>
      </c>
      <c r="H634" s="3" t="s">
        <v>43</v>
      </c>
      <c r="I634" s="3" t="s">
        <v>2</v>
      </c>
      <c r="J634" s="3" t="s">
        <v>3</v>
      </c>
      <c r="K634" s="3" t="s">
        <v>4</v>
      </c>
      <c r="L634" s="3" t="s">
        <v>30</v>
      </c>
      <c r="M634" s="7">
        <v>1</v>
      </c>
      <c r="N634" s="4">
        <v>102.64</v>
      </c>
      <c r="O634" s="5">
        <v>0</v>
      </c>
      <c r="P634" s="4">
        <v>51.86</v>
      </c>
      <c r="Q634" s="4">
        <f t="shared" si="36"/>
        <v>102.64</v>
      </c>
      <c r="R634" s="4">
        <f t="shared" si="37"/>
        <v>51.86</v>
      </c>
      <c r="S634" s="4">
        <f t="shared" si="38"/>
        <v>50.78</v>
      </c>
      <c r="T634" s="6">
        <f t="shared" si="39"/>
        <v>0.49473889321901793</v>
      </c>
    </row>
    <row r="635" spans="1:20" ht="15.6">
      <c r="A635" s="2">
        <v>3719</v>
      </c>
      <c r="B635" s="10">
        <v>46133</v>
      </c>
      <c r="C635" s="3">
        <f>YEAR(SalesDataTable[[#This Row],[Order Date]])</f>
        <v>2026</v>
      </c>
      <c r="D635" s="13" t="str">
        <f>"Q"&amp;ROUNDUP(MONTH(SalesDataTable[[#This Row],[Order Date]])/3,0)</f>
        <v>Q2</v>
      </c>
      <c r="E635" s="13">
        <f>MONTH(SalesDataTable[[#This Row],[Order Date]])</f>
        <v>4</v>
      </c>
      <c r="F635" s="3" t="str">
        <f>TEXT(SalesDataTable[[#This Row],[Order Date]],"mmm")</f>
        <v>Apr</v>
      </c>
      <c r="G635" s="3" t="s">
        <v>11</v>
      </c>
      <c r="H635" s="3" t="s">
        <v>12</v>
      </c>
      <c r="I635" s="3" t="s">
        <v>2</v>
      </c>
      <c r="J635" s="3" t="s">
        <v>13</v>
      </c>
      <c r="K635" s="3" t="s">
        <v>34</v>
      </c>
      <c r="L635" s="3" t="s">
        <v>42</v>
      </c>
      <c r="M635" s="7">
        <v>2</v>
      </c>
      <c r="N635" s="4">
        <v>35.56</v>
      </c>
      <c r="O635" s="5">
        <v>0.1</v>
      </c>
      <c r="P635" s="4">
        <v>13.85</v>
      </c>
      <c r="Q635" s="4">
        <f t="shared" si="36"/>
        <v>64.00800000000001</v>
      </c>
      <c r="R635" s="4">
        <f t="shared" si="37"/>
        <v>27.7</v>
      </c>
      <c r="S635" s="4">
        <f t="shared" si="38"/>
        <v>36.308000000000007</v>
      </c>
      <c r="T635" s="6">
        <f t="shared" si="39"/>
        <v>0.56724159480064995</v>
      </c>
    </row>
    <row r="636" spans="1:20" ht="15.6">
      <c r="A636" s="2">
        <v>3920</v>
      </c>
      <c r="B636" s="10">
        <v>46133</v>
      </c>
      <c r="C636" s="3">
        <f>YEAR(SalesDataTable[[#This Row],[Order Date]])</f>
        <v>2026</v>
      </c>
      <c r="D636" s="13" t="str">
        <f>"Q"&amp;ROUNDUP(MONTH(SalesDataTable[[#This Row],[Order Date]])/3,0)</f>
        <v>Q2</v>
      </c>
      <c r="E636" s="13">
        <f>MONTH(SalesDataTable[[#This Row],[Order Date]])</f>
        <v>4</v>
      </c>
      <c r="F636" s="3" t="str">
        <f>TEXT(SalesDataTable[[#This Row],[Order Date]],"mmm")</f>
        <v>Apr</v>
      </c>
      <c r="G636" s="3" t="s">
        <v>6</v>
      </c>
      <c r="H636" s="3" t="s">
        <v>41</v>
      </c>
      <c r="I636" s="3" t="s">
        <v>2</v>
      </c>
      <c r="J636" s="3" t="s">
        <v>3</v>
      </c>
      <c r="K636" s="3" t="s">
        <v>4</v>
      </c>
      <c r="L636" s="3" t="s">
        <v>30</v>
      </c>
      <c r="M636" s="7">
        <v>2</v>
      </c>
      <c r="N636" s="4">
        <v>100.39</v>
      </c>
      <c r="O636" s="5">
        <v>0</v>
      </c>
      <c r="P636" s="4">
        <v>49.05</v>
      </c>
      <c r="Q636" s="4">
        <f t="shared" si="36"/>
        <v>200.78</v>
      </c>
      <c r="R636" s="4">
        <f t="shared" si="37"/>
        <v>98.1</v>
      </c>
      <c r="S636" s="4">
        <f t="shared" si="38"/>
        <v>102.68</v>
      </c>
      <c r="T636" s="6">
        <f t="shared" si="39"/>
        <v>0.51140551847793603</v>
      </c>
    </row>
    <row r="637" spans="1:20" ht="15.6">
      <c r="A637" s="2">
        <v>4654</v>
      </c>
      <c r="B637" s="10">
        <v>46133</v>
      </c>
      <c r="C637" s="3">
        <f>YEAR(SalesDataTable[[#This Row],[Order Date]])</f>
        <v>2026</v>
      </c>
      <c r="D637" s="13" t="str">
        <f>"Q"&amp;ROUNDUP(MONTH(SalesDataTable[[#This Row],[Order Date]])/3,0)</f>
        <v>Q2</v>
      </c>
      <c r="E637" s="13">
        <f>MONTH(SalesDataTable[[#This Row],[Order Date]])</f>
        <v>4</v>
      </c>
      <c r="F637" s="3" t="str">
        <f>TEXT(SalesDataTable[[#This Row],[Order Date]],"mmm")</f>
        <v>Apr</v>
      </c>
      <c r="G637" s="3" t="s">
        <v>0</v>
      </c>
      <c r="H637" s="3" t="s">
        <v>50</v>
      </c>
      <c r="I637" s="3" t="s">
        <v>19</v>
      </c>
      <c r="J637" s="3" t="s">
        <v>3</v>
      </c>
      <c r="K637" s="3" t="s">
        <v>23</v>
      </c>
      <c r="L637" s="3" t="s">
        <v>29</v>
      </c>
      <c r="M637" s="7">
        <v>2</v>
      </c>
      <c r="N637" s="4">
        <v>191.51</v>
      </c>
      <c r="O637" s="5">
        <v>0.1</v>
      </c>
      <c r="P637" s="4">
        <v>101.25</v>
      </c>
      <c r="Q637" s="4">
        <f t="shared" si="36"/>
        <v>344.71800000000002</v>
      </c>
      <c r="R637" s="4">
        <f t="shared" si="37"/>
        <v>202.5</v>
      </c>
      <c r="S637" s="4">
        <f t="shared" si="38"/>
        <v>142.21800000000002</v>
      </c>
      <c r="T637" s="6">
        <f t="shared" si="39"/>
        <v>0.41256331262075091</v>
      </c>
    </row>
    <row r="638" spans="1:20" ht="15.6">
      <c r="A638" s="2">
        <v>4920</v>
      </c>
      <c r="B638" s="10">
        <v>46133</v>
      </c>
      <c r="C638" s="3">
        <f>YEAR(SalesDataTable[[#This Row],[Order Date]])</f>
        <v>2026</v>
      </c>
      <c r="D638" s="13" t="str">
        <f>"Q"&amp;ROUNDUP(MONTH(SalesDataTable[[#This Row],[Order Date]])/3,0)</f>
        <v>Q2</v>
      </c>
      <c r="E638" s="13">
        <f>MONTH(SalesDataTable[[#This Row],[Order Date]])</f>
        <v>4</v>
      </c>
      <c r="F638" s="3" t="str">
        <f>TEXT(SalesDataTable[[#This Row],[Order Date]],"mmm")</f>
        <v>Apr</v>
      </c>
      <c r="G638" s="3" t="s">
        <v>6</v>
      </c>
      <c r="H638" s="3" t="s">
        <v>43</v>
      </c>
      <c r="I638" s="3" t="s">
        <v>19</v>
      </c>
      <c r="J638" s="3" t="s">
        <v>13</v>
      </c>
      <c r="K638" s="3" t="s">
        <v>9</v>
      </c>
      <c r="L638" s="3" t="s">
        <v>17</v>
      </c>
      <c r="M638" s="7">
        <v>2</v>
      </c>
      <c r="N638" s="4">
        <v>147.30000000000001</v>
      </c>
      <c r="O638" s="5">
        <v>0</v>
      </c>
      <c r="P638" s="4">
        <v>81.2</v>
      </c>
      <c r="Q638" s="4">
        <f t="shared" si="36"/>
        <v>294.60000000000002</v>
      </c>
      <c r="R638" s="4">
        <f t="shared" si="37"/>
        <v>162.4</v>
      </c>
      <c r="S638" s="4">
        <f t="shared" si="38"/>
        <v>132.20000000000002</v>
      </c>
      <c r="T638" s="6">
        <f t="shared" si="39"/>
        <v>0.44874405974202308</v>
      </c>
    </row>
    <row r="639" spans="1:20" ht="15.6">
      <c r="A639" s="2">
        <v>5191</v>
      </c>
      <c r="B639" s="10">
        <v>46133</v>
      </c>
      <c r="C639" s="3">
        <f>YEAR(SalesDataTable[[#This Row],[Order Date]])</f>
        <v>2026</v>
      </c>
      <c r="D639" s="13" t="str">
        <f>"Q"&amp;ROUNDUP(MONTH(SalesDataTable[[#This Row],[Order Date]])/3,0)</f>
        <v>Q2</v>
      </c>
      <c r="E639" s="13">
        <f>MONTH(SalesDataTable[[#This Row],[Order Date]])</f>
        <v>4</v>
      </c>
      <c r="F639" s="3" t="str">
        <f>TEXT(SalesDataTable[[#This Row],[Order Date]],"mmm")</f>
        <v>Apr</v>
      </c>
      <c r="G639" s="3" t="s">
        <v>6</v>
      </c>
      <c r="H639" s="3" t="s">
        <v>41</v>
      </c>
      <c r="I639" s="3" t="s">
        <v>19</v>
      </c>
      <c r="J639" s="3" t="s">
        <v>3</v>
      </c>
      <c r="K639" s="3" t="s">
        <v>4</v>
      </c>
      <c r="L639" s="3" t="s">
        <v>5</v>
      </c>
      <c r="M639" s="7">
        <v>1</v>
      </c>
      <c r="N639" s="4">
        <v>79.92</v>
      </c>
      <c r="O639" s="5">
        <v>0.1</v>
      </c>
      <c r="P639" s="4">
        <v>43.13</v>
      </c>
      <c r="Q639" s="4">
        <f t="shared" si="36"/>
        <v>71.927999999999997</v>
      </c>
      <c r="R639" s="4">
        <f t="shared" si="37"/>
        <v>43.13</v>
      </c>
      <c r="S639" s="4">
        <f t="shared" si="38"/>
        <v>28.797999999999995</v>
      </c>
      <c r="T639" s="6">
        <f t="shared" si="39"/>
        <v>0.40037259481703918</v>
      </c>
    </row>
    <row r="640" spans="1:20" ht="15.6">
      <c r="A640" s="2">
        <v>413</v>
      </c>
      <c r="B640" s="10">
        <v>46134</v>
      </c>
      <c r="C640" s="3">
        <f>YEAR(SalesDataTable[[#This Row],[Order Date]])</f>
        <v>2026</v>
      </c>
      <c r="D640" s="13" t="str">
        <f>"Q"&amp;ROUNDUP(MONTH(SalesDataTable[[#This Row],[Order Date]])/3,0)</f>
        <v>Q2</v>
      </c>
      <c r="E640" s="13">
        <f>MONTH(SalesDataTable[[#This Row],[Order Date]])</f>
        <v>4</v>
      </c>
      <c r="F640" s="3" t="str">
        <f>TEXT(SalesDataTable[[#This Row],[Order Date]],"mmm")</f>
        <v>Apr</v>
      </c>
      <c r="G640" s="3" t="s">
        <v>6</v>
      </c>
      <c r="H640" s="3" t="s">
        <v>7</v>
      </c>
      <c r="I640" s="3" t="s">
        <v>2</v>
      </c>
      <c r="J640" s="3" t="s">
        <v>3</v>
      </c>
      <c r="K640" s="3" t="s">
        <v>23</v>
      </c>
      <c r="L640" s="3" t="s">
        <v>24</v>
      </c>
      <c r="M640" s="7">
        <v>2</v>
      </c>
      <c r="N640" s="4">
        <v>344.29</v>
      </c>
      <c r="O640" s="5">
        <v>0.1</v>
      </c>
      <c r="P640" s="4">
        <v>192.66</v>
      </c>
      <c r="Q640" s="4">
        <f t="shared" si="36"/>
        <v>619.72200000000009</v>
      </c>
      <c r="R640" s="4">
        <f t="shared" si="37"/>
        <v>385.32</v>
      </c>
      <c r="S640" s="4">
        <f t="shared" si="38"/>
        <v>234.4020000000001</v>
      </c>
      <c r="T640" s="6">
        <f t="shared" si="39"/>
        <v>0.37823733867766524</v>
      </c>
    </row>
    <row r="641" spans="1:20" ht="15.6">
      <c r="A641" s="2">
        <v>1658</v>
      </c>
      <c r="B641" s="10">
        <v>46134</v>
      </c>
      <c r="C641" s="3">
        <f>YEAR(SalesDataTable[[#This Row],[Order Date]])</f>
        <v>2026</v>
      </c>
      <c r="D641" s="13" t="str">
        <f>"Q"&amp;ROUNDUP(MONTH(SalesDataTable[[#This Row],[Order Date]])/3,0)</f>
        <v>Q2</v>
      </c>
      <c r="E641" s="13">
        <f>MONTH(SalesDataTable[[#This Row],[Order Date]])</f>
        <v>4</v>
      </c>
      <c r="F641" s="3" t="str">
        <f>TEXT(SalesDataTable[[#This Row],[Order Date]],"mmm")</f>
        <v>Apr</v>
      </c>
      <c r="G641" s="3" t="s">
        <v>11</v>
      </c>
      <c r="H641" s="3" t="s">
        <v>25</v>
      </c>
      <c r="I641" s="3" t="s">
        <v>2</v>
      </c>
      <c r="J641" s="3" t="s">
        <v>3</v>
      </c>
      <c r="K641" s="3" t="s">
        <v>9</v>
      </c>
      <c r="L641" s="3" t="s">
        <v>37</v>
      </c>
      <c r="M641" s="7">
        <v>1</v>
      </c>
      <c r="N641" s="4">
        <v>151.15</v>
      </c>
      <c r="O641" s="5">
        <v>0</v>
      </c>
      <c r="P641" s="4">
        <v>77.680000000000007</v>
      </c>
      <c r="Q641" s="4">
        <f t="shared" si="36"/>
        <v>151.15</v>
      </c>
      <c r="R641" s="4">
        <f t="shared" si="37"/>
        <v>77.680000000000007</v>
      </c>
      <c r="S641" s="4">
        <f t="shared" si="38"/>
        <v>73.47</v>
      </c>
      <c r="T641" s="6">
        <f t="shared" si="39"/>
        <v>0.48607343698312933</v>
      </c>
    </row>
    <row r="642" spans="1:20" ht="15.6">
      <c r="A642" s="2">
        <v>2024</v>
      </c>
      <c r="B642" s="10">
        <v>46134</v>
      </c>
      <c r="C642" s="3">
        <f>YEAR(SalesDataTable[[#This Row],[Order Date]])</f>
        <v>2026</v>
      </c>
      <c r="D642" s="13" t="str">
        <f>"Q"&amp;ROUNDUP(MONTH(SalesDataTable[[#This Row],[Order Date]])/3,0)</f>
        <v>Q2</v>
      </c>
      <c r="E642" s="13">
        <f>MONTH(SalesDataTable[[#This Row],[Order Date]])</f>
        <v>4</v>
      </c>
      <c r="F642" s="3" t="str">
        <f>TEXT(SalesDataTable[[#This Row],[Order Date]],"mmm")</f>
        <v>Apr</v>
      </c>
      <c r="G642" s="3" t="s">
        <v>6</v>
      </c>
      <c r="H642" s="3" t="s">
        <v>27</v>
      </c>
      <c r="I642" s="3" t="s">
        <v>19</v>
      </c>
      <c r="J642" s="3" t="s">
        <v>13</v>
      </c>
      <c r="K642" s="3" t="s">
        <v>23</v>
      </c>
      <c r="L642" s="3" t="s">
        <v>40</v>
      </c>
      <c r="M642" s="7">
        <v>1</v>
      </c>
      <c r="N642" s="4">
        <v>81.73</v>
      </c>
      <c r="O642" s="5">
        <v>0.05</v>
      </c>
      <c r="P642" s="4">
        <v>39.979999999999997</v>
      </c>
      <c r="Q642" s="4">
        <f t="shared" ref="Q642:Q705" si="40">M642*N642*(1-O642)</f>
        <v>77.643500000000003</v>
      </c>
      <c r="R642" s="4">
        <f t="shared" ref="R642:R705" si="41">M642*P642</f>
        <v>39.979999999999997</v>
      </c>
      <c r="S642" s="4">
        <f t="shared" ref="S642:S705" si="42">Q642-R642</f>
        <v>37.663500000000006</v>
      </c>
      <c r="T642" s="6">
        <f t="shared" ref="T642:T705" si="43">IFERROR(S642/Q642,0)</f>
        <v>0.48508246021882068</v>
      </c>
    </row>
    <row r="643" spans="1:20" ht="15.6">
      <c r="A643" s="2">
        <v>3980</v>
      </c>
      <c r="B643" s="10">
        <v>46134</v>
      </c>
      <c r="C643" s="3">
        <f>YEAR(SalesDataTable[[#This Row],[Order Date]])</f>
        <v>2026</v>
      </c>
      <c r="D643" s="13" t="str">
        <f>"Q"&amp;ROUNDUP(MONTH(SalesDataTable[[#This Row],[Order Date]])/3,0)</f>
        <v>Q2</v>
      </c>
      <c r="E643" s="13">
        <f>MONTH(SalesDataTable[[#This Row],[Order Date]])</f>
        <v>4</v>
      </c>
      <c r="F643" s="3" t="str">
        <f>TEXT(SalesDataTable[[#This Row],[Order Date]],"mmm")</f>
        <v>Apr</v>
      </c>
      <c r="G643" s="3" t="s">
        <v>20</v>
      </c>
      <c r="H643" s="3" t="s">
        <v>21</v>
      </c>
      <c r="I643" s="3" t="s">
        <v>19</v>
      </c>
      <c r="J643" s="3" t="s">
        <v>13</v>
      </c>
      <c r="K643" s="3" t="s">
        <v>9</v>
      </c>
      <c r="L643" s="3" t="s">
        <v>17</v>
      </c>
      <c r="M643" s="7">
        <v>1</v>
      </c>
      <c r="N643" s="4">
        <v>142.53</v>
      </c>
      <c r="O643" s="5">
        <v>0.05</v>
      </c>
      <c r="P643" s="4">
        <v>77.77</v>
      </c>
      <c r="Q643" s="4">
        <f t="shared" si="40"/>
        <v>135.40350000000001</v>
      </c>
      <c r="R643" s="4">
        <f t="shared" si="41"/>
        <v>77.77</v>
      </c>
      <c r="S643" s="4">
        <f t="shared" si="42"/>
        <v>57.633500000000012</v>
      </c>
      <c r="T643" s="6">
        <f t="shared" si="43"/>
        <v>0.4256426163282338</v>
      </c>
    </row>
    <row r="644" spans="1:20" ht="15.6">
      <c r="A644" s="2">
        <v>4239</v>
      </c>
      <c r="B644" s="10">
        <v>46134</v>
      </c>
      <c r="C644" s="3">
        <f>YEAR(SalesDataTable[[#This Row],[Order Date]])</f>
        <v>2026</v>
      </c>
      <c r="D644" s="13" t="str">
        <f>"Q"&amp;ROUNDUP(MONTH(SalesDataTable[[#This Row],[Order Date]])/3,0)</f>
        <v>Q2</v>
      </c>
      <c r="E644" s="13">
        <f>MONTH(SalesDataTable[[#This Row],[Order Date]])</f>
        <v>4</v>
      </c>
      <c r="F644" s="3" t="str">
        <f>TEXT(SalesDataTable[[#This Row],[Order Date]],"mmm")</f>
        <v>Apr</v>
      </c>
      <c r="G644" s="3" t="s">
        <v>6</v>
      </c>
      <c r="H644" s="3" t="s">
        <v>7</v>
      </c>
      <c r="I644" s="3" t="s">
        <v>2</v>
      </c>
      <c r="J644" s="3" t="s">
        <v>13</v>
      </c>
      <c r="K644" s="3" t="s">
        <v>23</v>
      </c>
      <c r="L644" s="3" t="s">
        <v>40</v>
      </c>
      <c r="M644" s="7">
        <v>2</v>
      </c>
      <c r="N644" s="4">
        <v>83.24</v>
      </c>
      <c r="O644" s="5">
        <v>0</v>
      </c>
      <c r="P644" s="4">
        <v>40.03</v>
      </c>
      <c r="Q644" s="4">
        <f t="shared" si="40"/>
        <v>166.48</v>
      </c>
      <c r="R644" s="4">
        <f t="shared" si="41"/>
        <v>80.06</v>
      </c>
      <c r="S644" s="4">
        <f t="shared" si="42"/>
        <v>86.419999999999987</v>
      </c>
      <c r="T644" s="6">
        <f t="shared" si="43"/>
        <v>0.51910139356078799</v>
      </c>
    </row>
    <row r="645" spans="1:20" ht="15.6">
      <c r="A645" s="2">
        <v>4761</v>
      </c>
      <c r="B645" s="10">
        <v>46134</v>
      </c>
      <c r="C645" s="3">
        <f>YEAR(SalesDataTable[[#This Row],[Order Date]])</f>
        <v>2026</v>
      </c>
      <c r="D645" s="13" t="str">
        <f>"Q"&amp;ROUNDUP(MONTH(SalesDataTable[[#This Row],[Order Date]])/3,0)</f>
        <v>Q2</v>
      </c>
      <c r="E645" s="13">
        <f>MONTH(SalesDataTable[[#This Row],[Order Date]])</f>
        <v>4</v>
      </c>
      <c r="F645" s="3" t="str">
        <f>TEXT(SalesDataTable[[#This Row],[Order Date]],"mmm")</f>
        <v>Apr</v>
      </c>
      <c r="G645" s="3" t="s">
        <v>0</v>
      </c>
      <c r="H645" s="3" t="s">
        <v>1</v>
      </c>
      <c r="I645" s="3" t="s">
        <v>28</v>
      </c>
      <c r="J645" s="3" t="s">
        <v>13</v>
      </c>
      <c r="K645" s="3" t="s">
        <v>9</v>
      </c>
      <c r="L645" s="3" t="s">
        <v>17</v>
      </c>
      <c r="M645" s="7">
        <v>1</v>
      </c>
      <c r="N645" s="4">
        <v>141.99</v>
      </c>
      <c r="O645" s="5">
        <v>0.05</v>
      </c>
      <c r="P645" s="4">
        <v>79.7</v>
      </c>
      <c r="Q645" s="4">
        <f t="shared" si="40"/>
        <v>134.8905</v>
      </c>
      <c r="R645" s="4">
        <f t="shared" si="41"/>
        <v>79.7</v>
      </c>
      <c r="S645" s="4">
        <f t="shared" si="42"/>
        <v>55.1905</v>
      </c>
      <c r="T645" s="6">
        <f t="shared" si="43"/>
        <v>0.40915038494186023</v>
      </c>
    </row>
    <row r="646" spans="1:20" ht="15.6">
      <c r="A646" s="2">
        <v>5160</v>
      </c>
      <c r="B646" s="10">
        <v>46134</v>
      </c>
      <c r="C646" s="3">
        <f>YEAR(SalesDataTable[[#This Row],[Order Date]])</f>
        <v>2026</v>
      </c>
      <c r="D646" s="13" t="str">
        <f>"Q"&amp;ROUNDUP(MONTH(SalesDataTable[[#This Row],[Order Date]])/3,0)</f>
        <v>Q2</v>
      </c>
      <c r="E646" s="13">
        <f>MONTH(SalesDataTable[[#This Row],[Order Date]])</f>
        <v>4</v>
      </c>
      <c r="F646" s="3" t="str">
        <f>TEXT(SalesDataTable[[#This Row],[Order Date]],"mmm")</f>
        <v>Apr</v>
      </c>
      <c r="G646" s="3" t="s">
        <v>6</v>
      </c>
      <c r="H646" s="3" t="s">
        <v>43</v>
      </c>
      <c r="I646" s="3" t="s">
        <v>2</v>
      </c>
      <c r="J646" s="3" t="s">
        <v>13</v>
      </c>
      <c r="K646" s="3" t="s">
        <v>34</v>
      </c>
      <c r="L646" s="3" t="s">
        <v>42</v>
      </c>
      <c r="M646" s="7">
        <v>2</v>
      </c>
      <c r="N646" s="4">
        <v>35.94</v>
      </c>
      <c r="O646" s="5">
        <v>0.05</v>
      </c>
      <c r="P646" s="4">
        <v>14.17</v>
      </c>
      <c r="Q646" s="4">
        <f t="shared" si="40"/>
        <v>68.285999999999987</v>
      </c>
      <c r="R646" s="4">
        <f t="shared" si="41"/>
        <v>28.34</v>
      </c>
      <c r="S646" s="4">
        <f t="shared" si="42"/>
        <v>39.945999999999984</v>
      </c>
      <c r="T646" s="6">
        <f t="shared" si="43"/>
        <v>0.5849808159798493</v>
      </c>
    </row>
    <row r="647" spans="1:20" ht="15.6">
      <c r="A647" s="2">
        <v>2224</v>
      </c>
      <c r="B647" s="10">
        <v>46135</v>
      </c>
      <c r="C647" s="3">
        <f>YEAR(SalesDataTable[[#This Row],[Order Date]])</f>
        <v>2026</v>
      </c>
      <c r="D647" s="13" t="str">
        <f>"Q"&amp;ROUNDUP(MONTH(SalesDataTable[[#This Row],[Order Date]])/3,0)</f>
        <v>Q2</v>
      </c>
      <c r="E647" s="13">
        <f>MONTH(SalesDataTable[[#This Row],[Order Date]])</f>
        <v>4</v>
      </c>
      <c r="F647" s="3" t="str">
        <f>TEXT(SalesDataTable[[#This Row],[Order Date]],"mmm")</f>
        <v>Apr</v>
      </c>
      <c r="G647" s="3" t="s">
        <v>6</v>
      </c>
      <c r="H647" s="3" t="s">
        <v>7</v>
      </c>
      <c r="I647" s="3" t="s">
        <v>2</v>
      </c>
      <c r="J647" s="3" t="s">
        <v>13</v>
      </c>
      <c r="K647" s="3" t="s">
        <v>34</v>
      </c>
      <c r="L647" s="3" t="s">
        <v>45</v>
      </c>
      <c r="M647" s="7">
        <v>3</v>
      </c>
      <c r="N647" s="4">
        <v>49.55</v>
      </c>
      <c r="O647" s="5">
        <v>0</v>
      </c>
      <c r="P647" s="4">
        <v>22.55</v>
      </c>
      <c r="Q647" s="4">
        <f t="shared" si="40"/>
        <v>148.64999999999998</v>
      </c>
      <c r="R647" s="4">
        <f t="shared" si="41"/>
        <v>67.650000000000006</v>
      </c>
      <c r="S647" s="4">
        <f t="shared" si="42"/>
        <v>80.999999999999972</v>
      </c>
      <c r="T647" s="6">
        <f t="shared" si="43"/>
        <v>0.54490413723511588</v>
      </c>
    </row>
    <row r="648" spans="1:20" ht="15.6">
      <c r="A648" s="2">
        <v>2832</v>
      </c>
      <c r="B648" s="10">
        <v>46135</v>
      </c>
      <c r="C648" s="3">
        <f>YEAR(SalesDataTable[[#This Row],[Order Date]])</f>
        <v>2026</v>
      </c>
      <c r="D648" s="13" t="str">
        <f>"Q"&amp;ROUNDUP(MONTH(SalesDataTable[[#This Row],[Order Date]])/3,0)</f>
        <v>Q2</v>
      </c>
      <c r="E648" s="13">
        <f>MONTH(SalesDataTable[[#This Row],[Order Date]])</f>
        <v>4</v>
      </c>
      <c r="F648" s="3" t="str">
        <f>TEXT(SalesDataTable[[#This Row],[Order Date]],"mmm")</f>
        <v>Apr</v>
      </c>
      <c r="G648" s="3" t="s">
        <v>20</v>
      </c>
      <c r="H648" s="3" t="s">
        <v>33</v>
      </c>
      <c r="I648" s="3" t="s">
        <v>28</v>
      </c>
      <c r="J648" s="3" t="s">
        <v>3</v>
      </c>
      <c r="K648" s="3" t="s">
        <v>34</v>
      </c>
      <c r="L648" s="3" t="s">
        <v>35</v>
      </c>
      <c r="M648" s="7">
        <v>1</v>
      </c>
      <c r="N648" s="4">
        <v>39.89</v>
      </c>
      <c r="O648" s="5">
        <v>0.05</v>
      </c>
      <c r="P648" s="4">
        <v>15.06</v>
      </c>
      <c r="Q648" s="4">
        <f t="shared" si="40"/>
        <v>37.895499999999998</v>
      </c>
      <c r="R648" s="4">
        <f t="shared" si="41"/>
        <v>15.06</v>
      </c>
      <c r="S648" s="4">
        <f t="shared" si="42"/>
        <v>22.835499999999996</v>
      </c>
      <c r="T648" s="6">
        <f t="shared" si="43"/>
        <v>0.60259133670224685</v>
      </c>
    </row>
    <row r="649" spans="1:20" ht="15.6">
      <c r="A649" s="2">
        <v>3000</v>
      </c>
      <c r="B649" s="10">
        <v>46135</v>
      </c>
      <c r="C649" s="3">
        <f>YEAR(SalesDataTable[[#This Row],[Order Date]])</f>
        <v>2026</v>
      </c>
      <c r="D649" s="13" t="str">
        <f>"Q"&amp;ROUNDUP(MONTH(SalesDataTable[[#This Row],[Order Date]])/3,0)</f>
        <v>Q2</v>
      </c>
      <c r="E649" s="13">
        <f>MONTH(SalesDataTable[[#This Row],[Order Date]])</f>
        <v>4</v>
      </c>
      <c r="F649" s="3" t="str">
        <f>TEXT(SalesDataTable[[#This Row],[Order Date]],"mmm")</f>
        <v>Apr</v>
      </c>
      <c r="G649" s="3" t="s">
        <v>20</v>
      </c>
      <c r="H649" s="3" t="s">
        <v>31</v>
      </c>
      <c r="I649" s="3" t="s">
        <v>28</v>
      </c>
      <c r="J649" s="3" t="s">
        <v>13</v>
      </c>
      <c r="K649" s="3" t="s">
        <v>34</v>
      </c>
      <c r="L649" s="3" t="s">
        <v>35</v>
      </c>
      <c r="M649" s="7">
        <v>1</v>
      </c>
      <c r="N649" s="4">
        <v>40.630000000000003</v>
      </c>
      <c r="O649" s="5">
        <v>0.1</v>
      </c>
      <c r="P649" s="4">
        <v>14.67</v>
      </c>
      <c r="Q649" s="4">
        <f t="shared" si="40"/>
        <v>36.567</v>
      </c>
      <c r="R649" s="4">
        <f t="shared" si="41"/>
        <v>14.67</v>
      </c>
      <c r="S649" s="4">
        <f t="shared" si="42"/>
        <v>21.896999999999998</v>
      </c>
      <c r="T649" s="6">
        <f t="shared" si="43"/>
        <v>0.59881860694068423</v>
      </c>
    </row>
    <row r="650" spans="1:20" ht="15.6">
      <c r="A650" s="2">
        <v>3206</v>
      </c>
      <c r="B650" s="10">
        <v>46135</v>
      </c>
      <c r="C650" s="3">
        <f>YEAR(SalesDataTable[[#This Row],[Order Date]])</f>
        <v>2026</v>
      </c>
      <c r="D650" s="13" t="str">
        <f>"Q"&amp;ROUNDUP(MONTH(SalesDataTable[[#This Row],[Order Date]])/3,0)</f>
        <v>Q2</v>
      </c>
      <c r="E650" s="13">
        <f>MONTH(SalesDataTable[[#This Row],[Order Date]])</f>
        <v>4</v>
      </c>
      <c r="F650" s="3" t="str">
        <f>TEXT(SalesDataTable[[#This Row],[Order Date]],"mmm")</f>
        <v>Apr</v>
      </c>
      <c r="G650" s="3" t="s">
        <v>20</v>
      </c>
      <c r="H650" s="3" t="s">
        <v>33</v>
      </c>
      <c r="I650" s="3" t="s">
        <v>28</v>
      </c>
      <c r="J650" s="3" t="s">
        <v>3</v>
      </c>
      <c r="K650" s="3" t="s">
        <v>4</v>
      </c>
      <c r="L650" s="3" t="s">
        <v>26</v>
      </c>
      <c r="M650" s="7">
        <v>4</v>
      </c>
      <c r="N650" s="4">
        <v>39.78</v>
      </c>
      <c r="O650" s="5">
        <v>0.05</v>
      </c>
      <c r="P650" s="4">
        <v>16.7</v>
      </c>
      <c r="Q650" s="4">
        <f t="shared" si="40"/>
        <v>151.16399999999999</v>
      </c>
      <c r="R650" s="4">
        <f t="shared" si="41"/>
        <v>66.8</v>
      </c>
      <c r="S650" s="4">
        <f t="shared" si="42"/>
        <v>84.36399999999999</v>
      </c>
      <c r="T650" s="6">
        <f t="shared" si="43"/>
        <v>0.55809584292556425</v>
      </c>
    </row>
    <row r="651" spans="1:20" ht="15.6">
      <c r="A651" s="2">
        <v>3777</v>
      </c>
      <c r="B651" s="10">
        <v>46135</v>
      </c>
      <c r="C651" s="3">
        <f>YEAR(SalesDataTable[[#This Row],[Order Date]])</f>
        <v>2026</v>
      </c>
      <c r="D651" s="13" t="str">
        <f>"Q"&amp;ROUNDUP(MONTH(SalesDataTable[[#This Row],[Order Date]])/3,0)</f>
        <v>Q2</v>
      </c>
      <c r="E651" s="13">
        <f>MONTH(SalesDataTable[[#This Row],[Order Date]])</f>
        <v>4</v>
      </c>
      <c r="F651" s="3" t="str">
        <f>TEXT(SalesDataTable[[#This Row],[Order Date]],"mmm")</f>
        <v>Apr</v>
      </c>
      <c r="G651" s="3" t="s">
        <v>20</v>
      </c>
      <c r="H651" s="3" t="s">
        <v>21</v>
      </c>
      <c r="I651" s="3" t="s">
        <v>28</v>
      </c>
      <c r="J651" s="3" t="s">
        <v>16</v>
      </c>
      <c r="K651" s="3" t="s">
        <v>9</v>
      </c>
      <c r="L651" s="3" t="s">
        <v>10</v>
      </c>
      <c r="M651" s="7">
        <v>1</v>
      </c>
      <c r="N651" s="4">
        <v>92.74</v>
      </c>
      <c r="O651" s="5">
        <v>0</v>
      </c>
      <c r="P651" s="4">
        <v>46.1</v>
      </c>
      <c r="Q651" s="4">
        <f t="shared" si="40"/>
        <v>92.74</v>
      </c>
      <c r="R651" s="4">
        <f t="shared" si="41"/>
        <v>46.1</v>
      </c>
      <c r="S651" s="4">
        <f t="shared" si="42"/>
        <v>46.639999999999993</v>
      </c>
      <c r="T651" s="6">
        <f t="shared" si="43"/>
        <v>0.50291136510675005</v>
      </c>
    </row>
    <row r="652" spans="1:20" ht="15.6">
      <c r="A652" s="2">
        <v>4980</v>
      </c>
      <c r="B652" s="10">
        <v>46135</v>
      </c>
      <c r="C652" s="3">
        <f>YEAR(SalesDataTable[[#This Row],[Order Date]])</f>
        <v>2026</v>
      </c>
      <c r="D652" s="13" t="str">
        <f>"Q"&amp;ROUNDUP(MONTH(SalesDataTable[[#This Row],[Order Date]])/3,0)</f>
        <v>Q2</v>
      </c>
      <c r="E652" s="13">
        <f>MONTH(SalesDataTable[[#This Row],[Order Date]])</f>
        <v>4</v>
      </c>
      <c r="F652" s="3" t="str">
        <f>TEXT(SalesDataTable[[#This Row],[Order Date]],"mmm")</f>
        <v>Apr</v>
      </c>
      <c r="G652" s="3" t="s">
        <v>6</v>
      </c>
      <c r="H652" s="3" t="s">
        <v>27</v>
      </c>
      <c r="I652" s="3" t="s">
        <v>19</v>
      </c>
      <c r="J652" s="3" t="s">
        <v>3</v>
      </c>
      <c r="K652" s="3" t="s">
        <v>23</v>
      </c>
      <c r="L652" s="3" t="s">
        <v>51</v>
      </c>
      <c r="M652" s="7">
        <v>2</v>
      </c>
      <c r="N652" s="4">
        <v>120.49</v>
      </c>
      <c r="O652" s="5">
        <v>0.1</v>
      </c>
      <c r="P652" s="4">
        <v>62.23</v>
      </c>
      <c r="Q652" s="4">
        <f t="shared" si="40"/>
        <v>216.88200000000001</v>
      </c>
      <c r="R652" s="4">
        <f t="shared" si="41"/>
        <v>124.46</v>
      </c>
      <c r="S652" s="4">
        <f t="shared" si="42"/>
        <v>92.422000000000011</v>
      </c>
      <c r="T652" s="6">
        <f t="shared" si="43"/>
        <v>0.42613955976060719</v>
      </c>
    </row>
    <row r="653" spans="1:20" ht="15.6">
      <c r="A653" s="2">
        <v>1102</v>
      </c>
      <c r="B653" s="10">
        <v>46136</v>
      </c>
      <c r="C653" s="3">
        <f>YEAR(SalesDataTable[[#This Row],[Order Date]])</f>
        <v>2026</v>
      </c>
      <c r="D653" s="13" t="str">
        <f>"Q"&amp;ROUNDUP(MONTH(SalesDataTable[[#This Row],[Order Date]])/3,0)</f>
        <v>Q2</v>
      </c>
      <c r="E653" s="13">
        <f>MONTH(SalesDataTable[[#This Row],[Order Date]])</f>
        <v>4</v>
      </c>
      <c r="F653" s="3" t="str">
        <f>TEXT(SalesDataTable[[#This Row],[Order Date]],"mmm")</f>
        <v>Apr</v>
      </c>
      <c r="G653" s="3" t="s">
        <v>6</v>
      </c>
      <c r="H653" s="3" t="s">
        <v>27</v>
      </c>
      <c r="I653" s="3" t="s">
        <v>2</v>
      </c>
      <c r="J653" s="3" t="s">
        <v>16</v>
      </c>
      <c r="K653" s="3" t="s">
        <v>9</v>
      </c>
      <c r="L653" s="3" t="s">
        <v>46</v>
      </c>
      <c r="M653" s="7">
        <v>2</v>
      </c>
      <c r="N653" s="4">
        <v>70.53</v>
      </c>
      <c r="O653" s="5">
        <v>0</v>
      </c>
      <c r="P653" s="4">
        <v>32.229999999999997</v>
      </c>
      <c r="Q653" s="4">
        <f t="shared" si="40"/>
        <v>141.06</v>
      </c>
      <c r="R653" s="4">
        <f t="shared" si="41"/>
        <v>64.459999999999994</v>
      </c>
      <c r="S653" s="4">
        <f t="shared" si="42"/>
        <v>76.600000000000009</v>
      </c>
      <c r="T653" s="6">
        <f t="shared" si="43"/>
        <v>0.54303133418403526</v>
      </c>
    </row>
    <row r="654" spans="1:20" ht="15.6">
      <c r="A654" s="2">
        <v>1333</v>
      </c>
      <c r="B654" s="10">
        <v>46136</v>
      </c>
      <c r="C654" s="3">
        <f>YEAR(SalesDataTable[[#This Row],[Order Date]])</f>
        <v>2026</v>
      </c>
      <c r="D654" s="13" t="str">
        <f>"Q"&amp;ROUNDUP(MONTH(SalesDataTable[[#This Row],[Order Date]])/3,0)</f>
        <v>Q2</v>
      </c>
      <c r="E654" s="13">
        <f>MONTH(SalesDataTable[[#This Row],[Order Date]])</f>
        <v>4</v>
      </c>
      <c r="F654" s="3" t="str">
        <f>TEXT(SalesDataTable[[#This Row],[Order Date]],"mmm")</f>
        <v>Apr</v>
      </c>
      <c r="G654" s="3" t="s">
        <v>6</v>
      </c>
      <c r="H654" s="3" t="s">
        <v>49</v>
      </c>
      <c r="I654" s="3" t="s">
        <v>2</v>
      </c>
      <c r="J654" s="3" t="s">
        <v>13</v>
      </c>
      <c r="K654" s="3" t="s">
        <v>9</v>
      </c>
      <c r="L654" s="3" t="s">
        <v>10</v>
      </c>
      <c r="M654" s="7">
        <v>1</v>
      </c>
      <c r="N654" s="4">
        <v>90.87</v>
      </c>
      <c r="O654" s="5">
        <v>0.1</v>
      </c>
      <c r="P654" s="4">
        <v>44.4</v>
      </c>
      <c r="Q654" s="4">
        <f t="shared" si="40"/>
        <v>81.783000000000001</v>
      </c>
      <c r="R654" s="4">
        <f t="shared" si="41"/>
        <v>44.4</v>
      </c>
      <c r="S654" s="4">
        <f t="shared" si="42"/>
        <v>37.383000000000003</v>
      </c>
      <c r="T654" s="6">
        <f t="shared" si="43"/>
        <v>0.45709988628443565</v>
      </c>
    </row>
    <row r="655" spans="1:20" ht="15.6">
      <c r="A655" s="2">
        <v>1369</v>
      </c>
      <c r="B655" s="10">
        <v>46136</v>
      </c>
      <c r="C655" s="3">
        <f>YEAR(SalesDataTable[[#This Row],[Order Date]])</f>
        <v>2026</v>
      </c>
      <c r="D655" s="13" t="str">
        <f>"Q"&amp;ROUNDUP(MONTH(SalesDataTable[[#This Row],[Order Date]])/3,0)</f>
        <v>Q2</v>
      </c>
      <c r="E655" s="13">
        <f>MONTH(SalesDataTable[[#This Row],[Order Date]])</f>
        <v>4</v>
      </c>
      <c r="F655" s="3" t="str">
        <f>TEXT(SalesDataTable[[#This Row],[Order Date]],"mmm")</f>
        <v>Apr</v>
      </c>
      <c r="G655" s="3" t="s">
        <v>6</v>
      </c>
      <c r="H655" s="3" t="s">
        <v>49</v>
      </c>
      <c r="I655" s="3" t="s">
        <v>8</v>
      </c>
      <c r="J655" s="3" t="s">
        <v>3</v>
      </c>
      <c r="K655" s="3" t="s">
        <v>34</v>
      </c>
      <c r="L655" s="3" t="s">
        <v>38</v>
      </c>
      <c r="M655" s="7">
        <v>3</v>
      </c>
      <c r="N655" s="4">
        <v>124.31</v>
      </c>
      <c r="O655" s="5">
        <v>0.2</v>
      </c>
      <c r="P655" s="4">
        <v>67.97</v>
      </c>
      <c r="Q655" s="4">
        <f t="shared" si="40"/>
        <v>298.34399999999999</v>
      </c>
      <c r="R655" s="4">
        <f t="shared" si="41"/>
        <v>203.91</v>
      </c>
      <c r="S655" s="4">
        <f t="shared" si="42"/>
        <v>94.433999999999997</v>
      </c>
      <c r="T655" s="6">
        <f t="shared" si="43"/>
        <v>0.31652723031131846</v>
      </c>
    </row>
    <row r="656" spans="1:20" ht="15.6">
      <c r="A656" s="2">
        <v>1712</v>
      </c>
      <c r="B656" s="10">
        <v>46136</v>
      </c>
      <c r="C656" s="3">
        <f>YEAR(SalesDataTable[[#This Row],[Order Date]])</f>
        <v>2026</v>
      </c>
      <c r="D656" s="13" t="str">
        <f>"Q"&amp;ROUNDUP(MONTH(SalesDataTable[[#This Row],[Order Date]])/3,0)</f>
        <v>Q2</v>
      </c>
      <c r="E656" s="13">
        <f>MONTH(SalesDataTable[[#This Row],[Order Date]])</f>
        <v>4</v>
      </c>
      <c r="F656" s="3" t="str">
        <f>TEXT(SalesDataTable[[#This Row],[Order Date]],"mmm")</f>
        <v>Apr</v>
      </c>
      <c r="G656" s="3" t="s">
        <v>6</v>
      </c>
      <c r="H656" s="3" t="s">
        <v>7</v>
      </c>
      <c r="I656" s="3" t="s">
        <v>8</v>
      </c>
      <c r="J656" s="3" t="s">
        <v>3</v>
      </c>
      <c r="K656" s="3" t="s">
        <v>4</v>
      </c>
      <c r="L656" s="3" t="s">
        <v>26</v>
      </c>
      <c r="M656" s="7">
        <v>15</v>
      </c>
      <c r="N656" s="4">
        <v>41.21</v>
      </c>
      <c r="O656" s="5">
        <v>0.15</v>
      </c>
      <c r="P656" s="4">
        <v>16.760000000000002</v>
      </c>
      <c r="Q656" s="4">
        <f t="shared" si="40"/>
        <v>525.42750000000001</v>
      </c>
      <c r="R656" s="4">
        <f t="shared" si="41"/>
        <v>251.40000000000003</v>
      </c>
      <c r="S656" s="4">
        <f t="shared" si="42"/>
        <v>274.02749999999997</v>
      </c>
      <c r="T656" s="6">
        <f t="shared" si="43"/>
        <v>0.52153246642020068</v>
      </c>
    </row>
    <row r="657" spans="1:20" ht="15.6">
      <c r="A657" s="2">
        <v>2229</v>
      </c>
      <c r="B657" s="10">
        <v>46136</v>
      </c>
      <c r="C657" s="3">
        <f>YEAR(SalesDataTable[[#This Row],[Order Date]])</f>
        <v>2026</v>
      </c>
      <c r="D657" s="13" t="str">
        <f>"Q"&amp;ROUNDUP(MONTH(SalesDataTable[[#This Row],[Order Date]])/3,0)</f>
        <v>Q2</v>
      </c>
      <c r="E657" s="13">
        <f>MONTH(SalesDataTable[[#This Row],[Order Date]])</f>
        <v>4</v>
      </c>
      <c r="F657" s="3" t="str">
        <f>TEXT(SalesDataTable[[#This Row],[Order Date]],"mmm")</f>
        <v>Apr</v>
      </c>
      <c r="G657" s="3" t="s">
        <v>0</v>
      </c>
      <c r="H657" s="3" t="s">
        <v>1</v>
      </c>
      <c r="I657" s="3" t="s">
        <v>2</v>
      </c>
      <c r="J657" s="3" t="s">
        <v>13</v>
      </c>
      <c r="K657" s="3" t="s">
        <v>9</v>
      </c>
      <c r="L657" s="3" t="s">
        <v>17</v>
      </c>
      <c r="M657" s="7">
        <v>2</v>
      </c>
      <c r="N657" s="4">
        <v>145.75</v>
      </c>
      <c r="O657" s="5">
        <v>0.1</v>
      </c>
      <c r="P657" s="4">
        <v>78.900000000000006</v>
      </c>
      <c r="Q657" s="4">
        <f t="shared" si="40"/>
        <v>262.35000000000002</v>
      </c>
      <c r="R657" s="4">
        <f t="shared" si="41"/>
        <v>157.80000000000001</v>
      </c>
      <c r="S657" s="4">
        <f t="shared" si="42"/>
        <v>104.55000000000001</v>
      </c>
      <c r="T657" s="6">
        <f t="shared" si="43"/>
        <v>0.39851343624928531</v>
      </c>
    </row>
    <row r="658" spans="1:20" ht="15.6">
      <c r="A658" s="2">
        <v>3458</v>
      </c>
      <c r="B658" s="10">
        <v>46136</v>
      </c>
      <c r="C658" s="3">
        <f>YEAR(SalesDataTable[[#This Row],[Order Date]])</f>
        <v>2026</v>
      </c>
      <c r="D658" s="13" t="str">
        <f>"Q"&amp;ROUNDUP(MONTH(SalesDataTable[[#This Row],[Order Date]])/3,0)</f>
        <v>Q2</v>
      </c>
      <c r="E658" s="13">
        <f>MONTH(SalesDataTable[[#This Row],[Order Date]])</f>
        <v>4</v>
      </c>
      <c r="F658" s="3" t="str">
        <f>TEXT(SalesDataTable[[#This Row],[Order Date]],"mmm")</f>
        <v>Apr</v>
      </c>
      <c r="G658" s="3" t="s">
        <v>11</v>
      </c>
      <c r="H658" s="3" t="s">
        <v>18</v>
      </c>
      <c r="I658" s="3" t="s">
        <v>2</v>
      </c>
      <c r="J658" s="3" t="s">
        <v>13</v>
      </c>
      <c r="K658" s="3" t="s">
        <v>14</v>
      </c>
      <c r="L658" s="3" t="s">
        <v>44</v>
      </c>
      <c r="M658" s="7">
        <v>1</v>
      </c>
      <c r="N658" s="4">
        <v>134.86000000000001</v>
      </c>
      <c r="O658" s="5">
        <v>0</v>
      </c>
      <c r="P658" s="4">
        <v>66.040000000000006</v>
      </c>
      <c r="Q658" s="4">
        <f t="shared" si="40"/>
        <v>134.86000000000001</v>
      </c>
      <c r="R658" s="4">
        <f t="shared" si="41"/>
        <v>66.040000000000006</v>
      </c>
      <c r="S658" s="4">
        <f t="shared" si="42"/>
        <v>68.820000000000007</v>
      </c>
      <c r="T658" s="6">
        <f t="shared" si="43"/>
        <v>0.51030698502150373</v>
      </c>
    </row>
    <row r="659" spans="1:20" ht="15.6">
      <c r="A659" s="2">
        <v>4637</v>
      </c>
      <c r="B659" s="10">
        <v>46136</v>
      </c>
      <c r="C659" s="3">
        <f>YEAR(SalesDataTable[[#This Row],[Order Date]])</f>
        <v>2026</v>
      </c>
      <c r="D659" s="13" t="str">
        <f>"Q"&amp;ROUNDUP(MONTH(SalesDataTable[[#This Row],[Order Date]])/3,0)</f>
        <v>Q2</v>
      </c>
      <c r="E659" s="13">
        <f>MONTH(SalesDataTable[[#This Row],[Order Date]])</f>
        <v>4</v>
      </c>
      <c r="F659" s="3" t="str">
        <f>TEXT(SalesDataTable[[#This Row],[Order Date]],"mmm")</f>
        <v>Apr</v>
      </c>
      <c r="G659" s="3" t="s">
        <v>20</v>
      </c>
      <c r="H659" s="3" t="s">
        <v>47</v>
      </c>
      <c r="I659" s="3" t="s">
        <v>19</v>
      </c>
      <c r="J659" s="3" t="s">
        <v>13</v>
      </c>
      <c r="K659" s="3" t="s">
        <v>14</v>
      </c>
      <c r="L659" s="3" t="s">
        <v>44</v>
      </c>
      <c r="M659" s="7">
        <v>1</v>
      </c>
      <c r="N659" s="4">
        <v>136.07</v>
      </c>
      <c r="O659" s="5">
        <v>0</v>
      </c>
      <c r="P659" s="4">
        <v>65.17</v>
      </c>
      <c r="Q659" s="4">
        <f t="shared" si="40"/>
        <v>136.07</v>
      </c>
      <c r="R659" s="4">
        <f t="shared" si="41"/>
        <v>65.17</v>
      </c>
      <c r="S659" s="4">
        <f t="shared" si="42"/>
        <v>70.899999999999991</v>
      </c>
      <c r="T659" s="6">
        <f t="shared" si="43"/>
        <v>0.52105533916366575</v>
      </c>
    </row>
    <row r="660" spans="1:20" ht="15.6">
      <c r="A660" s="2">
        <v>4726</v>
      </c>
      <c r="B660" s="10">
        <v>46136</v>
      </c>
      <c r="C660" s="3">
        <f>YEAR(SalesDataTable[[#This Row],[Order Date]])</f>
        <v>2026</v>
      </c>
      <c r="D660" s="13" t="str">
        <f>"Q"&amp;ROUNDUP(MONTH(SalesDataTable[[#This Row],[Order Date]])/3,0)</f>
        <v>Q2</v>
      </c>
      <c r="E660" s="13">
        <f>MONTH(SalesDataTable[[#This Row],[Order Date]])</f>
        <v>4</v>
      </c>
      <c r="F660" s="3" t="str">
        <f>TEXT(SalesDataTable[[#This Row],[Order Date]],"mmm")</f>
        <v>Apr</v>
      </c>
      <c r="G660" s="3" t="s">
        <v>0</v>
      </c>
      <c r="H660" s="3" t="s">
        <v>50</v>
      </c>
      <c r="I660" s="3" t="s">
        <v>19</v>
      </c>
      <c r="J660" s="3" t="s">
        <v>16</v>
      </c>
      <c r="K660" s="3" t="s">
        <v>14</v>
      </c>
      <c r="L660" s="3" t="s">
        <v>32</v>
      </c>
      <c r="M660" s="7">
        <v>1</v>
      </c>
      <c r="N660" s="4">
        <v>47.25</v>
      </c>
      <c r="O660" s="5">
        <v>0.1</v>
      </c>
      <c r="P660" s="4">
        <v>18.25</v>
      </c>
      <c r="Q660" s="4">
        <f t="shared" si="40"/>
        <v>42.524999999999999</v>
      </c>
      <c r="R660" s="4">
        <f t="shared" si="41"/>
        <v>18.25</v>
      </c>
      <c r="S660" s="4">
        <f t="shared" si="42"/>
        <v>24.274999999999999</v>
      </c>
      <c r="T660" s="6">
        <f t="shared" si="43"/>
        <v>0.57084068195179305</v>
      </c>
    </row>
    <row r="661" spans="1:20" ht="15.6">
      <c r="A661" s="2">
        <v>4838</v>
      </c>
      <c r="B661" s="10">
        <v>46136</v>
      </c>
      <c r="C661" s="3">
        <f>YEAR(SalesDataTable[[#This Row],[Order Date]])</f>
        <v>2026</v>
      </c>
      <c r="D661" s="13" t="str">
        <f>"Q"&amp;ROUNDUP(MONTH(SalesDataTable[[#This Row],[Order Date]])/3,0)</f>
        <v>Q2</v>
      </c>
      <c r="E661" s="13">
        <f>MONTH(SalesDataTable[[#This Row],[Order Date]])</f>
        <v>4</v>
      </c>
      <c r="F661" s="3" t="str">
        <f>TEXT(SalesDataTable[[#This Row],[Order Date]],"mmm")</f>
        <v>Apr</v>
      </c>
      <c r="G661" s="3" t="s">
        <v>0</v>
      </c>
      <c r="H661" s="3" t="s">
        <v>1</v>
      </c>
      <c r="I661" s="3" t="s">
        <v>2</v>
      </c>
      <c r="J661" s="3" t="s">
        <v>16</v>
      </c>
      <c r="K661" s="3" t="s">
        <v>4</v>
      </c>
      <c r="L661" s="3" t="s">
        <v>26</v>
      </c>
      <c r="M661" s="7">
        <v>2</v>
      </c>
      <c r="N661" s="4">
        <v>41.32</v>
      </c>
      <c r="O661" s="5">
        <v>0.1</v>
      </c>
      <c r="P661" s="4">
        <v>16.66</v>
      </c>
      <c r="Q661" s="4">
        <f t="shared" si="40"/>
        <v>74.376000000000005</v>
      </c>
      <c r="R661" s="4">
        <f t="shared" si="41"/>
        <v>33.32</v>
      </c>
      <c r="S661" s="4">
        <f t="shared" si="42"/>
        <v>41.056000000000004</v>
      </c>
      <c r="T661" s="6">
        <f t="shared" si="43"/>
        <v>0.5520060234484242</v>
      </c>
    </row>
    <row r="662" spans="1:20" ht="15.6">
      <c r="A662" s="2">
        <v>5075</v>
      </c>
      <c r="B662" s="10">
        <v>46136</v>
      </c>
      <c r="C662" s="3">
        <f>YEAR(SalesDataTable[[#This Row],[Order Date]])</f>
        <v>2026</v>
      </c>
      <c r="D662" s="13" t="str">
        <f>"Q"&amp;ROUNDUP(MONTH(SalesDataTable[[#This Row],[Order Date]])/3,0)</f>
        <v>Q2</v>
      </c>
      <c r="E662" s="13">
        <f>MONTH(SalesDataTable[[#This Row],[Order Date]])</f>
        <v>4</v>
      </c>
      <c r="F662" s="3" t="str">
        <f>TEXT(SalesDataTable[[#This Row],[Order Date]],"mmm")</f>
        <v>Apr</v>
      </c>
      <c r="G662" s="3" t="s">
        <v>0</v>
      </c>
      <c r="H662" s="3" t="s">
        <v>50</v>
      </c>
      <c r="I662" s="3" t="s">
        <v>28</v>
      </c>
      <c r="J662" s="3" t="s">
        <v>13</v>
      </c>
      <c r="K662" s="3" t="s">
        <v>4</v>
      </c>
      <c r="L662" s="3" t="s">
        <v>5</v>
      </c>
      <c r="M662" s="7">
        <v>2</v>
      </c>
      <c r="N662" s="4">
        <v>81.75</v>
      </c>
      <c r="O662" s="5">
        <v>0</v>
      </c>
      <c r="P662" s="4">
        <v>41.92</v>
      </c>
      <c r="Q662" s="4">
        <f t="shared" si="40"/>
        <v>163.5</v>
      </c>
      <c r="R662" s="4">
        <f t="shared" si="41"/>
        <v>83.84</v>
      </c>
      <c r="S662" s="4">
        <f t="shared" si="42"/>
        <v>79.66</v>
      </c>
      <c r="T662" s="6">
        <f t="shared" si="43"/>
        <v>0.48721712538226297</v>
      </c>
    </row>
    <row r="663" spans="1:20" ht="15.6">
      <c r="A663" s="2">
        <v>149</v>
      </c>
      <c r="B663" s="10">
        <v>46137</v>
      </c>
      <c r="C663" s="3">
        <f>YEAR(SalesDataTable[[#This Row],[Order Date]])</f>
        <v>2026</v>
      </c>
      <c r="D663" s="13" t="str">
        <f>"Q"&amp;ROUNDUP(MONTH(SalesDataTable[[#This Row],[Order Date]])/3,0)</f>
        <v>Q2</v>
      </c>
      <c r="E663" s="13">
        <f>MONTH(SalesDataTable[[#This Row],[Order Date]])</f>
        <v>4</v>
      </c>
      <c r="F663" s="3" t="str">
        <f>TEXT(SalesDataTable[[#This Row],[Order Date]],"mmm")</f>
        <v>Apr</v>
      </c>
      <c r="G663" s="3" t="s">
        <v>6</v>
      </c>
      <c r="H663" s="3" t="s">
        <v>43</v>
      </c>
      <c r="I663" s="3" t="s">
        <v>2</v>
      </c>
      <c r="J663" s="3" t="s">
        <v>3</v>
      </c>
      <c r="K663" s="3" t="s">
        <v>14</v>
      </c>
      <c r="L663" s="3" t="s">
        <v>15</v>
      </c>
      <c r="M663" s="7">
        <v>1</v>
      </c>
      <c r="N663" s="4">
        <v>36.020000000000003</v>
      </c>
      <c r="O663" s="5">
        <v>0.05</v>
      </c>
      <c r="P663" s="4">
        <v>13.72</v>
      </c>
      <c r="Q663" s="4">
        <f t="shared" si="40"/>
        <v>34.219000000000001</v>
      </c>
      <c r="R663" s="4">
        <f t="shared" si="41"/>
        <v>13.72</v>
      </c>
      <c r="S663" s="4">
        <f t="shared" si="42"/>
        <v>20.499000000000002</v>
      </c>
      <c r="T663" s="6">
        <f t="shared" si="43"/>
        <v>0.59905315760250155</v>
      </c>
    </row>
    <row r="664" spans="1:20" ht="15.6">
      <c r="A664" s="2">
        <v>449</v>
      </c>
      <c r="B664" s="10">
        <v>46137</v>
      </c>
      <c r="C664" s="3">
        <f>YEAR(SalesDataTable[[#This Row],[Order Date]])</f>
        <v>2026</v>
      </c>
      <c r="D664" s="13" t="str">
        <f>"Q"&amp;ROUNDUP(MONTH(SalesDataTable[[#This Row],[Order Date]])/3,0)</f>
        <v>Q2</v>
      </c>
      <c r="E664" s="13">
        <f>MONTH(SalesDataTable[[#This Row],[Order Date]])</f>
        <v>4</v>
      </c>
      <c r="F664" s="3" t="str">
        <f>TEXT(SalesDataTable[[#This Row],[Order Date]],"mmm")</f>
        <v>Apr</v>
      </c>
      <c r="G664" s="3" t="s">
        <v>11</v>
      </c>
      <c r="H664" s="3" t="s">
        <v>25</v>
      </c>
      <c r="I664" s="3" t="s">
        <v>2</v>
      </c>
      <c r="J664" s="3" t="s">
        <v>16</v>
      </c>
      <c r="K664" s="3" t="s">
        <v>14</v>
      </c>
      <c r="L664" s="3" t="s">
        <v>15</v>
      </c>
      <c r="M664" s="7">
        <v>1</v>
      </c>
      <c r="N664" s="4">
        <v>36.68</v>
      </c>
      <c r="O664" s="5">
        <v>0</v>
      </c>
      <c r="P664" s="4">
        <v>13.27</v>
      </c>
      <c r="Q664" s="4">
        <f t="shared" si="40"/>
        <v>36.68</v>
      </c>
      <c r="R664" s="4">
        <f t="shared" si="41"/>
        <v>13.27</v>
      </c>
      <c r="S664" s="4">
        <f t="shared" si="42"/>
        <v>23.41</v>
      </c>
      <c r="T664" s="6">
        <f t="shared" si="43"/>
        <v>0.63822246455834242</v>
      </c>
    </row>
    <row r="665" spans="1:20" ht="15.6">
      <c r="A665" s="2">
        <v>1422</v>
      </c>
      <c r="B665" s="10">
        <v>46137</v>
      </c>
      <c r="C665" s="3">
        <f>YEAR(SalesDataTable[[#This Row],[Order Date]])</f>
        <v>2026</v>
      </c>
      <c r="D665" s="13" t="str">
        <f>"Q"&amp;ROUNDUP(MONTH(SalesDataTable[[#This Row],[Order Date]])/3,0)</f>
        <v>Q2</v>
      </c>
      <c r="E665" s="13">
        <f>MONTH(SalesDataTable[[#This Row],[Order Date]])</f>
        <v>4</v>
      </c>
      <c r="F665" s="3" t="str">
        <f>TEXT(SalesDataTable[[#This Row],[Order Date]],"mmm")</f>
        <v>Apr</v>
      </c>
      <c r="G665" s="3" t="s">
        <v>20</v>
      </c>
      <c r="H665" s="3" t="s">
        <v>33</v>
      </c>
      <c r="I665" s="3" t="s">
        <v>8</v>
      </c>
      <c r="J665" s="3" t="s">
        <v>16</v>
      </c>
      <c r="K665" s="3" t="s">
        <v>23</v>
      </c>
      <c r="L665" s="3" t="s">
        <v>24</v>
      </c>
      <c r="M665" s="7">
        <v>6</v>
      </c>
      <c r="N665" s="4">
        <v>348.16</v>
      </c>
      <c r="O665" s="5">
        <v>0.1</v>
      </c>
      <c r="P665" s="4">
        <v>198.24</v>
      </c>
      <c r="Q665" s="4">
        <f t="shared" si="40"/>
        <v>1880.0640000000001</v>
      </c>
      <c r="R665" s="4">
        <f t="shared" si="41"/>
        <v>1189.44</v>
      </c>
      <c r="S665" s="4">
        <f t="shared" si="42"/>
        <v>690.62400000000002</v>
      </c>
      <c r="T665" s="6">
        <f t="shared" si="43"/>
        <v>0.36734068627450978</v>
      </c>
    </row>
    <row r="666" spans="1:20" ht="15.6">
      <c r="A666" s="2">
        <v>3248</v>
      </c>
      <c r="B666" s="10">
        <v>46137</v>
      </c>
      <c r="C666" s="3">
        <f>YEAR(SalesDataTable[[#This Row],[Order Date]])</f>
        <v>2026</v>
      </c>
      <c r="D666" s="13" t="str">
        <f>"Q"&amp;ROUNDUP(MONTH(SalesDataTable[[#This Row],[Order Date]])/3,0)</f>
        <v>Q2</v>
      </c>
      <c r="E666" s="13">
        <f>MONTH(SalesDataTable[[#This Row],[Order Date]])</f>
        <v>4</v>
      </c>
      <c r="F666" s="3" t="str">
        <f>TEXT(SalesDataTable[[#This Row],[Order Date]],"mmm")</f>
        <v>Apr</v>
      </c>
      <c r="G666" s="3" t="s">
        <v>11</v>
      </c>
      <c r="H666" s="3" t="s">
        <v>52</v>
      </c>
      <c r="I666" s="3" t="s">
        <v>2</v>
      </c>
      <c r="J666" s="3" t="s">
        <v>3</v>
      </c>
      <c r="K666" s="3" t="s">
        <v>4</v>
      </c>
      <c r="L666" s="3" t="s">
        <v>26</v>
      </c>
      <c r="M666" s="7">
        <v>2</v>
      </c>
      <c r="N666" s="4">
        <v>39.799999999999997</v>
      </c>
      <c r="O666" s="5">
        <v>0.05</v>
      </c>
      <c r="P666" s="4">
        <v>16.23</v>
      </c>
      <c r="Q666" s="4">
        <f t="shared" si="40"/>
        <v>75.61999999999999</v>
      </c>
      <c r="R666" s="4">
        <f t="shared" si="41"/>
        <v>32.46</v>
      </c>
      <c r="S666" s="4">
        <f t="shared" si="42"/>
        <v>43.159999999999989</v>
      </c>
      <c r="T666" s="6">
        <f t="shared" si="43"/>
        <v>0.57074847923829664</v>
      </c>
    </row>
    <row r="667" spans="1:20" ht="15.6">
      <c r="A667" s="2">
        <v>3445</v>
      </c>
      <c r="B667" s="10">
        <v>46137</v>
      </c>
      <c r="C667" s="3">
        <f>YEAR(SalesDataTable[[#This Row],[Order Date]])</f>
        <v>2026</v>
      </c>
      <c r="D667" s="13" t="str">
        <f>"Q"&amp;ROUNDUP(MONTH(SalesDataTable[[#This Row],[Order Date]])/3,0)</f>
        <v>Q2</v>
      </c>
      <c r="E667" s="13">
        <f>MONTH(SalesDataTable[[#This Row],[Order Date]])</f>
        <v>4</v>
      </c>
      <c r="F667" s="3" t="str">
        <f>TEXT(SalesDataTable[[#This Row],[Order Date]],"mmm")</f>
        <v>Apr</v>
      </c>
      <c r="G667" s="3" t="s">
        <v>0</v>
      </c>
      <c r="H667" s="3" t="s">
        <v>50</v>
      </c>
      <c r="I667" s="3" t="s">
        <v>2</v>
      </c>
      <c r="J667" s="3" t="s">
        <v>3</v>
      </c>
      <c r="K667" s="3" t="s">
        <v>4</v>
      </c>
      <c r="L667" s="3" t="s">
        <v>26</v>
      </c>
      <c r="M667" s="7">
        <v>5</v>
      </c>
      <c r="N667" s="4">
        <v>39.369999999999997</v>
      </c>
      <c r="O667" s="5">
        <v>0.05</v>
      </c>
      <c r="P667" s="4">
        <v>16.760000000000002</v>
      </c>
      <c r="Q667" s="4">
        <f t="shared" si="40"/>
        <v>187.00749999999999</v>
      </c>
      <c r="R667" s="4">
        <f t="shared" si="41"/>
        <v>83.800000000000011</v>
      </c>
      <c r="S667" s="4">
        <f t="shared" si="42"/>
        <v>103.20749999999998</v>
      </c>
      <c r="T667" s="6">
        <f t="shared" si="43"/>
        <v>0.55188963009504954</v>
      </c>
    </row>
    <row r="668" spans="1:20" ht="15.6">
      <c r="A668" s="2">
        <v>3930</v>
      </c>
      <c r="B668" s="10">
        <v>46137</v>
      </c>
      <c r="C668" s="3">
        <f>YEAR(SalesDataTable[[#This Row],[Order Date]])</f>
        <v>2026</v>
      </c>
      <c r="D668" s="13" t="str">
        <f>"Q"&amp;ROUNDUP(MONTH(SalesDataTable[[#This Row],[Order Date]])/3,0)</f>
        <v>Q2</v>
      </c>
      <c r="E668" s="13">
        <f>MONTH(SalesDataTable[[#This Row],[Order Date]])</f>
        <v>4</v>
      </c>
      <c r="F668" s="3" t="str">
        <f>TEXT(SalesDataTable[[#This Row],[Order Date]],"mmm")</f>
        <v>Apr</v>
      </c>
      <c r="G668" s="3" t="s">
        <v>6</v>
      </c>
      <c r="H668" s="3" t="s">
        <v>43</v>
      </c>
      <c r="I668" s="3" t="s">
        <v>28</v>
      </c>
      <c r="J668" s="3" t="s">
        <v>3</v>
      </c>
      <c r="K668" s="3" t="s">
        <v>34</v>
      </c>
      <c r="L668" s="3" t="s">
        <v>35</v>
      </c>
      <c r="M668" s="7">
        <v>2</v>
      </c>
      <c r="N668" s="4">
        <v>40.85</v>
      </c>
      <c r="O668" s="5">
        <v>0</v>
      </c>
      <c r="P668" s="4">
        <v>14.99</v>
      </c>
      <c r="Q668" s="4">
        <f t="shared" si="40"/>
        <v>81.7</v>
      </c>
      <c r="R668" s="4">
        <f t="shared" si="41"/>
        <v>29.98</v>
      </c>
      <c r="S668" s="4">
        <f t="shared" si="42"/>
        <v>51.72</v>
      </c>
      <c r="T668" s="6">
        <f t="shared" si="43"/>
        <v>0.633047735618115</v>
      </c>
    </row>
    <row r="669" spans="1:20" ht="15.6">
      <c r="A669" s="2">
        <v>3969</v>
      </c>
      <c r="B669" s="10">
        <v>46137</v>
      </c>
      <c r="C669" s="3">
        <f>YEAR(SalesDataTable[[#This Row],[Order Date]])</f>
        <v>2026</v>
      </c>
      <c r="D669" s="13" t="str">
        <f>"Q"&amp;ROUNDUP(MONTH(SalesDataTable[[#This Row],[Order Date]])/3,0)</f>
        <v>Q2</v>
      </c>
      <c r="E669" s="13">
        <f>MONTH(SalesDataTable[[#This Row],[Order Date]])</f>
        <v>4</v>
      </c>
      <c r="F669" s="3" t="str">
        <f>TEXT(SalesDataTable[[#This Row],[Order Date]],"mmm")</f>
        <v>Apr</v>
      </c>
      <c r="G669" s="3" t="s">
        <v>20</v>
      </c>
      <c r="H669" s="3" t="s">
        <v>33</v>
      </c>
      <c r="I669" s="3" t="s">
        <v>28</v>
      </c>
      <c r="J669" s="3" t="s">
        <v>3</v>
      </c>
      <c r="K669" s="3" t="s">
        <v>9</v>
      </c>
      <c r="L669" s="3" t="s">
        <v>10</v>
      </c>
      <c r="M669" s="7">
        <v>1</v>
      </c>
      <c r="N669" s="4">
        <v>92.91</v>
      </c>
      <c r="O669" s="5">
        <v>0.05</v>
      </c>
      <c r="P669" s="4">
        <v>46</v>
      </c>
      <c r="Q669" s="4">
        <f t="shared" si="40"/>
        <v>88.264499999999998</v>
      </c>
      <c r="R669" s="4">
        <f t="shared" si="41"/>
        <v>46</v>
      </c>
      <c r="S669" s="4">
        <f t="shared" si="42"/>
        <v>42.264499999999998</v>
      </c>
      <c r="T669" s="6">
        <f t="shared" si="43"/>
        <v>0.4788391709010984</v>
      </c>
    </row>
    <row r="670" spans="1:20" ht="15.6">
      <c r="A670" s="2">
        <v>4190</v>
      </c>
      <c r="B670" s="10">
        <v>46137</v>
      </c>
      <c r="C670" s="3">
        <f>YEAR(SalesDataTable[[#This Row],[Order Date]])</f>
        <v>2026</v>
      </c>
      <c r="D670" s="13" t="str">
        <f>"Q"&amp;ROUNDUP(MONTH(SalesDataTable[[#This Row],[Order Date]])/3,0)</f>
        <v>Q2</v>
      </c>
      <c r="E670" s="13">
        <f>MONTH(SalesDataTable[[#This Row],[Order Date]])</f>
        <v>4</v>
      </c>
      <c r="F670" s="3" t="str">
        <f>TEXT(SalesDataTable[[#This Row],[Order Date]],"mmm")</f>
        <v>Apr</v>
      </c>
      <c r="G670" s="3" t="s">
        <v>20</v>
      </c>
      <c r="H670" s="3" t="s">
        <v>47</v>
      </c>
      <c r="I670" s="3" t="s">
        <v>2</v>
      </c>
      <c r="J670" s="3" t="s">
        <v>13</v>
      </c>
      <c r="K670" s="3" t="s">
        <v>9</v>
      </c>
      <c r="L670" s="3" t="s">
        <v>37</v>
      </c>
      <c r="M670" s="7">
        <v>1</v>
      </c>
      <c r="N670" s="4">
        <v>152.01</v>
      </c>
      <c r="O670" s="5">
        <v>0</v>
      </c>
      <c r="P670" s="4">
        <v>80.33</v>
      </c>
      <c r="Q670" s="4">
        <f t="shared" si="40"/>
        <v>152.01</v>
      </c>
      <c r="R670" s="4">
        <f t="shared" si="41"/>
        <v>80.33</v>
      </c>
      <c r="S670" s="4">
        <f t="shared" si="42"/>
        <v>71.679999999999993</v>
      </c>
      <c r="T670" s="6">
        <f t="shared" si="43"/>
        <v>0.47154792447865268</v>
      </c>
    </row>
    <row r="671" spans="1:20" ht="15.6">
      <c r="A671" s="2">
        <v>4442</v>
      </c>
      <c r="B671" s="10">
        <v>46137</v>
      </c>
      <c r="C671" s="3">
        <f>YEAR(SalesDataTable[[#This Row],[Order Date]])</f>
        <v>2026</v>
      </c>
      <c r="D671" s="13" t="str">
        <f>"Q"&amp;ROUNDUP(MONTH(SalesDataTable[[#This Row],[Order Date]])/3,0)</f>
        <v>Q2</v>
      </c>
      <c r="E671" s="13">
        <f>MONTH(SalesDataTable[[#This Row],[Order Date]])</f>
        <v>4</v>
      </c>
      <c r="F671" s="3" t="str">
        <f>TEXT(SalesDataTable[[#This Row],[Order Date]],"mmm")</f>
        <v>Apr</v>
      </c>
      <c r="G671" s="3" t="s">
        <v>6</v>
      </c>
      <c r="H671" s="3" t="s">
        <v>27</v>
      </c>
      <c r="I671" s="3" t="s">
        <v>28</v>
      </c>
      <c r="J671" s="3" t="s">
        <v>13</v>
      </c>
      <c r="K671" s="3" t="s">
        <v>14</v>
      </c>
      <c r="L671" s="3" t="s">
        <v>15</v>
      </c>
      <c r="M671" s="7">
        <v>1</v>
      </c>
      <c r="N671" s="4">
        <v>36.65</v>
      </c>
      <c r="O671" s="5">
        <v>0</v>
      </c>
      <c r="P671" s="4">
        <v>13.28</v>
      </c>
      <c r="Q671" s="4">
        <f t="shared" si="40"/>
        <v>36.65</v>
      </c>
      <c r="R671" s="4">
        <f t="shared" si="41"/>
        <v>13.28</v>
      </c>
      <c r="S671" s="4">
        <f t="shared" si="42"/>
        <v>23.369999999999997</v>
      </c>
      <c r="T671" s="6">
        <f t="shared" si="43"/>
        <v>0.63765347885402446</v>
      </c>
    </row>
    <row r="672" spans="1:20" ht="15.6">
      <c r="A672" s="2">
        <v>228</v>
      </c>
      <c r="B672" s="10">
        <v>46138</v>
      </c>
      <c r="C672" s="3">
        <f>YEAR(SalesDataTable[[#This Row],[Order Date]])</f>
        <v>2026</v>
      </c>
      <c r="D672" s="13" t="str">
        <f>"Q"&amp;ROUNDUP(MONTH(SalesDataTable[[#This Row],[Order Date]])/3,0)</f>
        <v>Q2</v>
      </c>
      <c r="E672" s="13">
        <f>MONTH(SalesDataTable[[#This Row],[Order Date]])</f>
        <v>4</v>
      </c>
      <c r="F672" s="3" t="str">
        <f>TEXT(SalesDataTable[[#This Row],[Order Date]],"mmm")</f>
        <v>Apr</v>
      </c>
      <c r="G672" s="3" t="s">
        <v>20</v>
      </c>
      <c r="H672" s="3" t="s">
        <v>33</v>
      </c>
      <c r="I672" s="3" t="s">
        <v>2</v>
      </c>
      <c r="J672" s="3" t="s">
        <v>3</v>
      </c>
      <c r="K672" s="3" t="s">
        <v>23</v>
      </c>
      <c r="L672" s="3" t="s">
        <v>40</v>
      </c>
      <c r="M672" s="7">
        <v>5</v>
      </c>
      <c r="N672" s="4">
        <v>80.819999999999993</v>
      </c>
      <c r="O672" s="5">
        <v>0</v>
      </c>
      <c r="P672" s="4">
        <v>40.47</v>
      </c>
      <c r="Q672" s="4">
        <f t="shared" si="40"/>
        <v>404.09999999999997</v>
      </c>
      <c r="R672" s="4">
        <f t="shared" si="41"/>
        <v>202.35</v>
      </c>
      <c r="S672" s="4">
        <f t="shared" si="42"/>
        <v>201.74999999999997</v>
      </c>
      <c r="T672" s="6">
        <f t="shared" si="43"/>
        <v>0.49925760950259834</v>
      </c>
    </row>
    <row r="673" spans="1:20" ht="15.6">
      <c r="A673" s="2">
        <v>2101</v>
      </c>
      <c r="B673" s="10">
        <v>46138</v>
      </c>
      <c r="C673" s="3">
        <f>YEAR(SalesDataTable[[#This Row],[Order Date]])</f>
        <v>2026</v>
      </c>
      <c r="D673" s="13" t="str">
        <f>"Q"&amp;ROUNDUP(MONTH(SalesDataTable[[#This Row],[Order Date]])/3,0)</f>
        <v>Q2</v>
      </c>
      <c r="E673" s="13">
        <f>MONTH(SalesDataTable[[#This Row],[Order Date]])</f>
        <v>4</v>
      </c>
      <c r="F673" s="3" t="str">
        <f>TEXT(SalesDataTable[[#This Row],[Order Date]],"mmm")</f>
        <v>Apr</v>
      </c>
      <c r="G673" s="3" t="s">
        <v>20</v>
      </c>
      <c r="H673" s="3" t="s">
        <v>21</v>
      </c>
      <c r="I673" s="3" t="s">
        <v>2</v>
      </c>
      <c r="J673" s="3" t="s">
        <v>13</v>
      </c>
      <c r="K673" s="3" t="s">
        <v>9</v>
      </c>
      <c r="L673" s="3" t="s">
        <v>17</v>
      </c>
      <c r="M673" s="7">
        <v>4</v>
      </c>
      <c r="N673" s="4">
        <v>144.69999999999999</v>
      </c>
      <c r="O673" s="5">
        <v>0</v>
      </c>
      <c r="P673" s="4">
        <v>79.41</v>
      </c>
      <c r="Q673" s="4">
        <f t="shared" si="40"/>
        <v>578.79999999999995</v>
      </c>
      <c r="R673" s="4">
        <f t="shared" si="41"/>
        <v>317.64</v>
      </c>
      <c r="S673" s="4">
        <f t="shared" si="42"/>
        <v>261.15999999999997</v>
      </c>
      <c r="T673" s="6">
        <f t="shared" si="43"/>
        <v>0.45120939875604699</v>
      </c>
    </row>
    <row r="674" spans="1:20" ht="15.6">
      <c r="A674" s="2">
        <v>2590</v>
      </c>
      <c r="B674" s="10">
        <v>46138</v>
      </c>
      <c r="C674" s="3">
        <f>YEAR(SalesDataTable[[#This Row],[Order Date]])</f>
        <v>2026</v>
      </c>
      <c r="D674" s="13" t="str">
        <f>"Q"&amp;ROUNDUP(MONTH(SalesDataTable[[#This Row],[Order Date]])/3,0)</f>
        <v>Q2</v>
      </c>
      <c r="E674" s="13">
        <f>MONTH(SalesDataTable[[#This Row],[Order Date]])</f>
        <v>4</v>
      </c>
      <c r="F674" s="3" t="str">
        <f>TEXT(SalesDataTable[[#This Row],[Order Date]],"mmm")</f>
        <v>Apr</v>
      </c>
      <c r="G674" s="3" t="s">
        <v>6</v>
      </c>
      <c r="H674" s="3" t="s">
        <v>27</v>
      </c>
      <c r="I674" s="3" t="s">
        <v>19</v>
      </c>
      <c r="J674" s="3" t="s">
        <v>13</v>
      </c>
      <c r="K674" s="3" t="s">
        <v>34</v>
      </c>
      <c r="L674" s="3" t="s">
        <v>42</v>
      </c>
      <c r="M674" s="7">
        <v>2</v>
      </c>
      <c r="N674" s="4">
        <v>36.51</v>
      </c>
      <c r="O674" s="5">
        <v>0.1</v>
      </c>
      <c r="P674" s="4">
        <v>14.18</v>
      </c>
      <c r="Q674" s="4">
        <f t="shared" si="40"/>
        <v>65.718000000000004</v>
      </c>
      <c r="R674" s="4">
        <f t="shared" si="41"/>
        <v>28.36</v>
      </c>
      <c r="S674" s="4">
        <f t="shared" si="42"/>
        <v>37.358000000000004</v>
      </c>
      <c r="T674" s="6">
        <f t="shared" si="43"/>
        <v>0.56845917404668433</v>
      </c>
    </row>
    <row r="675" spans="1:20" ht="15.6">
      <c r="A675" s="2">
        <v>2957</v>
      </c>
      <c r="B675" s="10">
        <v>46138</v>
      </c>
      <c r="C675" s="3">
        <f>YEAR(SalesDataTable[[#This Row],[Order Date]])</f>
        <v>2026</v>
      </c>
      <c r="D675" s="13" t="str">
        <f>"Q"&amp;ROUNDUP(MONTH(SalesDataTable[[#This Row],[Order Date]])/3,0)</f>
        <v>Q2</v>
      </c>
      <c r="E675" s="13">
        <f>MONTH(SalesDataTable[[#This Row],[Order Date]])</f>
        <v>4</v>
      </c>
      <c r="F675" s="3" t="str">
        <f>TEXT(SalesDataTable[[#This Row],[Order Date]],"mmm")</f>
        <v>Apr</v>
      </c>
      <c r="G675" s="3" t="s">
        <v>20</v>
      </c>
      <c r="H675" s="3" t="s">
        <v>31</v>
      </c>
      <c r="I675" s="3" t="s">
        <v>28</v>
      </c>
      <c r="J675" s="3" t="s">
        <v>13</v>
      </c>
      <c r="K675" s="3" t="s">
        <v>14</v>
      </c>
      <c r="L675" s="3" t="s">
        <v>15</v>
      </c>
      <c r="M675" s="7">
        <v>3</v>
      </c>
      <c r="N675" s="4">
        <v>36.58</v>
      </c>
      <c r="O675" s="5">
        <v>0.05</v>
      </c>
      <c r="P675" s="4">
        <v>13.71</v>
      </c>
      <c r="Q675" s="4">
        <f t="shared" si="40"/>
        <v>104.25299999999999</v>
      </c>
      <c r="R675" s="4">
        <f t="shared" si="41"/>
        <v>41.13</v>
      </c>
      <c r="S675" s="4">
        <f t="shared" si="42"/>
        <v>63.122999999999983</v>
      </c>
      <c r="T675" s="6">
        <f t="shared" si="43"/>
        <v>0.60547897902218628</v>
      </c>
    </row>
    <row r="676" spans="1:20" ht="15.6">
      <c r="A676" s="2">
        <v>4270</v>
      </c>
      <c r="B676" s="10">
        <v>46138</v>
      </c>
      <c r="C676" s="3">
        <f>YEAR(SalesDataTable[[#This Row],[Order Date]])</f>
        <v>2026</v>
      </c>
      <c r="D676" s="13" t="str">
        <f>"Q"&amp;ROUNDUP(MONTH(SalesDataTable[[#This Row],[Order Date]])/3,0)</f>
        <v>Q2</v>
      </c>
      <c r="E676" s="13">
        <f>MONTH(SalesDataTable[[#This Row],[Order Date]])</f>
        <v>4</v>
      </c>
      <c r="F676" s="3" t="str">
        <f>TEXT(SalesDataTable[[#This Row],[Order Date]],"mmm")</f>
        <v>Apr</v>
      </c>
      <c r="G676" s="3" t="s">
        <v>20</v>
      </c>
      <c r="H676" s="3" t="s">
        <v>31</v>
      </c>
      <c r="I676" s="3" t="s">
        <v>19</v>
      </c>
      <c r="J676" s="3" t="s">
        <v>16</v>
      </c>
      <c r="K676" s="3" t="s">
        <v>23</v>
      </c>
      <c r="L676" s="3" t="s">
        <v>29</v>
      </c>
      <c r="M676" s="7">
        <v>2</v>
      </c>
      <c r="N676" s="4">
        <v>191.59</v>
      </c>
      <c r="O676" s="5">
        <v>0</v>
      </c>
      <c r="P676" s="4">
        <v>102.52</v>
      </c>
      <c r="Q676" s="4">
        <f t="shared" si="40"/>
        <v>383.18</v>
      </c>
      <c r="R676" s="4">
        <f t="shared" si="41"/>
        <v>205.04</v>
      </c>
      <c r="S676" s="4">
        <f t="shared" si="42"/>
        <v>178.14000000000001</v>
      </c>
      <c r="T676" s="6">
        <f t="shared" si="43"/>
        <v>0.46489900307949272</v>
      </c>
    </row>
    <row r="677" spans="1:20" ht="15.6">
      <c r="A677" s="2">
        <v>4324</v>
      </c>
      <c r="B677" s="10">
        <v>46138</v>
      </c>
      <c r="C677" s="3">
        <f>YEAR(SalesDataTable[[#This Row],[Order Date]])</f>
        <v>2026</v>
      </c>
      <c r="D677" s="13" t="str">
        <f>"Q"&amp;ROUNDUP(MONTH(SalesDataTable[[#This Row],[Order Date]])/3,0)</f>
        <v>Q2</v>
      </c>
      <c r="E677" s="13">
        <f>MONTH(SalesDataTable[[#This Row],[Order Date]])</f>
        <v>4</v>
      </c>
      <c r="F677" s="3" t="str">
        <f>TEXT(SalesDataTable[[#This Row],[Order Date]],"mmm")</f>
        <v>Apr</v>
      </c>
      <c r="G677" s="3" t="s">
        <v>20</v>
      </c>
      <c r="H677" s="3" t="s">
        <v>33</v>
      </c>
      <c r="I677" s="3" t="s">
        <v>8</v>
      </c>
      <c r="J677" s="3" t="s">
        <v>16</v>
      </c>
      <c r="K677" s="3" t="s">
        <v>23</v>
      </c>
      <c r="L677" s="3" t="s">
        <v>24</v>
      </c>
      <c r="M677" s="7">
        <v>6</v>
      </c>
      <c r="N677" s="4">
        <v>337.24</v>
      </c>
      <c r="O677" s="5">
        <v>0.05</v>
      </c>
      <c r="P677" s="4">
        <v>198.63</v>
      </c>
      <c r="Q677" s="4">
        <f t="shared" si="40"/>
        <v>1922.268</v>
      </c>
      <c r="R677" s="4">
        <f t="shared" si="41"/>
        <v>1191.78</v>
      </c>
      <c r="S677" s="4">
        <f t="shared" si="42"/>
        <v>730.48800000000006</v>
      </c>
      <c r="T677" s="6">
        <f t="shared" si="43"/>
        <v>0.38001360892445801</v>
      </c>
    </row>
    <row r="678" spans="1:20" ht="15.6">
      <c r="A678" s="2">
        <v>5010</v>
      </c>
      <c r="B678" s="10">
        <v>46138</v>
      </c>
      <c r="C678" s="3">
        <f>YEAR(SalesDataTable[[#This Row],[Order Date]])</f>
        <v>2026</v>
      </c>
      <c r="D678" s="13" t="str">
        <f>"Q"&amp;ROUNDUP(MONTH(SalesDataTable[[#This Row],[Order Date]])/3,0)</f>
        <v>Q2</v>
      </c>
      <c r="E678" s="13">
        <f>MONTH(SalesDataTable[[#This Row],[Order Date]])</f>
        <v>4</v>
      </c>
      <c r="F678" s="3" t="str">
        <f>TEXT(SalesDataTable[[#This Row],[Order Date]],"mmm")</f>
        <v>Apr</v>
      </c>
      <c r="G678" s="3" t="s">
        <v>20</v>
      </c>
      <c r="H678" s="3" t="s">
        <v>31</v>
      </c>
      <c r="I678" s="3" t="s">
        <v>8</v>
      </c>
      <c r="J678" s="3" t="s">
        <v>16</v>
      </c>
      <c r="K678" s="3" t="s">
        <v>14</v>
      </c>
      <c r="L678" s="3" t="s">
        <v>32</v>
      </c>
      <c r="M678" s="7">
        <v>3</v>
      </c>
      <c r="N678" s="4">
        <v>46.2</v>
      </c>
      <c r="O678" s="5">
        <v>0.1</v>
      </c>
      <c r="P678" s="4">
        <v>18.149999999999999</v>
      </c>
      <c r="Q678" s="4">
        <f t="shared" si="40"/>
        <v>124.74000000000002</v>
      </c>
      <c r="R678" s="4">
        <f t="shared" si="41"/>
        <v>54.449999999999996</v>
      </c>
      <c r="S678" s="4">
        <f t="shared" si="42"/>
        <v>70.29000000000002</v>
      </c>
      <c r="T678" s="6">
        <f t="shared" si="43"/>
        <v>0.5634920634920636</v>
      </c>
    </row>
    <row r="679" spans="1:20" ht="15.6">
      <c r="A679" s="2">
        <v>5092</v>
      </c>
      <c r="B679" s="10">
        <v>46138</v>
      </c>
      <c r="C679" s="3">
        <f>YEAR(SalesDataTable[[#This Row],[Order Date]])</f>
        <v>2026</v>
      </c>
      <c r="D679" s="13" t="str">
        <f>"Q"&amp;ROUNDUP(MONTH(SalesDataTable[[#This Row],[Order Date]])/3,0)</f>
        <v>Q2</v>
      </c>
      <c r="E679" s="13">
        <f>MONTH(SalesDataTable[[#This Row],[Order Date]])</f>
        <v>4</v>
      </c>
      <c r="F679" s="3" t="str">
        <f>TEXT(SalesDataTable[[#This Row],[Order Date]],"mmm")</f>
        <v>Apr</v>
      </c>
      <c r="G679" s="3" t="s">
        <v>6</v>
      </c>
      <c r="H679" s="3" t="s">
        <v>7</v>
      </c>
      <c r="I679" s="3" t="s">
        <v>28</v>
      </c>
      <c r="J679" s="3" t="s">
        <v>16</v>
      </c>
      <c r="K679" s="3" t="s">
        <v>34</v>
      </c>
      <c r="L679" s="3" t="s">
        <v>45</v>
      </c>
      <c r="M679" s="7">
        <v>4</v>
      </c>
      <c r="N679" s="4">
        <v>50.84</v>
      </c>
      <c r="O679" s="5">
        <v>0.05</v>
      </c>
      <c r="P679" s="4">
        <v>22.63</v>
      </c>
      <c r="Q679" s="4">
        <f t="shared" si="40"/>
        <v>193.19200000000001</v>
      </c>
      <c r="R679" s="4">
        <f t="shared" si="41"/>
        <v>90.52</v>
      </c>
      <c r="S679" s="4">
        <f t="shared" si="42"/>
        <v>102.67200000000001</v>
      </c>
      <c r="T679" s="6">
        <f t="shared" si="43"/>
        <v>0.53145057766367143</v>
      </c>
    </row>
    <row r="680" spans="1:20" ht="15.6">
      <c r="A680" s="2">
        <v>1061</v>
      </c>
      <c r="B680" s="10">
        <v>46139</v>
      </c>
      <c r="C680" s="3">
        <f>YEAR(SalesDataTable[[#This Row],[Order Date]])</f>
        <v>2026</v>
      </c>
      <c r="D680" s="13" t="str">
        <f>"Q"&amp;ROUNDUP(MONTH(SalesDataTable[[#This Row],[Order Date]])/3,0)</f>
        <v>Q2</v>
      </c>
      <c r="E680" s="13">
        <f>MONTH(SalesDataTable[[#This Row],[Order Date]])</f>
        <v>4</v>
      </c>
      <c r="F680" s="3" t="str">
        <f>TEXT(SalesDataTable[[#This Row],[Order Date]],"mmm")</f>
        <v>Apr</v>
      </c>
      <c r="G680" s="3" t="s">
        <v>20</v>
      </c>
      <c r="H680" s="3" t="s">
        <v>47</v>
      </c>
      <c r="I680" s="3" t="s">
        <v>2</v>
      </c>
      <c r="J680" s="3" t="s">
        <v>3</v>
      </c>
      <c r="K680" s="3" t="s">
        <v>14</v>
      </c>
      <c r="L680" s="3" t="s">
        <v>48</v>
      </c>
      <c r="M680" s="7">
        <v>1</v>
      </c>
      <c r="N680" s="4">
        <v>166.5</v>
      </c>
      <c r="O680" s="5">
        <v>0</v>
      </c>
      <c r="P680" s="4">
        <v>85.55</v>
      </c>
      <c r="Q680" s="4">
        <f t="shared" si="40"/>
        <v>166.5</v>
      </c>
      <c r="R680" s="4">
        <f t="shared" si="41"/>
        <v>85.55</v>
      </c>
      <c r="S680" s="4">
        <f t="shared" si="42"/>
        <v>80.95</v>
      </c>
      <c r="T680" s="6">
        <f t="shared" si="43"/>
        <v>0.4861861861861862</v>
      </c>
    </row>
    <row r="681" spans="1:20" ht="15.6">
      <c r="A681" s="2">
        <v>1099</v>
      </c>
      <c r="B681" s="10">
        <v>46139</v>
      </c>
      <c r="C681" s="3">
        <f>YEAR(SalesDataTable[[#This Row],[Order Date]])</f>
        <v>2026</v>
      </c>
      <c r="D681" s="13" t="str">
        <f>"Q"&amp;ROUNDUP(MONTH(SalesDataTable[[#This Row],[Order Date]])/3,0)</f>
        <v>Q2</v>
      </c>
      <c r="E681" s="13">
        <f>MONTH(SalesDataTable[[#This Row],[Order Date]])</f>
        <v>4</v>
      </c>
      <c r="F681" s="3" t="str">
        <f>TEXT(SalesDataTable[[#This Row],[Order Date]],"mmm")</f>
        <v>Apr</v>
      </c>
      <c r="G681" s="3" t="s">
        <v>20</v>
      </c>
      <c r="H681" s="3" t="s">
        <v>21</v>
      </c>
      <c r="I681" s="3" t="s">
        <v>28</v>
      </c>
      <c r="J681" s="3" t="s">
        <v>13</v>
      </c>
      <c r="K681" s="3" t="s">
        <v>9</v>
      </c>
      <c r="L681" s="3" t="s">
        <v>46</v>
      </c>
      <c r="M681" s="7">
        <v>1</v>
      </c>
      <c r="N681" s="4">
        <v>70.2</v>
      </c>
      <c r="O681" s="5">
        <v>0</v>
      </c>
      <c r="P681" s="4">
        <v>32.06</v>
      </c>
      <c r="Q681" s="4">
        <f t="shared" si="40"/>
        <v>70.2</v>
      </c>
      <c r="R681" s="4">
        <f t="shared" si="41"/>
        <v>32.06</v>
      </c>
      <c r="S681" s="4">
        <f t="shared" si="42"/>
        <v>38.14</v>
      </c>
      <c r="T681" s="6">
        <f t="shared" si="43"/>
        <v>0.5433048433048433</v>
      </c>
    </row>
    <row r="682" spans="1:20" ht="15.6">
      <c r="A682" s="2">
        <v>3500</v>
      </c>
      <c r="B682" s="10">
        <v>46139</v>
      </c>
      <c r="C682" s="3">
        <f>YEAR(SalesDataTable[[#This Row],[Order Date]])</f>
        <v>2026</v>
      </c>
      <c r="D682" s="13" t="str">
        <f>"Q"&amp;ROUNDUP(MONTH(SalesDataTable[[#This Row],[Order Date]])/3,0)</f>
        <v>Q2</v>
      </c>
      <c r="E682" s="13">
        <f>MONTH(SalesDataTable[[#This Row],[Order Date]])</f>
        <v>4</v>
      </c>
      <c r="F682" s="3" t="str">
        <f>TEXT(SalesDataTable[[#This Row],[Order Date]],"mmm")</f>
        <v>Apr</v>
      </c>
      <c r="G682" s="3" t="s">
        <v>6</v>
      </c>
      <c r="H682" s="3" t="s">
        <v>43</v>
      </c>
      <c r="I682" s="3" t="s">
        <v>2</v>
      </c>
      <c r="J682" s="3" t="s">
        <v>13</v>
      </c>
      <c r="K682" s="3" t="s">
        <v>34</v>
      </c>
      <c r="L682" s="3" t="s">
        <v>45</v>
      </c>
      <c r="M682" s="7">
        <v>4</v>
      </c>
      <c r="N682" s="4">
        <v>50.67</v>
      </c>
      <c r="O682" s="5">
        <v>0</v>
      </c>
      <c r="P682" s="4">
        <v>22.62</v>
      </c>
      <c r="Q682" s="4">
        <f t="shared" si="40"/>
        <v>202.68</v>
      </c>
      <c r="R682" s="4">
        <f t="shared" si="41"/>
        <v>90.48</v>
      </c>
      <c r="S682" s="4">
        <f t="shared" si="42"/>
        <v>112.2</v>
      </c>
      <c r="T682" s="6">
        <f t="shared" si="43"/>
        <v>0.55358200118413259</v>
      </c>
    </row>
    <row r="683" spans="1:20" ht="15.6">
      <c r="A683" s="2">
        <v>3856</v>
      </c>
      <c r="B683" s="10">
        <v>46139</v>
      </c>
      <c r="C683" s="3">
        <f>YEAR(SalesDataTable[[#This Row],[Order Date]])</f>
        <v>2026</v>
      </c>
      <c r="D683" s="13" t="str">
        <f>"Q"&amp;ROUNDUP(MONTH(SalesDataTable[[#This Row],[Order Date]])/3,0)</f>
        <v>Q2</v>
      </c>
      <c r="E683" s="13">
        <f>MONTH(SalesDataTable[[#This Row],[Order Date]])</f>
        <v>4</v>
      </c>
      <c r="F683" s="3" t="str">
        <f>TEXT(SalesDataTable[[#This Row],[Order Date]],"mmm")</f>
        <v>Apr</v>
      </c>
      <c r="G683" s="3" t="s">
        <v>6</v>
      </c>
      <c r="H683" s="3" t="s">
        <v>41</v>
      </c>
      <c r="I683" s="3" t="s">
        <v>19</v>
      </c>
      <c r="J683" s="3" t="s">
        <v>13</v>
      </c>
      <c r="K683" s="3" t="s">
        <v>14</v>
      </c>
      <c r="L683" s="3" t="s">
        <v>48</v>
      </c>
      <c r="M683" s="7">
        <v>3</v>
      </c>
      <c r="N683" s="4">
        <v>161.05000000000001</v>
      </c>
      <c r="O683" s="5">
        <v>0.05</v>
      </c>
      <c r="P683" s="4">
        <v>87.43</v>
      </c>
      <c r="Q683" s="4">
        <f t="shared" si="40"/>
        <v>458.99250000000001</v>
      </c>
      <c r="R683" s="4">
        <f t="shared" si="41"/>
        <v>262.29000000000002</v>
      </c>
      <c r="S683" s="4">
        <f t="shared" si="42"/>
        <v>196.70249999999999</v>
      </c>
      <c r="T683" s="6">
        <f t="shared" si="43"/>
        <v>0.4285527541299694</v>
      </c>
    </row>
    <row r="684" spans="1:20" ht="15.6">
      <c r="A684" s="2">
        <v>4044</v>
      </c>
      <c r="B684" s="10">
        <v>46139</v>
      </c>
      <c r="C684" s="3">
        <f>YEAR(SalesDataTable[[#This Row],[Order Date]])</f>
        <v>2026</v>
      </c>
      <c r="D684" s="13" t="str">
        <f>"Q"&amp;ROUNDUP(MONTH(SalesDataTable[[#This Row],[Order Date]])/3,0)</f>
        <v>Q2</v>
      </c>
      <c r="E684" s="13">
        <f>MONTH(SalesDataTable[[#This Row],[Order Date]])</f>
        <v>4</v>
      </c>
      <c r="F684" s="3" t="str">
        <f>TEXT(SalesDataTable[[#This Row],[Order Date]],"mmm")</f>
        <v>Apr</v>
      </c>
      <c r="G684" s="3" t="s">
        <v>6</v>
      </c>
      <c r="H684" s="3" t="s">
        <v>27</v>
      </c>
      <c r="I684" s="3" t="s">
        <v>8</v>
      </c>
      <c r="J684" s="3" t="s">
        <v>13</v>
      </c>
      <c r="K684" s="3" t="s">
        <v>34</v>
      </c>
      <c r="L684" s="3" t="s">
        <v>38</v>
      </c>
      <c r="M684" s="7">
        <v>10</v>
      </c>
      <c r="N684" s="4">
        <v>124.59</v>
      </c>
      <c r="O684" s="5">
        <v>0.15</v>
      </c>
      <c r="P684" s="4">
        <v>67.14</v>
      </c>
      <c r="Q684" s="4">
        <f t="shared" si="40"/>
        <v>1059.0150000000001</v>
      </c>
      <c r="R684" s="4">
        <f t="shared" si="41"/>
        <v>671.4</v>
      </c>
      <c r="S684" s="4">
        <f t="shared" si="42"/>
        <v>387.61500000000012</v>
      </c>
      <c r="T684" s="6">
        <f t="shared" si="43"/>
        <v>0.36601464568490538</v>
      </c>
    </row>
    <row r="685" spans="1:20" ht="15.6">
      <c r="A685" s="2">
        <v>4235</v>
      </c>
      <c r="B685" s="10">
        <v>46139</v>
      </c>
      <c r="C685" s="3">
        <f>YEAR(SalesDataTable[[#This Row],[Order Date]])</f>
        <v>2026</v>
      </c>
      <c r="D685" s="13" t="str">
        <f>"Q"&amp;ROUNDUP(MONTH(SalesDataTable[[#This Row],[Order Date]])/3,0)</f>
        <v>Q2</v>
      </c>
      <c r="E685" s="13">
        <f>MONTH(SalesDataTable[[#This Row],[Order Date]])</f>
        <v>4</v>
      </c>
      <c r="F685" s="3" t="str">
        <f>TEXT(SalesDataTable[[#This Row],[Order Date]],"mmm")</f>
        <v>Apr</v>
      </c>
      <c r="G685" s="3" t="s">
        <v>11</v>
      </c>
      <c r="H685" s="3" t="s">
        <v>52</v>
      </c>
      <c r="I685" s="3" t="s">
        <v>2</v>
      </c>
      <c r="J685" s="3" t="s">
        <v>16</v>
      </c>
      <c r="K685" s="3" t="s">
        <v>34</v>
      </c>
      <c r="L685" s="3" t="s">
        <v>45</v>
      </c>
      <c r="M685" s="7">
        <v>1</v>
      </c>
      <c r="N685" s="4">
        <v>50.18</v>
      </c>
      <c r="O685" s="5">
        <v>0</v>
      </c>
      <c r="P685" s="4">
        <v>22.05</v>
      </c>
      <c r="Q685" s="4">
        <f t="shared" si="40"/>
        <v>50.18</v>
      </c>
      <c r="R685" s="4">
        <f t="shared" si="41"/>
        <v>22.05</v>
      </c>
      <c r="S685" s="4">
        <f t="shared" si="42"/>
        <v>28.13</v>
      </c>
      <c r="T685" s="6">
        <f t="shared" si="43"/>
        <v>0.56058190514149064</v>
      </c>
    </row>
    <row r="686" spans="1:20" ht="15.6">
      <c r="A686" s="2">
        <v>122</v>
      </c>
      <c r="B686" s="10">
        <v>46140</v>
      </c>
      <c r="C686" s="3">
        <f>YEAR(SalesDataTable[[#This Row],[Order Date]])</f>
        <v>2026</v>
      </c>
      <c r="D686" s="13" t="str">
        <f>"Q"&amp;ROUNDUP(MONTH(SalesDataTable[[#This Row],[Order Date]])/3,0)</f>
        <v>Q2</v>
      </c>
      <c r="E686" s="13">
        <f>MONTH(SalesDataTable[[#This Row],[Order Date]])</f>
        <v>4</v>
      </c>
      <c r="F686" s="3" t="str">
        <f>TEXT(SalesDataTable[[#This Row],[Order Date]],"mmm")</f>
        <v>Apr</v>
      </c>
      <c r="G686" s="3" t="s">
        <v>6</v>
      </c>
      <c r="H686" s="3" t="s">
        <v>41</v>
      </c>
      <c r="I686" s="3" t="s">
        <v>2</v>
      </c>
      <c r="J686" s="3" t="s">
        <v>13</v>
      </c>
      <c r="K686" s="3" t="s">
        <v>23</v>
      </c>
      <c r="L686" s="3" t="s">
        <v>40</v>
      </c>
      <c r="M686" s="7">
        <v>1</v>
      </c>
      <c r="N686" s="4">
        <v>83.38</v>
      </c>
      <c r="O686" s="5">
        <v>0</v>
      </c>
      <c r="P686" s="4">
        <v>38.979999999999997</v>
      </c>
      <c r="Q686" s="4">
        <f t="shared" si="40"/>
        <v>83.38</v>
      </c>
      <c r="R686" s="4">
        <f t="shared" si="41"/>
        <v>38.979999999999997</v>
      </c>
      <c r="S686" s="4">
        <f t="shared" si="42"/>
        <v>44.4</v>
      </c>
      <c r="T686" s="6">
        <f t="shared" si="43"/>
        <v>0.53250179899256422</v>
      </c>
    </row>
    <row r="687" spans="1:20" ht="15.6">
      <c r="A687" s="2">
        <v>239</v>
      </c>
      <c r="B687" s="10">
        <v>46140</v>
      </c>
      <c r="C687" s="3">
        <f>YEAR(SalesDataTable[[#This Row],[Order Date]])</f>
        <v>2026</v>
      </c>
      <c r="D687" s="13" t="str">
        <f>"Q"&amp;ROUNDUP(MONTH(SalesDataTable[[#This Row],[Order Date]])/3,0)</f>
        <v>Q2</v>
      </c>
      <c r="E687" s="13">
        <f>MONTH(SalesDataTable[[#This Row],[Order Date]])</f>
        <v>4</v>
      </c>
      <c r="F687" s="3" t="str">
        <f>TEXT(SalesDataTable[[#This Row],[Order Date]],"mmm")</f>
        <v>Apr</v>
      </c>
      <c r="G687" s="3" t="s">
        <v>20</v>
      </c>
      <c r="H687" s="3" t="s">
        <v>31</v>
      </c>
      <c r="I687" s="3" t="s">
        <v>2</v>
      </c>
      <c r="J687" s="3" t="s">
        <v>3</v>
      </c>
      <c r="K687" s="3" t="s">
        <v>14</v>
      </c>
      <c r="L687" s="3" t="s">
        <v>15</v>
      </c>
      <c r="M687" s="7">
        <v>1</v>
      </c>
      <c r="N687" s="4">
        <v>35.549999999999997</v>
      </c>
      <c r="O687" s="5">
        <v>0.05</v>
      </c>
      <c r="P687" s="4">
        <v>13.25</v>
      </c>
      <c r="Q687" s="4">
        <f t="shared" si="40"/>
        <v>33.772499999999994</v>
      </c>
      <c r="R687" s="4">
        <f t="shared" si="41"/>
        <v>13.25</v>
      </c>
      <c r="S687" s="4">
        <f t="shared" si="42"/>
        <v>20.522499999999994</v>
      </c>
      <c r="T687" s="6">
        <f t="shared" si="43"/>
        <v>0.60766896143311855</v>
      </c>
    </row>
    <row r="688" spans="1:20" ht="15.6">
      <c r="A688" s="2">
        <v>356</v>
      </c>
      <c r="B688" s="10">
        <v>46140</v>
      </c>
      <c r="C688" s="3">
        <f>YEAR(SalesDataTable[[#This Row],[Order Date]])</f>
        <v>2026</v>
      </c>
      <c r="D688" s="13" t="str">
        <f>"Q"&amp;ROUNDUP(MONTH(SalesDataTable[[#This Row],[Order Date]])/3,0)</f>
        <v>Q2</v>
      </c>
      <c r="E688" s="13">
        <f>MONTH(SalesDataTable[[#This Row],[Order Date]])</f>
        <v>4</v>
      </c>
      <c r="F688" s="3" t="str">
        <f>TEXT(SalesDataTable[[#This Row],[Order Date]],"mmm")</f>
        <v>Apr</v>
      </c>
      <c r="G688" s="3" t="s">
        <v>20</v>
      </c>
      <c r="H688" s="3" t="s">
        <v>33</v>
      </c>
      <c r="I688" s="3" t="s">
        <v>19</v>
      </c>
      <c r="J688" s="3" t="s">
        <v>13</v>
      </c>
      <c r="K688" s="3" t="s">
        <v>9</v>
      </c>
      <c r="L688" s="3" t="s">
        <v>37</v>
      </c>
      <c r="M688" s="7">
        <v>1</v>
      </c>
      <c r="N688" s="4">
        <v>154.36000000000001</v>
      </c>
      <c r="O688" s="5">
        <v>0</v>
      </c>
      <c r="P688" s="4">
        <v>77.760000000000005</v>
      </c>
      <c r="Q688" s="4">
        <f t="shared" si="40"/>
        <v>154.36000000000001</v>
      </c>
      <c r="R688" s="4">
        <f t="shared" si="41"/>
        <v>77.760000000000005</v>
      </c>
      <c r="S688" s="4">
        <f t="shared" si="42"/>
        <v>76.600000000000009</v>
      </c>
      <c r="T688" s="6">
        <f t="shared" si="43"/>
        <v>0.49624254988338951</v>
      </c>
    </row>
    <row r="689" spans="1:20" ht="15.6">
      <c r="A689" s="2">
        <v>785</v>
      </c>
      <c r="B689" s="10">
        <v>46140</v>
      </c>
      <c r="C689" s="3">
        <f>YEAR(SalesDataTable[[#This Row],[Order Date]])</f>
        <v>2026</v>
      </c>
      <c r="D689" s="13" t="str">
        <f>"Q"&amp;ROUNDUP(MONTH(SalesDataTable[[#This Row],[Order Date]])/3,0)</f>
        <v>Q2</v>
      </c>
      <c r="E689" s="13">
        <f>MONTH(SalesDataTable[[#This Row],[Order Date]])</f>
        <v>4</v>
      </c>
      <c r="F689" s="3" t="str">
        <f>TEXT(SalesDataTable[[#This Row],[Order Date]],"mmm")</f>
        <v>Apr</v>
      </c>
      <c r="G689" s="3" t="s">
        <v>0</v>
      </c>
      <c r="H689" s="3" t="s">
        <v>36</v>
      </c>
      <c r="I689" s="3" t="s">
        <v>28</v>
      </c>
      <c r="J689" s="3" t="s">
        <v>13</v>
      </c>
      <c r="K689" s="3" t="s">
        <v>9</v>
      </c>
      <c r="L689" s="3" t="s">
        <v>37</v>
      </c>
      <c r="M689" s="7">
        <v>1</v>
      </c>
      <c r="N689" s="4">
        <v>155.68</v>
      </c>
      <c r="O689" s="5">
        <v>0</v>
      </c>
      <c r="P689" s="4">
        <v>77.97</v>
      </c>
      <c r="Q689" s="4">
        <f t="shared" si="40"/>
        <v>155.68</v>
      </c>
      <c r="R689" s="4">
        <f t="shared" si="41"/>
        <v>77.97</v>
      </c>
      <c r="S689" s="4">
        <f t="shared" si="42"/>
        <v>77.710000000000008</v>
      </c>
      <c r="T689" s="6">
        <f t="shared" si="43"/>
        <v>0.49916495375128472</v>
      </c>
    </row>
    <row r="690" spans="1:20" ht="15.6">
      <c r="A690" s="2">
        <v>2325</v>
      </c>
      <c r="B690" s="10">
        <v>46140</v>
      </c>
      <c r="C690" s="3">
        <f>YEAR(SalesDataTable[[#This Row],[Order Date]])</f>
        <v>2026</v>
      </c>
      <c r="D690" s="13" t="str">
        <f>"Q"&amp;ROUNDUP(MONTH(SalesDataTable[[#This Row],[Order Date]])/3,0)</f>
        <v>Q2</v>
      </c>
      <c r="E690" s="13">
        <f>MONTH(SalesDataTable[[#This Row],[Order Date]])</f>
        <v>4</v>
      </c>
      <c r="F690" s="3" t="str">
        <f>TEXT(SalesDataTable[[#This Row],[Order Date]],"mmm")</f>
        <v>Apr</v>
      </c>
      <c r="G690" s="3" t="s">
        <v>0</v>
      </c>
      <c r="H690" s="3" t="s">
        <v>1</v>
      </c>
      <c r="I690" s="3" t="s">
        <v>2</v>
      </c>
      <c r="J690" s="3" t="s">
        <v>3</v>
      </c>
      <c r="K690" s="3" t="s">
        <v>34</v>
      </c>
      <c r="L690" s="3" t="s">
        <v>35</v>
      </c>
      <c r="M690" s="7">
        <v>1</v>
      </c>
      <c r="N690" s="4">
        <v>40.950000000000003</v>
      </c>
      <c r="O690" s="5">
        <v>0.15</v>
      </c>
      <c r="P690" s="4">
        <v>14.89</v>
      </c>
      <c r="Q690" s="4">
        <f t="shared" si="40"/>
        <v>34.807500000000005</v>
      </c>
      <c r="R690" s="4">
        <f t="shared" si="41"/>
        <v>14.89</v>
      </c>
      <c r="S690" s="4">
        <f t="shared" si="42"/>
        <v>19.917500000000004</v>
      </c>
      <c r="T690" s="6">
        <f t="shared" si="43"/>
        <v>0.57221863104216053</v>
      </c>
    </row>
    <row r="691" spans="1:20" ht="15.6">
      <c r="A691" s="2">
        <v>2566</v>
      </c>
      <c r="B691" s="10">
        <v>46140</v>
      </c>
      <c r="C691" s="3">
        <f>YEAR(SalesDataTable[[#This Row],[Order Date]])</f>
        <v>2026</v>
      </c>
      <c r="D691" s="13" t="str">
        <f>"Q"&amp;ROUNDUP(MONTH(SalesDataTable[[#This Row],[Order Date]])/3,0)</f>
        <v>Q2</v>
      </c>
      <c r="E691" s="13">
        <f>MONTH(SalesDataTable[[#This Row],[Order Date]])</f>
        <v>4</v>
      </c>
      <c r="F691" s="3" t="str">
        <f>TEXT(SalesDataTable[[#This Row],[Order Date]],"mmm")</f>
        <v>Apr</v>
      </c>
      <c r="G691" s="3" t="s">
        <v>20</v>
      </c>
      <c r="H691" s="3" t="s">
        <v>47</v>
      </c>
      <c r="I691" s="3" t="s">
        <v>28</v>
      </c>
      <c r="J691" s="3" t="s">
        <v>3</v>
      </c>
      <c r="K691" s="3" t="s">
        <v>14</v>
      </c>
      <c r="L691" s="3" t="s">
        <v>32</v>
      </c>
      <c r="M691" s="7">
        <v>3</v>
      </c>
      <c r="N691" s="4">
        <v>47.28</v>
      </c>
      <c r="O691" s="5">
        <v>0.05</v>
      </c>
      <c r="P691" s="4">
        <v>18.52</v>
      </c>
      <c r="Q691" s="4">
        <f t="shared" si="40"/>
        <v>134.74799999999999</v>
      </c>
      <c r="R691" s="4">
        <f t="shared" si="41"/>
        <v>55.56</v>
      </c>
      <c r="S691" s="4">
        <f t="shared" si="42"/>
        <v>79.187999999999988</v>
      </c>
      <c r="T691" s="6">
        <f t="shared" si="43"/>
        <v>0.58767477068305274</v>
      </c>
    </row>
    <row r="692" spans="1:20" ht="15.6">
      <c r="A692" s="2">
        <v>3105</v>
      </c>
      <c r="B692" s="10">
        <v>46140</v>
      </c>
      <c r="C692" s="3">
        <f>YEAR(SalesDataTable[[#This Row],[Order Date]])</f>
        <v>2026</v>
      </c>
      <c r="D692" s="13" t="str">
        <f>"Q"&amp;ROUNDUP(MONTH(SalesDataTable[[#This Row],[Order Date]])/3,0)</f>
        <v>Q2</v>
      </c>
      <c r="E692" s="13">
        <f>MONTH(SalesDataTable[[#This Row],[Order Date]])</f>
        <v>4</v>
      </c>
      <c r="F692" s="3" t="str">
        <f>TEXT(SalesDataTable[[#This Row],[Order Date]],"mmm")</f>
        <v>Apr</v>
      </c>
      <c r="G692" s="3" t="s">
        <v>20</v>
      </c>
      <c r="H692" s="3" t="s">
        <v>31</v>
      </c>
      <c r="I692" s="3" t="s">
        <v>2</v>
      </c>
      <c r="J692" s="3" t="s">
        <v>3</v>
      </c>
      <c r="K692" s="3" t="s">
        <v>34</v>
      </c>
      <c r="L692" s="3" t="s">
        <v>45</v>
      </c>
      <c r="M692" s="7">
        <v>4</v>
      </c>
      <c r="N692" s="4">
        <v>51.57</v>
      </c>
      <c r="O692" s="5">
        <v>0.1</v>
      </c>
      <c r="P692" s="4">
        <v>22.58</v>
      </c>
      <c r="Q692" s="4">
        <f t="shared" si="40"/>
        <v>185.65200000000002</v>
      </c>
      <c r="R692" s="4">
        <f t="shared" si="41"/>
        <v>90.32</v>
      </c>
      <c r="S692" s="4">
        <f t="shared" si="42"/>
        <v>95.332000000000022</v>
      </c>
      <c r="T692" s="6">
        <f t="shared" si="43"/>
        <v>0.51349837330058401</v>
      </c>
    </row>
    <row r="693" spans="1:20" ht="15.6">
      <c r="A693" s="2">
        <v>3167</v>
      </c>
      <c r="B693" s="10">
        <v>46140</v>
      </c>
      <c r="C693" s="3">
        <f>YEAR(SalesDataTable[[#This Row],[Order Date]])</f>
        <v>2026</v>
      </c>
      <c r="D693" s="13" t="str">
        <f>"Q"&amp;ROUNDUP(MONTH(SalesDataTable[[#This Row],[Order Date]])/3,0)</f>
        <v>Q2</v>
      </c>
      <c r="E693" s="13">
        <f>MONTH(SalesDataTable[[#This Row],[Order Date]])</f>
        <v>4</v>
      </c>
      <c r="F693" s="3" t="str">
        <f>TEXT(SalesDataTable[[#This Row],[Order Date]],"mmm")</f>
        <v>Apr</v>
      </c>
      <c r="G693" s="3" t="s">
        <v>20</v>
      </c>
      <c r="H693" s="3" t="s">
        <v>33</v>
      </c>
      <c r="I693" s="3" t="s">
        <v>2</v>
      </c>
      <c r="J693" s="3" t="s">
        <v>16</v>
      </c>
      <c r="K693" s="3" t="s">
        <v>4</v>
      </c>
      <c r="L693" s="3" t="s">
        <v>22</v>
      </c>
      <c r="M693" s="7">
        <v>1</v>
      </c>
      <c r="N693" s="4">
        <v>51.61</v>
      </c>
      <c r="O693" s="5">
        <v>0</v>
      </c>
      <c r="P693" s="4">
        <v>23</v>
      </c>
      <c r="Q693" s="4">
        <f t="shared" si="40"/>
        <v>51.61</v>
      </c>
      <c r="R693" s="4">
        <f t="shared" si="41"/>
        <v>23</v>
      </c>
      <c r="S693" s="4">
        <f t="shared" si="42"/>
        <v>28.61</v>
      </c>
      <c r="T693" s="6">
        <f t="shared" si="43"/>
        <v>0.55434993218368533</v>
      </c>
    </row>
    <row r="694" spans="1:20" ht="15.6">
      <c r="A694" s="2">
        <v>4396</v>
      </c>
      <c r="B694" s="10">
        <v>46140</v>
      </c>
      <c r="C694" s="3">
        <f>YEAR(SalesDataTable[[#This Row],[Order Date]])</f>
        <v>2026</v>
      </c>
      <c r="D694" s="13" t="str">
        <f>"Q"&amp;ROUNDUP(MONTH(SalesDataTable[[#This Row],[Order Date]])/3,0)</f>
        <v>Q2</v>
      </c>
      <c r="E694" s="13">
        <f>MONTH(SalesDataTable[[#This Row],[Order Date]])</f>
        <v>4</v>
      </c>
      <c r="F694" s="3" t="str">
        <f>TEXT(SalesDataTable[[#This Row],[Order Date]],"mmm")</f>
        <v>Apr</v>
      </c>
      <c r="G694" s="3" t="s">
        <v>0</v>
      </c>
      <c r="H694" s="3" t="s">
        <v>50</v>
      </c>
      <c r="I694" s="3" t="s">
        <v>19</v>
      </c>
      <c r="J694" s="3" t="s">
        <v>3</v>
      </c>
      <c r="K694" s="3" t="s">
        <v>34</v>
      </c>
      <c r="L694" s="3" t="s">
        <v>45</v>
      </c>
      <c r="M694" s="7">
        <v>1</v>
      </c>
      <c r="N694" s="4">
        <v>50.56</v>
      </c>
      <c r="O694" s="5">
        <v>0.05</v>
      </c>
      <c r="P694" s="4">
        <v>22.06</v>
      </c>
      <c r="Q694" s="4">
        <f t="shared" si="40"/>
        <v>48.031999999999996</v>
      </c>
      <c r="R694" s="4">
        <f t="shared" si="41"/>
        <v>22.06</v>
      </c>
      <c r="S694" s="4">
        <f t="shared" si="42"/>
        <v>25.971999999999998</v>
      </c>
      <c r="T694" s="6">
        <f t="shared" si="43"/>
        <v>0.54072285143237842</v>
      </c>
    </row>
    <row r="695" spans="1:20" ht="15.6">
      <c r="A695" s="2">
        <v>4475</v>
      </c>
      <c r="B695" s="10">
        <v>46140</v>
      </c>
      <c r="C695" s="3">
        <f>YEAR(SalesDataTable[[#This Row],[Order Date]])</f>
        <v>2026</v>
      </c>
      <c r="D695" s="13" t="str">
        <f>"Q"&amp;ROUNDUP(MONTH(SalesDataTable[[#This Row],[Order Date]])/3,0)</f>
        <v>Q2</v>
      </c>
      <c r="E695" s="13">
        <f>MONTH(SalesDataTable[[#This Row],[Order Date]])</f>
        <v>4</v>
      </c>
      <c r="F695" s="3" t="str">
        <f>TEXT(SalesDataTable[[#This Row],[Order Date]],"mmm")</f>
        <v>Apr</v>
      </c>
      <c r="G695" s="3" t="s">
        <v>11</v>
      </c>
      <c r="H695" s="3" t="s">
        <v>25</v>
      </c>
      <c r="I695" s="3" t="s">
        <v>28</v>
      </c>
      <c r="J695" s="3" t="s">
        <v>16</v>
      </c>
      <c r="K695" s="3" t="s">
        <v>14</v>
      </c>
      <c r="L695" s="3" t="s">
        <v>48</v>
      </c>
      <c r="M695" s="7">
        <v>2</v>
      </c>
      <c r="N695" s="4">
        <v>165.74</v>
      </c>
      <c r="O695" s="5">
        <v>0</v>
      </c>
      <c r="P695" s="4">
        <v>87.73</v>
      </c>
      <c r="Q695" s="4">
        <f t="shared" si="40"/>
        <v>331.48</v>
      </c>
      <c r="R695" s="4">
        <f t="shared" si="41"/>
        <v>175.46</v>
      </c>
      <c r="S695" s="4">
        <f t="shared" si="42"/>
        <v>156.02000000000001</v>
      </c>
      <c r="T695" s="6">
        <f t="shared" si="43"/>
        <v>0.47067696391939184</v>
      </c>
    </row>
    <row r="696" spans="1:20" ht="15.6">
      <c r="A696" s="2">
        <v>4482</v>
      </c>
      <c r="B696" s="10">
        <v>46140</v>
      </c>
      <c r="C696" s="3">
        <f>YEAR(SalesDataTable[[#This Row],[Order Date]])</f>
        <v>2026</v>
      </c>
      <c r="D696" s="13" t="str">
        <f>"Q"&amp;ROUNDUP(MONTH(SalesDataTable[[#This Row],[Order Date]])/3,0)</f>
        <v>Q2</v>
      </c>
      <c r="E696" s="13">
        <f>MONTH(SalesDataTable[[#This Row],[Order Date]])</f>
        <v>4</v>
      </c>
      <c r="F696" s="3" t="str">
        <f>TEXT(SalesDataTable[[#This Row],[Order Date]],"mmm")</f>
        <v>Apr</v>
      </c>
      <c r="G696" s="3" t="s">
        <v>11</v>
      </c>
      <c r="H696" s="3" t="s">
        <v>12</v>
      </c>
      <c r="I696" s="3" t="s">
        <v>2</v>
      </c>
      <c r="J696" s="3" t="s">
        <v>16</v>
      </c>
      <c r="K696" s="3" t="s">
        <v>34</v>
      </c>
      <c r="L696" s="3" t="s">
        <v>42</v>
      </c>
      <c r="M696" s="7">
        <v>3</v>
      </c>
      <c r="N696" s="4">
        <v>36.770000000000003</v>
      </c>
      <c r="O696" s="5">
        <v>0</v>
      </c>
      <c r="P696" s="4">
        <v>13.63</v>
      </c>
      <c r="Q696" s="4">
        <f t="shared" si="40"/>
        <v>110.31</v>
      </c>
      <c r="R696" s="4">
        <f t="shared" si="41"/>
        <v>40.89</v>
      </c>
      <c r="S696" s="4">
        <f t="shared" si="42"/>
        <v>69.42</v>
      </c>
      <c r="T696" s="6">
        <f t="shared" si="43"/>
        <v>0.62931737829752521</v>
      </c>
    </row>
    <row r="697" spans="1:20" ht="15.6">
      <c r="A697" s="2">
        <v>5022</v>
      </c>
      <c r="B697" s="10">
        <v>46140</v>
      </c>
      <c r="C697" s="3">
        <f>YEAR(SalesDataTable[[#This Row],[Order Date]])</f>
        <v>2026</v>
      </c>
      <c r="D697" s="13" t="str">
        <f>"Q"&amp;ROUNDUP(MONTH(SalesDataTable[[#This Row],[Order Date]])/3,0)</f>
        <v>Q2</v>
      </c>
      <c r="E697" s="13">
        <f>MONTH(SalesDataTable[[#This Row],[Order Date]])</f>
        <v>4</v>
      </c>
      <c r="F697" s="3" t="str">
        <f>TEXT(SalesDataTable[[#This Row],[Order Date]],"mmm")</f>
        <v>Apr</v>
      </c>
      <c r="G697" s="3" t="s">
        <v>20</v>
      </c>
      <c r="H697" s="3" t="s">
        <v>31</v>
      </c>
      <c r="I697" s="3" t="s">
        <v>2</v>
      </c>
      <c r="J697" s="3" t="s">
        <v>16</v>
      </c>
      <c r="K697" s="3" t="s">
        <v>23</v>
      </c>
      <c r="L697" s="3" t="s">
        <v>29</v>
      </c>
      <c r="M697" s="7">
        <v>2</v>
      </c>
      <c r="N697" s="4">
        <v>196.37</v>
      </c>
      <c r="O697" s="5">
        <v>0</v>
      </c>
      <c r="P697" s="4">
        <v>101.73</v>
      </c>
      <c r="Q697" s="4">
        <f t="shared" si="40"/>
        <v>392.74</v>
      </c>
      <c r="R697" s="4">
        <f t="shared" si="41"/>
        <v>203.46</v>
      </c>
      <c r="S697" s="4">
        <f t="shared" si="42"/>
        <v>189.28</v>
      </c>
      <c r="T697" s="6">
        <f t="shared" si="43"/>
        <v>0.48194734429902736</v>
      </c>
    </row>
    <row r="698" spans="1:20" ht="15.6">
      <c r="A698" s="2">
        <v>1304</v>
      </c>
      <c r="B698" s="10">
        <v>46141</v>
      </c>
      <c r="C698" s="3">
        <f>YEAR(SalesDataTable[[#This Row],[Order Date]])</f>
        <v>2026</v>
      </c>
      <c r="D698" s="13" t="str">
        <f>"Q"&amp;ROUNDUP(MONTH(SalesDataTable[[#This Row],[Order Date]])/3,0)</f>
        <v>Q2</v>
      </c>
      <c r="E698" s="13">
        <f>MONTH(SalesDataTable[[#This Row],[Order Date]])</f>
        <v>4</v>
      </c>
      <c r="F698" s="3" t="str">
        <f>TEXT(SalesDataTable[[#This Row],[Order Date]],"mmm")</f>
        <v>Apr</v>
      </c>
      <c r="G698" s="3" t="s">
        <v>0</v>
      </c>
      <c r="H698" s="3" t="s">
        <v>1</v>
      </c>
      <c r="I698" s="3" t="s">
        <v>28</v>
      </c>
      <c r="J698" s="3" t="s">
        <v>3</v>
      </c>
      <c r="K698" s="3" t="s">
        <v>14</v>
      </c>
      <c r="L698" s="3" t="s">
        <v>15</v>
      </c>
      <c r="M698" s="7">
        <v>2</v>
      </c>
      <c r="N698" s="4">
        <v>35.33</v>
      </c>
      <c r="O698" s="5">
        <v>0</v>
      </c>
      <c r="P698" s="4">
        <v>13.69</v>
      </c>
      <c r="Q698" s="4">
        <f t="shared" si="40"/>
        <v>70.66</v>
      </c>
      <c r="R698" s="4">
        <f t="shared" si="41"/>
        <v>27.38</v>
      </c>
      <c r="S698" s="4">
        <f t="shared" si="42"/>
        <v>43.28</v>
      </c>
      <c r="T698" s="6">
        <f t="shared" si="43"/>
        <v>0.61251061420888764</v>
      </c>
    </row>
    <row r="699" spans="1:20" ht="15.6">
      <c r="A699" s="2">
        <v>3008</v>
      </c>
      <c r="B699" s="10">
        <v>46141</v>
      </c>
      <c r="C699" s="3">
        <f>YEAR(SalesDataTable[[#This Row],[Order Date]])</f>
        <v>2026</v>
      </c>
      <c r="D699" s="13" t="str">
        <f>"Q"&amp;ROUNDUP(MONTH(SalesDataTable[[#This Row],[Order Date]])/3,0)</f>
        <v>Q2</v>
      </c>
      <c r="E699" s="13">
        <f>MONTH(SalesDataTable[[#This Row],[Order Date]])</f>
        <v>4</v>
      </c>
      <c r="F699" s="3" t="str">
        <f>TEXT(SalesDataTable[[#This Row],[Order Date]],"mmm")</f>
        <v>Apr</v>
      </c>
      <c r="G699" s="3" t="s">
        <v>11</v>
      </c>
      <c r="H699" s="3" t="s">
        <v>12</v>
      </c>
      <c r="I699" s="3" t="s">
        <v>8</v>
      </c>
      <c r="J699" s="3" t="s">
        <v>16</v>
      </c>
      <c r="K699" s="3" t="s">
        <v>14</v>
      </c>
      <c r="L699" s="3" t="s">
        <v>32</v>
      </c>
      <c r="M699" s="7">
        <v>4</v>
      </c>
      <c r="N699" s="4">
        <v>46.43</v>
      </c>
      <c r="O699" s="5">
        <v>0.1</v>
      </c>
      <c r="P699" s="4">
        <v>18.04</v>
      </c>
      <c r="Q699" s="4">
        <f t="shared" si="40"/>
        <v>167.148</v>
      </c>
      <c r="R699" s="4">
        <f t="shared" si="41"/>
        <v>72.16</v>
      </c>
      <c r="S699" s="4">
        <f t="shared" si="42"/>
        <v>94.988</v>
      </c>
      <c r="T699" s="6">
        <f t="shared" si="43"/>
        <v>0.56828678775695796</v>
      </c>
    </row>
    <row r="700" spans="1:20" ht="15.6">
      <c r="A700" s="2">
        <v>4140</v>
      </c>
      <c r="B700" s="10">
        <v>46141</v>
      </c>
      <c r="C700" s="3">
        <f>YEAR(SalesDataTable[[#This Row],[Order Date]])</f>
        <v>2026</v>
      </c>
      <c r="D700" s="13" t="str">
        <f>"Q"&amp;ROUNDUP(MONTH(SalesDataTable[[#This Row],[Order Date]])/3,0)</f>
        <v>Q2</v>
      </c>
      <c r="E700" s="13">
        <f>MONTH(SalesDataTable[[#This Row],[Order Date]])</f>
        <v>4</v>
      </c>
      <c r="F700" s="3" t="str">
        <f>TEXT(SalesDataTable[[#This Row],[Order Date]],"mmm")</f>
        <v>Apr</v>
      </c>
      <c r="G700" s="3" t="s">
        <v>20</v>
      </c>
      <c r="H700" s="3" t="s">
        <v>31</v>
      </c>
      <c r="I700" s="3" t="s">
        <v>28</v>
      </c>
      <c r="J700" s="3" t="s">
        <v>13</v>
      </c>
      <c r="K700" s="3" t="s">
        <v>34</v>
      </c>
      <c r="L700" s="3" t="s">
        <v>38</v>
      </c>
      <c r="M700" s="7">
        <v>1</v>
      </c>
      <c r="N700" s="4">
        <v>125.25</v>
      </c>
      <c r="O700" s="5">
        <v>0</v>
      </c>
      <c r="P700" s="4">
        <v>70.88</v>
      </c>
      <c r="Q700" s="4">
        <f t="shared" si="40"/>
        <v>125.25</v>
      </c>
      <c r="R700" s="4">
        <f t="shared" si="41"/>
        <v>70.88</v>
      </c>
      <c r="S700" s="4">
        <f t="shared" si="42"/>
        <v>54.370000000000005</v>
      </c>
      <c r="T700" s="6">
        <f t="shared" si="43"/>
        <v>0.43409181636726552</v>
      </c>
    </row>
    <row r="701" spans="1:20" ht="15.6">
      <c r="A701" s="2">
        <v>4151</v>
      </c>
      <c r="B701" s="10">
        <v>46141</v>
      </c>
      <c r="C701" s="3">
        <f>YEAR(SalesDataTable[[#This Row],[Order Date]])</f>
        <v>2026</v>
      </c>
      <c r="D701" s="13" t="str">
        <f>"Q"&amp;ROUNDUP(MONTH(SalesDataTable[[#This Row],[Order Date]])/3,0)</f>
        <v>Q2</v>
      </c>
      <c r="E701" s="13">
        <f>MONTH(SalesDataTable[[#This Row],[Order Date]])</f>
        <v>4</v>
      </c>
      <c r="F701" s="3" t="str">
        <f>TEXT(SalesDataTable[[#This Row],[Order Date]],"mmm")</f>
        <v>Apr</v>
      </c>
      <c r="G701" s="3" t="s">
        <v>6</v>
      </c>
      <c r="H701" s="3" t="s">
        <v>49</v>
      </c>
      <c r="I701" s="3" t="s">
        <v>2</v>
      </c>
      <c r="J701" s="3" t="s">
        <v>3</v>
      </c>
      <c r="K701" s="3" t="s">
        <v>23</v>
      </c>
      <c r="L701" s="3" t="s">
        <v>24</v>
      </c>
      <c r="M701" s="7">
        <v>1</v>
      </c>
      <c r="N701" s="4">
        <v>341.98</v>
      </c>
      <c r="O701" s="5">
        <v>0</v>
      </c>
      <c r="P701" s="4">
        <v>192.43</v>
      </c>
      <c r="Q701" s="4">
        <f t="shared" si="40"/>
        <v>341.98</v>
      </c>
      <c r="R701" s="4">
        <f t="shared" si="41"/>
        <v>192.43</v>
      </c>
      <c r="S701" s="4">
        <f t="shared" si="42"/>
        <v>149.55000000000001</v>
      </c>
      <c r="T701" s="6">
        <f t="shared" si="43"/>
        <v>0.43730627522077314</v>
      </c>
    </row>
    <row r="702" spans="1:20" ht="15.6">
      <c r="A702" s="2">
        <v>4650</v>
      </c>
      <c r="B702" s="10">
        <v>46141</v>
      </c>
      <c r="C702" s="3">
        <f>YEAR(SalesDataTable[[#This Row],[Order Date]])</f>
        <v>2026</v>
      </c>
      <c r="D702" s="13" t="str">
        <f>"Q"&amp;ROUNDUP(MONTH(SalesDataTable[[#This Row],[Order Date]])/3,0)</f>
        <v>Q2</v>
      </c>
      <c r="E702" s="13">
        <f>MONTH(SalesDataTable[[#This Row],[Order Date]])</f>
        <v>4</v>
      </c>
      <c r="F702" s="3" t="str">
        <f>TEXT(SalesDataTable[[#This Row],[Order Date]],"mmm")</f>
        <v>Apr</v>
      </c>
      <c r="G702" s="3" t="s">
        <v>6</v>
      </c>
      <c r="H702" s="3" t="s">
        <v>27</v>
      </c>
      <c r="I702" s="3" t="s">
        <v>28</v>
      </c>
      <c r="J702" s="3" t="s">
        <v>16</v>
      </c>
      <c r="K702" s="3" t="s">
        <v>34</v>
      </c>
      <c r="L702" s="3" t="s">
        <v>35</v>
      </c>
      <c r="M702" s="7">
        <v>1</v>
      </c>
      <c r="N702" s="4">
        <v>40.04</v>
      </c>
      <c r="O702" s="5">
        <v>0</v>
      </c>
      <c r="P702" s="4">
        <v>14.72</v>
      </c>
      <c r="Q702" s="4">
        <f t="shared" si="40"/>
        <v>40.04</v>
      </c>
      <c r="R702" s="4">
        <f t="shared" si="41"/>
        <v>14.72</v>
      </c>
      <c r="S702" s="4">
        <f t="shared" si="42"/>
        <v>25.32</v>
      </c>
      <c r="T702" s="6">
        <f t="shared" si="43"/>
        <v>0.63236763236763238</v>
      </c>
    </row>
    <row r="703" spans="1:20" ht="15.6">
      <c r="A703" s="2">
        <v>4897</v>
      </c>
      <c r="B703" s="10">
        <v>46141</v>
      </c>
      <c r="C703" s="3">
        <f>YEAR(SalesDataTable[[#This Row],[Order Date]])</f>
        <v>2026</v>
      </c>
      <c r="D703" s="13" t="str">
        <f>"Q"&amp;ROUNDUP(MONTH(SalesDataTable[[#This Row],[Order Date]])/3,0)</f>
        <v>Q2</v>
      </c>
      <c r="E703" s="13">
        <f>MONTH(SalesDataTable[[#This Row],[Order Date]])</f>
        <v>4</v>
      </c>
      <c r="F703" s="3" t="str">
        <f>TEXT(SalesDataTable[[#This Row],[Order Date]],"mmm")</f>
        <v>Apr</v>
      </c>
      <c r="G703" s="3" t="s">
        <v>20</v>
      </c>
      <c r="H703" s="3" t="s">
        <v>47</v>
      </c>
      <c r="I703" s="3" t="s">
        <v>2</v>
      </c>
      <c r="J703" s="3" t="s">
        <v>3</v>
      </c>
      <c r="K703" s="3" t="s">
        <v>4</v>
      </c>
      <c r="L703" s="3" t="s">
        <v>26</v>
      </c>
      <c r="M703" s="7">
        <v>3</v>
      </c>
      <c r="N703" s="4">
        <v>40.47</v>
      </c>
      <c r="O703" s="5">
        <v>0.05</v>
      </c>
      <c r="P703" s="4">
        <v>17.14</v>
      </c>
      <c r="Q703" s="4">
        <f t="shared" si="40"/>
        <v>115.33949999999999</v>
      </c>
      <c r="R703" s="4">
        <f t="shared" si="41"/>
        <v>51.42</v>
      </c>
      <c r="S703" s="4">
        <f t="shared" si="42"/>
        <v>63.919499999999985</v>
      </c>
      <c r="T703" s="6">
        <f t="shared" si="43"/>
        <v>0.5541856866034619</v>
      </c>
    </row>
    <row r="704" spans="1:20" ht="15.6">
      <c r="A704" s="2">
        <v>792</v>
      </c>
      <c r="B704" s="10">
        <v>46142</v>
      </c>
      <c r="C704" s="3">
        <f>YEAR(SalesDataTable[[#This Row],[Order Date]])</f>
        <v>2026</v>
      </c>
      <c r="D704" s="13" t="str">
        <f>"Q"&amp;ROUNDUP(MONTH(SalesDataTable[[#This Row],[Order Date]])/3,0)</f>
        <v>Q2</v>
      </c>
      <c r="E704" s="13">
        <f>MONTH(SalesDataTable[[#This Row],[Order Date]])</f>
        <v>4</v>
      </c>
      <c r="F704" s="3" t="str">
        <f>TEXT(SalesDataTable[[#This Row],[Order Date]],"mmm")</f>
        <v>Apr</v>
      </c>
      <c r="G704" s="3" t="s">
        <v>20</v>
      </c>
      <c r="H704" s="3" t="s">
        <v>33</v>
      </c>
      <c r="I704" s="3" t="s">
        <v>8</v>
      </c>
      <c r="J704" s="3" t="s">
        <v>3</v>
      </c>
      <c r="K704" s="3" t="s">
        <v>23</v>
      </c>
      <c r="L704" s="3" t="s">
        <v>40</v>
      </c>
      <c r="M704" s="7">
        <v>6</v>
      </c>
      <c r="N704" s="4">
        <v>83.7</v>
      </c>
      <c r="O704" s="5">
        <v>0.2</v>
      </c>
      <c r="P704" s="4">
        <v>38.58</v>
      </c>
      <c r="Q704" s="4">
        <f t="shared" si="40"/>
        <v>401.76000000000005</v>
      </c>
      <c r="R704" s="4">
        <f t="shared" si="41"/>
        <v>231.48</v>
      </c>
      <c r="S704" s="4">
        <f t="shared" si="42"/>
        <v>170.28000000000006</v>
      </c>
      <c r="T704" s="6">
        <f t="shared" si="43"/>
        <v>0.42383512544802876</v>
      </c>
    </row>
    <row r="705" spans="1:20" ht="15.6">
      <c r="A705" s="2">
        <v>1796</v>
      </c>
      <c r="B705" s="10">
        <v>46142</v>
      </c>
      <c r="C705" s="3">
        <f>YEAR(SalesDataTable[[#This Row],[Order Date]])</f>
        <v>2026</v>
      </c>
      <c r="D705" s="13" t="str">
        <f>"Q"&amp;ROUNDUP(MONTH(SalesDataTable[[#This Row],[Order Date]])/3,0)</f>
        <v>Q2</v>
      </c>
      <c r="E705" s="13">
        <f>MONTH(SalesDataTable[[#This Row],[Order Date]])</f>
        <v>4</v>
      </c>
      <c r="F705" s="3" t="str">
        <f>TEXT(SalesDataTable[[#This Row],[Order Date]],"mmm")</f>
        <v>Apr</v>
      </c>
      <c r="G705" s="3" t="s">
        <v>0</v>
      </c>
      <c r="H705" s="3" t="s">
        <v>50</v>
      </c>
      <c r="I705" s="3" t="s">
        <v>2</v>
      </c>
      <c r="J705" s="3" t="s">
        <v>3</v>
      </c>
      <c r="K705" s="3" t="s">
        <v>23</v>
      </c>
      <c r="L705" s="3" t="s">
        <v>40</v>
      </c>
      <c r="M705" s="7">
        <v>4</v>
      </c>
      <c r="N705" s="4">
        <v>83.27</v>
      </c>
      <c r="O705" s="5">
        <v>0</v>
      </c>
      <c r="P705" s="4">
        <v>39.979999999999997</v>
      </c>
      <c r="Q705" s="4">
        <f t="shared" si="40"/>
        <v>333.08</v>
      </c>
      <c r="R705" s="4">
        <f t="shared" si="41"/>
        <v>159.91999999999999</v>
      </c>
      <c r="S705" s="4">
        <f t="shared" si="42"/>
        <v>173.16</v>
      </c>
      <c r="T705" s="6">
        <f t="shared" si="43"/>
        <v>0.51987510507986068</v>
      </c>
    </row>
    <row r="706" spans="1:20" ht="15.6">
      <c r="A706" s="2">
        <v>3222</v>
      </c>
      <c r="B706" s="10">
        <v>46142</v>
      </c>
      <c r="C706" s="3">
        <f>YEAR(SalesDataTable[[#This Row],[Order Date]])</f>
        <v>2026</v>
      </c>
      <c r="D706" s="13" t="str">
        <f>"Q"&amp;ROUNDUP(MONTH(SalesDataTable[[#This Row],[Order Date]])/3,0)</f>
        <v>Q2</v>
      </c>
      <c r="E706" s="13">
        <f>MONTH(SalesDataTable[[#This Row],[Order Date]])</f>
        <v>4</v>
      </c>
      <c r="F706" s="3" t="str">
        <f>TEXT(SalesDataTable[[#This Row],[Order Date]],"mmm")</f>
        <v>Apr</v>
      </c>
      <c r="G706" s="3" t="s">
        <v>11</v>
      </c>
      <c r="H706" s="3" t="s">
        <v>52</v>
      </c>
      <c r="I706" s="3" t="s">
        <v>8</v>
      </c>
      <c r="J706" s="3" t="s">
        <v>16</v>
      </c>
      <c r="K706" s="3" t="s">
        <v>23</v>
      </c>
      <c r="L706" s="3" t="s">
        <v>51</v>
      </c>
      <c r="M706" s="7">
        <v>3</v>
      </c>
      <c r="N706" s="4">
        <v>126.03</v>
      </c>
      <c r="O706" s="5">
        <v>0.1</v>
      </c>
      <c r="P706" s="4">
        <v>61.75</v>
      </c>
      <c r="Q706" s="4">
        <f t="shared" ref="Q706:Q769" si="44">M706*N706*(1-O706)</f>
        <v>340.28100000000006</v>
      </c>
      <c r="R706" s="4">
        <f t="shared" ref="R706:R769" si="45">M706*P706</f>
        <v>185.25</v>
      </c>
      <c r="S706" s="4">
        <f t="shared" ref="S706:S769" si="46">Q706-R706</f>
        <v>155.03100000000006</v>
      </c>
      <c r="T706" s="6">
        <f t="shared" ref="T706:T769" si="47">IFERROR(S706/Q706,0)</f>
        <v>0.45559699189787273</v>
      </c>
    </row>
    <row r="707" spans="1:20" ht="15.6">
      <c r="A707" s="2">
        <v>3237</v>
      </c>
      <c r="B707" s="10">
        <v>46142</v>
      </c>
      <c r="C707" s="3">
        <f>YEAR(SalesDataTable[[#This Row],[Order Date]])</f>
        <v>2026</v>
      </c>
      <c r="D707" s="13" t="str">
        <f>"Q"&amp;ROUNDUP(MONTH(SalesDataTable[[#This Row],[Order Date]])/3,0)</f>
        <v>Q2</v>
      </c>
      <c r="E707" s="13">
        <f>MONTH(SalesDataTable[[#This Row],[Order Date]])</f>
        <v>4</v>
      </c>
      <c r="F707" s="3" t="str">
        <f>TEXT(SalesDataTable[[#This Row],[Order Date]],"mmm")</f>
        <v>Apr</v>
      </c>
      <c r="G707" s="3" t="s">
        <v>6</v>
      </c>
      <c r="H707" s="3" t="s">
        <v>49</v>
      </c>
      <c r="I707" s="3" t="s">
        <v>2</v>
      </c>
      <c r="J707" s="3" t="s">
        <v>13</v>
      </c>
      <c r="K707" s="3" t="s">
        <v>23</v>
      </c>
      <c r="L707" s="3" t="s">
        <v>51</v>
      </c>
      <c r="M707" s="7">
        <v>1</v>
      </c>
      <c r="N707" s="4">
        <v>122.86</v>
      </c>
      <c r="O707" s="5">
        <v>0.05</v>
      </c>
      <c r="P707" s="4">
        <v>59.22</v>
      </c>
      <c r="Q707" s="4">
        <f t="shared" si="44"/>
        <v>116.717</v>
      </c>
      <c r="R707" s="4">
        <f t="shared" si="45"/>
        <v>59.22</v>
      </c>
      <c r="S707" s="4">
        <f t="shared" si="46"/>
        <v>57.497</v>
      </c>
      <c r="T707" s="6">
        <f t="shared" si="47"/>
        <v>0.49261889870370212</v>
      </c>
    </row>
    <row r="708" spans="1:20" ht="15.6">
      <c r="A708" s="2">
        <v>3695</v>
      </c>
      <c r="B708" s="10">
        <v>46142</v>
      </c>
      <c r="C708" s="3">
        <f>YEAR(SalesDataTable[[#This Row],[Order Date]])</f>
        <v>2026</v>
      </c>
      <c r="D708" s="13" t="str">
        <f>"Q"&amp;ROUNDUP(MONTH(SalesDataTable[[#This Row],[Order Date]])/3,0)</f>
        <v>Q2</v>
      </c>
      <c r="E708" s="13">
        <f>MONTH(SalesDataTable[[#This Row],[Order Date]])</f>
        <v>4</v>
      </c>
      <c r="F708" s="3" t="str">
        <f>TEXT(SalesDataTable[[#This Row],[Order Date]],"mmm")</f>
        <v>Apr</v>
      </c>
      <c r="G708" s="3" t="s">
        <v>11</v>
      </c>
      <c r="H708" s="3" t="s">
        <v>12</v>
      </c>
      <c r="I708" s="3" t="s">
        <v>2</v>
      </c>
      <c r="J708" s="3" t="s">
        <v>13</v>
      </c>
      <c r="K708" s="3" t="s">
        <v>4</v>
      </c>
      <c r="L708" s="3" t="s">
        <v>26</v>
      </c>
      <c r="M708" s="7">
        <v>1</v>
      </c>
      <c r="N708" s="4">
        <v>39.44</v>
      </c>
      <c r="O708" s="5">
        <v>0.1</v>
      </c>
      <c r="P708" s="4">
        <v>16.63</v>
      </c>
      <c r="Q708" s="4">
        <f t="shared" si="44"/>
        <v>35.496000000000002</v>
      </c>
      <c r="R708" s="4">
        <f t="shared" si="45"/>
        <v>16.63</v>
      </c>
      <c r="S708" s="4">
        <f t="shared" si="46"/>
        <v>18.866000000000003</v>
      </c>
      <c r="T708" s="6">
        <f t="shared" si="47"/>
        <v>0.53149650664863657</v>
      </c>
    </row>
    <row r="709" spans="1:20" ht="15.6">
      <c r="A709" s="2">
        <v>5148</v>
      </c>
      <c r="B709" s="10">
        <v>46142</v>
      </c>
      <c r="C709" s="3">
        <f>YEAR(SalesDataTable[[#This Row],[Order Date]])</f>
        <v>2026</v>
      </c>
      <c r="D709" s="13" t="str">
        <f>"Q"&amp;ROUNDUP(MONTH(SalesDataTable[[#This Row],[Order Date]])/3,0)</f>
        <v>Q2</v>
      </c>
      <c r="E709" s="13">
        <f>MONTH(SalesDataTable[[#This Row],[Order Date]])</f>
        <v>4</v>
      </c>
      <c r="F709" s="3" t="str">
        <f>TEXT(SalesDataTable[[#This Row],[Order Date]],"mmm")</f>
        <v>Apr</v>
      </c>
      <c r="G709" s="3" t="s">
        <v>11</v>
      </c>
      <c r="H709" s="3" t="s">
        <v>39</v>
      </c>
      <c r="I709" s="3" t="s">
        <v>2</v>
      </c>
      <c r="J709" s="3" t="s">
        <v>3</v>
      </c>
      <c r="K709" s="3" t="s">
        <v>14</v>
      </c>
      <c r="L709" s="3" t="s">
        <v>44</v>
      </c>
      <c r="M709" s="7">
        <v>1</v>
      </c>
      <c r="N709" s="4">
        <v>130.34</v>
      </c>
      <c r="O709" s="5">
        <v>0.1</v>
      </c>
      <c r="P709" s="4">
        <v>66.680000000000007</v>
      </c>
      <c r="Q709" s="4">
        <f t="shared" si="44"/>
        <v>117.30600000000001</v>
      </c>
      <c r="R709" s="4">
        <f t="shared" si="45"/>
        <v>66.680000000000007</v>
      </c>
      <c r="S709" s="4">
        <f t="shared" si="46"/>
        <v>50.626000000000005</v>
      </c>
      <c r="T709" s="6">
        <f t="shared" si="47"/>
        <v>0.43157212759790631</v>
      </c>
    </row>
    <row r="710" spans="1:20" ht="15.6">
      <c r="A710" s="2">
        <v>534</v>
      </c>
      <c r="B710" s="10">
        <v>46143</v>
      </c>
      <c r="C710" s="3">
        <f>YEAR(SalesDataTable[[#This Row],[Order Date]])</f>
        <v>2026</v>
      </c>
      <c r="D710" s="13" t="str">
        <f>"Q"&amp;ROUNDUP(MONTH(SalesDataTable[[#This Row],[Order Date]])/3,0)</f>
        <v>Q2</v>
      </c>
      <c r="E710" s="13">
        <f>MONTH(SalesDataTable[[#This Row],[Order Date]])</f>
        <v>5</v>
      </c>
      <c r="F710" s="3" t="str">
        <f>TEXT(SalesDataTable[[#This Row],[Order Date]],"mmm")</f>
        <v>May</v>
      </c>
      <c r="G710" s="3" t="s">
        <v>6</v>
      </c>
      <c r="H710" s="3" t="s">
        <v>43</v>
      </c>
      <c r="I710" s="3" t="s">
        <v>2</v>
      </c>
      <c r="J710" s="3" t="s">
        <v>16</v>
      </c>
      <c r="K710" s="3" t="s">
        <v>9</v>
      </c>
      <c r="L710" s="3" t="s">
        <v>37</v>
      </c>
      <c r="M710" s="7">
        <v>1</v>
      </c>
      <c r="N710" s="4">
        <v>154.86000000000001</v>
      </c>
      <c r="O710" s="5">
        <v>0</v>
      </c>
      <c r="P710" s="4">
        <v>78.37</v>
      </c>
      <c r="Q710" s="4">
        <f t="shared" si="44"/>
        <v>154.86000000000001</v>
      </c>
      <c r="R710" s="4">
        <f t="shared" si="45"/>
        <v>78.37</v>
      </c>
      <c r="S710" s="4">
        <f t="shared" si="46"/>
        <v>76.490000000000009</v>
      </c>
      <c r="T710" s="6">
        <f t="shared" si="47"/>
        <v>0.49393000129148912</v>
      </c>
    </row>
    <row r="711" spans="1:20" ht="15.6">
      <c r="A711" s="2">
        <v>551</v>
      </c>
      <c r="B711" s="10">
        <v>46143</v>
      </c>
      <c r="C711" s="3">
        <f>YEAR(SalesDataTable[[#This Row],[Order Date]])</f>
        <v>2026</v>
      </c>
      <c r="D711" s="13" t="str">
        <f>"Q"&amp;ROUNDUP(MONTH(SalesDataTable[[#This Row],[Order Date]])/3,0)</f>
        <v>Q2</v>
      </c>
      <c r="E711" s="13">
        <f>MONTH(SalesDataTable[[#This Row],[Order Date]])</f>
        <v>5</v>
      </c>
      <c r="F711" s="3" t="str">
        <f>TEXT(SalesDataTable[[#This Row],[Order Date]],"mmm")</f>
        <v>May</v>
      </c>
      <c r="G711" s="3" t="s">
        <v>20</v>
      </c>
      <c r="H711" s="3" t="s">
        <v>33</v>
      </c>
      <c r="I711" s="3" t="s">
        <v>19</v>
      </c>
      <c r="J711" s="3" t="s">
        <v>3</v>
      </c>
      <c r="K711" s="3" t="s">
        <v>4</v>
      </c>
      <c r="L711" s="3" t="s">
        <v>30</v>
      </c>
      <c r="M711" s="7">
        <v>4</v>
      </c>
      <c r="N711" s="4">
        <v>103.64</v>
      </c>
      <c r="O711" s="5">
        <v>0</v>
      </c>
      <c r="P711" s="4">
        <v>50.59</v>
      </c>
      <c r="Q711" s="4">
        <f t="shared" si="44"/>
        <v>414.56</v>
      </c>
      <c r="R711" s="4">
        <f t="shared" si="45"/>
        <v>202.36</v>
      </c>
      <c r="S711" s="4">
        <f t="shared" si="46"/>
        <v>212.2</v>
      </c>
      <c r="T711" s="6">
        <f t="shared" si="47"/>
        <v>0.51186800463141646</v>
      </c>
    </row>
    <row r="712" spans="1:20" ht="15.6">
      <c r="A712" s="2">
        <v>2110</v>
      </c>
      <c r="B712" s="10">
        <v>46143</v>
      </c>
      <c r="C712" s="3">
        <f>YEAR(SalesDataTable[[#This Row],[Order Date]])</f>
        <v>2026</v>
      </c>
      <c r="D712" s="13" t="str">
        <f>"Q"&amp;ROUNDUP(MONTH(SalesDataTable[[#This Row],[Order Date]])/3,0)</f>
        <v>Q2</v>
      </c>
      <c r="E712" s="13">
        <f>MONTH(SalesDataTable[[#This Row],[Order Date]])</f>
        <v>5</v>
      </c>
      <c r="F712" s="3" t="str">
        <f>TEXT(SalesDataTable[[#This Row],[Order Date]],"mmm")</f>
        <v>May</v>
      </c>
      <c r="G712" s="3" t="s">
        <v>0</v>
      </c>
      <c r="H712" s="3" t="s">
        <v>50</v>
      </c>
      <c r="I712" s="3" t="s">
        <v>2</v>
      </c>
      <c r="J712" s="3" t="s">
        <v>3</v>
      </c>
      <c r="K712" s="3" t="s">
        <v>14</v>
      </c>
      <c r="L712" s="3" t="s">
        <v>48</v>
      </c>
      <c r="M712" s="7">
        <v>1</v>
      </c>
      <c r="N712" s="4">
        <v>164.49</v>
      </c>
      <c r="O712" s="5">
        <v>0.05</v>
      </c>
      <c r="P712" s="4">
        <v>87.81</v>
      </c>
      <c r="Q712" s="4">
        <f t="shared" si="44"/>
        <v>156.2655</v>
      </c>
      <c r="R712" s="4">
        <f t="shared" si="45"/>
        <v>87.81</v>
      </c>
      <c r="S712" s="4">
        <f t="shared" si="46"/>
        <v>68.455500000000001</v>
      </c>
      <c r="T712" s="6">
        <f t="shared" si="47"/>
        <v>0.43807174328306631</v>
      </c>
    </row>
    <row r="713" spans="1:20" ht="15.6">
      <c r="A713" s="2">
        <v>2217</v>
      </c>
      <c r="B713" s="10">
        <v>46143</v>
      </c>
      <c r="C713" s="3">
        <f>YEAR(SalesDataTable[[#This Row],[Order Date]])</f>
        <v>2026</v>
      </c>
      <c r="D713" s="13" t="str">
        <f>"Q"&amp;ROUNDUP(MONTH(SalesDataTable[[#This Row],[Order Date]])/3,0)</f>
        <v>Q2</v>
      </c>
      <c r="E713" s="13">
        <f>MONTH(SalesDataTable[[#This Row],[Order Date]])</f>
        <v>5</v>
      </c>
      <c r="F713" s="3" t="str">
        <f>TEXT(SalesDataTable[[#This Row],[Order Date]],"mmm")</f>
        <v>May</v>
      </c>
      <c r="G713" s="3" t="s">
        <v>20</v>
      </c>
      <c r="H713" s="3" t="s">
        <v>33</v>
      </c>
      <c r="I713" s="3" t="s">
        <v>8</v>
      </c>
      <c r="J713" s="3" t="s">
        <v>3</v>
      </c>
      <c r="K713" s="3" t="s">
        <v>14</v>
      </c>
      <c r="L713" s="3" t="s">
        <v>48</v>
      </c>
      <c r="M713" s="7">
        <v>3</v>
      </c>
      <c r="N713" s="4">
        <v>163.44999999999999</v>
      </c>
      <c r="O713" s="5">
        <v>0.05</v>
      </c>
      <c r="P713" s="4">
        <v>87.54</v>
      </c>
      <c r="Q713" s="4">
        <f t="shared" si="44"/>
        <v>465.83249999999992</v>
      </c>
      <c r="R713" s="4">
        <f t="shared" si="45"/>
        <v>262.62</v>
      </c>
      <c r="S713" s="4">
        <f t="shared" si="46"/>
        <v>203.21249999999992</v>
      </c>
      <c r="T713" s="6">
        <f t="shared" si="47"/>
        <v>0.4362351274331438</v>
      </c>
    </row>
    <row r="714" spans="1:20" ht="15.6">
      <c r="A714" s="2">
        <v>2544</v>
      </c>
      <c r="B714" s="10">
        <v>46143</v>
      </c>
      <c r="C714" s="3">
        <f>YEAR(SalesDataTable[[#This Row],[Order Date]])</f>
        <v>2026</v>
      </c>
      <c r="D714" s="13" t="str">
        <f>"Q"&amp;ROUNDUP(MONTH(SalesDataTable[[#This Row],[Order Date]])/3,0)</f>
        <v>Q2</v>
      </c>
      <c r="E714" s="13">
        <f>MONTH(SalesDataTable[[#This Row],[Order Date]])</f>
        <v>5</v>
      </c>
      <c r="F714" s="3" t="str">
        <f>TEXT(SalesDataTable[[#This Row],[Order Date]],"mmm")</f>
        <v>May</v>
      </c>
      <c r="G714" s="3" t="s">
        <v>20</v>
      </c>
      <c r="H714" s="3" t="s">
        <v>21</v>
      </c>
      <c r="I714" s="3" t="s">
        <v>2</v>
      </c>
      <c r="J714" s="3" t="s">
        <v>3</v>
      </c>
      <c r="K714" s="3" t="s">
        <v>9</v>
      </c>
      <c r="L714" s="3" t="s">
        <v>46</v>
      </c>
      <c r="M714" s="7">
        <v>1</v>
      </c>
      <c r="N714" s="4">
        <v>71.87</v>
      </c>
      <c r="O714" s="5">
        <v>0.05</v>
      </c>
      <c r="P714" s="4">
        <v>31.97</v>
      </c>
      <c r="Q714" s="4">
        <f t="shared" si="44"/>
        <v>68.276499999999999</v>
      </c>
      <c r="R714" s="4">
        <f t="shared" si="45"/>
        <v>31.97</v>
      </c>
      <c r="S714" s="4">
        <f t="shared" si="46"/>
        <v>36.3065</v>
      </c>
      <c r="T714" s="6">
        <f t="shared" si="47"/>
        <v>0.53175690025118449</v>
      </c>
    </row>
    <row r="715" spans="1:20" ht="15.6">
      <c r="A715" s="2">
        <v>3678</v>
      </c>
      <c r="B715" s="10">
        <v>46143</v>
      </c>
      <c r="C715" s="3">
        <f>YEAR(SalesDataTable[[#This Row],[Order Date]])</f>
        <v>2026</v>
      </c>
      <c r="D715" s="13" t="str">
        <f>"Q"&amp;ROUNDUP(MONTH(SalesDataTable[[#This Row],[Order Date]])/3,0)</f>
        <v>Q2</v>
      </c>
      <c r="E715" s="13">
        <f>MONTH(SalesDataTable[[#This Row],[Order Date]])</f>
        <v>5</v>
      </c>
      <c r="F715" s="3" t="str">
        <f>TEXT(SalesDataTable[[#This Row],[Order Date]],"mmm")</f>
        <v>May</v>
      </c>
      <c r="G715" s="3" t="s">
        <v>6</v>
      </c>
      <c r="H715" s="3" t="s">
        <v>49</v>
      </c>
      <c r="I715" s="3" t="s">
        <v>28</v>
      </c>
      <c r="J715" s="3" t="s">
        <v>3</v>
      </c>
      <c r="K715" s="3" t="s">
        <v>23</v>
      </c>
      <c r="L715" s="3" t="s">
        <v>29</v>
      </c>
      <c r="M715" s="7">
        <v>2</v>
      </c>
      <c r="N715" s="4">
        <v>194.97</v>
      </c>
      <c r="O715" s="5">
        <v>0</v>
      </c>
      <c r="P715" s="4">
        <v>101.14</v>
      </c>
      <c r="Q715" s="4">
        <f t="shared" si="44"/>
        <v>389.94</v>
      </c>
      <c r="R715" s="4">
        <f t="shared" si="45"/>
        <v>202.28</v>
      </c>
      <c r="S715" s="4">
        <f t="shared" si="46"/>
        <v>187.66</v>
      </c>
      <c r="T715" s="6">
        <f t="shared" si="47"/>
        <v>0.48125352618351541</v>
      </c>
    </row>
    <row r="716" spans="1:20" ht="15.6">
      <c r="A716" s="2">
        <v>3726</v>
      </c>
      <c r="B716" s="10">
        <v>46143</v>
      </c>
      <c r="C716" s="3">
        <f>YEAR(SalesDataTable[[#This Row],[Order Date]])</f>
        <v>2026</v>
      </c>
      <c r="D716" s="13" t="str">
        <f>"Q"&amp;ROUNDUP(MONTH(SalesDataTable[[#This Row],[Order Date]])/3,0)</f>
        <v>Q2</v>
      </c>
      <c r="E716" s="13">
        <f>MONTH(SalesDataTable[[#This Row],[Order Date]])</f>
        <v>5</v>
      </c>
      <c r="F716" s="3" t="str">
        <f>TEXT(SalesDataTable[[#This Row],[Order Date]],"mmm")</f>
        <v>May</v>
      </c>
      <c r="G716" s="3" t="s">
        <v>20</v>
      </c>
      <c r="H716" s="3" t="s">
        <v>33</v>
      </c>
      <c r="I716" s="3" t="s">
        <v>28</v>
      </c>
      <c r="J716" s="3" t="s">
        <v>3</v>
      </c>
      <c r="K716" s="3" t="s">
        <v>4</v>
      </c>
      <c r="L716" s="3" t="s">
        <v>22</v>
      </c>
      <c r="M716" s="7">
        <v>2</v>
      </c>
      <c r="N716" s="4">
        <v>49.53</v>
      </c>
      <c r="O716" s="5">
        <v>0</v>
      </c>
      <c r="P716" s="4">
        <v>22.91</v>
      </c>
      <c r="Q716" s="4">
        <f t="shared" si="44"/>
        <v>99.06</v>
      </c>
      <c r="R716" s="4">
        <f t="shared" si="45"/>
        <v>45.82</v>
      </c>
      <c r="S716" s="4">
        <f t="shared" si="46"/>
        <v>53.24</v>
      </c>
      <c r="T716" s="6">
        <f t="shared" si="47"/>
        <v>0.53745204926307288</v>
      </c>
    </row>
    <row r="717" spans="1:20" ht="15.6">
      <c r="A717" s="2">
        <v>3897</v>
      </c>
      <c r="B717" s="10">
        <v>46143</v>
      </c>
      <c r="C717" s="3">
        <f>YEAR(SalesDataTable[[#This Row],[Order Date]])</f>
        <v>2026</v>
      </c>
      <c r="D717" s="13" t="str">
        <f>"Q"&amp;ROUNDUP(MONTH(SalesDataTable[[#This Row],[Order Date]])/3,0)</f>
        <v>Q2</v>
      </c>
      <c r="E717" s="13">
        <f>MONTH(SalesDataTable[[#This Row],[Order Date]])</f>
        <v>5</v>
      </c>
      <c r="F717" s="3" t="str">
        <f>TEXT(SalesDataTable[[#This Row],[Order Date]],"mmm")</f>
        <v>May</v>
      </c>
      <c r="G717" s="3" t="s">
        <v>20</v>
      </c>
      <c r="H717" s="3" t="s">
        <v>33</v>
      </c>
      <c r="I717" s="3" t="s">
        <v>8</v>
      </c>
      <c r="J717" s="3" t="s">
        <v>16</v>
      </c>
      <c r="K717" s="3" t="s">
        <v>34</v>
      </c>
      <c r="L717" s="3" t="s">
        <v>42</v>
      </c>
      <c r="M717" s="7">
        <v>4</v>
      </c>
      <c r="N717" s="4">
        <v>35.619999999999997</v>
      </c>
      <c r="O717" s="5">
        <v>0.15</v>
      </c>
      <c r="P717" s="4">
        <v>13.76</v>
      </c>
      <c r="Q717" s="4">
        <f t="shared" si="44"/>
        <v>121.10799999999999</v>
      </c>
      <c r="R717" s="4">
        <f t="shared" si="45"/>
        <v>55.04</v>
      </c>
      <c r="S717" s="4">
        <f t="shared" si="46"/>
        <v>66.067999999999984</v>
      </c>
      <c r="T717" s="6">
        <f t="shared" si="47"/>
        <v>0.54552960993493405</v>
      </c>
    </row>
    <row r="718" spans="1:20" ht="15.6">
      <c r="A718" s="2">
        <v>1262</v>
      </c>
      <c r="B718" s="10">
        <v>46144</v>
      </c>
      <c r="C718" s="3">
        <f>YEAR(SalesDataTable[[#This Row],[Order Date]])</f>
        <v>2026</v>
      </c>
      <c r="D718" s="13" t="str">
        <f>"Q"&amp;ROUNDUP(MONTH(SalesDataTable[[#This Row],[Order Date]])/3,0)</f>
        <v>Q2</v>
      </c>
      <c r="E718" s="13">
        <f>MONTH(SalesDataTable[[#This Row],[Order Date]])</f>
        <v>5</v>
      </c>
      <c r="F718" s="3" t="str">
        <f>TEXT(SalesDataTable[[#This Row],[Order Date]],"mmm")</f>
        <v>May</v>
      </c>
      <c r="G718" s="3" t="s">
        <v>20</v>
      </c>
      <c r="H718" s="3" t="s">
        <v>31</v>
      </c>
      <c r="I718" s="3" t="s">
        <v>19</v>
      </c>
      <c r="J718" s="3" t="s">
        <v>3</v>
      </c>
      <c r="K718" s="3" t="s">
        <v>14</v>
      </c>
      <c r="L718" s="3" t="s">
        <v>32</v>
      </c>
      <c r="M718" s="7">
        <v>2</v>
      </c>
      <c r="N718" s="4">
        <v>45.47</v>
      </c>
      <c r="O718" s="5">
        <v>0</v>
      </c>
      <c r="P718" s="4">
        <v>18.37</v>
      </c>
      <c r="Q718" s="4">
        <f t="shared" si="44"/>
        <v>90.94</v>
      </c>
      <c r="R718" s="4">
        <f t="shared" si="45"/>
        <v>36.74</v>
      </c>
      <c r="S718" s="4">
        <f t="shared" si="46"/>
        <v>54.199999999999996</v>
      </c>
      <c r="T718" s="6">
        <f t="shared" si="47"/>
        <v>0.59599736089729494</v>
      </c>
    </row>
    <row r="719" spans="1:20" ht="15.6">
      <c r="A719" s="2">
        <v>2657</v>
      </c>
      <c r="B719" s="10">
        <v>46144</v>
      </c>
      <c r="C719" s="3">
        <f>YEAR(SalesDataTable[[#This Row],[Order Date]])</f>
        <v>2026</v>
      </c>
      <c r="D719" s="13" t="str">
        <f>"Q"&amp;ROUNDUP(MONTH(SalesDataTable[[#This Row],[Order Date]])/3,0)</f>
        <v>Q2</v>
      </c>
      <c r="E719" s="13">
        <f>MONTH(SalesDataTable[[#This Row],[Order Date]])</f>
        <v>5</v>
      </c>
      <c r="F719" s="3" t="str">
        <f>TEXT(SalesDataTable[[#This Row],[Order Date]],"mmm")</f>
        <v>May</v>
      </c>
      <c r="G719" s="3" t="s">
        <v>0</v>
      </c>
      <c r="H719" s="3" t="s">
        <v>1</v>
      </c>
      <c r="I719" s="3" t="s">
        <v>19</v>
      </c>
      <c r="J719" s="3" t="s">
        <v>13</v>
      </c>
      <c r="K719" s="3" t="s">
        <v>9</v>
      </c>
      <c r="L719" s="3" t="s">
        <v>17</v>
      </c>
      <c r="M719" s="7">
        <v>1</v>
      </c>
      <c r="N719" s="4">
        <v>145.68</v>
      </c>
      <c r="O719" s="5">
        <v>0</v>
      </c>
      <c r="P719" s="4">
        <v>77.8</v>
      </c>
      <c r="Q719" s="4">
        <f t="shared" si="44"/>
        <v>145.68</v>
      </c>
      <c r="R719" s="4">
        <f t="shared" si="45"/>
        <v>77.8</v>
      </c>
      <c r="S719" s="4">
        <f t="shared" si="46"/>
        <v>67.88000000000001</v>
      </c>
      <c r="T719" s="6">
        <f t="shared" si="47"/>
        <v>0.46595277320153766</v>
      </c>
    </row>
    <row r="720" spans="1:20" ht="15.6">
      <c r="A720" s="2">
        <v>3238</v>
      </c>
      <c r="B720" s="10">
        <v>46144</v>
      </c>
      <c r="C720" s="3">
        <f>YEAR(SalesDataTable[[#This Row],[Order Date]])</f>
        <v>2026</v>
      </c>
      <c r="D720" s="13" t="str">
        <f>"Q"&amp;ROUNDUP(MONTH(SalesDataTable[[#This Row],[Order Date]])/3,0)</f>
        <v>Q2</v>
      </c>
      <c r="E720" s="13">
        <f>MONTH(SalesDataTable[[#This Row],[Order Date]])</f>
        <v>5</v>
      </c>
      <c r="F720" s="3" t="str">
        <f>TEXT(SalesDataTable[[#This Row],[Order Date]],"mmm")</f>
        <v>May</v>
      </c>
      <c r="G720" s="3" t="s">
        <v>20</v>
      </c>
      <c r="H720" s="3" t="s">
        <v>33</v>
      </c>
      <c r="I720" s="3" t="s">
        <v>28</v>
      </c>
      <c r="J720" s="3" t="s">
        <v>3</v>
      </c>
      <c r="K720" s="3" t="s">
        <v>23</v>
      </c>
      <c r="L720" s="3" t="s">
        <v>40</v>
      </c>
      <c r="M720" s="7">
        <v>2</v>
      </c>
      <c r="N720" s="4">
        <v>82.65</v>
      </c>
      <c r="O720" s="5">
        <v>0.05</v>
      </c>
      <c r="P720" s="4">
        <v>40.46</v>
      </c>
      <c r="Q720" s="4">
        <f t="shared" si="44"/>
        <v>157.035</v>
      </c>
      <c r="R720" s="4">
        <f t="shared" si="45"/>
        <v>80.92</v>
      </c>
      <c r="S720" s="4">
        <f t="shared" si="46"/>
        <v>76.114999999999995</v>
      </c>
      <c r="T720" s="6">
        <f t="shared" si="47"/>
        <v>0.48470086286496639</v>
      </c>
    </row>
    <row r="721" spans="1:20" ht="15.6">
      <c r="A721" s="2">
        <v>3607</v>
      </c>
      <c r="B721" s="10">
        <v>46144</v>
      </c>
      <c r="C721" s="3">
        <f>YEAR(SalesDataTable[[#This Row],[Order Date]])</f>
        <v>2026</v>
      </c>
      <c r="D721" s="13" t="str">
        <f>"Q"&amp;ROUNDUP(MONTH(SalesDataTable[[#This Row],[Order Date]])/3,0)</f>
        <v>Q2</v>
      </c>
      <c r="E721" s="13">
        <f>MONTH(SalesDataTable[[#This Row],[Order Date]])</f>
        <v>5</v>
      </c>
      <c r="F721" s="3" t="str">
        <f>TEXT(SalesDataTable[[#This Row],[Order Date]],"mmm")</f>
        <v>May</v>
      </c>
      <c r="G721" s="3" t="s">
        <v>6</v>
      </c>
      <c r="H721" s="3" t="s">
        <v>27</v>
      </c>
      <c r="I721" s="3" t="s">
        <v>2</v>
      </c>
      <c r="J721" s="3" t="s">
        <v>16</v>
      </c>
      <c r="K721" s="3" t="s">
        <v>14</v>
      </c>
      <c r="L721" s="3" t="s">
        <v>15</v>
      </c>
      <c r="M721" s="7">
        <v>1</v>
      </c>
      <c r="N721" s="4">
        <v>36.270000000000003</v>
      </c>
      <c r="O721" s="5">
        <v>0</v>
      </c>
      <c r="P721" s="4">
        <v>13.8</v>
      </c>
      <c r="Q721" s="4">
        <f t="shared" si="44"/>
        <v>36.270000000000003</v>
      </c>
      <c r="R721" s="4">
        <f t="shared" si="45"/>
        <v>13.8</v>
      </c>
      <c r="S721" s="4">
        <f t="shared" si="46"/>
        <v>22.470000000000002</v>
      </c>
      <c r="T721" s="6">
        <f t="shared" si="47"/>
        <v>0.61952026468155497</v>
      </c>
    </row>
    <row r="722" spans="1:20" ht="15.6">
      <c r="A722" s="2">
        <v>5070</v>
      </c>
      <c r="B722" s="10">
        <v>46144</v>
      </c>
      <c r="C722" s="3">
        <f>YEAR(SalesDataTable[[#This Row],[Order Date]])</f>
        <v>2026</v>
      </c>
      <c r="D722" s="13" t="str">
        <f>"Q"&amp;ROUNDUP(MONTH(SalesDataTable[[#This Row],[Order Date]])/3,0)</f>
        <v>Q2</v>
      </c>
      <c r="E722" s="13">
        <f>MONTH(SalesDataTable[[#This Row],[Order Date]])</f>
        <v>5</v>
      </c>
      <c r="F722" s="3" t="str">
        <f>TEXT(SalesDataTable[[#This Row],[Order Date]],"mmm")</f>
        <v>May</v>
      </c>
      <c r="G722" s="3" t="s">
        <v>11</v>
      </c>
      <c r="H722" s="3" t="s">
        <v>52</v>
      </c>
      <c r="I722" s="3" t="s">
        <v>19</v>
      </c>
      <c r="J722" s="3" t="s">
        <v>13</v>
      </c>
      <c r="K722" s="3" t="s">
        <v>23</v>
      </c>
      <c r="L722" s="3" t="s">
        <v>40</v>
      </c>
      <c r="M722" s="7">
        <v>1</v>
      </c>
      <c r="N722" s="4">
        <v>80.819999999999993</v>
      </c>
      <c r="O722" s="5">
        <v>0</v>
      </c>
      <c r="P722" s="4">
        <v>39.950000000000003</v>
      </c>
      <c r="Q722" s="4">
        <f t="shared" si="44"/>
        <v>80.819999999999993</v>
      </c>
      <c r="R722" s="4">
        <f t="shared" si="45"/>
        <v>39.950000000000003</v>
      </c>
      <c r="S722" s="4">
        <f t="shared" si="46"/>
        <v>40.86999999999999</v>
      </c>
      <c r="T722" s="6">
        <f t="shared" si="47"/>
        <v>0.50569166048007907</v>
      </c>
    </row>
    <row r="723" spans="1:20" ht="15.6">
      <c r="A723" s="2">
        <v>5171</v>
      </c>
      <c r="B723" s="10">
        <v>46144</v>
      </c>
      <c r="C723" s="3">
        <f>YEAR(SalesDataTable[[#This Row],[Order Date]])</f>
        <v>2026</v>
      </c>
      <c r="D723" s="13" t="str">
        <f>"Q"&amp;ROUNDUP(MONTH(SalesDataTable[[#This Row],[Order Date]])/3,0)</f>
        <v>Q2</v>
      </c>
      <c r="E723" s="13">
        <f>MONTH(SalesDataTable[[#This Row],[Order Date]])</f>
        <v>5</v>
      </c>
      <c r="F723" s="3" t="str">
        <f>TEXT(SalesDataTable[[#This Row],[Order Date]],"mmm")</f>
        <v>May</v>
      </c>
      <c r="G723" s="3" t="s">
        <v>6</v>
      </c>
      <c r="H723" s="3" t="s">
        <v>7</v>
      </c>
      <c r="I723" s="3" t="s">
        <v>19</v>
      </c>
      <c r="J723" s="3" t="s">
        <v>13</v>
      </c>
      <c r="K723" s="3" t="s">
        <v>9</v>
      </c>
      <c r="L723" s="3" t="s">
        <v>37</v>
      </c>
      <c r="M723" s="7">
        <v>2</v>
      </c>
      <c r="N723" s="4">
        <v>157.84</v>
      </c>
      <c r="O723" s="5">
        <v>0.1</v>
      </c>
      <c r="P723" s="4">
        <v>79.28</v>
      </c>
      <c r="Q723" s="4">
        <f t="shared" si="44"/>
        <v>284.11200000000002</v>
      </c>
      <c r="R723" s="4">
        <f t="shared" si="45"/>
        <v>158.56</v>
      </c>
      <c r="S723" s="4">
        <f t="shared" si="46"/>
        <v>125.55200000000002</v>
      </c>
      <c r="T723" s="6">
        <f t="shared" si="47"/>
        <v>0.44191023258433298</v>
      </c>
    </row>
    <row r="724" spans="1:20" ht="15.6">
      <c r="A724" s="2">
        <v>617</v>
      </c>
      <c r="B724" s="10">
        <v>46145</v>
      </c>
      <c r="C724" s="3">
        <f>YEAR(SalesDataTable[[#This Row],[Order Date]])</f>
        <v>2026</v>
      </c>
      <c r="D724" s="13" t="str">
        <f>"Q"&amp;ROUNDUP(MONTH(SalesDataTable[[#This Row],[Order Date]])/3,0)</f>
        <v>Q2</v>
      </c>
      <c r="E724" s="13">
        <f>MONTH(SalesDataTable[[#This Row],[Order Date]])</f>
        <v>5</v>
      </c>
      <c r="F724" s="3" t="str">
        <f>TEXT(SalesDataTable[[#This Row],[Order Date]],"mmm")</f>
        <v>May</v>
      </c>
      <c r="G724" s="3" t="s">
        <v>6</v>
      </c>
      <c r="H724" s="3" t="s">
        <v>49</v>
      </c>
      <c r="I724" s="3" t="s">
        <v>28</v>
      </c>
      <c r="J724" s="3" t="s">
        <v>3</v>
      </c>
      <c r="K724" s="3" t="s">
        <v>34</v>
      </c>
      <c r="L724" s="3" t="s">
        <v>42</v>
      </c>
      <c r="M724" s="7">
        <v>4</v>
      </c>
      <c r="N724" s="4">
        <v>36.909999999999997</v>
      </c>
      <c r="O724" s="5">
        <v>0.1</v>
      </c>
      <c r="P724" s="4">
        <v>13.85</v>
      </c>
      <c r="Q724" s="4">
        <f t="shared" si="44"/>
        <v>132.876</v>
      </c>
      <c r="R724" s="4">
        <f t="shared" si="45"/>
        <v>55.4</v>
      </c>
      <c r="S724" s="4">
        <f t="shared" si="46"/>
        <v>77.475999999999999</v>
      </c>
      <c r="T724" s="6">
        <f t="shared" si="47"/>
        <v>0.58306992985941775</v>
      </c>
    </row>
    <row r="725" spans="1:20" ht="15.6">
      <c r="A725" s="2">
        <v>849</v>
      </c>
      <c r="B725" s="10">
        <v>46145</v>
      </c>
      <c r="C725" s="3">
        <f>YEAR(SalesDataTable[[#This Row],[Order Date]])</f>
        <v>2026</v>
      </c>
      <c r="D725" s="13" t="str">
        <f>"Q"&amp;ROUNDUP(MONTH(SalesDataTable[[#This Row],[Order Date]])/3,0)</f>
        <v>Q2</v>
      </c>
      <c r="E725" s="13">
        <f>MONTH(SalesDataTable[[#This Row],[Order Date]])</f>
        <v>5</v>
      </c>
      <c r="F725" s="3" t="str">
        <f>TEXT(SalesDataTable[[#This Row],[Order Date]],"mmm")</f>
        <v>May</v>
      </c>
      <c r="G725" s="3" t="s">
        <v>6</v>
      </c>
      <c r="H725" s="3" t="s">
        <v>49</v>
      </c>
      <c r="I725" s="3" t="s">
        <v>8</v>
      </c>
      <c r="J725" s="3" t="s">
        <v>16</v>
      </c>
      <c r="K725" s="3" t="s">
        <v>23</v>
      </c>
      <c r="L725" s="3" t="s">
        <v>29</v>
      </c>
      <c r="M725" s="7">
        <v>3</v>
      </c>
      <c r="N725" s="4">
        <v>193.18</v>
      </c>
      <c r="O725" s="5">
        <v>0.1</v>
      </c>
      <c r="P725" s="4">
        <v>102.31</v>
      </c>
      <c r="Q725" s="4">
        <f t="shared" si="44"/>
        <v>521.58600000000001</v>
      </c>
      <c r="R725" s="4">
        <f t="shared" si="45"/>
        <v>306.93</v>
      </c>
      <c r="S725" s="4">
        <f t="shared" si="46"/>
        <v>214.65600000000001</v>
      </c>
      <c r="T725" s="6">
        <f t="shared" si="47"/>
        <v>0.41154478839539405</v>
      </c>
    </row>
    <row r="726" spans="1:20" ht="15.6">
      <c r="A726" s="2">
        <v>956</v>
      </c>
      <c r="B726" s="10">
        <v>46145</v>
      </c>
      <c r="C726" s="3">
        <f>YEAR(SalesDataTable[[#This Row],[Order Date]])</f>
        <v>2026</v>
      </c>
      <c r="D726" s="13" t="str">
        <f>"Q"&amp;ROUNDUP(MONTH(SalesDataTable[[#This Row],[Order Date]])/3,0)</f>
        <v>Q2</v>
      </c>
      <c r="E726" s="13">
        <f>MONTH(SalesDataTable[[#This Row],[Order Date]])</f>
        <v>5</v>
      </c>
      <c r="F726" s="3" t="str">
        <f>TEXT(SalesDataTable[[#This Row],[Order Date]],"mmm")</f>
        <v>May</v>
      </c>
      <c r="G726" s="3" t="s">
        <v>0</v>
      </c>
      <c r="H726" s="3" t="s">
        <v>50</v>
      </c>
      <c r="I726" s="3" t="s">
        <v>2</v>
      </c>
      <c r="J726" s="3" t="s">
        <v>16</v>
      </c>
      <c r="K726" s="3" t="s">
        <v>9</v>
      </c>
      <c r="L726" s="3" t="s">
        <v>37</v>
      </c>
      <c r="M726" s="7">
        <v>1</v>
      </c>
      <c r="N726" s="4">
        <v>157.59</v>
      </c>
      <c r="O726" s="5">
        <v>0.05</v>
      </c>
      <c r="P726" s="4">
        <v>77.599999999999994</v>
      </c>
      <c r="Q726" s="4">
        <f t="shared" si="44"/>
        <v>149.7105</v>
      </c>
      <c r="R726" s="4">
        <f t="shared" si="45"/>
        <v>77.599999999999994</v>
      </c>
      <c r="S726" s="4">
        <f t="shared" si="46"/>
        <v>72.110500000000002</v>
      </c>
      <c r="T726" s="6">
        <f t="shared" si="47"/>
        <v>0.48166628259206939</v>
      </c>
    </row>
    <row r="727" spans="1:20" ht="15.6">
      <c r="A727" s="2">
        <v>1896</v>
      </c>
      <c r="B727" s="10">
        <v>46145</v>
      </c>
      <c r="C727" s="3">
        <f>YEAR(SalesDataTable[[#This Row],[Order Date]])</f>
        <v>2026</v>
      </c>
      <c r="D727" s="13" t="str">
        <f>"Q"&amp;ROUNDUP(MONTH(SalesDataTable[[#This Row],[Order Date]])/3,0)</f>
        <v>Q2</v>
      </c>
      <c r="E727" s="13">
        <f>MONTH(SalesDataTable[[#This Row],[Order Date]])</f>
        <v>5</v>
      </c>
      <c r="F727" s="3" t="str">
        <f>TEXT(SalesDataTable[[#This Row],[Order Date]],"mmm")</f>
        <v>May</v>
      </c>
      <c r="G727" s="3" t="s">
        <v>6</v>
      </c>
      <c r="H727" s="3" t="s">
        <v>43</v>
      </c>
      <c r="I727" s="3" t="s">
        <v>28</v>
      </c>
      <c r="J727" s="3" t="s">
        <v>13</v>
      </c>
      <c r="K727" s="3" t="s">
        <v>34</v>
      </c>
      <c r="L727" s="3" t="s">
        <v>45</v>
      </c>
      <c r="M727" s="7">
        <v>2</v>
      </c>
      <c r="N727" s="4">
        <v>49.97</v>
      </c>
      <c r="O727" s="5">
        <v>0</v>
      </c>
      <c r="P727" s="4">
        <v>22.63</v>
      </c>
      <c r="Q727" s="4">
        <f t="shared" si="44"/>
        <v>99.94</v>
      </c>
      <c r="R727" s="4">
        <f t="shared" si="45"/>
        <v>45.26</v>
      </c>
      <c r="S727" s="4">
        <f t="shared" si="46"/>
        <v>54.68</v>
      </c>
      <c r="T727" s="6">
        <f t="shared" si="47"/>
        <v>0.54712827696617972</v>
      </c>
    </row>
    <row r="728" spans="1:20" ht="15.6">
      <c r="A728" s="2">
        <v>2317</v>
      </c>
      <c r="B728" s="10">
        <v>46145</v>
      </c>
      <c r="C728" s="3">
        <f>YEAR(SalesDataTable[[#This Row],[Order Date]])</f>
        <v>2026</v>
      </c>
      <c r="D728" s="13" t="str">
        <f>"Q"&amp;ROUNDUP(MONTH(SalesDataTable[[#This Row],[Order Date]])/3,0)</f>
        <v>Q2</v>
      </c>
      <c r="E728" s="13">
        <f>MONTH(SalesDataTable[[#This Row],[Order Date]])</f>
        <v>5</v>
      </c>
      <c r="F728" s="3" t="str">
        <f>TEXT(SalesDataTable[[#This Row],[Order Date]],"mmm")</f>
        <v>May</v>
      </c>
      <c r="G728" s="3" t="s">
        <v>0</v>
      </c>
      <c r="H728" s="3" t="s">
        <v>50</v>
      </c>
      <c r="I728" s="3" t="s">
        <v>8</v>
      </c>
      <c r="J728" s="3" t="s">
        <v>16</v>
      </c>
      <c r="K728" s="3" t="s">
        <v>9</v>
      </c>
      <c r="L728" s="3" t="s">
        <v>37</v>
      </c>
      <c r="M728" s="7">
        <v>5</v>
      </c>
      <c r="N728" s="4">
        <v>155.54</v>
      </c>
      <c r="O728" s="5">
        <v>0.1</v>
      </c>
      <c r="P728" s="4">
        <v>78.02</v>
      </c>
      <c r="Q728" s="4">
        <f t="shared" si="44"/>
        <v>699.93</v>
      </c>
      <c r="R728" s="4">
        <f t="shared" si="45"/>
        <v>390.09999999999997</v>
      </c>
      <c r="S728" s="4">
        <f t="shared" si="46"/>
        <v>309.83</v>
      </c>
      <c r="T728" s="6">
        <f t="shared" si="47"/>
        <v>0.44265855156944267</v>
      </c>
    </row>
    <row r="729" spans="1:20" ht="15.6">
      <c r="A729" s="2">
        <v>2542</v>
      </c>
      <c r="B729" s="10">
        <v>46145</v>
      </c>
      <c r="C729" s="3">
        <f>YEAR(SalesDataTable[[#This Row],[Order Date]])</f>
        <v>2026</v>
      </c>
      <c r="D729" s="13" t="str">
        <f>"Q"&amp;ROUNDUP(MONTH(SalesDataTable[[#This Row],[Order Date]])/3,0)</f>
        <v>Q2</v>
      </c>
      <c r="E729" s="13">
        <f>MONTH(SalesDataTable[[#This Row],[Order Date]])</f>
        <v>5</v>
      </c>
      <c r="F729" s="3" t="str">
        <f>TEXT(SalesDataTable[[#This Row],[Order Date]],"mmm")</f>
        <v>May</v>
      </c>
      <c r="G729" s="3" t="s">
        <v>20</v>
      </c>
      <c r="H729" s="3" t="s">
        <v>33</v>
      </c>
      <c r="I729" s="3" t="s">
        <v>19</v>
      </c>
      <c r="J729" s="3" t="s">
        <v>13</v>
      </c>
      <c r="K729" s="3" t="s">
        <v>14</v>
      </c>
      <c r="L729" s="3" t="s">
        <v>44</v>
      </c>
      <c r="M729" s="7">
        <v>1</v>
      </c>
      <c r="N729" s="4">
        <v>131.13</v>
      </c>
      <c r="O729" s="5">
        <v>0.05</v>
      </c>
      <c r="P729" s="4">
        <v>67.010000000000005</v>
      </c>
      <c r="Q729" s="4">
        <f t="shared" si="44"/>
        <v>124.5735</v>
      </c>
      <c r="R729" s="4">
        <f t="shared" si="45"/>
        <v>67.010000000000005</v>
      </c>
      <c r="S729" s="4">
        <f t="shared" si="46"/>
        <v>57.563499999999991</v>
      </c>
      <c r="T729" s="6">
        <f t="shared" si="47"/>
        <v>0.46208463276700096</v>
      </c>
    </row>
    <row r="730" spans="1:20" ht="15.6">
      <c r="A730" s="2">
        <v>4535</v>
      </c>
      <c r="B730" s="10">
        <v>46145</v>
      </c>
      <c r="C730" s="3">
        <f>YEAR(SalesDataTable[[#This Row],[Order Date]])</f>
        <v>2026</v>
      </c>
      <c r="D730" s="13" t="str">
        <f>"Q"&amp;ROUNDUP(MONTH(SalesDataTable[[#This Row],[Order Date]])/3,0)</f>
        <v>Q2</v>
      </c>
      <c r="E730" s="13">
        <f>MONTH(SalesDataTable[[#This Row],[Order Date]])</f>
        <v>5</v>
      </c>
      <c r="F730" s="3" t="str">
        <f>TEXT(SalesDataTable[[#This Row],[Order Date]],"mmm")</f>
        <v>May</v>
      </c>
      <c r="G730" s="3" t="s">
        <v>11</v>
      </c>
      <c r="H730" s="3" t="s">
        <v>25</v>
      </c>
      <c r="I730" s="3" t="s">
        <v>2</v>
      </c>
      <c r="J730" s="3" t="s">
        <v>13</v>
      </c>
      <c r="K730" s="3" t="s">
        <v>14</v>
      </c>
      <c r="L730" s="3" t="s">
        <v>15</v>
      </c>
      <c r="M730" s="7">
        <v>1</v>
      </c>
      <c r="N730" s="4">
        <v>36.82</v>
      </c>
      <c r="O730" s="5">
        <v>0.1</v>
      </c>
      <c r="P730" s="4">
        <v>13.4</v>
      </c>
      <c r="Q730" s="4">
        <f t="shared" si="44"/>
        <v>33.137999999999998</v>
      </c>
      <c r="R730" s="4">
        <f t="shared" si="45"/>
        <v>13.4</v>
      </c>
      <c r="S730" s="4">
        <f t="shared" si="46"/>
        <v>19.738</v>
      </c>
      <c r="T730" s="6">
        <f t="shared" si="47"/>
        <v>0.5956303941094816</v>
      </c>
    </row>
    <row r="731" spans="1:20" ht="15.6">
      <c r="A731" s="2">
        <v>4988</v>
      </c>
      <c r="B731" s="10">
        <v>46145</v>
      </c>
      <c r="C731" s="3">
        <f>YEAR(SalesDataTable[[#This Row],[Order Date]])</f>
        <v>2026</v>
      </c>
      <c r="D731" s="13" t="str">
        <f>"Q"&amp;ROUNDUP(MONTH(SalesDataTable[[#This Row],[Order Date]])/3,0)</f>
        <v>Q2</v>
      </c>
      <c r="E731" s="13">
        <f>MONTH(SalesDataTable[[#This Row],[Order Date]])</f>
        <v>5</v>
      </c>
      <c r="F731" s="3" t="str">
        <f>TEXT(SalesDataTable[[#This Row],[Order Date]],"mmm")</f>
        <v>May</v>
      </c>
      <c r="G731" s="3" t="s">
        <v>11</v>
      </c>
      <c r="H731" s="3" t="s">
        <v>39</v>
      </c>
      <c r="I731" s="3" t="s">
        <v>19</v>
      </c>
      <c r="J731" s="3" t="s">
        <v>13</v>
      </c>
      <c r="K731" s="3" t="s">
        <v>34</v>
      </c>
      <c r="L731" s="3" t="s">
        <v>38</v>
      </c>
      <c r="M731" s="7">
        <v>1</v>
      </c>
      <c r="N731" s="4">
        <v>122.28</v>
      </c>
      <c r="O731" s="5">
        <v>0</v>
      </c>
      <c r="P731" s="4">
        <v>67.28</v>
      </c>
      <c r="Q731" s="4">
        <f t="shared" si="44"/>
        <v>122.28</v>
      </c>
      <c r="R731" s="4">
        <f t="shared" si="45"/>
        <v>67.28</v>
      </c>
      <c r="S731" s="4">
        <f t="shared" si="46"/>
        <v>55</v>
      </c>
      <c r="T731" s="6">
        <f t="shared" si="47"/>
        <v>0.44978737324174028</v>
      </c>
    </row>
    <row r="732" spans="1:20" ht="15.6">
      <c r="A732" s="2">
        <v>253</v>
      </c>
      <c r="B732" s="10">
        <v>46146</v>
      </c>
      <c r="C732" s="3">
        <f>YEAR(SalesDataTable[[#This Row],[Order Date]])</f>
        <v>2026</v>
      </c>
      <c r="D732" s="13" t="str">
        <f>"Q"&amp;ROUNDUP(MONTH(SalesDataTable[[#This Row],[Order Date]])/3,0)</f>
        <v>Q2</v>
      </c>
      <c r="E732" s="13">
        <f>MONTH(SalesDataTable[[#This Row],[Order Date]])</f>
        <v>5</v>
      </c>
      <c r="F732" s="3" t="str">
        <f>TEXT(SalesDataTable[[#This Row],[Order Date]],"mmm")</f>
        <v>May</v>
      </c>
      <c r="G732" s="3" t="s">
        <v>11</v>
      </c>
      <c r="H732" s="3" t="s">
        <v>39</v>
      </c>
      <c r="I732" s="3" t="s">
        <v>19</v>
      </c>
      <c r="J732" s="3" t="s">
        <v>16</v>
      </c>
      <c r="K732" s="3" t="s">
        <v>9</v>
      </c>
      <c r="L732" s="3" t="s">
        <v>10</v>
      </c>
      <c r="M732" s="7">
        <v>1</v>
      </c>
      <c r="N732" s="4">
        <v>90.92</v>
      </c>
      <c r="O732" s="5">
        <v>0.15</v>
      </c>
      <c r="P732" s="4">
        <v>44.93</v>
      </c>
      <c r="Q732" s="4">
        <f t="shared" si="44"/>
        <v>77.281999999999996</v>
      </c>
      <c r="R732" s="4">
        <f t="shared" si="45"/>
        <v>44.93</v>
      </c>
      <c r="S732" s="4">
        <f t="shared" si="46"/>
        <v>32.351999999999997</v>
      </c>
      <c r="T732" s="6">
        <f t="shared" si="47"/>
        <v>0.41862270645169636</v>
      </c>
    </row>
    <row r="733" spans="1:20" ht="15.6">
      <c r="A733" s="2">
        <v>1743</v>
      </c>
      <c r="B733" s="10">
        <v>46146</v>
      </c>
      <c r="C733" s="3">
        <f>YEAR(SalesDataTable[[#This Row],[Order Date]])</f>
        <v>2026</v>
      </c>
      <c r="D733" s="13" t="str">
        <f>"Q"&amp;ROUNDUP(MONTH(SalesDataTable[[#This Row],[Order Date]])/3,0)</f>
        <v>Q2</v>
      </c>
      <c r="E733" s="13">
        <f>MONTH(SalesDataTable[[#This Row],[Order Date]])</f>
        <v>5</v>
      </c>
      <c r="F733" s="3" t="str">
        <f>TEXT(SalesDataTable[[#This Row],[Order Date]],"mmm")</f>
        <v>May</v>
      </c>
      <c r="G733" s="3" t="s">
        <v>6</v>
      </c>
      <c r="H733" s="3" t="s">
        <v>43</v>
      </c>
      <c r="I733" s="3" t="s">
        <v>2</v>
      </c>
      <c r="J733" s="3" t="s">
        <v>13</v>
      </c>
      <c r="K733" s="3" t="s">
        <v>34</v>
      </c>
      <c r="L733" s="3" t="s">
        <v>45</v>
      </c>
      <c r="M733" s="7">
        <v>1</v>
      </c>
      <c r="N733" s="4">
        <v>51.02</v>
      </c>
      <c r="O733" s="5">
        <v>0</v>
      </c>
      <c r="P733" s="4">
        <v>21.83</v>
      </c>
      <c r="Q733" s="4">
        <f t="shared" si="44"/>
        <v>51.02</v>
      </c>
      <c r="R733" s="4">
        <f t="shared" si="45"/>
        <v>21.83</v>
      </c>
      <c r="S733" s="4">
        <f t="shared" si="46"/>
        <v>29.190000000000005</v>
      </c>
      <c r="T733" s="6">
        <f t="shared" si="47"/>
        <v>0.5721285770286163</v>
      </c>
    </row>
    <row r="734" spans="1:20" ht="15.6">
      <c r="A734" s="2">
        <v>1801</v>
      </c>
      <c r="B734" s="10">
        <v>46146</v>
      </c>
      <c r="C734" s="3">
        <f>YEAR(SalesDataTable[[#This Row],[Order Date]])</f>
        <v>2026</v>
      </c>
      <c r="D734" s="13" t="str">
        <f>"Q"&amp;ROUNDUP(MONTH(SalesDataTable[[#This Row],[Order Date]])/3,0)</f>
        <v>Q2</v>
      </c>
      <c r="E734" s="13">
        <f>MONTH(SalesDataTable[[#This Row],[Order Date]])</f>
        <v>5</v>
      </c>
      <c r="F734" s="3" t="str">
        <f>TEXT(SalesDataTable[[#This Row],[Order Date]],"mmm")</f>
        <v>May</v>
      </c>
      <c r="G734" s="3" t="s">
        <v>11</v>
      </c>
      <c r="H734" s="3" t="s">
        <v>12</v>
      </c>
      <c r="I734" s="3" t="s">
        <v>2</v>
      </c>
      <c r="J734" s="3" t="s">
        <v>16</v>
      </c>
      <c r="K734" s="3" t="s">
        <v>14</v>
      </c>
      <c r="L734" s="3" t="s">
        <v>15</v>
      </c>
      <c r="M734" s="7">
        <v>2</v>
      </c>
      <c r="N734" s="4">
        <v>36.299999999999997</v>
      </c>
      <c r="O734" s="5">
        <v>0.05</v>
      </c>
      <c r="P734" s="4">
        <v>13.9</v>
      </c>
      <c r="Q734" s="4">
        <f t="shared" si="44"/>
        <v>68.969999999999985</v>
      </c>
      <c r="R734" s="4">
        <f t="shared" si="45"/>
        <v>27.8</v>
      </c>
      <c r="S734" s="4">
        <f t="shared" si="46"/>
        <v>41.169999999999987</v>
      </c>
      <c r="T734" s="6">
        <f t="shared" si="47"/>
        <v>0.59692619979701311</v>
      </c>
    </row>
    <row r="735" spans="1:20" ht="15.6">
      <c r="A735" s="2">
        <v>2511</v>
      </c>
      <c r="B735" s="10">
        <v>46146</v>
      </c>
      <c r="C735" s="3">
        <f>YEAR(SalesDataTable[[#This Row],[Order Date]])</f>
        <v>2026</v>
      </c>
      <c r="D735" s="13" t="str">
        <f>"Q"&amp;ROUNDUP(MONTH(SalesDataTable[[#This Row],[Order Date]])/3,0)</f>
        <v>Q2</v>
      </c>
      <c r="E735" s="13">
        <f>MONTH(SalesDataTable[[#This Row],[Order Date]])</f>
        <v>5</v>
      </c>
      <c r="F735" s="3" t="str">
        <f>TEXT(SalesDataTable[[#This Row],[Order Date]],"mmm")</f>
        <v>May</v>
      </c>
      <c r="G735" s="3" t="s">
        <v>11</v>
      </c>
      <c r="H735" s="3" t="s">
        <v>39</v>
      </c>
      <c r="I735" s="3" t="s">
        <v>8</v>
      </c>
      <c r="J735" s="3" t="s">
        <v>16</v>
      </c>
      <c r="K735" s="3" t="s">
        <v>23</v>
      </c>
      <c r="L735" s="3" t="s">
        <v>29</v>
      </c>
      <c r="M735" s="7">
        <v>8</v>
      </c>
      <c r="N735" s="4">
        <v>195.03</v>
      </c>
      <c r="O735" s="5">
        <v>0.15</v>
      </c>
      <c r="P735" s="4">
        <v>101.13</v>
      </c>
      <c r="Q735" s="4">
        <f t="shared" si="44"/>
        <v>1326.204</v>
      </c>
      <c r="R735" s="4">
        <f t="shared" si="45"/>
        <v>809.04</v>
      </c>
      <c r="S735" s="4">
        <f t="shared" si="46"/>
        <v>517.16399999999999</v>
      </c>
      <c r="T735" s="6">
        <f t="shared" si="47"/>
        <v>0.38995810599274322</v>
      </c>
    </row>
    <row r="736" spans="1:20" ht="15.6">
      <c r="A736" s="2">
        <v>3186</v>
      </c>
      <c r="B736" s="10">
        <v>46146</v>
      </c>
      <c r="C736" s="3">
        <f>YEAR(SalesDataTable[[#This Row],[Order Date]])</f>
        <v>2026</v>
      </c>
      <c r="D736" s="13" t="str">
        <f>"Q"&amp;ROUNDUP(MONTH(SalesDataTable[[#This Row],[Order Date]])/3,0)</f>
        <v>Q2</v>
      </c>
      <c r="E736" s="13">
        <f>MONTH(SalesDataTable[[#This Row],[Order Date]])</f>
        <v>5</v>
      </c>
      <c r="F736" s="3" t="str">
        <f>TEXT(SalesDataTable[[#This Row],[Order Date]],"mmm")</f>
        <v>May</v>
      </c>
      <c r="G736" s="3" t="s">
        <v>6</v>
      </c>
      <c r="H736" s="3" t="s">
        <v>27</v>
      </c>
      <c r="I736" s="3" t="s">
        <v>2</v>
      </c>
      <c r="J736" s="3" t="s">
        <v>13</v>
      </c>
      <c r="K736" s="3" t="s">
        <v>9</v>
      </c>
      <c r="L736" s="3" t="s">
        <v>17</v>
      </c>
      <c r="M736" s="7">
        <v>1</v>
      </c>
      <c r="N736" s="4">
        <v>143.66</v>
      </c>
      <c r="O736" s="5">
        <v>0.1</v>
      </c>
      <c r="P736" s="4">
        <v>79.25</v>
      </c>
      <c r="Q736" s="4">
        <f t="shared" si="44"/>
        <v>129.29400000000001</v>
      </c>
      <c r="R736" s="4">
        <f t="shared" si="45"/>
        <v>79.25</v>
      </c>
      <c r="S736" s="4">
        <f t="shared" si="46"/>
        <v>50.044000000000011</v>
      </c>
      <c r="T736" s="6">
        <f t="shared" si="47"/>
        <v>0.38705585719368268</v>
      </c>
    </row>
    <row r="737" spans="1:20" ht="15.6">
      <c r="A737" s="2">
        <v>3378</v>
      </c>
      <c r="B737" s="10">
        <v>46146</v>
      </c>
      <c r="C737" s="3">
        <f>YEAR(SalesDataTable[[#This Row],[Order Date]])</f>
        <v>2026</v>
      </c>
      <c r="D737" s="13" t="str">
        <f>"Q"&amp;ROUNDUP(MONTH(SalesDataTable[[#This Row],[Order Date]])/3,0)</f>
        <v>Q2</v>
      </c>
      <c r="E737" s="13">
        <f>MONTH(SalesDataTable[[#This Row],[Order Date]])</f>
        <v>5</v>
      </c>
      <c r="F737" s="3" t="str">
        <f>TEXT(SalesDataTable[[#This Row],[Order Date]],"mmm")</f>
        <v>May</v>
      </c>
      <c r="G737" s="3" t="s">
        <v>0</v>
      </c>
      <c r="H737" s="3" t="s">
        <v>1</v>
      </c>
      <c r="I737" s="3" t="s">
        <v>8</v>
      </c>
      <c r="J737" s="3" t="s">
        <v>16</v>
      </c>
      <c r="K737" s="3" t="s">
        <v>34</v>
      </c>
      <c r="L737" s="3" t="s">
        <v>38</v>
      </c>
      <c r="M737" s="7">
        <v>3</v>
      </c>
      <c r="N737" s="4">
        <v>120.28</v>
      </c>
      <c r="O737" s="5">
        <v>0.2</v>
      </c>
      <c r="P737" s="4">
        <v>69.23</v>
      </c>
      <c r="Q737" s="4">
        <f t="shared" si="44"/>
        <v>288.67200000000003</v>
      </c>
      <c r="R737" s="4">
        <f t="shared" si="45"/>
        <v>207.69</v>
      </c>
      <c r="S737" s="4">
        <f t="shared" si="46"/>
        <v>80.982000000000028</v>
      </c>
      <c r="T737" s="6">
        <f t="shared" si="47"/>
        <v>0.28053292317924849</v>
      </c>
    </row>
    <row r="738" spans="1:20" ht="15.6">
      <c r="A738" s="2">
        <v>4255</v>
      </c>
      <c r="B738" s="10">
        <v>46146</v>
      </c>
      <c r="C738" s="3">
        <f>YEAR(SalesDataTable[[#This Row],[Order Date]])</f>
        <v>2026</v>
      </c>
      <c r="D738" s="13" t="str">
        <f>"Q"&amp;ROUNDUP(MONTH(SalesDataTable[[#This Row],[Order Date]])/3,0)</f>
        <v>Q2</v>
      </c>
      <c r="E738" s="13">
        <f>MONTH(SalesDataTable[[#This Row],[Order Date]])</f>
        <v>5</v>
      </c>
      <c r="F738" s="3" t="str">
        <f>TEXT(SalesDataTable[[#This Row],[Order Date]],"mmm")</f>
        <v>May</v>
      </c>
      <c r="G738" s="3" t="s">
        <v>20</v>
      </c>
      <c r="H738" s="3" t="s">
        <v>31</v>
      </c>
      <c r="I738" s="3" t="s">
        <v>28</v>
      </c>
      <c r="J738" s="3" t="s">
        <v>3</v>
      </c>
      <c r="K738" s="3" t="s">
        <v>14</v>
      </c>
      <c r="L738" s="3" t="s">
        <v>15</v>
      </c>
      <c r="M738" s="7">
        <v>6</v>
      </c>
      <c r="N738" s="4">
        <v>36.04</v>
      </c>
      <c r="O738" s="5">
        <v>0</v>
      </c>
      <c r="P738" s="4">
        <v>13.38</v>
      </c>
      <c r="Q738" s="4">
        <f t="shared" si="44"/>
        <v>216.24</v>
      </c>
      <c r="R738" s="4">
        <f t="shared" si="45"/>
        <v>80.28</v>
      </c>
      <c r="S738" s="4">
        <f t="shared" si="46"/>
        <v>135.96</v>
      </c>
      <c r="T738" s="6">
        <f t="shared" si="47"/>
        <v>0.62874583795782468</v>
      </c>
    </row>
    <row r="739" spans="1:20" ht="15.6">
      <c r="A739" s="2">
        <v>4587</v>
      </c>
      <c r="B739" s="10">
        <v>46146</v>
      </c>
      <c r="C739" s="3">
        <f>YEAR(SalesDataTable[[#This Row],[Order Date]])</f>
        <v>2026</v>
      </c>
      <c r="D739" s="13" t="str">
        <f>"Q"&amp;ROUNDUP(MONTH(SalesDataTable[[#This Row],[Order Date]])/3,0)</f>
        <v>Q2</v>
      </c>
      <c r="E739" s="13">
        <f>MONTH(SalesDataTable[[#This Row],[Order Date]])</f>
        <v>5</v>
      </c>
      <c r="F739" s="3" t="str">
        <f>TEXT(SalesDataTable[[#This Row],[Order Date]],"mmm")</f>
        <v>May</v>
      </c>
      <c r="G739" s="3" t="s">
        <v>11</v>
      </c>
      <c r="H739" s="3" t="s">
        <v>12</v>
      </c>
      <c r="I739" s="3" t="s">
        <v>28</v>
      </c>
      <c r="J739" s="3" t="s">
        <v>3</v>
      </c>
      <c r="K739" s="3" t="s">
        <v>9</v>
      </c>
      <c r="L739" s="3" t="s">
        <v>10</v>
      </c>
      <c r="M739" s="7">
        <v>2</v>
      </c>
      <c r="N739" s="4">
        <v>91.72</v>
      </c>
      <c r="O739" s="5">
        <v>0</v>
      </c>
      <c r="P739" s="4">
        <v>45.67</v>
      </c>
      <c r="Q739" s="4">
        <f t="shared" si="44"/>
        <v>183.44</v>
      </c>
      <c r="R739" s="4">
        <f t="shared" si="45"/>
        <v>91.34</v>
      </c>
      <c r="S739" s="4">
        <f t="shared" si="46"/>
        <v>92.1</v>
      </c>
      <c r="T739" s="6">
        <f t="shared" si="47"/>
        <v>0.50207152202354988</v>
      </c>
    </row>
    <row r="740" spans="1:20" ht="15.6">
      <c r="A740" s="2">
        <v>830</v>
      </c>
      <c r="B740" s="10">
        <v>46147</v>
      </c>
      <c r="C740" s="3">
        <f>YEAR(SalesDataTable[[#This Row],[Order Date]])</f>
        <v>2026</v>
      </c>
      <c r="D740" s="13" t="str">
        <f>"Q"&amp;ROUNDUP(MONTH(SalesDataTable[[#This Row],[Order Date]])/3,0)</f>
        <v>Q2</v>
      </c>
      <c r="E740" s="13">
        <f>MONTH(SalesDataTable[[#This Row],[Order Date]])</f>
        <v>5</v>
      </c>
      <c r="F740" s="3" t="str">
        <f>TEXT(SalesDataTable[[#This Row],[Order Date]],"mmm")</f>
        <v>May</v>
      </c>
      <c r="G740" s="3" t="s">
        <v>20</v>
      </c>
      <c r="H740" s="3" t="s">
        <v>33</v>
      </c>
      <c r="I740" s="3" t="s">
        <v>2</v>
      </c>
      <c r="J740" s="3" t="s">
        <v>16</v>
      </c>
      <c r="K740" s="3" t="s">
        <v>4</v>
      </c>
      <c r="L740" s="3" t="s">
        <v>22</v>
      </c>
      <c r="M740" s="7">
        <v>2</v>
      </c>
      <c r="N740" s="4">
        <v>50.4</v>
      </c>
      <c r="O740" s="5">
        <v>0</v>
      </c>
      <c r="P740" s="4">
        <v>22.21</v>
      </c>
      <c r="Q740" s="4">
        <f t="shared" si="44"/>
        <v>100.8</v>
      </c>
      <c r="R740" s="4">
        <f t="shared" si="45"/>
        <v>44.42</v>
      </c>
      <c r="S740" s="4">
        <f t="shared" si="46"/>
        <v>56.379999999999995</v>
      </c>
      <c r="T740" s="6">
        <f t="shared" si="47"/>
        <v>0.55932539682539684</v>
      </c>
    </row>
    <row r="741" spans="1:20" ht="15.6">
      <c r="A741" s="2">
        <v>4320</v>
      </c>
      <c r="B741" s="10">
        <v>46147</v>
      </c>
      <c r="C741" s="3">
        <f>YEAR(SalesDataTable[[#This Row],[Order Date]])</f>
        <v>2026</v>
      </c>
      <c r="D741" s="13" t="str">
        <f>"Q"&amp;ROUNDUP(MONTH(SalesDataTable[[#This Row],[Order Date]])/3,0)</f>
        <v>Q2</v>
      </c>
      <c r="E741" s="13">
        <f>MONTH(SalesDataTable[[#This Row],[Order Date]])</f>
        <v>5</v>
      </c>
      <c r="F741" s="3" t="str">
        <f>TEXT(SalesDataTable[[#This Row],[Order Date]],"mmm")</f>
        <v>May</v>
      </c>
      <c r="G741" s="3" t="s">
        <v>6</v>
      </c>
      <c r="H741" s="3" t="s">
        <v>27</v>
      </c>
      <c r="I741" s="3" t="s">
        <v>2</v>
      </c>
      <c r="J741" s="3" t="s">
        <v>3</v>
      </c>
      <c r="K741" s="3" t="s">
        <v>14</v>
      </c>
      <c r="L741" s="3" t="s">
        <v>48</v>
      </c>
      <c r="M741" s="7">
        <v>2</v>
      </c>
      <c r="N741" s="4">
        <v>165.17</v>
      </c>
      <c r="O741" s="5">
        <v>0</v>
      </c>
      <c r="P741" s="4">
        <v>87.78</v>
      </c>
      <c r="Q741" s="4">
        <f t="shared" si="44"/>
        <v>330.34</v>
      </c>
      <c r="R741" s="4">
        <f t="shared" si="45"/>
        <v>175.56</v>
      </c>
      <c r="S741" s="4">
        <f t="shared" si="46"/>
        <v>154.77999999999997</v>
      </c>
      <c r="T741" s="6">
        <f t="shared" si="47"/>
        <v>0.46854755706242052</v>
      </c>
    </row>
    <row r="742" spans="1:20" ht="15.6">
      <c r="A742" s="2">
        <v>4386</v>
      </c>
      <c r="B742" s="10">
        <v>46147</v>
      </c>
      <c r="C742" s="3">
        <f>YEAR(SalesDataTable[[#This Row],[Order Date]])</f>
        <v>2026</v>
      </c>
      <c r="D742" s="13" t="str">
        <f>"Q"&amp;ROUNDUP(MONTH(SalesDataTable[[#This Row],[Order Date]])/3,0)</f>
        <v>Q2</v>
      </c>
      <c r="E742" s="13">
        <f>MONTH(SalesDataTable[[#This Row],[Order Date]])</f>
        <v>5</v>
      </c>
      <c r="F742" s="3" t="str">
        <f>TEXT(SalesDataTable[[#This Row],[Order Date]],"mmm")</f>
        <v>May</v>
      </c>
      <c r="G742" s="3" t="s">
        <v>0</v>
      </c>
      <c r="H742" s="3" t="s">
        <v>50</v>
      </c>
      <c r="I742" s="3" t="s">
        <v>2</v>
      </c>
      <c r="J742" s="3" t="s">
        <v>3</v>
      </c>
      <c r="K742" s="3" t="s">
        <v>9</v>
      </c>
      <c r="L742" s="3" t="s">
        <v>46</v>
      </c>
      <c r="M742" s="7">
        <v>1</v>
      </c>
      <c r="N742" s="4">
        <v>69.819999999999993</v>
      </c>
      <c r="O742" s="5">
        <v>0.05</v>
      </c>
      <c r="P742" s="4">
        <v>33.29</v>
      </c>
      <c r="Q742" s="4">
        <f t="shared" si="44"/>
        <v>66.328999999999994</v>
      </c>
      <c r="R742" s="4">
        <f t="shared" si="45"/>
        <v>33.29</v>
      </c>
      <c r="S742" s="4">
        <f t="shared" si="46"/>
        <v>33.038999999999994</v>
      </c>
      <c r="T742" s="6">
        <f t="shared" si="47"/>
        <v>0.49810791659756665</v>
      </c>
    </row>
    <row r="743" spans="1:20" ht="15.6">
      <c r="A743" s="2">
        <v>4602</v>
      </c>
      <c r="B743" s="10">
        <v>46147</v>
      </c>
      <c r="C743" s="3">
        <f>YEAR(SalesDataTable[[#This Row],[Order Date]])</f>
        <v>2026</v>
      </c>
      <c r="D743" s="13" t="str">
        <f>"Q"&amp;ROUNDUP(MONTH(SalesDataTable[[#This Row],[Order Date]])/3,0)</f>
        <v>Q2</v>
      </c>
      <c r="E743" s="13">
        <f>MONTH(SalesDataTable[[#This Row],[Order Date]])</f>
        <v>5</v>
      </c>
      <c r="F743" s="3" t="str">
        <f>TEXT(SalesDataTable[[#This Row],[Order Date]],"mmm")</f>
        <v>May</v>
      </c>
      <c r="G743" s="3" t="s">
        <v>6</v>
      </c>
      <c r="H743" s="3" t="s">
        <v>43</v>
      </c>
      <c r="I743" s="3" t="s">
        <v>28</v>
      </c>
      <c r="J743" s="3" t="s">
        <v>13</v>
      </c>
      <c r="K743" s="3" t="s">
        <v>14</v>
      </c>
      <c r="L743" s="3" t="s">
        <v>44</v>
      </c>
      <c r="M743" s="7">
        <v>2</v>
      </c>
      <c r="N743" s="4">
        <v>131.36000000000001</v>
      </c>
      <c r="O743" s="5">
        <v>0.1</v>
      </c>
      <c r="P743" s="4">
        <v>65.3</v>
      </c>
      <c r="Q743" s="4">
        <f t="shared" si="44"/>
        <v>236.44800000000004</v>
      </c>
      <c r="R743" s="4">
        <f t="shared" si="45"/>
        <v>130.6</v>
      </c>
      <c r="S743" s="4">
        <f t="shared" si="46"/>
        <v>105.84800000000004</v>
      </c>
      <c r="T743" s="6">
        <f t="shared" si="47"/>
        <v>0.4476586818243336</v>
      </c>
    </row>
    <row r="744" spans="1:20" ht="15.6">
      <c r="A744" s="2">
        <v>5190</v>
      </c>
      <c r="B744" s="10">
        <v>46147</v>
      </c>
      <c r="C744" s="3">
        <f>YEAR(SalesDataTable[[#This Row],[Order Date]])</f>
        <v>2026</v>
      </c>
      <c r="D744" s="13" t="str">
        <f>"Q"&amp;ROUNDUP(MONTH(SalesDataTable[[#This Row],[Order Date]])/3,0)</f>
        <v>Q2</v>
      </c>
      <c r="E744" s="13">
        <f>MONTH(SalesDataTable[[#This Row],[Order Date]])</f>
        <v>5</v>
      </c>
      <c r="F744" s="3" t="str">
        <f>TEXT(SalesDataTable[[#This Row],[Order Date]],"mmm")</f>
        <v>May</v>
      </c>
      <c r="G744" s="3" t="s">
        <v>20</v>
      </c>
      <c r="H744" s="3" t="s">
        <v>33</v>
      </c>
      <c r="I744" s="3" t="s">
        <v>8</v>
      </c>
      <c r="J744" s="3" t="s">
        <v>3</v>
      </c>
      <c r="K744" s="3" t="s">
        <v>9</v>
      </c>
      <c r="L744" s="3" t="s">
        <v>10</v>
      </c>
      <c r="M744" s="7">
        <v>15</v>
      </c>
      <c r="N744" s="4">
        <v>93.65</v>
      </c>
      <c r="O744" s="5">
        <v>0.1</v>
      </c>
      <c r="P744" s="4">
        <v>44.89</v>
      </c>
      <c r="Q744" s="4">
        <f t="shared" si="44"/>
        <v>1264.2750000000001</v>
      </c>
      <c r="R744" s="4">
        <f t="shared" si="45"/>
        <v>673.35</v>
      </c>
      <c r="S744" s="4">
        <f t="shared" si="46"/>
        <v>590.92500000000007</v>
      </c>
      <c r="T744" s="6">
        <f t="shared" si="47"/>
        <v>0.46740226612089936</v>
      </c>
    </row>
    <row r="745" spans="1:20" ht="15.6">
      <c r="A745" s="2">
        <v>393</v>
      </c>
      <c r="B745" s="10">
        <v>46148</v>
      </c>
      <c r="C745" s="3">
        <f>YEAR(SalesDataTable[[#This Row],[Order Date]])</f>
        <v>2026</v>
      </c>
      <c r="D745" s="13" t="str">
        <f>"Q"&amp;ROUNDUP(MONTH(SalesDataTable[[#This Row],[Order Date]])/3,0)</f>
        <v>Q2</v>
      </c>
      <c r="E745" s="13">
        <f>MONTH(SalesDataTable[[#This Row],[Order Date]])</f>
        <v>5</v>
      </c>
      <c r="F745" s="3" t="str">
        <f>TEXT(SalesDataTable[[#This Row],[Order Date]],"mmm")</f>
        <v>May</v>
      </c>
      <c r="G745" s="3" t="s">
        <v>6</v>
      </c>
      <c r="H745" s="3" t="s">
        <v>43</v>
      </c>
      <c r="I745" s="3" t="s">
        <v>28</v>
      </c>
      <c r="J745" s="3" t="s">
        <v>13</v>
      </c>
      <c r="K745" s="3" t="s">
        <v>23</v>
      </c>
      <c r="L745" s="3" t="s">
        <v>29</v>
      </c>
      <c r="M745" s="7">
        <v>3</v>
      </c>
      <c r="N745" s="4">
        <v>199.93</v>
      </c>
      <c r="O745" s="5">
        <v>0</v>
      </c>
      <c r="P745" s="4">
        <v>104.86</v>
      </c>
      <c r="Q745" s="4">
        <f t="shared" si="44"/>
        <v>599.79</v>
      </c>
      <c r="R745" s="4">
        <f t="shared" si="45"/>
        <v>314.58</v>
      </c>
      <c r="S745" s="4">
        <f t="shared" si="46"/>
        <v>285.20999999999998</v>
      </c>
      <c r="T745" s="6">
        <f t="shared" si="47"/>
        <v>0.47551643075076278</v>
      </c>
    </row>
    <row r="746" spans="1:20" ht="15.6">
      <c r="A746" s="2">
        <v>812</v>
      </c>
      <c r="B746" s="10">
        <v>46148</v>
      </c>
      <c r="C746" s="3">
        <f>YEAR(SalesDataTable[[#This Row],[Order Date]])</f>
        <v>2026</v>
      </c>
      <c r="D746" s="13" t="str">
        <f>"Q"&amp;ROUNDUP(MONTH(SalesDataTable[[#This Row],[Order Date]])/3,0)</f>
        <v>Q2</v>
      </c>
      <c r="E746" s="13">
        <f>MONTH(SalesDataTable[[#This Row],[Order Date]])</f>
        <v>5</v>
      </c>
      <c r="F746" s="3" t="str">
        <f>TEXT(SalesDataTable[[#This Row],[Order Date]],"mmm")</f>
        <v>May</v>
      </c>
      <c r="G746" s="3" t="s">
        <v>0</v>
      </c>
      <c r="H746" s="3" t="s">
        <v>1</v>
      </c>
      <c r="I746" s="3" t="s">
        <v>2</v>
      </c>
      <c r="J746" s="3" t="s">
        <v>13</v>
      </c>
      <c r="K746" s="3" t="s">
        <v>9</v>
      </c>
      <c r="L746" s="3" t="s">
        <v>46</v>
      </c>
      <c r="M746" s="7">
        <v>5</v>
      </c>
      <c r="N746" s="4">
        <v>70.150000000000006</v>
      </c>
      <c r="O746" s="5">
        <v>0</v>
      </c>
      <c r="P746" s="4">
        <v>32.700000000000003</v>
      </c>
      <c r="Q746" s="4">
        <f t="shared" si="44"/>
        <v>350.75</v>
      </c>
      <c r="R746" s="4">
        <f t="shared" si="45"/>
        <v>163.5</v>
      </c>
      <c r="S746" s="4">
        <f t="shared" si="46"/>
        <v>187.25</v>
      </c>
      <c r="T746" s="6">
        <f t="shared" si="47"/>
        <v>0.53385602280826805</v>
      </c>
    </row>
    <row r="747" spans="1:20" ht="15.6">
      <c r="A747" s="2">
        <v>1297</v>
      </c>
      <c r="B747" s="10">
        <v>46148</v>
      </c>
      <c r="C747" s="3">
        <f>YEAR(SalesDataTable[[#This Row],[Order Date]])</f>
        <v>2026</v>
      </c>
      <c r="D747" s="13" t="str">
        <f>"Q"&amp;ROUNDUP(MONTH(SalesDataTable[[#This Row],[Order Date]])/3,0)</f>
        <v>Q2</v>
      </c>
      <c r="E747" s="13">
        <f>MONTH(SalesDataTable[[#This Row],[Order Date]])</f>
        <v>5</v>
      </c>
      <c r="F747" s="3" t="str">
        <f>TEXT(SalesDataTable[[#This Row],[Order Date]],"mmm")</f>
        <v>May</v>
      </c>
      <c r="G747" s="3" t="s">
        <v>11</v>
      </c>
      <c r="H747" s="3" t="s">
        <v>12</v>
      </c>
      <c r="I747" s="3" t="s">
        <v>19</v>
      </c>
      <c r="J747" s="3" t="s">
        <v>13</v>
      </c>
      <c r="K747" s="3" t="s">
        <v>34</v>
      </c>
      <c r="L747" s="3" t="s">
        <v>42</v>
      </c>
      <c r="M747" s="7">
        <v>2</v>
      </c>
      <c r="N747" s="4">
        <v>35.86</v>
      </c>
      <c r="O747" s="5">
        <v>0</v>
      </c>
      <c r="P747" s="4">
        <v>13.9</v>
      </c>
      <c r="Q747" s="4">
        <f t="shared" si="44"/>
        <v>71.72</v>
      </c>
      <c r="R747" s="4">
        <f t="shared" si="45"/>
        <v>27.8</v>
      </c>
      <c r="S747" s="4">
        <f t="shared" si="46"/>
        <v>43.92</v>
      </c>
      <c r="T747" s="6">
        <f t="shared" si="47"/>
        <v>0.61238148354712774</v>
      </c>
    </row>
    <row r="748" spans="1:20" ht="15.6">
      <c r="A748" s="2">
        <v>1574</v>
      </c>
      <c r="B748" s="10">
        <v>46148</v>
      </c>
      <c r="C748" s="3">
        <f>YEAR(SalesDataTable[[#This Row],[Order Date]])</f>
        <v>2026</v>
      </c>
      <c r="D748" s="13" t="str">
        <f>"Q"&amp;ROUNDUP(MONTH(SalesDataTable[[#This Row],[Order Date]])/3,0)</f>
        <v>Q2</v>
      </c>
      <c r="E748" s="13">
        <f>MONTH(SalesDataTable[[#This Row],[Order Date]])</f>
        <v>5</v>
      </c>
      <c r="F748" s="3" t="str">
        <f>TEXT(SalesDataTable[[#This Row],[Order Date]],"mmm")</f>
        <v>May</v>
      </c>
      <c r="G748" s="3" t="s">
        <v>6</v>
      </c>
      <c r="H748" s="3" t="s">
        <v>27</v>
      </c>
      <c r="I748" s="3" t="s">
        <v>2</v>
      </c>
      <c r="J748" s="3" t="s">
        <v>3</v>
      </c>
      <c r="K748" s="3" t="s">
        <v>9</v>
      </c>
      <c r="L748" s="3" t="s">
        <v>10</v>
      </c>
      <c r="M748" s="7">
        <v>1</v>
      </c>
      <c r="N748" s="4">
        <v>92.27</v>
      </c>
      <c r="O748" s="5">
        <v>0</v>
      </c>
      <c r="P748" s="4">
        <v>46.5</v>
      </c>
      <c r="Q748" s="4">
        <f t="shared" si="44"/>
        <v>92.27</v>
      </c>
      <c r="R748" s="4">
        <f t="shared" si="45"/>
        <v>46.5</v>
      </c>
      <c r="S748" s="4">
        <f t="shared" si="46"/>
        <v>45.769999999999996</v>
      </c>
      <c r="T748" s="6">
        <f t="shared" si="47"/>
        <v>0.49604421805570603</v>
      </c>
    </row>
    <row r="749" spans="1:20" ht="15.6">
      <c r="A749" s="2">
        <v>3060</v>
      </c>
      <c r="B749" s="10">
        <v>46148</v>
      </c>
      <c r="C749" s="3">
        <f>YEAR(SalesDataTable[[#This Row],[Order Date]])</f>
        <v>2026</v>
      </c>
      <c r="D749" s="13" t="str">
        <f>"Q"&amp;ROUNDUP(MONTH(SalesDataTable[[#This Row],[Order Date]])/3,0)</f>
        <v>Q2</v>
      </c>
      <c r="E749" s="13">
        <f>MONTH(SalesDataTable[[#This Row],[Order Date]])</f>
        <v>5</v>
      </c>
      <c r="F749" s="3" t="str">
        <f>TEXT(SalesDataTable[[#This Row],[Order Date]],"mmm")</f>
        <v>May</v>
      </c>
      <c r="G749" s="3" t="s">
        <v>6</v>
      </c>
      <c r="H749" s="3" t="s">
        <v>27</v>
      </c>
      <c r="I749" s="3" t="s">
        <v>8</v>
      </c>
      <c r="J749" s="3" t="s">
        <v>16</v>
      </c>
      <c r="K749" s="3" t="s">
        <v>9</v>
      </c>
      <c r="L749" s="3" t="s">
        <v>37</v>
      </c>
      <c r="M749" s="7">
        <v>6</v>
      </c>
      <c r="N749" s="4">
        <v>157.31</v>
      </c>
      <c r="O749" s="5">
        <v>0.15</v>
      </c>
      <c r="P749" s="4">
        <v>80.34</v>
      </c>
      <c r="Q749" s="4">
        <f t="shared" si="44"/>
        <v>802.28099999999995</v>
      </c>
      <c r="R749" s="4">
        <f t="shared" si="45"/>
        <v>482.04</v>
      </c>
      <c r="S749" s="4">
        <f t="shared" si="46"/>
        <v>320.24099999999993</v>
      </c>
      <c r="T749" s="6">
        <f t="shared" si="47"/>
        <v>0.3991631361081715</v>
      </c>
    </row>
    <row r="750" spans="1:20" ht="15.6">
      <c r="A750" s="2">
        <v>3490</v>
      </c>
      <c r="B750" s="10">
        <v>46148</v>
      </c>
      <c r="C750" s="3">
        <f>YEAR(SalesDataTable[[#This Row],[Order Date]])</f>
        <v>2026</v>
      </c>
      <c r="D750" s="13" t="str">
        <f>"Q"&amp;ROUNDUP(MONTH(SalesDataTable[[#This Row],[Order Date]])/3,0)</f>
        <v>Q2</v>
      </c>
      <c r="E750" s="13">
        <f>MONTH(SalesDataTable[[#This Row],[Order Date]])</f>
        <v>5</v>
      </c>
      <c r="F750" s="3" t="str">
        <f>TEXT(SalesDataTable[[#This Row],[Order Date]],"mmm")</f>
        <v>May</v>
      </c>
      <c r="G750" s="3" t="s">
        <v>6</v>
      </c>
      <c r="H750" s="3" t="s">
        <v>41</v>
      </c>
      <c r="I750" s="3" t="s">
        <v>2</v>
      </c>
      <c r="J750" s="3" t="s">
        <v>13</v>
      </c>
      <c r="K750" s="3" t="s">
        <v>14</v>
      </c>
      <c r="L750" s="3" t="s">
        <v>32</v>
      </c>
      <c r="M750" s="7">
        <v>2</v>
      </c>
      <c r="N750" s="4">
        <v>46.18</v>
      </c>
      <c r="O750" s="5">
        <v>0.05</v>
      </c>
      <c r="P750" s="4">
        <v>17.899999999999999</v>
      </c>
      <c r="Q750" s="4">
        <f t="shared" si="44"/>
        <v>87.74199999999999</v>
      </c>
      <c r="R750" s="4">
        <f t="shared" si="45"/>
        <v>35.799999999999997</v>
      </c>
      <c r="S750" s="4">
        <f t="shared" si="46"/>
        <v>51.941999999999993</v>
      </c>
      <c r="T750" s="6">
        <f t="shared" si="47"/>
        <v>0.59198559412823959</v>
      </c>
    </row>
    <row r="751" spans="1:20" ht="15.6">
      <c r="A751" s="2">
        <v>3654</v>
      </c>
      <c r="B751" s="10">
        <v>46148</v>
      </c>
      <c r="C751" s="3">
        <f>YEAR(SalesDataTable[[#This Row],[Order Date]])</f>
        <v>2026</v>
      </c>
      <c r="D751" s="13" t="str">
        <f>"Q"&amp;ROUNDUP(MONTH(SalesDataTable[[#This Row],[Order Date]])/3,0)</f>
        <v>Q2</v>
      </c>
      <c r="E751" s="13">
        <f>MONTH(SalesDataTable[[#This Row],[Order Date]])</f>
        <v>5</v>
      </c>
      <c r="F751" s="3" t="str">
        <f>TEXT(SalesDataTable[[#This Row],[Order Date]],"mmm")</f>
        <v>May</v>
      </c>
      <c r="G751" s="3" t="s">
        <v>11</v>
      </c>
      <c r="H751" s="3" t="s">
        <v>39</v>
      </c>
      <c r="I751" s="3" t="s">
        <v>2</v>
      </c>
      <c r="J751" s="3" t="s">
        <v>16</v>
      </c>
      <c r="K751" s="3" t="s">
        <v>4</v>
      </c>
      <c r="L751" s="3" t="s">
        <v>22</v>
      </c>
      <c r="M751" s="7">
        <v>1</v>
      </c>
      <c r="N751" s="4">
        <v>51.44</v>
      </c>
      <c r="O751" s="5">
        <v>0.1</v>
      </c>
      <c r="P751" s="4">
        <v>22.88</v>
      </c>
      <c r="Q751" s="4">
        <f t="shared" si="44"/>
        <v>46.295999999999999</v>
      </c>
      <c r="R751" s="4">
        <f t="shared" si="45"/>
        <v>22.88</v>
      </c>
      <c r="S751" s="4">
        <f t="shared" si="46"/>
        <v>23.416</v>
      </c>
      <c r="T751" s="6">
        <f t="shared" si="47"/>
        <v>0.50578883704855715</v>
      </c>
    </row>
    <row r="752" spans="1:20" ht="15.6">
      <c r="A752" s="2">
        <v>4209</v>
      </c>
      <c r="B752" s="10">
        <v>46148</v>
      </c>
      <c r="C752" s="3">
        <f>YEAR(SalesDataTable[[#This Row],[Order Date]])</f>
        <v>2026</v>
      </c>
      <c r="D752" s="13" t="str">
        <f>"Q"&amp;ROUNDUP(MONTH(SalesDataTable[[#This Row],[Order Date]])/3,0)</f>
        <v>Q2</v>
      </c>
      <c r="E752" s="13">
        <f>MONTH(SalesDataTable[[#This Row],[Order Date]])</f>
        <v>5</v>
      </c>
      <c r="F752" s="3" t="str">
        <f>TEXT(SalesDataTable[[#This Row],[Order Date]],"mmm")</f>
        <v>May</v>
      </c>
      <c r="G752" s="3" t="s">
        <v>6</v>
      </c>
      <c r="H752" s="3" t="s">
        <v>7</v>
      </c>
      <c r="I752" s="3" t="s">
        <v>2</v>
      </c>
      <c r="J752" s="3" t="s">
        <v>13</v>
      </c>
      <c r="K752" s="3" t="s">
        <v>34</v>
      </c>
      <c r="L752" s="3" t="s">
        <v>45</v>
      </c>
      <c r="M752" s="7">
        <v>2</v>
      </c>
      <c r="N752" s="4">
        <v>50.97</v>
      </c>
      <c r="O752" s="5">
        <v>0.05</v>
      </c>
      <c r="P752" s="4">
        <v>21.67</v>
      </c>
      <c r="Q752" s="4">
        <f t="shared" si="44"/>
        <v>96.842999999999989</v>
      </c>
      <c r="R752" s="4">
        <f t="shared" si="45"/>
        <v>43.34</v>
      </c>
      <c r="S752" s="4">
        <f t="shared" si="46"/>
        <v>53.502999999999986</v>
      </c>
      <c r="T752" s="6">
        <f t="shared" si="47"/>
        <v>0.55247152607829153</v>
      </c>
    </row>
    <row r="753" spans="1:20" ht="15.6">
      <c r="A753" s="2">
        <v>4227</v>
      </c>
      <c r="B753" s="10">
        <v>46148</v>
      </c>
      <c r="C753" s="3">
        <f>YEAR(SalesDataTable[[#This Row],[Order Date]])</f>
        <v>2026</v>
      </c>
      <c r="D753" s="13" t="str">
        <f>"Q"&amp;ROUNDUP(MONTH(SalesDataTable[[#This Row],[Order Date]])/3,0)</f>
        <v>Q2</v>
      </c>
      <c r="E753" s="13">
        <f>MONTH(SalesDataTable[[#This Row],[Order Date]])</f>
        <v>5</v>
      </c>
      <c r="F753" s="3" t="str">
        <f>TEXT(SalesDataTable[[#This Row],[Order Date]],"mmm")</f>
        <v>May</v>
      </c>
      <c r="G753" s="3" t="s">
        <v>6</v>
      </c>
      <c r="H753" s="3" t="s">
        <v>7</v>
      </c>
      <c r="I753" s="3" t="s">
        <v>2</v>
      </c>
      <c r="J753" s="3" t="s">
        <v>13</v>
      </c>
      <c r="K753" s="3" t="s">
        <v>4</v>
      </c>
      <c r="L753" s="3" t="s">
        <v>26</v>
      </c>
      <c r="M753" s="7">
        <v>2</v>
      </c>
      <c r="N753" s="4">
        <v>40.549999999999997</v>
      </c>
      <c r="O753" s="5">
        <v>0</v>
      </c>
      <c r="P753" s="4">
        <v>16.52</v>
      </c>
      <c r="Q753" s="4">
        <f t="shared" si="44"/>
        <v>81.099999999999994</v>
      </c>
      <c r="R753" s="4">
        <f t="shared" si="45"/>
        <v>33.04</v>
      </c>
      <c r="S753" s="4">
        <f t="shared" si="46"/>
        <v>48.059999999999995</v>
      </c>
      <c r="T753" s="6">
        <f t="shared" si="47"/>
        <v>0.59260172626387175</v>
      </c>
    </row>
    <row r="754" spans="1:20" ht="15.6">
      <c r="A754" s="2">
        <v>4247</v>
      </c>
      <c r="B754" s="10">
        <v>46148</v>
      </c>
      <c r="C754" s="3">
        <f>YEAR(SalesDataTable[[#This Row],[Order Date]])</f>
        <v>2026</v>
      </c>
      <c r="D754" s="13" t="str">
        <f>"Q"&amp;ROUNDUP(MONTH(SalesDataTable[[#This Row],[Order Date]])/3,0)</f>
        <v>Q2</v>
      </c>
      <c r="E754" s="13">
        <f>MONTH(SalesDataTable[[#This Row],[Order Date]])</f>
        <v>5</v>
      </c>
      <c r="F754" s="3" t="str">
        <f>TEXT(SalesDataTable[[#This Row],[Order Date]],"mmm")</f>
        <v>May</v>
      </c>
      <c r="G754" s="3" t="s">
        <v>11</v>
      </c>
      <c r="H754" s="3" t="s">
        <v>52</v>
      </c>
      <c r="I754" s="3" t="s">
        <v>2</v>
      </c>
      <c r="J754" s="3" t="s">
        <v>13</v>
      </c>
      <c r="K754" s="3" t="s">
        <v>4</v>
      </c>
      <c r="L754" s="3" t="s">
        <v>22</v>
      </c>
      <c r="M754" s="7">
        <v>2</v>
      </c>
      <c r="N754" s="4">
        <v>51.3</v>
      </c>
      <c r="O754" s="5">
        <v>0</v>
      </c>
      <c r="P754" s="4">
        <v>23.12</v>
      </c>
      <c r="Q754" s="4">
        <f t="shared" si="44"/>
        <v>102.6</v>
      </c>
      <c r="R754" s="4">
        <f t="shared" si="45"/>
        <v>46.24</v>
      </c>
      <c r="S754" s="4">
        <f t="shared" si="46"/>
        <v>56.359999999999992</v>
      </c>
      <c r="T754" s="6">
        <f t="shared" si="47"/>
        <v>0.54931773879142298</v>
      </c>
    </row>
    <row r="755" spans="1:20" ht="15.6">
      <c r="A755" s="2">
        <v>5196</v>
      </c>
      <c r="B755" s="10">
        <v>46148</v>
      </c>
      <c r="C755" s="3">
        <f>YEAR(SalesDataTable[[#This Row],[Order Date]])</f>
        <v>2026</v>
      </c>
      <c r="D755" s="13" t="str">
        <f>"Q"&amp;ROUNDUP(MONTH(SalesDataTable[[#This Row],[Order Date]])/3,0)</f>
        <v>Q2</v>
      </c>
      <c r="E755" s="13">
        <f>MONTH(SalesDataTable[[#This Row],[Order Date]])</f>
        <v>5</v>
      </c>
      <c r="F755" s="3" t="str">
        <f>TEXT(SalesDataTable[[#This Row],[Order Date]],"mmm")</f>
        <v>May</v>
      </c>
      <c r="G755" s="3" t="s">
        <v>20</v>
      </c>
      <c r="H755" s="3" t="s">
        <v>33</v>
      </c>
      <c r="I755" s="3" t="s">
        <v>2</v>
      </c>
      <c r="J755" s="3" t="s">
        <v>13</v>
      </c>
      <c r="K755" s="3" t="s">
        <v>23</v>
      </c>
      <c r="L755" s="3" t="s">
        <v>40</v>
      </c>
      <c r="M755" s="7">
        <v>3</v>
      </c>
      <c r="N755" s="4">
        <v>82.56</v>
      </c>
      <c r="O755" s="5">
        <v>0</v>
      </c>
      <c r="P755" s="4">
        <v>39.99</v>
      </c>
      <c r="Q755" s="4">
        <f t="shared" si="44"/>
        <v>247.68</v>
      </c>
      <c r="R755" s="4">
        <f t="shared" si="45"/>
        <v>119.97</v>
      </c>
      <c r="S755" s="4">
        <f t="shared" si="46"/>
        <v>127.71000000000001</v>
      </c>
      <c r="T755" s="6">
        <f t="shared" si="47"/>
        <v>0.515625</v>
      </c>
    </row>
    <row r="756" spans="1:20" ht="15.6">
      <c r="A756" s="2">
        <v>400</v>
      </c>
      <c r="B756" s="10">
        <v>46149</v>
      </c>
      <c r="C756" s="3">
        <f>YEAR(SalesDataTable[[#This Row],[Order Date]])</f>
        <v>2026</v>
      </c>
      <c r="D756" s="13" t="str">
        <f>"Q"&amp;ROUNDUP(MONTH(SalesDataTable[[#This Row],[Order Date]])/3,0)</f>
        <v>Q2</v>
      </c>
      <c r="E756" s="13">
        <f>MONTH(SalesDataTable[[#This Row],[Order Date]])</f>
        <v>5</v>
      </c>
      <c r="F756" s="3" t="str">
        <f>TEXT(SalesDataTable[[#This Row],[Order Date]],"mmm")</f>
        <v>May</v>
      </c>
      <c r="G756" s="3" t="s">
        <v>6</v>
      </c>
      <c r="H756" s="3" t="s">
        <v>43</v>
      </c>
      <c r="I756" s="3" t="s">
        <v>8</v>
      </c>
      <c r="J756" s="3" t="s">
        <v>16</v>
      </c>
      <c r="K756" s="3" t="s">
        <v>9</v>
      </c>
      <c r="L756" s="3" t="s">
        <v>10</v>
      </c>
      <c r="M756" s="7">
        <v>6</v>
      </c>
      <c r="N756" s="4">
        <v>92.66</v>
      </c>
      <c r="O756" s="5">
        <v>0.15</v>
      </c>
      <c r="P756" s="4">
        <v>44.71</v>
      </c>
      <c r="Q756" s="4">
        <f t="shared" si="44"/>
        <v>472.56600000000003</v>
      </c>
      <c r="R756" s="4">
        <f t="shared" si="45"/>
        <v>268.26</v>
      </c>
      <c r="S756" s="4">
        <f t="shared" si="46"/>
        <v>204.30600000000004</v>
      </c>
      <c r="T756" s="6">
        <f t="shared" si="47"/>
        <v>0.43233326138571126</v>
      </c>
    </row>
    <row r="757" spans="1:20" ht="15.6">
      <c r="A757" s="2">
        <v>829</v>
      </c>
      <c r="B757" s="10">
        <v>46149</v>
      </c>
      <c r="C757" s="3">
        <f>YEAR(SalesDataTable[[#This Row],[Order Date]])</f>
        <v>2026</v>
      </c>
      <c r="D757" s="13" t="str">
        <f>"Q"&amp;ROUNDUP(MONTH(SalesDataTable[[#This Row],[Order Date]])/3,0)</f>
        <v>Q2</v>
      </c>
      <c r="E757" s="13">
        <f>MONTH(SalesDataTable[[#This Row],[Order Date]])</f>
        <v>5</v>
      </c>
      <c r="F757" s="3" t="str">
        <f>TEXT(SalesDataTable[[#This Row],[Order Date]],"mmm")</f>
        <v>May</v>
      </c>
      <c r="G757" s="3" t="s">
        <v>11</v>
      </c>
      <c r="H757" s="3" t="s">
        <v>52</v>
      </c>
      <c r="I757" s="3" t="s">
        <v>28</v>
      </c>
      <c r="J757" s="3" t="s">
        <v>13</v>
      </c>
      <c r="K757" s="3" t="s">
        <v>34</v>
      </c>
      <c r="L757" s="3" t="s">
        <v>35</v>
      </c>
      <c r="M757" s="7">
        <v>1</v>
      </c>
      <c r="N757" s="4">
        <v>39.42</v>
      </c>
      <c r="O757" s="5">
        <v>0</v>
      </c>
      <c r="P757" s="4">
        <v>14.86</v>
      </c>
      <c r="Q757" s="4">
        <f t="shared" si="44"/>
        <v>39.42</v>
      </c>
      <c r="R757" s="4">
        <f t="shared" si="45"/>
        <v>14.86</v>
      </c>
      <c r="S757" s="4">
        <f t="shared" si="46"/>
        <v>24.560000000000002</v>
      </c>
      <c r="T757" s="6">
        <f t="shared" si="47"/>
        <v>0.62303399289700667</v>
      </c>
    </row>
    <row r="758" spans="1:20" ht="15.6">
      <c r="A758" s="2">
        <v>1236</v>
      </c>
      <c r="B758" s="10">
        <v>46149</v>
      </c>
      <c r="C758" s="3">
        <f>YEAR(SalesDataTable[[#This Row],[Order Date]])</f>
        <v>2026</v>
      </c>
      <c r="D758" s="13" t="str">
        <f>"Q"&amp;ROUNDUP(MONTH(SalesDataTable[[#This Row],[Order Date]])/3,0)</f>
        <v>Q2</v>
      </c>
      <c r="E758" s="13">
        <f>MONTH(SalesDataTable[[#This Row],[Order Date]])</f>
        <v>5</v>
      </c>
      <c r="F758" s="3" t="str">
        <f>TEXT(SalesDataTable[[#This Row],[Order Date]],"mmm")</f>
        <v>May</v>
      </c>
      <c r="G758" s="3" t="s">
        <v>0</v>
      </c>
      <c r="H758" s="3" t="s">
        <v>36</v>
      </c>
      <c r="I758" s="3" t="s">
        <v>19</v>
      </c>
      <c r="J758" s="3" t="s">
        <v>3</v>
      </c>
      <c r="K758" s="3" t="s">
        <v>34</v>
      </c>
      <c r="L758" s="3" t="s">
        <v>38</v>
      </c>
      <c r="M758" s="7">
        <v>2</v>
      </c>
      <c r="N758" s="4">
        <v>124.25</v>
      </c>
      <c r="O758" s="5">
        <v>0</v>
      </c>
      <c r="P758" s="4">
        <v>69.510000000000005</v>
      </c>
      <c r="Q758" s="4">
        <f t="shared" si="44"/>
        <v>248.5</v>
      </c>
      <c r="R758" s="4">
        <f t="shared" si="45"/>
        <v>139.02000000000001</v>
      </c>
      <c r="S758" s="4">
        <f t="shared" si="46"/>
        <v>109.47999999999999</v>
      </c>
      <c r="T758" s="6">
        <f t="shared" si="47"/>
        <v>0.44056338028169012</v>
      </c>
    </row>
    <row r="759" spans="1:20" ht="15.6">
      <c r="A759" s="2">
        <v>1364</v>
      </c>
      <c r="B759" s="10">
        <v>46149</v>
      </c>
      <c r="C759" s="3">
        <f>YEAR(SalesDataTable[[#This Row],[Order Date]])</f>
        <v>2026</v>
      </c>
      <c r="D759" s="13" t="str">
        <f>"Q"&amp;ROUNDUP(MONTH(SalesDataTable[[#This Row],[Order Date]])/3,0)</f>
        <v>Q2</v>
      </c>
      <c r="E759" s="13">
        <f>MONTH(SalesDataTable[[#This Row],[Order Date]])</f>
        <v>5</v>
      </c>
      <c r="F759" s="3" t="str">
        <f>TEXT(SalesDataTable[[#This Row],[Order Date]],"mmm")</f>
        <v>May</v>
      </c>
      <c r="G759" s="3" t="s">
        <v>6</v>
      </c>
      <c r="H759" s="3" t="s">
        <v>49</v>
      </c>
      <c r="I759" s="3" t="s">
        <v>2</v>
      </c>
      <c r="J759" s="3" t="s">
        <v>13</v>
      </c>
      <c r="K759" s="3" t="s">
        <v>9</v>
      </c>
      <c r="L759" s="3" t="s">
        <v>37</v>
      </c>
      <c r="M759" s="7">
        <v>2</v>
      </c>
      <c r="N759" s="4">
        <v>156.43</v>
      </c>
      <c r="O759" s="5">
        <v>0</v>
      </c>
      <c r="P759" s="4">
        <v>78.569999999999993</v>
      </c>
      <c r="Q759" s="4">
        <f t="shared" si="44"/>
        <v>312.86</v>
      </c>
      <c r="R759" s="4">
        <f t="shared" si="45"/>
        <v>157.13999999999999</v>
      </c>
      <c r="S759" s="4">
        <f t="shared" si="46"/>
        <v>155.72000000000003</v>
      </c>
      <c r="T759" s="6">
        <f t="shared" si="47"/>
        <v>0.49773061433228927</v>
      </c>
    </row>
    <row r="760" spans="1:20" ht="15.6">
      <c r="A760" s="2">
        <v>2105</v>
      </c>
      <c r="B760" s="10">
        <v>46149</v>
      </c>
      <c r="C760" s="3">
        <f>YEAR(SalesDataTable[[#This Row],[Order Date]])</f>
        <v>2026</v>
      </c>
      <c r="D760" s="13" t="str">
        <f>"Q"&amp;ROUNDUP(MONTH(SalesDataTable[[#This Row],[Order Date]])/3,0)</f>
        <v>Q2</v>
      </c>
      <c r="E760" s="13">
        <f>MONTH(SalesDataTable[[#This Row],[Order Date]])</f>
        <v>5</v>
      </c>
      <c r="F760" s="3" t="str">
        <f>TEXT(SalesDataTable[[#This Row],[Order Date]],"mmm")</f>
        <v>May</v>
      </c>
      <c r="G760" s="3" t="s">
        <v>6</v>
      </c>
      <c r="H760" s="3" t="s">
        <v>49</v>
      </c>
      <c r="I760" s="3" t="s">
        <v>19</v>
      </c>
      <c r="J760" s="3" t="s">
        <v>13</v>
      </c>
      <c r="K760" s="3" t="s">
        <v>23</v>
      </c>
      <c r="L760" s="3" t="s">
        <v>40</v>
      </c>
      <c r="M760" s="7">
        <v>1</v>
      </c>
      <c r="N760" s="4">
        <v>80.3</v>
      </c>
      <c r="O760" s="5">
        <v>0</v>
      </c>
      <c r="P760" s="4">
        <v>40.020000000000003</v>
      </c>
      <c r="Q760" s="4">
        <f t="shared" si="44"/>
        <v>80.3</v>
      </c>
      <c r="R760" s="4">
        <f t="shared" si="45"/>
        <v>40.020000000000003</v>
      </c>
      <c r="S760" s="4">
        <f t="shared" si="46"/>
        <v>40.279999999999994</v>
      </c>
      <c r="T760" s="6">
        <f t="shared" si="47"/>
        <v>0.50161892901618921</v>
      </c>
    </row>
    <row r="761" spans="1:20" ht="15.6">
      <c r="A761" s="2">
        <v>4706</v>
      </c>
      <c r="B761" s="10">
        <v>46149</v>
      </c>
      <c r="C761" s="3">
        <f>YEAR(SalesDataTable[[#This Row],[Order Date]])</f>
        <v>2026</v>
      </c>
      <c r="D761" s="13" t="str">
        <f>"Q"&amp;ROUNDUP(MONTH(SalesDataTable[[#This Row],[Order Date]])/3,0)</f>
        <v>Q2</v>
      </c>
      <c r="E761" s="13">
        <f>MONTH(SalesDataTable[[#This Row],[Order Date]])</f>
        <v>5</v>
      </c>
      <c r="F761" s="3" t="str">
        <f>TEXT(SalesDataTable[[#This Row],[Order Date]],"mmm")</f>
        <v>May</v>
      </c>
      <c r="G761" s="3" t="s">
        <v>20</v>
      </c>
      <c r="H761" s="3" t="s">
        <v>47</v>
      </c>
      <c r="I761" s="3" t="s">
        <v>19</v>
      </c>
      <c r="J761" s="3" t="s">
        <v>13</v>
      </c>
      <c r="K761" s="3" t="s">
        <v>23</v>
      </c>
      <c r="L761" s="3" t="s">
        <v>40</v>
      </c>
      <c r="M761" s="7">
        <v>1</v>
      </c>
      <c r="N761" s="4">
        <v>79.89</v>
      </c>
      <c r="O761" s="5">
        <v>0</v>
      </c>
      <c r="P761" s="4">
        <v>39.549999999999997</v>
      </c>
      <c r="Q761" s="4">
        <f t="shared" si="44"/>
        <v>79.89</v>
      </c>
      <c r="R761" s="4">
        <f t="shared" si="45"/>
        <v>39.549999999999997</v>
      </c>
      <c r="S761" s="4">
        <f t="shared" si="46"/>
        <v>40.340000000000003</v>
      </c>
      <c r="T761" s="6">
        <f t="shared" si="47"/>
        <v>0.50494429841031419</v>
      </c>
    </row>
    <row r="762" spans="1:20" ht="15.6">
      <c r="A762" s="2">
        <v>68</v>
      </c>
      <c r="B762" s="10">
        <v>46150</v>
      </c>
      <c r="C762" s="3">
        <f>YEAR(SalesDataTable[[#This Row],[Order Date]])</f>
        <v>2026</v>
      </c>
      <c r="D762" s="13" t="str">
        <f>"Q"&amp;ROUNDUP(MONTH(SalesDataTable[[#This Row],[Order Date]])/3,0)</f>
        <v>Q2</v>
      </c>
      <c r="E762" s="13">
        <f>MONTH(SalesDataTable[[#This Row],[Order Date]])</f>
        <v>5</v>
      </c>
      <c r="F762" s="3" t="str">
        <f>TEXT(SalesDataTable[[#This Row],[Order Date]],"mmm")</f>
        <v>May</v>
      </c>
      <c r="G762" s="3" t="s">
        <v>20</v>
      </c>
      <c r="H762" s="3" t="s">
        <v>31</v>
      </c>
      <c r="I762" s="3" t="s">
        <v>19</v>
      </c>
      <c r="J762" s="3" t="s">
        <v>13</v>
      </c>
      <c r="K762" s="3" t="s">
        <v>34</v>
      </c>
      <c r="L762" s="3" t="s">
        <v>35</v>
      </c>
      <c r="M762" s="7">
        <v>1</v>
      </c>
      <c r="N762" s="4">
        <v>39.5</v>
      </c>
      <c r="O762" s="5">
        <v>0</v>
      </c>
      <c r="P762" s="4">
        <v>14.68</v>
      </c>
      <c r="Q762" s="4">
        <f t="shared" si="44"/>
        <v>39.5</v>
      </c>
      <c r="R762" s="4">
        <f t="shared" si="45"/>
        <v>14.68</v>
      </c>
      <c r="S762" s="4">
        <f t="shared" si="46"/>
        <v>24.82</v>
      </c>
      <c r="T762" s="6">
        <f t="shared" si="47"/>
        <v>0.62835443037974681</v>
      </c>
    </row>
    <row r="763" spans="1:20" ht="15.6">
      <c r="A763" s="2">
        <v>1352</v>
      </c>
      <c r="B763" s="10">
        <v>46150</v>
      </c>
      <c r="C763" s="3">
        <f>YEAR(SalesDataTable[[#This Row],[Order Date]])</f>
        <v>2026</v>
      </c>
      <c r="D763" s="13" t="str">
        <f>"Q"&amp;ROUNDUP(MONTH(SalesDataTable[[#This Row],[Order Date]])/3,0)</f>
        <v>Q2</v>
      </c>
      <c r="E763" s="13">
        <f>MONTH(SalesDataTable[[#This Row],[Order Date]])</f>
        <v>5</v>
      </c>
      <c r="F763" s="3" t="str">
        <f>TEXT(SalesDataTable[[#This Row],[Order Date]],"mmm")</f>
        <v>May</v>
      </c>
      <c r="G763" s="3" t="s">
        <v>20</v>
      </c>
      <c r="H763" s="3" t="s">
        <v>31</v>
      </c>
      <c r="I763" s="3" t="s">
        <v>2</v>
      </c>
      <c r="J763" s="3" t="s">
        <v>3</v>
      </c>
      <c r="K763" s="3" t="s">
        <v>4</v>
      </c>
      <c r="L763" s="3" t="s">
        <v>5</v>
      </c>
      <c r="M763" s="7">
        <v>1</v>
      </c>
      <c r="N763" s="4">
        <v>80.7</v>
      </c>
      <c r="O763" s="5">
        <v>0</v>
      </c>
      <c r="P763" s="4">
        <v>41.88</v>
      </c>
      <c r="Q763" s="4">
        <f t="shared" si="44"/>
        <v>80.7</v>
      </c>
      <c r="R763" s="4">
        <f t="shared" si="45"/>
        <v>41.88</v>
      </c>
      <c r="S763" s="4">
        <f t="shared" si="46"/>
        <v>38.82</v>
      </c>
      <c r="T763" s="6">
        <f t="shared" si="47"/>
        <v>0.48104089219330853</v>
      </c>
    </row>
    <row r="764" spans="1:20" ht="15.6">
      <c r="A764" s="2">
        <v>2526</v>
      </c>
      <c r="B764" s="10">
        <v>46150</v>
      </c>
      <c r="C764" s="3">
        <f>YEAR(SalesDataTable[[#This Row],[Order Date]])</f>
        <v>2026</v>
      </c>
      <c r="D764" s="13" t="str">
        <f>"Q"&amp;ROUNDUP(MONTH(SalesDataTable[[#This Row],[Order Date]])/3,0)</f>
        <v>Q2</v>
      </c>
      <c r="E764" s="13">
        <f>MONTH(SalesDataTable[[#This Row],[Order Date]])</f>
        <v>5</v>
      </c>
      <c r="F764" s="3" t="str">
        <f>TEXT(SalesDataTable[[#This Row],[Order Date]],"mmm")</f>
        <v>May</v>
      </c>
      <c r="G764" s="3" t="s">
        <v>6</v>
      </c>
      <c r="H764" s="3" t="s">
        <v>49</v>
      </c>
      <c r="I764" s="3" t="s">
        <v>2</v>
      </c>
      <c r="J764" s="3" t="s">
        <v>13</v>
      </c>
      <c r="K764" s="3" t="s">
        <v>23</v>
      </c>
      <c r="L764" s="3" t="s">
        <v>40</v>
      </c>
      <c r="M764" s="7">
        <v>1</v>
      </c>
      <c r="N764" s="4">
        <v>80.86</v>
      </c>
      <c r="O764" s="5">
        <v>0</v>
      </c>
      <c r="P764" s="4">
        <v>38.44</v>
      </c>
      <c r="Q764" s="4">
        <f t="shared" si="44"/>
        <v>80.86</v>
      </c>
      <c r="R764" s="4">
        <f t="shared" si="45"/>
        <v>38.44</v>
      </c>
      <c r="S764" s="4">
        <f t="shared" si="46"/>
        <v>42.42</v>
      </c>
      <c r="T764" s="6">
        <f t="shared" si="47"/>
        <v>0.52461043779371752</v>
      </c>
    </row>
    <row r="765" spans="1:20" ht="15.6">
      <c r="A765" s="2">
        <v>3298</v>
      </c>
      <c r="B765" s="10">
        <v>46150</v>
      </c>
      <c r="C765" s="3">
        <f>YEAR(SalesDataTable[[#This Row],[Order Date]])</f>
        <v>2026</v>
      </c>
      <c r="D765" s="13" t="str">
        <f>"Q"&amp;ROUNDUP(MONTH(SalesDataTable[[#This Row],[Order Date]])/3,0)</f>
        <v>Q2</v>
      </c>
      <c r="E765" s="13">
        <f>MONTH(SalesDataTable[[#This Row],[Order Date]])</f>
        <v>5</v>
      </c>
      <c r="F765" s="3" t="str">
        <f>TEXT(SalesDataTable[[#This Row],[Order Date]],"mmm")</f>
        <v>May</v>
      </c>
      <c r="G765" s="3" t="s">
        <v>6</v>
      </c>
      <c r="H765" s="3" t="s">
        <v>49</v>
      </c>
      <c r="I765" s="3" t="s">
        <v>28</v>
      </c>
      <c r="J765" s="3" t="s">
        <v>13</v>
      </c>
      <c r="K765" s="3" t="s">
        <v>23</v>
      </c>
      <c r="L765" s="3" t="s">
        <v>24</v>
      </c>
      <c r="M765" s="7">
        <v>2</v>
      </c>
      <c r="N765" s="4">
        <v>337.7</v>
      </c>
      <c r="O765" s="5">
        <v>0.1</v>
      </c>
      <c r="P765" s="4">
        <v>192.16</v>
      </c>
      <c r="Q765" s="4">
        <f t="shared" si="44"/>
        <v>607.86</v>
      </c>
      <c r="R765" s="4">
        <f t="shared" si="45"/>
        <v>384.32</v>
      </c>
      <c r="S765" s="4">
        <f t="shared" si="46"/>
        <v>223.54000000000002</v>
      </c>
      <c r="T765" s="6">
        <f t="shared" si="47"/>
        <v>0.36774915276543946</v>
      </c>
    </row>
    <row r="766" spans="1:20" ht="15.6">
      <c r="A766" s="2">
        <v>3510</v>
      </c>
      <c r="B766" s="10">
        <v>46150</v>
      </c>
      <c r="C766" s="3">
        <f>YEAR(SalesDataTable[[#This Row],[Order Date]])</f>
        <v>2026</v>
      </c>
      <c r="D766" s="13" t="str">
        <f>"Q"&amp;ROUNDUP(MONTH(SalesDataTable[[#This Row],[Order Date]])/3,0)</f>
        <v>Q2</v>
      </c>
      <c r="E766" s="13">
        <f>MONTH(SalesDataTable[[#This Row],[Order Date]])</f>
        <v>5</v>
      </c>
      <c r="F766" s="3" t="str">
        <f>TEXT(SalesDataTable[[#This Row],[Order Date]],"mmm")</f>
        <v>May</v>
      </c>
      <c r="G766" s="3" t="s">
        <v>11</v>
      </c>
      <c r="H766" s="3" t="s">
        <v>12</v>
      </c>
      <c r="I766" s="3" t="s">
        <v>2</v>
      </c>
      <c r="J766" s="3" t="s">
        <v>3</v>
      </c>
      <c r="K766" s="3" t="s">
        <v>23</v>
      </c>
      <c r="L766" s="3" t="s">
        <v>51</v>
      </c>
      <c r="M766" s="7">
        <v>4</v>
      </c>
      <c r="N766" s="4">
        <v>121.81</v>
      </c>
      <c r="O766" s="5">
        <v>0</v>
      </c>
      <c r="P766" s="4">
        <v>58.95</v>
      </c>
      <c r="Q766" s="4">
        <f t="shared" si="44"/>
        <v>487.24</v>
      </c>
      <c r="R766" s="4">
        <f t="shared" si="45"/>
        <v>235.8</v>
      </c>
      <c r="S766" s="4">
        <f t="shared" si="46"/>
        <v>251.44</v>
      </c>
      <c r="T766" s="6">
        <f t="shared" si="47"/>
        <v>0.5160495854199163</v>
      </c>
    </row>
    <row r="767" spans="1:20" ht="15.6">
      <c r="A767" s="2">
        <v>3638</v>
      </c>
      <c r="B767" s="10">
        <v>46150</v>
      </c>
      <c r="C767" s="3">
        <f>YEAR(SalesDataTable[[#This Row],[Order Date]])</f>
        <v>2026</v>
      </c>
      <c r="D767" s="13" t="str">
        <f>"Q"&amp;ROUNDUP(MONTH(SalesDataTable[[#This Row],[Order Date]])/3,0)</f>
        <v>Q2</v>
      </c>
      <c r="E767" s="13">
        <f>MONTH(SalesDataTable[[#This Row],[Order Date]])</f>
        <v>5</v>
      </c>
      <c r="F767" s="3" t="str">
        <f>TEXT(SalesDataTable[[#This Row],[Order Date]],"mmm")</f>
        <v>May</v>
      </c>
      <c r="G767" s="3" t="s">
        <v>20</v>
      </c>
      <c r="H767" s="3" t="s">
        <v>31</v>
      </c>
      <c r="I767" s="3" t="s">
        <v>8</v>
      </c>
      <c r="J767" s="3" t="s">
        <v>16</v>
      </c>
      <c r="K767" s="3" t="s">
        <v>14</v>
      </c>
      <c r="L767" s="3" t="s">
        <v>48</v>
      </c>
      <c r="M767" s="7">
        <v>10</v>
      </c>
      <c r="N767" s="4">
        <v>168.55</v>
      </c>
      <c r="O767" s="5">
        <v>0.1</v>
      </c>
      <c r="P767" s="4">
        <v>88.85</v>
      </c>
      <c r="Q767" s="4">
        <f t="shared" si="44"/>
        <v>1516.95</v>
      </c>
      <c r="R767" s="4">
        <f t="shared" si="45"/>
        <v>888.5</v>
      </c>
      <c r="S767" s="4">
        <f t="shared" si="46"/>
        <v>628.45000000000005</v>
      </c>
      <c r="T767" s="6">
        <f t="shared" si="47"/>
        <v>0.41428524341606515</v>
      </c>
    </row>
    <row r="768" spans="1:20" ht="15.6">
      <c r="A768" s="2">
        <v>3754</v>
      </c>
      <c r="B768" s="10">
        <v>46150</v>
      </c>
      <c r="C768" s="3">
        <f>YEAR(SalesDataTable[[#This Row],[Order Date]])</f>
        <v>2026</v>
      </c>
      <c r="D768" s="13" t="str">
        <f>"Q"&amp;ROUNDUP(MONTH(SalesDataTable[[#This Row],[Order Date]])/3,0)</f>
        <v>Q2</v>
      </c>
      <c r="E768" s="13">
        <f>MONTH(SalesDataTable[[#This Row],[Order Date]])</f>
        <v>5</v>
      </c>
      <c r="F768" s="3" t="str">
        <f>TEXT(SalesDataTable[[#This Row],[Order Date]],"mmm")</f>
        <v>May</v>
      </c>
      <c r="G768" s="3" t="s">
        <v>6</v>
      </c>
      <c r="H768" s="3" t="s">
        <v>43</v>
      </c>
      <c r="I768" s="3" t="s">
        <v>2</v>
      </c>
      <c r="J768" s="3" t="s">
        <v>3</v>
      </c>
      <c r="K768" s="3" t="s">
        <v>4</v>
      </c>
      <c r="L768" s="3" t="s">
        <v>26</v>
      </c>
      <c r="M768" s="7">
        <v>1</v>
      </c>
      <c r="N768" s="4">
        <v>39.42</v>
      </c>
      <c r="O768" s="5">
        <v>0.05</v>
      </c>
      <c r="P768" s="4">
        <v>16.77</v>
      </c>
      <c r="Q768" s="4">
        <f t="shared" si="44"/>
        <v>37.448999999999998</v>
      </c>
      <c r="R768" s="4">
        <f t="shared" si="45"/>
        <v>16.77</v>
      </c>
      <c r="S768" s="4">
        <f t="shared" si="46"/>
        <v>20.678999999999998</v>
      </c>
      <c r="T768" s="6">
        <f t="shared" si="47"/>
        <v>0.55219097973243614</v>
      </c>
    </row>
    <row r="769" spans="1:20" ht="15.6">
      <c r="A769" s="2">
        <v>4029</v>
      </c>
      <c r="B769" s="10">
        <v>46150</v>
      </c>
      <c r="C769" s="3">
        <f>YEAR(SalesDataTable[[#This Row],[Order Date]])</f>
        <v>2026</v>
      </c>
      <c r="D769" s="13" t="str">
        <f>"Q"&amp;ROUNDUP(MONTH(SalesDataTable[[#This Row],[Order Date]])/3,0)</f>
        <v>Q2</v>
      </c>
      <c r="E769" s="13">
        <f>MONTH(SalesDataTable[[#This Row],[Order Date]])</f>
        <v>5</v>
      </c>
      <c r="F769" s="3" t="str">
        <f>TEXT(SalesDataTable[[#This Row],[Order Date]],"mmm")</f>
        <v>May</v>
      </c>
      <c r="G769" s="3" t="s">
        <v>20</v>
      </c>
      <c r="H769" s="3" t="s">
        <v>47</v>
      </c>
      <c r="I769" s="3" t="s">
        <v>19</v>
      </c>
      <c r="J769" s="3" t="s">
        <v>13</v>
      </c>
      <c r="K769" s="3" t="s">
        <v>14</v>
      </c>
      <c r="L769" s="3" t="s">
        <v>48</v>
      </c>
      <c r="M769" s="7">
        <v>1</v>
      </c>
      <c r="N769" s="4">
        <v>161.36000000000001</v>
      </c>
      <c r="O769" s="5">
        <v>0</v>
      </c>
      <c r="P769" s="4">
        <v>87</v>
      </c>
      <c r="Q769" s="4">
        <f t="shared" si="44"/>
        <v>161.36000000000001</v>
      </c>
      <c r="R769" s="4">
        <f t="shared" si="45"/>
        <v>87</v>
      </c>
      <c r="S769" s="4">
        <f t="shared" si="46"/>
        <v>74.360000000000014</v>
      </c>
      <c r="T769" s="6">
        <f t="shared" si="47"/>
        <v>0.46083292017848293</v>
      </c>
    </row>
    <row r="770" spans="1:20" ht="15.6">
      <c r="A770" s="2">
        <v>4651</v>
      </c>
      <c r="B770" s="10">
        <v>46150</v>
      </c>
      <c r="C770" s="3">
        <f>YEAR(SalesDataTable[[#This Row],[Order Date]])</f>
        <v>2026</v>
      </c>
      <c r="D770" s="13" t="str">
        <f>"Q"&amp;ROUNDUP(MONTH(SalesDataTable[[#This Row],[Order Date]])/3,0)</f>
        <v>Q2</v>
      </c>
      <c r="E770" s="13">
        <f>MONTH(SalesDataTable[[#This Row],[Order Date]])</f>
        <v>5</v>
      </c>
      <c r="F770" s="3" t="str">
        <f>TEXT(SalesDataTable[[#This Row],[Order Date]],"mmm")</f>
        <v>May</v>
      </c>
      <c r="G770" s="3" t="s">
        <v>6</v>
      </c>
      <c r="H770" s="3" t="s">
        <v>41</v>
      </c>
      <c r="I770" s="3" t="s">
        <v>2</v>
      </c>
      <c r="J770" s="3" t="s">
        <v>16</v>
      </c>
      <c r="K770" s="3" t="s">
        <v>23</v>
      </c>
      <c r="L770" s="3" t="s">
        <v>51</v>
      </c>
      <c r="M770" s="7">
        <v>1</v>
      </c>
      <c r="N770" s="4">
        <v>123.68</v>
      </c>
      <c r="O770" s="5">
        <v>0</v>
      </c>
      <c r="P770" s="4">
        <v>59.26</v>
      </c>
      <c r="Q770" s="4">
        <f t="shared" ref="Q770:Q833" si="48">M770*N770*(1-O770)</f>
        <v>123.68</v>
      </c>
      <c r="R770" s="4">
        <f t="shared" ref="R770:R833" si="49">M770*P770</f>
        <v>59.26</v>
      </c>
      <c r="S770" s="4">
        <f t="shared" ref="S770:S833" si="50">Q770-R770</f>
        <v>64.420000000000016</v>
      </c>
      <c r="T770" s="6">
        <f t="shared" ref="T770:T833" si="51">IFERROR(S770/Q770,0)</f>
        <v>0.52086028460543343</v>
      </c>
    </row>
    <row r="771" spans="1:20" ht="15.6">
      <c r="A771" s="2">
        <v>4886</v>
      </c>
      <c r="B771" s="10">
        <v>46150</v>
      </c>
      <c r="C771" s="3">
        <f>YEAR(SalesDataTable[[#This Row],[Order Date]])</f>
        <v>2026</v>
      </c>
      <c r="D771" s="13" t="str">
        <f>"Q"&amp;ROUNDUP(MONTH(SalesDataTable[[#This Row],[Order Date]])/3,0)</f>
        <v>Q2</v>
      </c>
      <c r="E771" s="13">
        <f>MONTH(SalesDataTable[[#This Row],[Order Date]])</f>
        <v>5</v>
      </c>
      <c r="F771" s="3" t="str">
        <f>TEXT(SalesDataTable[[#This Row],[Order Date]],"mmm")</f>
        <v>May</v>
      </c>
      <c r="G771" s="3" t="s">
        <v>20</v>
      </c>
      <c r="H771" s="3" t="s">
        <v>33</v>
      </c>
      <c r="I771" s="3" t="s">
        <v>28</v>
      </c>
      <c r="J771" s="3" t="s">
        <v>3</v>
      </c>
      <c r="K771" s="3" t="s">
        <v>9</v>
      </c>
      <c r="L771" s="3" t="s">
        <v>17</v>
      </c>
      <c r="M771" s="7">
        <v>1</v>
      </c>
      <c r="N771" s="4">
        <v>146.29</v>
      </c>
      <c r="O771" s="5">
        <v>0</v>
      </c>
      <c r="P771" s="4">
        <v>81.16</v>
      </c>
      <c r="Q771" s="4">
        <f t="shared" si="48"/>
        <v>146.29</v>
      </c>
      <c r="R771" s="4">
        <f t="shared" si="49"/>
        <v>81.16</v>
      </c>
      <c r="S771" s="4">
        <f t="shared" si="50"/>
        <v>65.13</v>
      </c>
      <c r="T771" s="6">
        <f t="shared" si="51"/>
        <v>0.44521156606740037</v>
      </c>
    </row>
    <row r="772" spans="1:20" ht="15.6">
      <c r="A772" s="2">
        <v>162</v>
      </c>
      <c r="B772" s="10">
        <v>46151</v>
      </c>
      <c r="C772" s="3">
        <f>YEAR(SalesDataTable[[#This Row],[Order Date]])</f>
        <v>2026</v>
      </c>
      <c r="D772" s="13" t="str">
        <f>"Q"&amp;ROUNDUP(MONTH(SalesDataTable[[#This Row],[Order Date]])/3,0)</f>
        <v>Q2</v>
      </c>
      <c r="E772" s="13">
        <f>MONTH(SalesDataTable[[#This Row],[Order Date]])</f>
        <v>5</v>
      </c>
      <c r="F772" s="3" t="str">
        <f>TEXT(SalesDataTable[[#This Row],[Order Date]],"mmm")</f>
        <v>May</v>
      </c>
      <c r="G772" s="3" t="s">
        <v>0</v>
      </c>
      <c r="H772" s="3" t="s">
        <v>1</v>
      </c>
      <c r="I772" s="3" t="s">
        <v>2</v>
      </c>
      <c r="J772" s="3" t="s">
        <v>13</v>
      </c>
      <c r="K772" s="3" t="s">
        <v>14</v>
      </c>
      <c r="L772" s="3" t="s">
        <v>48</v>
      </c>
      <c r="M772" s="7">
        <v>2</v>
      </c>
      <c r="N772" s="4">
        <v>164.95</v>
      </c>
      <c r="O772" s="5">
        <v>0.1</v>
      </c>
      <c r="P772" s="4">
        <v>86.27</v>
      </c>
      <c r="Q772" s="4">
        <f t="shared" si="48"/>
        <v>296.90999999999997</v>
      </c>
      <c r="R772" s="4">
        <f t="shared" si="49"/>
        <v>172.54</v>
      </c>
      <c r="S772" s="4">
        <f t="shared" si="50"/>
        <v>124.36999999999998</v>
      </c>
      <c r="T772" s="6">
        <f t="shared" si="51"/>
        <v>0.41888114243373409</v>
      </c>
    </row>
    <row r="773" spans="1:20" ht="15.6">
      <c r="A773" s="2">
        <v>184</v>
      </c>
      <c r="B773" s="10">
        <v>46151</v>
      </c>
      <c r="C773" s="3">
        <f>YEAR(SalesDataTable[[#This Row],[Order Date]])</f>
        <v>2026</v>
      </c>
      <c r="D773" s="13" t="str">
        <f>"Q"&amp;ROUNDUP(MONTH(SalesDataTable[[#This Row],[Order Date]])/3,0)</f>
        <v>Q2</v>
      </c>
      <c r="E773" s="13">
        <f>MONTH(SalesDataTable[[#This Row],[Order Date]])</f>
        <v>5</v>
      </c>
      <c r="F773" s="3" t="str">
        <f>TEXT(SalesDataTable[[#This Row],[Order Date]],"mmm")</f>
        <v>May</v>
      </c>
      <c r="G773" s="3" t="s">
        <v>0</v>
      </c>
      <c r="H773" s="3" t="s">
        <v>50</v>
      </c>
      <c r="I773" s="3" t="s">
        <v>19</v>
      </c>
      <c r="J773" s="3" t="s">
        <v>16</v>
      </c>
      <c r="K773" s="3" t="s">
        <v>9</v>
      </c>
      <c r="L773" s="3" t="s">
        <v>10</v>
      </c>
      <c r="M773" s="7">
        <v>2</v>
      </c>
      <c r="N773" s="4">
        <v>91.59</v>
      </c>
      <c r="O773" s="5">
        <v>0</v>
      </c>
      <c r="P773" s="4">
        <v>44.97</v>
      </c>
      <c r="Q773" s="4">
        <f t="shared" si="48"/>
        <v>183.18</v>
      </c>
      <c r="R773" s="4">
        <f t="shared" si="49"/>
        <v>89.94</v>
      </c>
      <c r="S773" s="4">
        <f t="shared" si="50"/>
        <v>93.240000000000009</v>
      </c>
      <c r="T773" s="6">
        <f t="shared" si="51"/>
        <v>0.50900753357353423</v>
      </c>
    </row>
    <row r="774" spans="1:20" ht="15.6">
      <c r="A774" s="2">
        <v>328</v>
      </c>
      <c r="B774" s="10">
        <v>46151</v>
      </c>
      <c r="C774" s="3">
        <f>YEAR(SalesDataTable[[#This Row],[Order Date]])</f>
        <v>2026</v>
      </c>
      <c r="D774" s="13" t="str">
        <f>"Q"&amp;ROUNDUP(MONTH(SalesDataTable[[#This Row],[Order Date]])/3,0)</f>
        <v>Q2</v>
      </c>
      <c r="E774" s="13">
        <f>MONTH(SalesDataTable[[#This Row],[Order Date]])</f>
        <v>5</v>
      </c>
      <c r="F774" s="3" t="str">
        <f>TEXT(SalesDataTable[[#This Row],[Order Date]],"mmm")</f>
        <v>May</v>
      </c>
      <c r="G774" s="3" t="s">
        <v>20</v>
      </c>
      <c r="H774" s="3" t="s">
        <v>47</v>
      </c>
      <c r="I774" s="3" t="s">
        <v>2</v>
      </c>
      <c r="J774" s="3" t="s">
        <v>3</v>
      </c>
      <c r="K774" s="3" t="s">
        <v>34</v>
      </c>
      <c r="L774" s="3" t="s">
        <v>45</v>
      </c>
      <c r="M774" s="7">
        <v>1</v>
      </c>
      <c r="N774" s="4">
        <v>51.78</v>
      </c>
      <c r="O774" s="5">
        <v>0.1</v>
      </c>
      <c r="P774" s="4">
        <v>21.63</v>
      </c>
      <c r="Q774" s="4">
        <f t="shared" si="48"/>
        <v>46.602000000000004</v>
      </c>
      <c r="R774" s="4">
        <f t="shared" si="49"/>
        <v>21.63</v>
      </c>
      <c r="S774" s="4">
        <f t="shared" si="50"/>
        <v>24.972000000000005</v>
      </c>
      <c r="T774" s="6">
        <f t="shared" si="51"/>
        <v>0.53585683017896235</v>
      </c>
    </row>
    <row r="775" spans="1:20" ht="15.6">
      <c r="A775" s="2">
        <v>908</v>
      </c>
      <c r="B775" s="10">
        <v>46151</v>
      </c>
      <c r="C775" s="3">
        <f>YEAR(SalesDataTable[[#This Row],[Order Date]])</f>
        <v>2026</v>
      </c>
      <c r="D775" s="13" t="str">
        <f>"Q"&amp;ROUNDUP(MONTH(SalesDataTable[[#This Row],[Order Date]])/3,0)</f>
        <v>Q2</v>
      </c>
      <c r="E775" s="13">
        <f>MONTH(SalesDataTable[[#This Row],[Order Date]])</f>
        <v>5</v>
      </c>
      <c r="F775" s="3" t="str">
        <f>TEXT(SalesDataTable[[#This Row],[Order Date]],"mmm")</f>
        <v>May</v>
      </c>
      <c r="G775" s="3" t="s">
        <v>20</v>
      </c>
      <c r="H775" s="3" t="s">
        <v>33</v>
      </c>
      <c r="I775" s="3" t="s">
        <v>19</v>
      </c>
      <c r="J775" s="3" t="s">
        <v>3</v>
      </c>
      <c r="K775" s="3" t="s">
        <v>14</v>
      </c>
      <c r="L775" s="3" t="s">
        <v>32</v>
      </c>
      <c r="M775" s="7">
        <v>2</v>
      </c>
      <c r="N775" s="4">
        <v>46.25</v>
      </c>
      <c r="O775" s="5">
        <v>0</v>
      </c>
      <c r="P775" s="4">
        <v>18.12</v>
      </c>
      <c r="Q775" s="4">
        <f t="shared" si="48"/>
        <v>92.5</v>
      </c>
      <c r="R775" s="4">
        <f t="shared" si="49"/>
        <v>36.24</v>
      </c>
      <c r="S775" s="4">
        <f t="shared" si="50"/>
        <v>56.26</v>
      </c>
      <c r="T775" s="6">
        <f t="shared" si="51"/>
        <v>0.60821621621621624</v>
      </c>
    </row>
    <row r="776" spans="1:20" ht="15.6">
      <c r="A776" s="2">
        <v>3159</v>
      </c>
      <c r="B776" s="10">
        <v>46151</v>
      </c>
      <c r="C776" s="3">
        <f>YEAR(SalesDataTable[[#This Row],[Order Date]])</f>
        <v>2026</v>
      </c>
      <c r="D776" s="13" t="str">
        <f>"Q"&amp;ROUNDUP(MONTH(SalesDataTable[[#This Row],[Order Date]])/3,0)</f>
        <v>Q2</v>
      </c>
      <c r="E776" s="13">
        <f>MONTH(SalesDataTable[[#This Row],[Order Date]])</f>
        <v>5</v>
      </c>
      <c r="F776" s="3" t="str">
        <f>TEXT(SalesDataTable[[#This Row],[Order Date]],"mmm")</f>
        <v>May</v>
      </c>
      <c r="G776" s="3" t="s">
        <v>0</v>
      </c>
      <c r="H776" s="3" t="s">
        <v>1</v>
      </c>
      <c r="I776" s="3" t="s">
        <v>2</v>
      </c>
      <c r="J776" s="3" t="s">
        <v>3</v>
      </c>
      <c r="K776" s="3" t="s">
        <v>23</v>
      </c>
      <c r="L776" s="3" t="s">
        <v>29</v>
      </c>
      <c r="M776" s="7">
        <v>3</v>
      </c>
      <c r="N776" s="4">
        <v>198.5</v>
      </c>
      <c r="O776" s="5">
        <v>0</v>
      </c>
      <c r="P776" s="4">
        <v>102.23</v>
      </c>
      <c r="Q776" s="4">
        <f t="shared" si="48"/>
        <v>595.5</v>
      </c>
      <c r="R776" s="4">
        <f t="shared" si="49"/>
        <v>306.69</v>
      </c>
      <c r="S776" s="4">
        <f t="shared" si="50"/>
        <v>288.81</v>
      </c>
      <c r="T776" s="6">
        <f t="shared" si="51"/>
        <v>0.48498740554156172</v>
      </c>
    </row>
    <row r="777" spans="1:20" ht="15.6">
      <c r="A777" s="2">
        <v>4509</v>
      </c>
      <c r="B777" s="10">
        <v>46151</v>
      </c>
      <c r="C777" s="3">
        <f>YEAR(SalesDataTable[[#This Row],[Order Date]])</f>
        <v>2026</v>
      </c>
      <c r="D777" s="13" t="str">
        <f>"Q"&amp;ROUNDUP(MONTH(SalesDataTable[[#This Row],[Order Date]])/3,0)</f>
        <v>Q2</v>
      </c>
      <c r="E777" s="13">
        <f>MONTH(SalesDataTable[[#This Row],[Order Date]])</f>
        <v>5</v>
      </c>
      <c r="F777" s="3" t="str">
        <f>TEXT(SalesDataTable[[#This Row],[Order Date]],"mmm")</f>
        <v>May</v>
      </c>
      <c r="G777" s="3" t="s">
        <v>20</v>
      </c>
      <c r="H777" s="3" t="s">
        <v>33</v>
      </c>
      <c r="I777" s="3" t="s">
        <v>2</v>
      </c>
      <c r="J777" s="3" t="s">
        <v>13</v>
      </c>
      <c r="K777" s="3" t="s">
        <v>9</v>
      </c>
      <c r="L777" s="3" t="s">
        <v>37</v>
      </c>
      <c r="M777" s="7">
        <v>1</v>
      </c>
      <c r="N777" s="4">
        <v>152.80000000000001</v>
      </c>
      <c r="O777" s="5">
        <v>0.1</v>
      </c>
      <c r="P777" s="4">
        <v>77.67</v>
      </c>
      <c r="Q777" s="4">
        <f t="shared" si="48"/>
        <v>137.52000000000001</v>
      </c>
      <c r="R777" s="4">
        <f t="shared" si="49"/>
        <v>77.67</v>
      </c>
      <c r="S777" s="4">
        <f t="shared" si="50"/>
        <v>59.850000000000009</v>
      </c>
      <c r="T777" s="6">
        <f t="shared" si="51"/>
        <v>0.43520942408376967</v>
      </c>
    </row>
    <row r="778" spans="1:20" ht="15.6">
      <c r="A778" s="2">
        <v>4677</v>
      </c>
      <c r="B778" s="10">
        <v>46151</v>
      </c>
      <c r="C778" s="3">
        <f>YEAR(SalesDataTable[[#This Row],[Order Date]])</f>
        <v>2026</v>
      </c>
      <c r="D778" s="13" t="str">
        <f>"Q"&amp;ROUNDUP(MONTH(SalesDataTable[[#This Row],[Order Date]])/3,0)</f>
        <v>Q2</v>
      </c>
      <c r="E778" s="13">
        <f>MONTH(SalesDataTable[[#This Row],[Order Date]])</f>
        <v>5</v>
      </c>
      <c r="F778" s="3" t="str">
        <f>TEXT(SalesDataTable[[#This Row],[Order Date]],"mmm")</f>
        <v>May</v>
      </c>
      <c r="G778" s="3" t="s">
        <v>6</v>
      </c>
      <c r="H778" s="3" t="s">
        <v>49</v>
      </c>
      <c r="I778" s="3" t="s">
        <v>2</v>
      </c>
      <c r="J778" s="3" t="s">
        <v>16</v>
      </c>
      <c r="K778" s="3" t="s">
        <v>14</v>
      </c>
      <c r="L778" s="3" t="s">
        <v>48</v>
      </c>
      <c r="M778" s="7">
        <v>2</v>
      </c>
      <c r="N778" s="4">
        <v>161.47999999999999</v>
      </c>
      <c r="O778" s="5">
        <v>0</v>
      </c>
      <c r="P778" s="4">
        <v>85.03</v>
      </c>
      <c r="Q778" s="4">
        <f t="shared" si="48"/>
        <v>322.95999999999998</v>
      </c>
      <c r="R778" s="4">
        <f t="shared" si="49"/>
        <v>170.06</v>
      </c>
      <c r="S778" s="4">
        <f t="shared" si="50"/>
        <v>152.89999999999998</v>
      </c>
      <c r="T778" s="6">
        <f t="shared" si="51"/>
        <v>0.47343324250681196</v>
      </c>
    </row>
    <row r="779" spans="1:20" ht="15.6">
      <c r="A779" s="2">
        <v>4867</v>
      </c>
      <c r="B779" s="10">
        <v>46151</v>
      </c>
      <c r="C779" s="3">
        <f>YEAR(SalesDataTable[[#This Row],[Order Date]])</f>
        <v>2026</v>
      </c>
      <c r="D779" s="13" t="str">
        <f>"Q"&amp;ROUNDUP(MONTH(SalesDataTable[[#This Row],[Order Date]])/3,0)</f>
        <v>Q2</v>
      </c>
      <c r="E779" s="13">
        <f>MONTH(SalesDataTable[[#This Row],[Order Date]])</f>
        <v>5</v>
      </c>
      <c r="F779" s="3" t="str">
        <f>TEXT(SalesDataTable[[#This Row],[Order Date]],"mmm")</f>
        <v>May</v>
      </c>
      <c r="G779" s="3" t="s">
        <v>6</v>
      </c>
      <c r="H779" s="3" t="s">
        <v>27</v>
      </c>
      <c r="I779" s="3" t="s">
        <v>19</v>
      </c>
      <c r="J779" s="3" t="s">
        <v>3</v>
      </c>
      <c r="K779" s="3" t="s">
        <v>4</v>
      </c>
      <c r="L779" s="3" t="s">
        <v>5</v>
      </c>
      <c r="M779" s="7">
        <v>1</v>
      </c>
      <c r="N779" s="4">
        <v>82.86</v>
      </c>
      <c r="O779" s="5">
        <v>0</v>
      </c>
      <c r="P779" s="4">
        <v>42.67</v>
      </c>
      <c r="Q779" s="4">
        <f t="shared" si="48"/>
        <v>82.86</v>
      </c>
      <c r="R779" s="4">
        <f t="shared" si="49"/>
        <v>42.67</v>
      </c>
      <c r="S779" s="4">
        <f t="shared" si="50"/>
        <v>40.19</v>
      </c>
      <c r="T779" s="6">
        <f t="shared" si="51"/>
        <v>0.48503499879314504</v>
      </c>
    </row>
    <row r="780" spans="1:20" ht="15.6">
      <c r="A780" s="2">
        <v>1615</v>
      </c>
      <c r="B780" s="10">
        <v>46152</v>
      </c>
      <c r="C780" s="3">
        <f>YEAR(SalesDataTable[[#This Row],[Order Date]])</f>
        <v>2026</v>
      </c>
      <c r="D780" s="13" t="str">
        <f>"Q"&amp;ROUNDUP(MONTH(SalesDataTable[[#This Row],[Order Date]])/3,0)</f>
        <v>Q2</v>
      </c>
      <c r="E780" s="13">
        <f>MONTH(SalesDataTable[[#This Row],[Order Date]])</f>
        <v>5</v>
      </c>
      <c r="F780" s="3" t="str">
        <f>TEXT(SalesDataTable[[#This Row],[Order Date]],"mmm")</f>
        <v>May</v>
      </c>
      <c r="G780" s="3" t="s">
        <v>20</v>
      </c>
      <c r="H780" s="3" t="s">
        <v>21</v>
      </c>
      <c r="I780" s="3" t="s">
        <v>2</v>
      </c>
      <c r="J780" s="3" t="s">
        <v>13</v>
      </c>
      <c r="K780" s="3" t="s">
        <v>34</v>
      </c>
      <c r="L780" s="3" t="s">
        <v>45</v>
      </c>
      <c r="M780" s="7">
        <v>1</v>
      </c>
      <c r="N780" s="4">
        <v>51.15</v>
      </c>
      <c r="O780" s="5">
        <v>0</v>
      </c>
      <c r="P780" s="4">
        <v>21.39</v>
      </c>
      <c r="Q780" s="4">
        <f t="shared" si="48"/>
        <v>51.15</v>
      </c>
      <c r="R780" s="4">
        <f t="shared" si="49"/>
        <v>21.39</v>
      </c>
      <c r="S780" s="4">
        <f t="shared" si="50"/>
        <v>29.759999999999998</v>
      </c>
      <c r="T780" s="6">
        <f t="shared" si="51"/>
        <v>0.58181818181818179</v>
      </c>
    </row>
    <row r="781" spans="1:20" ht="15.6">
      <c r="A781" s="2">
        <v>1812</v>
      </c>
      <c r="B781" s="10">
        <v>46152</v>
      </c>
      <c r="C781" s="3">
        <f>YEAR(SalesDataTable[[#This Row],[Order Date]])</f>
        <v>2026</v>
      </c>
      <c r="D781" s="13" t="str">
        <f>"Q"&amp;ROUNDUP(MONTH(SalesDataTable[[#This Row],[Order Date]])/3,0)</f>
        <v>Q2</v>
      </c>
      <c r="E781" s="13">
        <f>MONTH(SalesDataTable[[#This Row],[Order Date]])</f>
        <v>5</v>
      </c>
      <c r="F781" s="3" t="str">
        <f>TEXT(SalesDataTable[[#This Row],[Order Date]],"mmm")</f>
        <v>May</v>
      </c>
      <c r="G781" s="3" t="s">
        <v>11</v>
      </c>
      <c r="H781" s="3" t="s">
        <v>12</v>
      </c>
      <c r="I781" s="3" t="s">
        <v>8</v>
      </c>
      <c r="J781" s="3" t="s">
        <v>16</v>
      </c>
      <c r="K781" s="3" t="s">
        <v>34</v>
      </c>
      <c r="L781" s="3" t="s">
        <v>45</v>
      </c>
      <c r="M781" s="7">
        <v>12</v>
      </c>
      <c r="N781" s="4">
        <v>50.53</v>
      </c>
      <c r="O781" s="5">
        <v>0.1</v>
      </c>
      <c r="P781" s="4">
        <v>22.09</v>
      </c>
      <c r="Q781" s="4">
        <f t="shared" si="48"/>
        <v>545.72400000000005</v>
      </c>
      <c r="R781" s="4">
        <f t="shared" si="49"/>
        <v>265.08</v>
      </c>
      <c r="S781" s="4">
        <f t="shared" si="50"/>
        <v>280.64400000000006</v>
      </c>
      <c r="T781" s="6">
        <f t="shared" si="51"/>
        <v>0.5142599555819426</v>
      </c>
    </row>
    <row r="782" spans="1:20" ht="15.6">
      <c r="A782" s="2">
        <v>3645</v>
      </c>
      <c r="B782" s="10">
        <v>46152</v>
      </c>
      <c r="C782" s="3">
        <f>YEAR(SalesDataTable[[#This Row],[Order Date]])</f>
        <v>2026</v>
      </c>
      <c r="D782" s="13" t="str">
        <f>"Q"&amp;ROUNDUP(MONTH(SalesDataTable[[#This Row],[Order Date]])/3,0)</f>
        <v>Q2</v>
      </c>
      <c r="E782" s="13">
        <f>MONTH(SalesDataTable[[#This Row],[Order Date]])</f>
        <v>5</v>
      </c>
      <c r="F782" s="3" t="str">
        <f>TEXT(SalesDataTable[[#This Row],[Order Date]],"mmm")</f>
        <v>May</v>
      </c>
      <c r="G782" s="3" t="s">
        <v>6</v>
      </c>
      <c r="H782" s="3" t="s">
        <v>7</v>
      </c>
      <c r="I782" s="3" t="s">
        <v>28</v>
      </c>
      <c r="J782" s="3" t="s">
        <v>3</v>
      </c>
      <c r="K782" s="3" t="s">
        <v>4</v>
      </c>
      <c r="L782" s="3" t="s">
        <v>22</v>
      </c>
      <c r="M782" s="7">
        <v>2</v>
      </c>
      <c r="N782" s="4">
        <v>50.93</v>
      </c>
      <c r="O782" s="5">
        <v>0</v>
      </c>
      <c r="P782" s="4">
        <v>22.91</v>
      </c>
      <c r="Q782" s="4">
        <f t="shared" si="48"/>
        <v>101.86</v>
      </c>
      <c r="R782" s="4">
        <f t="shared" si="49"/>
        <v>45.82</v>
      </c>
      <c r="S782" s="4">
        <f t="shared" si="50"/>
        <v>56.04</v>
      </c>
      <c r="T782" s="6">
        <f t="shared" si="51"/>
        <v>0.55016689573924993</v>
      </c>
    </row>
    <row r="783" spans="1:20" ht="15.6">
      <c r="A783" s="2">
        <v>3804</v>
      </c>
      <c r="B783" s="10">
        <v>46152</v>
      </c>
      <c r="C783" s="3">
        <f>YEAR(SalesDataTable[[#This Row],[Order Date]])</f>
        <v>2026</v>
      </c>
      <c r="D783" s="13" t="str">
        <f>"Q"&amp;ROUNDUP(MONTH(SalesDataTable[[#This Row],[Order Date]])/3,0)</f>
        <v>Q2</v>
      </c>
      <c r="E783" s="13">
        <f>MONTH(SalesDataTable[[#This Row],[Order Date]])</f>
        <v>5</v>
      </c>
      <c r="F783" s="3" t="str">
        <f>TEXT(SalesDataTable[[#This Row],[Order Date]],"mmm")</f>
        <v>May</v>
      </c>
      <c r="G783" s="3" t="s">
        <v>11</v>
      </c>
      <c r="H783" s="3" t="s">
        <v>25</v>
      </c>
      <c r="I783" s="3" t="s">
        <v>2</v>
      </c>
      <c r="J783" s="3" t="s">
        <v>3</v>
      </c>
      <c r="K783" s="3" t="s">
        <v>34</v>
      </c>
      <c r="L783" s="3" t="s">
        <v>45</v>
      </c>
      <c r="M783" s="7">
        <v>2</v>
      </c>
      <c r="N783" s="4">
        <v>50.79</v>
      </c>
      <c r="O783" s="5">
        <v>0.05</v>
      </c>
      <c r="P783" s="4">
        <v>21.83</v>
      </c>
      <c r="Q783" s="4">
        <f t="shared" si="48"/>
        <v>96.500999999999991</v>
      </c>
      <c r="R783" s="4">
        <f t="shared" si="49"/>
        <v>43.66</v>
      </c>
      <c r="S783" s="4">
        <f t="shared" si="50"/>
        <v>52.840999999999994</v>
      </c>
      <c r="T783" s="6">
        <f t="shared" si="51"/>
        <v>0.54756945523880585</v>
      </c>
    </row>
    <row r="784" spans="1:20" ht="15.6">
      <c r="A784" s="2">
        <v>4367</v>
      </c>
      <c r="B784" s="10">
        <v>46152</v>
      </c>
      <c r="C784" s="3">
        <f>YEAR(SalesDataTable[[#This Row],[Order Date]])</f>
        <v>2026</v>
      </c>
      <c r="D784" s="13" t="str">
        <f>"Q"&amp;ROUNDUP(MONTH(SalesDataTable[[#This Row],[Order Date]])/3,0)</f>
        <v>Q2</v>
      </c>
      <c r="E784" s="13">
        <f>MONTH(SalesDataTable[[#This Row],[Order Date]])</f>
        <v>5</v>
      </c>
      <c r="F784" s="3" t="str">
        <f>TEXT(SalesDataTable[[#This Row],[Order Date]],"mmm")</f>
        <v>May</v>
      </c>
      <c r="G784" s="3" t="s">
        <v>20</v>
      </c>
      <c r="H784" s="3" t="s">
        <v>33</v>
      </c>
      <c r="I784" s="3" t="s">
        <v>2</v>
      </c>
      <c r="J784" s="3" t="s">
        <v>16</v>
      </c>
      <c r="K784" s="3" t="s">
        <v>14</v>
      </c>
      <c r="L784" s="3" t="s">
        <v>48</v>
      </c>
      <c r="M784" s="7">
        <v>5</v>
      </c>
      <c r="N784" s="4">
        <v>160.94</v>
      </c>
      <c r="O784" s="5">
        <v>0.1</v>
      </c>
      <c r="P784" s="4">
        <v>88.89</v>
      </c>
      <c r="Q784" s="4">
        <f t="shared" si="48"/>
        <v>724.23</v>
      </c>
      <c r="R784" s="4">
        <f t="shared" si="49"/>
        <v>444.45</v>
      </c>
      <c r="S784" s="4">
        <f t="shared" si="50"/>
        <v>279.78000000000003</v>
      </c>
      <c r="T784" s="6">
        <f t="shared" si="51"/>
        <v>0.38631374011018604</v>
      </c>
    </row>
    <row r="785" spans="1:20" ht="15.6">
      <c r="A785" s="2">
        <v>4746</v>
      </c>
      <c r="B785" s="10">
        <v>46152</v>
      </c>
      <c r="C785" s="3">
        <f>YEAR(SalesDataTable[[#This Row],[Order Date]])</f>
        <v>2026</v>
      </c>
      <c r="D785" s="13" t="str">
        <f>"Q"&amp;ROUNDUP(MONTH(SalesDataTable[[#This Row],[Order Date]])/3,0)</f>
        <v>Q2</v>
      </c>
      <c r="E785" s="13">
        <f>MONTH(SalesDataTable[[#This Row],[Order Date]])</f>
        <v>5</v>
      </c>
      <c r="F785" s="3" t="str">
        <f>TEXT(SalesDataTable[[#This Row],[Order Date]],"mmm")</f>
        <v>May</v>
      </c>
      <c r="G785" s="3" t="s">
        <v>6</v>
      </c>
      <c r="H785" s="3" t="s">
        <v>7</v>
      </c>
      <c r="I785" s="3" t="s">
        <v>2</v>
      </c>
      <c r="J785" s="3" t="s">
        <v>3</v>
      </c>
      <c r="K785" s="3" t="s">
        <v>34</v>
      </c>
      <c r="L785" s="3" t="s">
        <v>42</v>
      </c>
      <c r="M785" s="7">
        <v>2</v>
      </c>
      <c r="N785" s="4">
        <v>36.409999999999997</v>
      </c>
      <c r="O785" s="5">
        <v>0</v>
      </c>
      <c r="P785" s="4">
        <v>13.92</v>
      </c>
      <c r="Q785" s="4">
        <f t="shared" si="48"/>
        <v>72.819999999999993</v>
      </c>
      <c r="R785" s="4">
        <f t="shared" si="49"/>
        <v>27.84</v>
      </c>
      <c r="S785" s="4">
        <f t="shared" si="50"/>
        <v>44.97999999999999</v>
      </c>
      <c r="T785" s="6">
        <f t="shared" si="51"/>
        <v>0.61768744850315838</v>
      </c>
    </row>
    <row r="786" spans="1:20" ht="15.6">
      <c r="A786" s="2">
        <v>4795</v>
      </c>
      <c r="B786" s="10">
        <v>46152</v>
      </c>
      <c r="C786" s="3">
        <f>YEAR(SalesDataTable[[#This Row],[Order Date]])</f>
        <v>2026</v>
      </c>
      <c r="D786" s="13" t="str">
        <f>"Q"&amp;ROUNDUP(MONTH(SalesDataTable[[#This Row],[Order Date]])/3,0)</f>
        <v>Q2</v>
      </c>
      <c r="E786" s="13">
        <f>MONTH(SalesDataTable[[#This Row],[Order Date]])</f>
        <v>5</v>
      </c>
      <c r="F786" s="3" t="str">
        <f>TEXT(SalesDataTable[[#This Row],[Order Date]],"mmm")</f>
        <v>May</v>
      </c>
      <c r="G786" s="3" t="s">
        <v>20</v>
      </c>
      <c r="H786" s="3" t="s">
        <v>21</v>
      </c>
      <c r="I786" s="3" t="s">
        <v>28</v>
      </c>
      <c r="J786" s="3" t="s">
        <v>3</v>
      </c>
      <c r="K786" s="3" t="s">
        <v>9</v>
      </c>
      <c r="L786" s="3" t="s">
        <v>46</v>
      </c>
      <c r="M786" s="7">
        <v>2</v>
      </c>
      <c r="N786" s="4">
        <v>72.25</v>
      </c>
      <c r="O786" s="5">
        <v>0</v>
      </c>
      <c r="P786" s="4">
        <v>32.25</v>
      </c>
      <c r="Q786" s="4">
        <f t="shared" si="48"/>
        <v>144.5</v>
      </c>
      <c r="R786" s="4">
        <f t="shared" si="49"/>
        <v>64.5</v>
      </c>
      <c r="S786" s="4">
        <f t="shared" si="50"/>
        <v>80</v>
      </c>
      <c r="T786" s="6">
        <f t="shared" si="51"/>
        <v>0.55363321799307963</v>
      </c>
    </row>
    <row r="787" spans="1:20" ht="15.6">
      <c r="A787" s="2">
        <v>4800</v>
      </c>
      <c r="B787" s="10">
        <v>46152</v>
      </c>
      <c r="C787" s="3">
        <f>YEAR(SalesDataTable[[#This Row],[Order Date]])</f>
        <v>2026</v>
      </c>
      <c r="D787" s="13" t="str">
        <f>"Q"&amp;ROUNDUP(MONTH(SalesDataTable[[#This Row],[Order Date]])/3,0)</f>
        <v>Q2</v>
      </c>
      <c r="E787" s="13">
        <f>MONTH(SalesDataTable[[#This Row],[Order Date]])</f>
        <v>5</v>
      </c>
      <c r="F787" s="3" t="str">
        <f>TEXT(SalesDataTable[[#This Row],[Order Date]],"mmm")</f>
        <v>May</v>
      </c>
      <c r="G787" s="3" t="s">
        <v>20</v>
      </c>
      <c r="H787" s="3" t="s">
        <v>33</v>
      </c>
      <c r="I787" s="3" t="s">
        <v>19</v>
      </c>
      <c r="J787" s="3" t="s">
        <v>13</v>
      </c>
      <c r="K787" s="3" t="s">
        <v>4</v>
      </c>
      <c r="L787" s="3" t="s">
        <v>30</v>
      </c>
      <c r="M787" s="7">
        <v>4</v>
      </c>
      <c r="N787" s="4">
        <v>103.36</v>
      </c>
      <c r="O787" s="5">
        <v>0</v>
      </c>
      <c r="P787" s="4">
        <v>51.59</v>
      </c>
      <c r="Q787" s="4">
        <f t="shared" si="48"/>
        <v>413.44</v>
      </c>
      <c r="R787" s="4">
        <f t="shared" si="49"/>
        <v>206.36</v>
      </c>
      <c r="S787" s="4">
        <f t="shared" si="50"/>
        <v>207.07999999999998</v>
      </c>
      <c r="T787" s="6">
        <f t="shared" si="51"/>
        <v>0.50087074303405565</v>
      </c>
    </row>
    <row r="788" spans="1:20" ht="15.6">
      <c r="A788" s="2">
        <v>5018</v>
      </c>
      <c r="B788" s="10">
        <v>46152</v>
      </c>
      <c r="C788" s="3">
        <f>YEAR(SalesDataTable[[#This Row],[Order Date]])</f>
        <v>2026</v>
      </c>
      <c r="D788" s="13" t="str">
        <f>"Q"&amp;ROUNDUP(MONTH(SalesDataTable[[#This Row],[Order Date]])/3,0)</f>
        <v>Q2</v>
      </c>
      <c r="E788" s="13">
        <f>MONTH(SalesDataTable[[#This Row],[Order Date]])</f>
        <v>5</v>
      </c>
      <c r="F788" s="3" t="str">
        <f>TEXT(SalesDataTable[[#This Row],[Order Date]],"mmm")</f>
        <v>May</v>
      </c>
      <c r="G788" s="3" t="s">
        <v>11</v>
      </c>
      <c r="H788" s="3" t="s">
        <v>12</v>
      </c>
      <c r="I788" s="3" t="s">
        <v>8</v>
      </c>
      <c r="J788" s="3" t="s">
        <v>16</v>
      </c>
      <c r="K788" s="3" t="s">
        <v>9</v>
      </c>
      <c r="L788" s="3" t="s">
        <v>17</v>
      </c>
      <c r="M788" s="7">
        <v>4</v>
      </c>
      <c r="N788" s="4">
        <v>145.85</v>
      </c>
      <c r="O788" s="5">
        <v>0.15</v>
      </c>
      <c r="P788" s="4">
        <v>79.69</v>
      </c>
      <c r="Q788" s="4">
        <f t="shared" si="48"/>
        <v>495.89</v>
      </c>
      <c r="R788" s="4">
        <f t="shared" si="49"/>
        <v>318.76</v>
      </c>
      <c r="S788" s="4">
        <f t="shared" si="50"/>
        <v>177.13</v>
      </c>
      <c r="T788" s="6">
        <f t="shared" si="51"/>
        <v>0.35719615237250196</v>
      </c>
    </row>
    <row r="789" spans="1:20" ht="15.6">
      <c r="A789" s="2">
        <v>474</v>
      </c>
      <c r="B789" s="10">
        <v>46153</v>
      </c>
      <c r="C789" s="3">
        <f>YEAR(SalesDataTable[[#This Row],[Order Date]])</f>
        <v>2026</v>
      </c>
      <c r="D789" s="13" t="str">
        <f>"Q"&amp;ROUNDUP(MONTH(SalesDataTable[[#This Row],[Order Date]])/3,0)</f>
        <v>Q2</v>
      </c>
      <c r="E789" s="13">
        <f>MONTH(SalesDataTable[[#This Row],[Order Date]])</f>
        <v>5</v>
      </c>
      <c r="F789" s="3" t="str">
        <f>TEXT(SalesDataTable[[#This Row],[Order Date]],"mmm")</f>
        <v>May</v>
      </c>
      <c r="G789" s="3" t="s">
        <v>6</v>
      </c>
      <c r="H789" s="3" t="s">
        <v>43</v>
      </c>
      <c r="I789" s="3" t="s">
        <v>2</v>
      </c>
      <c r="J789" s="3" t="s">
        <v>3</v>
      </c>
      <c r="K789" s="3" t="s">
        <v>4</v>
      </c>
      <c r="L789" s="3" t="s">
        <v>30</v>
      </c>
      <c r="M789" s="7">
        <v>2</v>
      </c>
      <c r="N789" s="4">
        <v>100.49</v>
      </c>
      <c r="O789" s="5">
        <v>0.1</v>
      </c>
      <c r="P789" s="4">
        <v>50.11</v>
      </c>
      <c r="Q789" s="4">
        <f t="shared" si="48"/>
        <v>180.88200000000001</v>
      </c>
      <c r="R789" s="4">
        <f t="shared" si="49"/>
        <v>100.22</v>
      </c>
      <c r="S789" s="4">
        <f t="shared" si="50"/>
        <v>80.662000000000006</v>
      </c>
      <c r="T789" s="6">
        <f t="shared" si="51"/>
        <v>0.44593713028383147</v>
      </c>
    </row>
    <row r="790" spans="1:20" ht="15.6">
      <c r="A790" s="2">
        <v>1175</v>
      </c>
      <c r="B790" s="10">
        <v>46153</v>
      </c>
      <c r="C790" s="3">
        <f>YEAR(SalesDataTable[[#This Row],[Order Date]])</f>
        <v>2026</v>
      </c>
      <c r="D790" s="13" t="str">
        <f>"Q"&amp;ROUNDUP(MONTH(SalesDataTable[[#This Row],[Order Date]])/3,0)</f>
        <v>Q2</v>
      </c>
      <c r="E790" s="13">
        <f>MONTH(SalesDataTable[[#This Row],[Order Date]])</f>
        <v>5</v>
      </c>
      <c r="F790" s="3" t="str">
        <f>TEXT(SalesDataTable[[#This Row],[Order Date]],"mmm")</f>
        <v>May</v>
      </c>
      <c r="G790" s="3" t="s">
        <v>11</v>
      </c>
      <c r="H790" s="3" t="s">
        <v>52</v>
      </c>
      <c r="I790" s="3" t="s">
        <v>8</v>
      </c>
      <c r="J790" s="3" t="s">
        <v>3</v>
      </c>
      <c r="K790" s="3" t="s">
        <v>23</v>
      </c>
      <c r="L790" s="3" t="s">
        <v>24</v>
      </c>
      <c r="M790" s="7">
        <v>4</v>
      </c>
      <c r="N790" s="4">
        <v>332.89</v>
      </c>
      <c r="O790" s="5">
        <v>0.1</v>
      </c>
      <c r="P790" s="4">
        <v>198.06</v>
      </c>
      <c r="Q790" s="4">
        <f t="shared" si="48"/>
        <v>1198.404</v>
      </c>
      <c r="R790" s="4">
        <f t="shared" si="49"/>
        <v>792.24</v>
      </c>
      <c r="S790" s="4">
        <f t="shared" si="50"/>
        <v>406.16399999999999</v>
      </c>
      <c r="T790" s="6">
        <f t="shared" si="51"/>
        <v>0.33892076461694054</v>
      </c>
    </row>
    <row r="791" spans="1:20" ht="15.6">
      <c r="A791" s="2">
        <v>2015</v>
      </c>
      <c r="B791" s="10">
        <v>46153</v>
      </c>
      <c r="C791" s="3">
        <f>YEAR(SalesDataTable[[#This Row],[Order Date]])</f>
        <v>2026</v>
      </c>
      <c r="D791" s="13" t="str">
        <f>"Q"&amp;ROUNDUP(MONTH(SalesDataTable[[#This Row],[Order Date]])/3,0)</f>
        <v>Q2</v>
      </c>
      <c r="E791" s="13">
        <f>MONTH(SalesDataTable[[#This Row],[Order Date]])</f>
        <v>5</v>
      </c>
      <c r="F791" s="3" t="str">
        <f>TEXT(SalesDataTable[[#This Row],[Order Date]],"mmm")</f>
        <v>May</v>
      </c>
      <c r="G791" s="3" t="s">
        <v>6</v>
      </c>
      <c r="H791" s="3" t="s">
        <v>43</v>
      </c>
      <c r="I791" s="3" t="s">
        <v>2</v>
      </c>
      <c r="J791" s="3" t="s">
        <v>13</v>
      </c>
      <c r="K791" s="3" t="s">
        <v>9</v>
      </c>
      <c r="L791" s="3" t="s">
        <v>37</v>
      </c>
      <c r="M791" s="7">
        <v>1</v>
      </c>
      <c r="N791" s="4">
        <v>154.6</v>
      </c>
      <c r="O791" s="5">
        <v>0</v>
      </c>
      <c r="P791" s="4">
        <v>80.05</v>
      </c>
      <c r="Q791" s="4">
        <f t="shared" si="48"/>
        <v>154.6</v>
      </c>
      <c r="R791" s="4">
        <f t="shared" si="49"/>
        <v>80.05</v>
      </c>
      <c r="S791" s="4">
        <f t="shared" si="50"/>
        <v>74.55</v>
      </c>
      <c r="T791" s="6">
        <f t="shared" si="51"/>
        <v>0.48221216041397152</v>
      </c>
    </row>
    <row r="792" spans="1:20" ht="15.6">
      <c r="A792" s="2">
        <v>2196</v>
      </c>
      <c r="B792" s="10">
        <v>46153</v>
      </c>
      <c r="C792" s="3">
        <f>YEAR(SalesDataTable[[#This Row],[Order Date]])</f>
        <v>2026</v>
      </c>
      <c r="D792" s="13" t="str">
        <f>"Q"&amp;ROUNDUP(MONTH(SalesDataTable[[#This Row],[Order Date]])/3,0)</f>
        <v>Q2</v>
      </c>
      <c r="E792" s="13">
        <f>MONTH(SalesDataTable[[#This Row],[Order Date]])</f>
        <v>5</v>
      </c>
      <c r="F792" s="3" t="str">
        <f>TEXT(SalesDataTable[[#This Row],[Order Date]],"mmm")</f>
        <v>May</v>
      </c>
      <c r="G792" s="3" t="s">
        <v>20</v>
      </c>
      <c r="H792" s="3" t="s">
        <v>21</v>
      </c>
      <c r="I792" s="3" t="s">
        <v>28</v>
      </c>
      <c r="J792" s="3" t="s">
        <v>3</v>
      </c>
      <c r="K792" s="3" t="s">
        <v>4</v>
      </c>
      <c r="L792" s="3" t="s">
        <v>5</v>
      </c>
      <c r="M792" s="7">
        <v>1</v>
      </c>
      <c r="N792" s="4">
        <v>83.23</v>
      </c>
      <c r="O792" s="5">
        <v>0.05</v>
      </c>
      <c r="P792" s="4">
        <v>43.82</v>
      </c>
      <c r="Q792" s="4">
        <f t="shared" si="48"/>
        <v>79.0685</v>
      </c>
      <c r="R792" s="4">
        <f t="shared" si="49"/>
        <v>43.82</v>
      </c>
      <c r="S792" s="4">
        <f t="shared" si="50"/>
        <v>35.2485</v>
      </c>
      <c r="T792" s="6">
        <f t="shared" si="51"/>
        <v>0.44579699880483376</v>
      </c>
    </row>
    <row r="793" spans="1:20" ht="15.6">
      <c r="A793" s="2">
        <v>3508</v>
      </c>
      <c r="B793" s="10">
        <v>46153</v>
      </c>
      <c r="C793" s="3">
        <f>YEAR(SalesDataTable[[#This Row],[Order Date]])</f>
        <v>2026</v>
      </c>
      <c r="D793" s="13" t="str">
        <f>"Q"&amp;ROUNDUP(MONTH(SalesDataTable[[#This Row],[Order Date]])/3,0)</f>
        <v>Q2</v>
      </c>
      <c r="E793" s="13">
        <f>MONTH(SalesDataTable[[#This Row],[Order Date]])</f>
        <v>5</v>
      </c>
      <c r="F793" s="3" t="str">
        <f>TEXT(SalesDataTable[[#This Row],[Order Date]],"mmm")</f>
        <v>May</v>
      </c>
      <c r="G793" s="3" t="s">
        <v>6</v>
      </c>
      <c r="H793" s="3" t="s">
        <v>43</v>
      </c>
      <c r="I793" s="3" t="s">
        <v>28</v>
      </c>
      <c r="J793" s="3" t="s">
        <v>3</v>
      </c>
      <c r="K793" s="3" t="s">
        <v>14</v>
      </c>
      <c r="L793" s="3" t="s">
        <v>32</v>
      </c>
      <c r="M793" s="7">
        <v>3</v>
      </c>
      <c r="N793" s="4">
        <v>46.23</v>
      </c>
      <c r="O793" s="5">
        <v>0</v>
      </c>
      <c r="P793" s="4">
        <v>18.47</v>
      </c>
      <c r="Q793" s="4">
        <f t="shared" si="48"/>
        <v>138.69</v>
      </c>
      <c r="R793" s="4">
        <f t="shared" si="49"/>
        <v>55.41</v>
      </c>
      <c r="S793" s="4">
        <f t="shared" si="50"/>
        <v>83.28</v>
      </c>
      <c r="T793" s="6">
        <f t="shared" si="51"/>
        <v>0.60047588146225395</v>
      </c>
    </row>
    <row r="794" spans="1:20" ht="15.6">
      <c r="A794" s="2">
        <v>3516</v>
      </c>
      <c r="B794" s="10">
        <v>46153</v>
      </c>
      <c r="C794" s="3">
        <f>YEAR(SalesDataTable[[#This Row],[Order Date]])</f>
        <v>2026</v>
      </c>
      <c r="D794" s="13" t="str">
        <f>"Q"&amp;ROUNDUP(MONTH(SalesDataTable[[#This Row],[Order Date]])/3,0)</f>
        <v>Q2</v>
      </c>
      <c r="E794" s="13">
        <f>MONTH(SalesDataTable[[#This Row],[Order Date]])</f>
        <v>5</v>
      </c>
      <c r="F794" s="3" t="str">
        <f>TEXT(SalesDataTable[[#This Row],[Order Date]],"mmm")</f>
        <v>May</v>
      </c>
      <c r="G794" s="3" t="s">
        <v>20</v>
      </c>
      <c r="H794" s="3" t="s">
        <v>31</v>
      </c>
      <c r="I794" s="3" t="s">
        <v>28</v>
      </c>
      <c r="J794" s="3" t="s">
        <v>3</v>
      </c>
      <c r="K794" s="3" t="s">
        <v>23</v>
      </c>
      <c r="L794" s="3" t="s">
        <v>51</v>
      </c>
      <c r="M794" s="7">
        <v>1</v>
      </c>
      <c r="N794" s="4">
        <v>125.3</v>
      </c>
      <c r="O794" s="5">
        <v>0.05</v>
      </c>
      <c r="P794" s="4">
        <v>59.62</v>
      </c>
      <c r="Q794" s="4">
        <f t="shared" si="48"/>
        <v>119.035</v>
      </c>
      <c r="R794" s="4">
        <f t="shared" si="49"/>
        <v>59.62</v>
      </c>
      <c r="S794" s="4">
        <f t="shared" si="50"/>
        <v>59.414999999999999</v>
      </c>
      <c r="T794" s="6">
        <f t="shared" si="51"/>
        <v>0.49913890872432476</v>
      </c>
    </row>
    <row r="795" spans="1:20" ht="15.6">
      <c r="A795" s="2">
        <v>3570</v>
      </c>
      <c r="B795" s="10">
        <v>46153</v>
      </c>
      <c r="C795" s="3">
        <f>YEAR(SalesDataTable[[#This Row],[Order Date]])</f>
        <v>2026</v>
      </c>
      <c r="D795" s="13" t="str">
        <f>"Q"&amp;ROUNDUP(MONTH(SalesDataTable[[#This Row],[Order Date]])/3,0)</f>
        <v>Q2</v>
      </c>
      <c r="E795" s="13">
        <f>MONTH(SalesDataTable[[#This Row],[Order Date]])</f>
        <v>5</v>
      </c>
      <c r="F795" s="3" t="str">
        <f>TEXT(SalesDataTable[[#This Row],[Order Date]],"mmm")</f>
        <v>May</v>
      </c>
      <c r="G795" s="3" t="s">
        <v>6</v>
      </c>
      <c r="H795" s="3" t="s">
        <v>43</v>
      </c>
      <c r="I795" s="3" t="s">
        <v>2</v>
      </c>
      <c r="J795" s="3" t="s">
        <v>16</v>
      </c>
      <c r="K795" s="3" t="s">
        <v>14</v>
      </c>
      <c r="L795" s="3" t="s">
        <v>15</v>
      </c>
      <c r="M795" s="7">
        <v>1</v>
      </c>
      <c r="N795" s="4">
        <v>36.159999999999997</v>
      </c>
      <c r="O795" s="5">
        <v>0.1</v>
      </c>
      <c r="P795" s="4">
        <v>13.38</v>
      </c>
      <c r="Q795" s="4">
        <f t="shared" si="48"/>
        <v>32.543999999999997</v>
      </c>
      <c r="R795" s="4">
        <f t="shared" si="49"/>
        <v>13.38</v>
      </c>
      <c r="S795" s="4">
        <f t="shared" si="50"/>
        <v>19.163999999999994</v>
      </c>
      <c r="T795" s="6">
        <f t="shared" si="51"/>
        <v>0.58886430678466062</v>
      </c>
    </row>
    <row r="796" spans="1:20" ht="15.6">
      <c r="A796" s="2">
        <v>4799</v>
      </c>
      <c r="B796" s="10">
        <v>46153</v>
      </c>
      <c r="C796" s="3">
        <f>YEAR(SalesDataTable[[#This Row],[Order Date]])</f>
        <v>2026</v>
      </c>
      <c r="D796" s="13" t="str">
        <f>"Q"&amp;ROUNDUP(MONTH(SalesDataTable[[#This Row],[Order Date]])/3,0)</f>
        <v>Q2</v>
      </c>
      <c r="E796" s="13">
        <f>MONTH(SalesDataTable[[#This Row],[Order Date]])</f>
        <v>5</v>
      </c>
      <c r="F796" s="3" t="str">
        <f>TEXT(SalesDataTable[[#This Row],[Order Date]],"mmm")</f>
        <v>May</v>
      </c>
      <c r="G796" s="3" t="s">
        <v>20</v>
      </c>
      <c r="H796" s="3" t="s">
        <v>47</v>
      </c>
      <c r="I796" s="3" t="s">
        <v>2</v>
      </c>
      <c r="J796" s="3" t="s">
        <v>3</v>
      </c>
      <c r="K796" s="3" t="s">
        <v>23</v>
      </c>
      <c r="L796" s="3" t="s">
        <v>51</v>
      </c>
      <c r="M796" s="7">
        <v>1</v>
      </c>
      <c r="N796" s="4">
        <v>121.41</v>
      </c>
      <c r="O796" s="5">
        <v>0.05</v>
      </c>
      <c r="P796" s="4">
        <v>60.75</v>
      </c>
      <c r="Q796" s="4">
        <f t="shared" si="48"/>
        <v>115.33949999999999</v>
      </c>
      <c r="R796" s="4">
        <f t="shared" si="49"/>
        <v>60.75</v>
      </c>
      <c r="S796" s="4">
        <f t="shared" si="50"/>
        <v>54.589499999999987</v>
      </c>
      <c r="T796" s="6">
        <f t="shared" si="51"/>
        <v>0.47329405797666879</v>
      </c>
    </row>
    <row r="797" spans="1:20" ht="15.6">
      <c r="A797" s="2">
        <v>5156</v>
      </c>
      <c r="B797" s="10">
        <v>46153</v>
      </c>
      <c r="C797" s="3">
        <f>YEAR(SalesDataTable[[#This Row],[Order Date]])</f>
        <v>2026</v>
      </c>
      <c r="D797" s="13" t="str">
        <f>"Q"&amp;ROUNDUP(MONTH(SalesDataTable[[#This Row],[Order Date]])/3,0)</f>
        <v>Q2</v>
      </c>
      <c r="E797" s="13">
        <f>MONTH(SalesDataTable[[#This Row],[Order Date]])</f>
        <v>5</v>
      </c>
      <c r="F797" s="3" t="str">
        <f>TEXT(SalesDataTable[[#This Row],[Order Date]],"mmm")</f>
        <v>May</v>
      </c>
      <c r="G797" s="3" t="s">
        <v>0</v>
      </c>
      <c r="H797" s="3" t="s">
        <v>1</v>
      </c>
      <c r="I797" s="3" t="s">
        <v>19</v>
      </c>
      <c r="J797" s="3" t="s">
        <v>13</v>
      </c>
      <c r="K797" s="3" t="s">
        <v>14</v>
      </c>
      <c r="L797" s="3" t="s">
        <v>44</v>
      </c>
      <c r="M797" s="7">
        <v>3</v>
      </c>
      <c r="N797" s="4">
        <v>132.58000000000001</v>
      </c>
      <c r="O797" s="5">
        <v>0.1</v>
      </c>
      <c r="P797" s="4">
        <v>67.88</v>
      </c>
      <c r="Q797" s="4">
        <f t="shared" si="48"/>
        <v>357.96600000000001</v>
      </c>
      <c r="R797" s="4">
        <f t="shared" si="49"/>
        <v>203.64</v>
      </c>
      <c r="S797" s="4">
        <f t="shared" si="50"/>
        <v>154.32600000000002</v>
      </c>
      <c r="T797" s="6">
        <f t="shared" si="51"/>
        <v>0.43111915656794225</v>
      </c>
    </row>
    <row r="798" spans="1:20" ht="15.6">
      <c r="A798" s="2">
        <v>526</v>
      </c>
      <c r="B798" s="10">
        <v>46154</v>
      </c>
      <c r="C798" s="3">
        <f>YEAR(SalesDataTable[[#This Row],[Order Date]])</f>
        <v>2026</v>
      </c>
      <c r="D798" s="13" t="str">
        <f>"Q"&amp;ROUNDUP(MONTH(SalesDataTable[[#This Row],[Order Date]])/3,0)</f>
        <v>Q2</v>
      </c>
      <c r="E798" s="13">
        <f>MONTH(SalesDataTable[[#This Row],[Order Date]])</f>
        <v>5</v>
      </c>
      <c r="F798" s="3" t="str">
        <f>TEXT(SalesDataTable[[#This Row],[Order Date]],"mmm")</f>
        <v>May</v>
      </c>
      <c r="G798" s="3" t="s">
        <v>6</v>
      </c>
      <c r="H798" s="3" t="s">
        <v>7</v>
      </c>
      <c r="I798" s="3" t="s">
        <v>19</v>
      </c>
      <c r="J798" s="3" t="s">
        <v>3</v>
      </c>
      <c r="K798" s="3" t="s">
        <v>23</v>
      </c>
      <c r="L798" s="3" t="s">
        <v>40</v>
      </c>
      <c r="M798" s="7">
        <v>2</v>
      </c>
      <c r="N798" s="4">
        <v>81.11</v>
      </c>
      <c r="O798" s="5">
        <v>0.05</v>
      </c>
      <c r="P798" s="4">
        <v>40.049999999999997</v>
      </c>
      <c r="Q798" s="4">
        <f t="shared" si="48"/>
        <v>154.10899999999998</v>
      </c>
      <c r="R798" s="4">
        <f t="shared" si="49"/>
        <v>80.099999999999994</v>
      </c>
      <c r="S798" s="4">
        <f t="shared" si="50"/>
        <v>74.008999999999986</v>
      </c>
      <c r="T798" s="6">
        <f t="shared" si="51"/>
        <v>0.48023801335418437</v>
      </c>
    </row>
    <row r="799" spans="1:20" ht="15.6">
      <c r="A799" s="2">
        <v>712</v>
      </c>
      <c r="B799" s="10">
        <v>46154</v>
      </c>
      <c r="C799" s="3">
        <f>YEAR(SalesDataTable[[#This Row],[Order Date]])</f>
        <v>2026</v>
      </c>
      <c r="D799" s="13" t="str">
        <f>"Q"&amp;ROUNDUP(MONTH(SalesDataTable[[#This Row],[Order Date]])/3,0)</f>
        <v>Q2</v>
      </c>
      <c r="E799" s="13">
        <f>MONTH(SalesDataTable[[#This Row],[Order Date]])</f>
        <v>5</v>
      </c>
      <c r="F799" s="3" t="str">
        <f>TEXT(SalesDataTable[[#This Row],[Order Date]],"mmm")</f>
        <v>May</v>
      </c>
      <c r="G799" s="3" t="s">
        <v>6</v>
      </c>
      <c r="H799" s="3" t="s">
        <v>49</v>
      </c>
      <c r="I799" s="3" t="s">
        <v>28</v>
      </c>
      <c r="J799" s="3" t="s">
        <v>16</v>
      </c>
      <c r="K799" s="3" t="s">
        <v>4</v>
      </c>
      <c r="L799" s="3" t="s">
        <v>30</v>
      </c>
      <c r="M799" s="7">
        <v>3</v>
      </c>
      <c r="N799" s="4">
        <v>104.54</v>
      </c>
      <c r="O799" s="5">
        <v>0</v>
      </c>
      <c r="P799" s="4">
        <v>51.45</v>
      </c>
      <c r="Q799" s="4">
        <f t="shared" si="48"/>
        <v>313.62</v>
      </c>
      <c r="R799" s="4">
        <f t="shared" si="49"/>
        <v>154.35000000000002</v>
      </c>
      <c r="S799" s="4">
        <f t="shared" si="50"/>
        <v>159.26999999999998</v>
      </c>
      <c r="T799" s="6">
        <f t="shared" si="51"/>
        <v>0.50784388750717424</v>
      </c>
    </row>
    <row r="800" spans="1:20" ht="15.6">
      <c r="A800" s="2">
        <v>1533</v>
      </c>
      <c r="B800" s="10">
        <v>46154</v>
      </c>
      <c r="C800" s="3">
        <f>YEAR(SalesDataTable[[#This Row],[Order Date]])</f>
        <v>2026</v>
      </c>
      <c r="D800" s="13" t="str">
        <f>"Q"&amp;ROUNDUP(MONTH(SalesDataTable[[#This Row],[Order Date]])/3,0)</f>
        <v>Q2</v>
      </c>
      <c r="E800" s="13">
        <f>MONTH(SalesDataTable[[#This Row],[Order Date]])</f>
        <v>5</v>
      </c>
      <c r="F800" s="3" t="str">
        <f>TEXT(SalesDataTable[[#This Row],[Order Date]],"mmm")</f>
        <v>May</v>
      </c>
      <c r="G800" s="3" t="s">
        <v>11</v>
      </c>
      <c r="H800" s="3" t="s">
        <v>52</v>
      </c>
      <c r="I800" s="3" t="s">
        <v>19</v>
      </c>
      <c r="J800" s="3" t="s">
        <v>13</v>
      </c>
      <c r="K800" s="3" t="s">
        <v>9</v>
      </c>
      <c r="L800" s="3" t="s">
        <v>17</v>
      </c>
      <c r="M800" s="7">
        <v>3</v>
      </c>
      <c r="N800" s="4">
        <v>143.87</v>
      </c>
      <c r="O800" s="5">
        <v>0</v>
      </c>
      <c r="P800" s="4">
        <v>79.2</v>
      </c>
      <c r="Q800" s="4">
        <f t="shared" si="48"/>
        <v>431.61</v>
      </c>
      <c r="R800" s="4">
        <f t="shared" si="49"/>
        <v>237.60000000000002</v>
      </c>
      <c r="S800" s="4">
        <f t="shared" si="50"/>
        <v>194.01</v>
      </c>
      <c r="T800" s="6">
        <f t="shared" si="51"/>
        <v>0.44950302356293875</v>
      </c>
    </row>
    <row r="801" spans="1:20" ht="15.6">
      <c r="A801" s="2">
        <v>1933</v>
      </c>
      <c r="B801" s="10">
        <v>46154</v>
      </c>
      <c r="C801" s="3">
        <f>YEAR(SalesDataTable[[#This Row],[Order Date]])</f>
        <v>2026</v>
      </c>
      <c r="D801" s="13" t="str">
        <f>"Q"&amp;ROUNDUP(MONTH(SalesDataTable[[#This Row],[Order Date]])/3,0)</f>
        <v>Q2</v>
      </c>
      <c r="E801" s="13">
        <f>MONTH(SalesDataTable[[#This Row],[Order Date]])</f>
        <v>5</v>
      </c>
      <c r="F801" s="3" t="str">
        <f>TEXT(SalesDataTable[[#This Row],[Order Date]],"mmm")</f>
        <v>May</v>
      </c>
      <c r="G801" s="3" t="s">
        <v>20</v>
      </c>
      <c r="H801" s="3" t="s">
        <v>47</v>
      </c>
      <c r="I801" s="3" t="s">
        <v>2</v>
      </c>
      <c r="J801" s="3" t="s">
        <v>3</v>
      </c>
      <c r="K801" s="3" t="s">
        <v>14</v>
      </c>
      <c r="L801" s="3" t="s">
        <v>15</v>
      </c>
      <c r="M801" s="7">
        <v>1</v>
      </c>
      <c r="N801" s="4">
        <v>36.950000000000003</v>
      </c>
      <c r="O801" s="5">
        <v>0.1</v>
      </c>
      <c r="P801" s="4">
        <v>13.26</v>
      </c>
      <c r="Q801" s="4">
        <f t="shared" si="48"/>
        <v>33.255000000000003</v>
      </c>
      <c r="R801" s="4">
        <f t="shared" si="49"/>
        <v>13.26</v>
      </c>
      <c r="S801" s="4">
        <f t="shared" si="50"/>
        <v>19.995000000000005</v>
      </c>
      <c r="T801" s="6">
        <f t="shared" si="51"/>
        <v>0.60126296797474077</v>
      </c>
    </row>
    <row r="802" spans="1:20" ht="15.6">
      <c r="A802" s="2">
        <v>3128</v>
      </c>
      <c r="B802" s="10">
        <v>46154</v>
      </c>
      <c r="C802" s="3">
        <f>YEAR(SalesDataTable[[#This Row],[Order Date]])</f>
        <v>2026</v>
      </c>
      <c r="D802" s="13" t="str">
        <f>"Q"&amp;ROUNDUP(MONTH(SalesDataTable[[#This Row],[Order Date]])/3,0)</f>
        <v>Q2</v>
      </c>
      <c r="E802" s="13">
        <f>MONTH(SalesDataTable[[#This Row],[Order Date]])</f>
        <v>5</v>
      </c>
      <c r="F802" s="3" t="str">
        <f>TEXT(SalesDataTable[[#This Row],[Order Date]],"mmm")</f>
        <v>May</v>
      </c>
      <c r="G802" s="3" t="s">
        <v>11</v>
      </c>
      <c r="H802" s="3" t="s">
        <v>25</v>
      </c>
      <c r="I802" s="3" t="s">
        <v>2</v>
      </c>
      <c r="J802" s="3" t="s">
        <v>13</v>
      </c>
      <c r="K802" s="3" t="s">
        <v>23</v>
      </c>
      <c r="L802" s="3" t="s">
        <v>51</v>
      </c>
      <c r="M802" s="7">
        <v>1</v>
      </c>
      <c r="N802" s="4">
        <v>121.38</v>
      </c>
      <c r="O802" s="5">
        <v>0</v>
      </c>
      <c r="P802" s="4">
        <v>59.68</v>
      </c>
      <c r="Q802" s="4">
        <f t="shared" si="48"/>
        <v>121.38</v>
      </c>
      <c r="R802" s="4">
        <f t="shared" si="49"/>
        <v>59.68</v>
      </c>
      <c r="S802" s="4">
        <f t="shared" si="50"/>
        <v>61.699999999999996</v>
      </c>
      <c r="T802" s="6">
        <f t="shared" si="51"/>
        <v>0.50832097544900312</v>
      </c>
    </row>
    <row r="803" spans="1:20" ht="15.6">
      <c r="A803" s="2">
        <v>4922</v>
      </c>
      <c r="B803" s="10">
        <v>46154</v>
      </c>
      <c r="C803" s="3">
        <f>YEAR(SalesDataTable[[#This Row],[Order Date]])</f>
        <v>2026</v>
      </c>
      <c r="D803" s="13" t="str">
        <f>"Q"&amp;ROUNDUP(MONTH(SalesDataTable[[#This Row],[Order Date]])/3,0)</f>
        <v>Q2</v>
      </c>
      <c r="E803" s="13">
        <f>MONTH(SalesDataTable[[#This Row],[Order Date]])</f>
        <v>5</v>
      </c>
      <c r="F803" s="3" t="str">
        <f>TEXT(SalesDataTable[[#This Row],[Order Date]],"mmm")</f>
        <v>May</v>
      </c>
      <c r="G803" s="3" t="s">
        <v>20</v>
      </c>
      <c r="H803" s="3" t="s">
        <v>33</v>
      </c>
      <c r="I803" s="3" t="s">
        <v>2</v>
      </c>
      <c r="J803" s="3" t="s">
        <v>3</v>
      </c>
      <c r="K803" s="3" t="s">
        <v>34</v>
      </c>
      <c r="L803" s="3" t="s">
        <v>35</v>
      </c>
      <c r="M803" s="7">
        <v>2</v>
      </c>
      <c r="N803" s="4">
        <v>39.79</v>
      </c>
      <c r="O803" s="5">
        <v>0.1</v>
      </c>
      <c r="P803" s="4">
        <v>14.33</v>
      </c>
      <c r="Q803" s="4">
        <f t="shared" si="48"/>
        <v>71.622</v>
      </c>
      <c r="R803" s="4">
        <f t="shared" si="49"/>
        <v>28.66</v>
      </c>
      <c r="S803" s="4">
        <f t="shared" si="50"/>
        <v>42.962000000000003</v>
      </c>
      <c r="T803" s="6">
        <f t="shared" si="51"/>
        <v>0.59984362346764963</v>
      </c>
    </row>
    <row r="804" spans="1:20" ht="15.6">
      <c r="A804" s="2">
        <v>5051</v>
      </c>
      <c r="B804" s="10">
        <v>46154</v>
      </c>
      <c r="C804" s="3">
        <f>YEAR(SalesDataTable[[#This Row],[Order Date]])</f>
        <v>2026</v>
      </c>
      <c r="D804" s="13" t="str">
        <f>"Q"&amp;ROUNDUP(MONTH(SalesDataTable[[#This Row],[Order Date]])/3,0)</f>
        <v>Q2</v>
      </c>
      <c r="E804" s="13">
        <f>MONTH(SalesDataTable[[#This Row],[Order Date]])</f>
        <v>5</v>
      </c>
      <c r="F804" s="3" t="str">
        <f>TEXT(SalesDataTable[[#This Row],[Order Date]],"mmm")</f>
        <v>May</v>
      </c>
      <c r="G804" s="3" t="s">
        <v>0</v>
      </c>
      <c r="H804" s="3" t="s">
        <v>50</v>
      </c>
      <c r="I804" s="3" t="s">
        <v>19</v>
      </c>
      <c r="J804" s="3" t="s">
        <v>3</v>
      </c>
      <c r="K804" s="3" t="s">
        <v>4</v>
      </c>
      <c r="L804" s="3" t="s">
        <v>22</v>
      </c>
      <c r="M804" s="7">
        <v>4</v>
      </c>
      <c r="N804" s="4">
        <v>51.31</v>
      </c>
      <c r="O804" s="5">
        <v>0</v>
      </c>
      <c r="P804" s="4">
        <v>22.19</v>
      </c>
      <c r="Q804" s="4">
        <f t="shared" si="48"/>
        <v>205.24</v>
      </c>
      <c r="R804" s="4">
        <f t="shared" si="49"/>
        <v>88.76</v>
      </c>
      <c r="S804" s="4">
        <f t="shared" si="50"/>
        <v>116.48</v>
      </c>
      <c r="T804" s="6">
        <f t="shared" si="51"/>
        <v>0.56753069577080495</v>
      </c>
    </row>
    <row r="805" spans="1:20" ht="15.6">
      <c r="A805" s="2">
        <v>5182</v>
      </c>
      <c r="B805" s="10">
        <v>46154</v>
      </c>
      <c r="C805" s="3">
        <f>YEAR(SalesDataTable[[#This Row],[Order Date]])</f>
        <v>2026</v>
      </c>
      <c r="D805" s="13" t="str">
        <f>"Q"&amp;ROUNDUP(MONTH(SalesDataTable[[#This Row],[Order Date]])/3,0)</f>
        <v>Q2</v>
      </c>
      <c r="E805" s="13">
        <f>MONTH(SalesDataTable[[#This Row],[Order Date]])</f>
        <v>5</v>
      </c>
      <c r="F805" s="3" t="str">
        <f>TEXT(SalesDataTable[[#This Row],[Order Date]],"mmm")</f>
        <v>May</v>
      </c>
      <c r="G805" s="3" t="s">
        <v>20</v>
      </c>
      <c r="H805" s="3" t="s">
        <v>31</v>
      </c>
      <c r="I805" s="3" t="s">
        <v>2</v>
      </c>
      <c r="J805" s="3" t="s">
        <v>3</v>
      </c>
      <c r="K805" s="3" t="s">
        <v>34</v>
      </c>
      <c r="L805" s="3" t="s">
        <v>45</v>
      </c>
      <c r="M805" s="7">
        <v>2</v>
      </c>
      <c r="N805" s="4">
        <v>51.15</v>
      </c>
      <c r="O805" s="5">
        <v>0</v>
      </c>
      <c r="P805" s="4">
        <v>22.53</v>
      </c>
      <c r="Q805" s="4">
        <f t="shared" si="48"/>
        <v>102.3</v>
      </c>
      <c r="R805" s="4">
        <f t="shared" si="49"/>
        <v>45.06</v>
      </c>
      <c r="S805" s="4">
        <f t="shared" si="50"/>
        <v>57.239999999999995</v>
      </c>
      <c r="T805" s="6">
        <f t="shared" si="51"/>
        <v>0.55953079178885623</v>
      </c>
    </row>
    <row r="806" spans="1:20" ht="15.6">
      <c r="A806" s="2">
        <v>1071</v>
      </c>
      <c r="B806" s="10">
        <v>46155</v>
      </c>
      <c r="C806" s="3">
        <f>YEAR(SalesDataTable[[#This Row],[Order Date]])</f>
        <v>2026</v>
      </c>
      <c r="D806" s="13" t="str">
        <f>"Q"&amp;ROUNDUP(MONTH(SalesDataTable[[#This Row],[Order Date]])/3,0)</f>
        <v>Q2</v>
      </c>
      <c r="E806" s="13">
        <f>MONTH(SalesDataTable[[#This Row],[Order Date]])</f>
        <v>5</v>
      </c>
      <c r="F806" s="3" t="str">
        <f>TEXT(SalesDataTable[[#This Row],[Order Date]],"mmm")</f>
        <v>May</v>
      </c>
      <c r="G806" s="3" t="s">
        <v>6</v>
      </c>
      <c r="H806" s="3" t="s">
        <v>43</v>
      </c>
      <c r="I806" s="3" t="s">
        <v>19</v>
      </c>
      <c r="J806" s="3" t="s">
        <v>16</v>
      </c>
      <c r="K806" s="3" t="s">
        <v>34</v>
      </c>
      <c r="L806" s="3" t="s">
        <v>45</v>
      </c>
      <c r="M806" s="7">
        <v>1</v>
      </c>
      <c r="N806" s="4">
        <v>50.83</v>
      </c>
      <c r="O806" s="5">
        <v>0.1</v>
      </c>
      <c r="P806" s="4">
        <v>21.82</v>
      </c>
      <c r="Q806" s="4">
        <f t="shared" si="48"/>
        <v>45.747</v>
      </c>
      <c r="R806" s="4">
        <f t="shared" si="49"/>
        <v>21.82</v>
      </c>
      <c r="S806" s="4">
        <f t="shared" si="50"/>
        <v>23.927</v>
      </c>
      <c r="T806" s="6">
        <f t="shared" si="51"/>
        <v>0.52302883249174803</v>
      </c>
    </row>
    <row r="807" spans="1:20" ht="15.6">
      <c r="A807" s="2">
        <v>1210</v>
      </c>
      <c r="B807" s="10">
        <v>46155</v>
      </c>
      <c r="C807" s="3">
        <f>YEAR(SalesDataTable[[#This Row],[Order Date]])</f>
        <v>2026</v>
      </c>
      <c r="D807" s="13" t="str">
        <f>"Q"&amp;ROUNDUP(MONTH(SalesDataTable[[#This Row],[Order Date]])/3,0)</f>
        <v>Q2</v>
      </c>
      <c r="E807" s="13">
        <f>MONTH(SalesDataTable[[#This Row],[Order Date]])</f>
        <v>5</v>
      </c>
      <c r="F807" s="3" t="str">
        <f>TEXT(SalesDataTable[[#This Row],[Order Date]],"mmm")</f>
        <v>May</v>
      </c>
      <c r="G807" s="3" t="s">
        <v>11</v>
      </c>
      <c r="H807" s="3" t="s">
        <v>12</v>
      </c>
      <c r="I807" s="3" t="s">
        <v>8</v>
      </c>
      <c r="J807" s="3" t="s">
        <v>16</v>
      </c>
      <c r="K807" s="3" t="s">
        <v>9</v>
      </c>
      <c r="L807" s="3" t="s">
        <v>17</v>
      </c>
      <c r="M807" s="7">
        <v>6</v>
      </c>
      <c r="N807" s="4">
        <v>141.9</v>
      </c>
      <c r="O807" s="5">
        <v>0.1</v>
      </c>
      <c r="P807" s="4">
        <v>79.64</v>
      </c>
      <c r="Q807" s="4">
        <f t="shared" si="48"/>
        <v>766.2600000000001</v>
      </c>
      <c r="R807" s="4">
        <f t="shared" si="49"/>
        <v>477.84000000000003</v>
      </c>
      <c r="S807" s="4">
        <f t="shared" si="50"/>
        <v>288.42000000000007</v>
      </c>
      <c r="T807" s="6">
        <f t="shared" si="51"/>
        <v>0.37639965546942294</v>
      </c>
    </row>
    <row r="808" spans="1:20" ht="15.6">
      <c r="A808" s="2">
        <v>1244</v>
      </c>
      <c r="B808" s="10">
        <v>46155</v>
      </c>
      <c r="C808" s="3">
        <f>YEAR(SalesDataTable[[#This Row],[Order Date]])</f>
        <v>2026</v>
      </c>
      <c r="D808" s="13" t="str">
        <f>"Q"&amp;ROUNDUP(MONTH(SalesDataTable[[#This Row],[Order Date]])/3,0)</f>
        <v>Q2</v>
      </c>
      <c r="E808" s="13">
        <f>MONTH(SalesDataTable[[#This Row],[Order Date]])</f>
        <v>5</v>
      </c>
      <c r="F808" s="3" t="str">
        <f>TEXT(SalesDataTable[[#This Row],[Order Date]],"mmm")</f>
        <v>May</v>
      </c>
      <c r="G808" s="3" t="s">
        <v>20</v>
      </c>
      <c r="H808" s="3" t="s">
        <v>33</v>
      </c>
      <c r="I808" s="3" t="s">
        <v>2</v>
      </c>
      <c r="J808" s="3" t="s">
        <v>3</v>
      </c>
      <c r="K808" s="3" t="s">
        <v>23</v>
      </c>
      <c r="L808" s="3" t="s">
        <v>51</v>
      </c>
      <c r="M808" s="7">
        <v>1</v>
      </c>
      <c r="N808" s="4">
        <v>122.11</v>
      </c>
      <c r="O808" s="5">
        <v>0</v>
      </c>
      <c r="P808" s="4">
        <v>59.86</v>
      </c>
      <c r="Q808" s="4">
        <f t="shared" si="48"/>
        <v>122.11</v>
      </c>
      <c r="R808" s="4">
        <f t="shared" si="49"/>
        <v>59.86</v>
      </c>
      <c r="S808" s="4">
        <f t="shared" si="50"/>
        <v>62.25</v>
      </c>
      <c r="T808" s="6">
        <f t="shared" si="51"/>
        <v>0.50978625829170421</v>
      </c>
    </row>
    <row r="809" spans="1:20" ht="15.6">
      <c r="A809" s="2">
        <v>1403</v>
      </c>
      <c r="B809" s="10">
        <v>46155</v>
      </c>
      <c r="C809" s="3">
        <f>YEAR(SalesDataTable[[#This Row],[Order Date]])</f>
        <v>2026</v>
      </c>
      <c r="D809" s="13" t="str">
        <f>"Q"&amp;ROUNDUP(MONTH(SalesDataTable[[#This Row],[Order Date]])/3,0)</f>
        <v>Q2</v>
      </c>
      <c r="E809" s="13">
        <f>MONTH(SalesDataTable[[#This Row],[Order Date]])</f>
        <v>5</v>
      </c>
      <c r="F809" s="3" t="str">
        <f>TEXT(SalesDataTable[[#This Row],[Order Date]],"mmm")</f>
        <v>May</v>
      </c>
      <c r="G809" s="3" t="s">
        <v>6</v>
      </c>
      <c r="H809" s="3" t="s">
        <v>41</v>
      </c>
      <c r="I809" s="3" t="s">
        <v>2</v>
      </c>
      <c r="J809" s="3" t="s">
        <v>3</v>
      </c>
      <c r="K809" s="3" t="s">
        <v>4</v>
      </c>
      <c r="L809" s="3" t="s">
        <v>30</v>
      </c>
      <c r="M809" s="7">
        <v>1</v>
      </c>
      <c r="N809" s="4">
        <v>102.38</v>
      </c>
      <c r="O809" s="5">
        <v>0</v>
      </c>
      <c r="P809" s="4">
        <v>50.82</v>
      </c>
      <c r="Q809" s="4">
        <f t="shared" si="48"/>
        <v>102.38</v>
      </c>
      <c r="R809" s="4">
        <f t="shared" si="49"/>
        <v>50.82</v>
      </c>
      <c r="S809" s="4">
        <f t="shared" si="50"/>
        <v>51.559999999999995</v>
      </c>
      <c r="T809" s="6">
        <f t="shared" si="51"/>
        <v>0.50361398710685679</v>
      </c>
    </row>
    <row r="810" spans="1:20" ht="15.6">
      <c r="A810" s="2">
        <v>1592</v>
      </c>
      <c r="B810" s="10">
        <v>46155</v>
      </c>
      <c r="C810" s="3">
        <f>YEAR(SalesDataTable[[#This Row],[Order Date]])</f>
        <v>2026</v>
      </c>
      <c r="D810" s="13" t="str">
        <f>"Q"&amp;ROUNDUP(MONTH(SalesDataTable[[#This Row],[Order Date]])/3,0)</f>
        <v>Q2</v>
      </c>
      <c r="E810" s="13">
        <f>MONTH(SalesDataTable[[#This Row],[Order Date]])</f>
        <v>5</v>
      </c>
      <c r="F810" s="3" t="str">
        <f>TEXT(SalesDataTable[[#This Row],[Order Date]],"mmm")</f>
        <v>May</v>
      </c>
      <c r="G810" s="3" t="s">
        <v>11</v>
      </c>
      <c r="H810" s="3" t="s">
        <v>52</v>
      </c>
      <c r="I810" s="3" t="s">
        <v>19</v>
      </c>
      <c r="J810" s="3" t="s">
        <v>3</v>
      </c>
      <c r="K810" s="3" t="s">
        <v>34</v>
      </c>
      <c r="L810" s="3" t="s">
        <v>42</v>
      </c>
      <c r="M810" s="7">
        <v>5</v>
      </c>
      <c r="N810" s="4">
        <v>37.119999999999997</v>
      </c>
      <c r="O810" s="5">
        <v>0.1</v>
      </c>
      <c r="P810" s="4">
        <v>13.96</v>
      </c>
      <c r="Q810" s="4">
        <f t="shared" si="48"/>
        <v>167.04</v>
      </c>
      <c r="R810" s="4">
        <f t="shared" si="49"/>
        <v>69.800000000000011</v>
      </c>
      <c r="S810" s="4">
        <f t="shared" si="50"/>
        <v>97.239999999999981</v>
      </c>
      <c r="T810" s="6">
        <f t="shared" si="51"/>
        <v>0.58213601532567039</v>
      </c>
    </row>
    <row r="811" spans="1:20" ht="15.6">
      <c r="A811" s="2">
        <v>2581</v>
      </c>
      <c r="B811" s="10">
        <v>46155</v>
      </c>
      <c r="C811" s="3">
        <f>YEAR(SalesDataTable[[#This Row],[Order Date]])</f>
        <v>2026</v>
      </c>
      <c r="D811" s="13" t="str">
        <f>"Q"&amp;ROUNDUP(MONTH(SalesDataTable[[#This Row],[Order Date]])/3,0)</f>
        <v>Q2</v>
      </c>
      <c r="E811" s="13">
        <f>MONTH(SalesDataTable[[#This Row],[Order Date]])</f>
        <v>5</v>
      </c>
      <c r="F811" s="3" t="str">
        <f>TEXT(SalesDataTable[[#This Row],[Order Date]],"mmm")</f>
        <v>May</v>
      </c>
      <c r="G811" s="3" t="s">
        <v>6</v>
      </c>
      <c r="H811" s="3" t="s">
        <v>43</v>
      </c>
      <c r="I811" s="3" t="s">
        <v>2</v>
      </c>
      <c r="J811" s="3" t="s">
        <v>13</v>
      </c>
      <c r="K811" s="3" t="s">
        <v>9</v>
      </c>
      <c r="L811" s="3" t="s">
        <v>10</v>
      </c>
      <c r="M811" s="7">
        <v>2</v>
      </c>
      <c r="N811" s="4">
        <v>91.76</v>
      </c>
      <c r="O811" s="5">
        <v>0.05</v>
      </c>
      <c r="P811" s="4">
        <v>46.31</v>
      </c>
      <c r="Q811" s="4">
        <f t="shared" si="48"/>
        <v>174.34399999999999</v>
      </c>
      <c r="R811" s="4">
        <f t="shared" si="49"/>
        <v>92.62</v>
      </c>
      <c r="S811" s="4">
        <f t="shared" si="50"/>
        <v>81.72399999999999</v>
      </c>
      <c r="T811" s="6">
        <f t="shared" si="51"/>
        <v>0.46875143394668006</v>
      </c>
    </row>
    <row r="812" spans="1:20" ht="15.6">
      <c r="A812" s="2">
        <v>3428</v>
      </c>
      <c r="B812" s="10">
        <v>46155</v>
      </c>
      <c r="C812" s="3">
        <f>YEAR(SalesDataTable[[#This Row],[Order Date]])</f>
        <v>2026</v>
      </c>
      <c r="D812" s="13" t="str">
        <f>"Q"&amp;ROUNDUP(MONTH(SalesDataTable[[#This Row],[Order Date]])/3,0)</f>
        <v>Q2</v>
      </c>
      <c r="E812" s="13">
        <f>MONTH(SalesDataTable[[#This Row],[Order Date]])</f>
        <v>5</v>
      </c>
      <c r="F812" s="3" t="str">
        <f>TEXT(SalesDataTable[[#This Row],[Order Date]],"mmm")</f>
        <v>May</v>
      </c>
      <c r="G812" s="3" t="s">
        <v>20</v>
      </c>
      <c r="H812" s="3" t="s">
        <v>21</v>
      </c>
      <c r="I812" s="3" t="s">
        <v>2</v>
      </c>
      <c r="J812" s="3" t="s">
        <v>3</v>
      </c>
      <c r="K812" s="3" t="s">
        <v>9</v>
      </c>
      <c r="L812" s="3" t="s">
        <v>17</v>
      </c>
      <c r="M812" s="7">
        <v>1</v>
      </c>
      <c r="N812" s="4">
        <v>144.51</v>
      </c>
      <c r="O812" s="5">
        <v>0</v>
      </c>
      <c r="P812" s="4">
        <v>79.22</v>
      </c>
      <c r="Q812" s="4">
        <f t="shared" si="48"/>
        <v>144.51</v>
      </c>
      <c r="R812" s="4">
        <f t="shared" si="49"/>
        <v>79.22</v>
      </c>
      <c r="S812" s="4">
        <f t="shared" si="50"/>
        <v>65.289999999999992</v>
      </c>
      <c r="T812" s="6">
        <f t="shared" si="51"/>
        <v>0.45180264341568055</v>
      </c>
    </row>
    <row r="813" spans="1:20" ht="15.6">
      <c r="A813" s="2">
        <v>765</v>
      </c>
      <c r="B813" s="10">
        <v>46156</v>
      </c>
      <c r="C813" s="3">
        <f>YEAR(SalesDataTable[[#This Row],[Order Date]])</f>
        <v>2026</v>
      </c>
      <c r="D813" s="13" t="str">
        <f>"Q"&amp;ROUNDUP(MONTH(SalesDataTable[[#This Row],[Order Date]])/3,0)</f>
        <v>Q2</v>
      </c>
      <c r="E813" s="13">
        <f>MONTH(SalesDataTable[[#This Row],[Order Date]])</f>
        <v>5</v>
      </c>
      <c r="F813" s="3" t="str">
        <f>TEXT(SalesDataTable[[#This Row],[Order Date]],"mmm")</f>
        <v>May</v>
      </c>
      <c r="G813" s="3" t="s">
        <v>6</v>
      </c>
      <c r="H813" s="3" t="s">
        <v>27</v>
      </c>
      <c r="I813" s="3" t="s">
        <v>8</v>
      </c>
      <c r="J813" s="3" t="s">
        <v>16</v>
      </c>
      <c r="K813" s="3" t="s">
        <v>34</v>
      </c>
      <c r="L813" s="3" t="s">
        <v>45</v>
      </c>
      <c r="M813" s="7">
        <v>3</v>
      </c>
      <c r="N813" s="4">
        <v>49.7</v>
      </c>
      <c r="O813" s="5">
        <v>0.1</v>
      </c>
      <c r="P813" s="4">
        <v>21.84</v>
      </c>
      <c r="Q813" s="4">
        <f t="shared" si="48"/>
        <v>134.19000000000003</v>
      </c>
      <c r="R813" s="4">
        <f t="shared" si="49"/>
        <v>65.52</v>
      </c>
      <c r="S813" s="4">
        <f t="shared" si="50"/>
        <v>68.67000000000003</v>
      </c>
      <c r="T813" s="6">
        <f t="shared" si="51"/>
        <v>0.5117370892018781</v>
      </c>
    </row>
    <row r="814" spans="1:20" ht="15.6">
      <c r="A814" s="2">
        <v>854</v>
      </c>
      <c r="B814" s="10">
        <v>46156</v>
      </c>
      <c r="C814" s="3">
        <f>YEAR(SalesDataTable[[#This Row],[Order Date]])</f>
        <v>2026</v>
      </c>
      <c r="D814" s="13" t="str">
        <f>"Q"&amp;ROUNDUP(MONTH(SalesDataTable[[#This Row],[Order Date]])/3,0)</f>
        <v>Q2</v>
      </c>
      <c r="E814" s="13">
        <f>MONTH(SalesDataTable[[#This Row],[Order Date]])</f>
        <v>5</v>
      </c>
      <c r="F814" s="3" t="str">
        <f>TEXT(SalesDataTable[[#This Row],[Order Date]],"mmm")</f>
        <v>May</v>
      </c>
      <c r="G814" s="3" t="s">
        <v>0</v>
      </c>
      <c r="H814" s="3" t="s">
        <v>1</v>
      </c>
      <c r="I814" s="3" t="s">
        <v>2</v>
      </c>
      <c r="J814" s="3" t="s">
        <v>3</v>
      </c>
      <c r="K814" s="3" t="s">
        <v>23</v>
      </c>
      <c r="L814" s="3" t="s">
        <v>51</v>
      </c>
      <c r="M814" s="7">
        <v>1</v>
      </c>
      <c r="N814" s="4">
        <v>120.9</v>
      </c>
      <c r="O814" s="5">
        <v>0</v>
      </c>
      <c r="P814" s="4">
        <v>59.31</v>
      </c>
      <c r="Q814" s="4">
        <f t="shared" si="48"/>
        <v>120.9</v>
      </c>
      <c r="R814" s="4">
        <f t="shared" si="49"/>
        <v>59.31</v>
      </c>
      <c r="S814" s="4">
        <f t="shared" si="50"/>
        <v>61.59</v>
      </c>
      <c r="T814" s="6">
        <f t="shared" si="51"/>
        <v>0.50942928039702229</v>
      </c>
    </row>
    <row r="815" spans="1:20" ht="15.6">
      <c r="A815" s="2">
        <v>1087</v>
      </c>
      <c r="B815" s="10">
        <v>46156</v>
      </c>
      <c r="C815" s="3">
        <f>YEAR(SalesDataTable[[#This Row],[Order Date]])</f>
        <v>2026</v>
      </c>
      <c r="D815" s="13" t="str">
        <f>"Q"&amp;ROUNDUP(MONTH(SalesDataTable[[#This Row],[Order Date]])/3,0)</f>
        <v>Q2</v>
      </c>
      <c r="E815" s="13">
        <f>MONTH(SalesDataTable[[#This Row],[Order Date]])</f>
        <v>5</v>
      </c>
      <c r="F815" s="3" t="str">
        <f>TEXT(SalesDataTable[[#This Row],[Order Date]],"mmm")</f>
        <v>May</v>
      </c>
      <c r="G815" s="3" t="s">
        <v>11</v>
      </c>
      <c r="H815" s="3" t="s">
        <v>39</v>
      </c>
      <c r="I815" s="3" t="s">
        <v>2</v>
      </c>
      <c r="J815" s="3" t="s">
        <v>3</v>
      </c>
      <c r="K815" s="3" t="s">
        <v>23</v>
      </c>
      <c r="L815" s="3" t="s">
        <v>29</v>
      </c>
      <c r="M815" s="7">
        <v>1</v>
      </c>
      <c r="N815" s="4">
        <v>195.72</v>
      </c>
      <c r="O815" s="5">
        <v>0.05</v>
      </c>
      <c r="P815" s="4">
        <v>105.73</v>
      </c>
      <c r="Q815" s="4">
        <f t="shared" si="48"/>
        <v>185.934</v>
      </c>
      <c r="R815" s="4">
        <f t="shared" si="49"/>
        <v>105.73</v>
      </c>
      <c r="S815" s="4">
        <f t="shared" si="50"/>
        <v>80.203999999999994</v>
      </c>
      <c r="T815" s="6">
        <f t="shared" si="51"/>
        <v>0.43135736336549524</v>
      </c>
    </row>
    <row r="816" spans="1:20" ht="15.6">
      <c r="A816" s="2">
        <v>1150</v>
      </c>
      <c r="B816" s="10">
        <v>46156</v>
      </c>
      <c r="C816" s="3">
        <f>YEAR(SalesDataTable[[#This Row],[Order Date]])</f>
        <v>2026</v>
      </c>
      <c r="D816" s="13" t="str">
        <f>"Q"&amp;ROUNDUP(MONTH(SalesDataTable[[#This Row],[Order Date]])/3,0)</f>
        <v>Q2</v>
      </c>
      <c r="E816" s="13">
        <f>MONTH(SalesDataTable[[#This Row],[Order Date]])</f>
        <v>5</v>
      </c>
      <c r="F816" s="3" t="str">
        <f>TEXT(SalesDataTable[[#This Row],[Order Date]],"mmm")</f>
        <v>May</v>
      </c>
      <c r="G816" s="3" t="s">
        <v>0</v>
      </c>
      <c r="H816" s="3" t="s">
        <v>1</v>
      </c>
      <c r="I816" s="3" t="s">
        <v>8</v>
      </c>
      <c r="J816" s="3" t="s">
        <v>3</v>
      </c>
      <c r="K816" s="3" t="s">
        <v>4</v>
      </c>
      <c r="L816" s="3" t="s">
        <v>26</v>
      </c>
      <c r="M816" s="7">
        <v>8</v>
      </c>
      <c r="N816" s="4">
        <v>40.15</v>
      </c>
      <c r="O816" s="5">
        <v>0.15</v>
      </c>
      <c r="P816" s="4">
        <v>16.91</v>
      </c>
      <c r="Q816" s="4">
        <f t="shared" si="48"/>
        <v>273.02</v>
      </c>
      <c r="R816" s="4">
        <f t="shared" si="49"/>
        <v>135.28</v>
      </c>
      <c r="S816" s="4">
        <f t="shared" si="50"/>
        <v>137.73999999999998</v>
      </c>
      <c r="T816" s="6">
        <f t="shared" si="51"/>
        <v>0.50450516445681637</v>
      </c>
    </row>
    <row r="817" spans="1:20" ht="15.6">
      <c r="A817" s="2">
        <v>1902</v>
      </c>
      <c r="B817" s="10">
        <v>46156</v>
      </c>
      <c r="C817" s="3">
        <f>YEAR(SalesDataTable[[#This Row],[Order Date]])</f>
        <v>2026</v>
      </c>
      <c r="D817" s="13" t="str">
        <f>"Q"&amp;ROUNDUP(MONTH(SalesDataTable[[#This Row],[Order Date]])/3,0)</f>
        <v>Q2</v>
      </c>
      <c r="E817" s="13">
        <f>MONTH(SalesDataTable[[#This Row],[Order Date]])</f>
        <v>5</v>
      </c>
      <c r="F817" s="3" t="str">
        <f>TEXT(SalesDataTable[[#This Row],[Order Date]],"mmm")</f>
        <v>May</v>
      </c>
      <c r="G817" s="3" t="s">
        <v>6</v>
      </c>
      <c r="H817" s="3" t="s">
        <v>49</v>
      </c>
      <c r="I817" s="3" t="s">
        <v>19</v>
      </c>
      <c r="J817" s="3" t="s">
        <v>16</v>
      </c>
      <c r="K817" s="3" t="s">
        <v>14</v>
      </c>
      <c r="L817" s="3" t="s">
        <v>44</v>
      </c>
      <c r="M817" s="7">
        <v>4</v>
      </c>
      <c r="N817" s="4">
        <v>130.83000000000001</v>
      </c>
      <c r="O817" s="5">
        <v>0</v>
      </c>
      <c r="P817" s="4">
        <v>66.959999999999994</v>
      </c>
      <c r="Q817" s="4">
        <f t="shared" si="48"/>
        <v>523.32000000000005</v>
      </c>
      <c r="R817" s="4">
        <f t="shared" si="49"/>
        <v>267.83999999999997</v>
      </c>
      <c r="S817" s="4">
        <f t="shared" si="50"/>
        <v>255.48000000000008</v>
      </c>
      <c r="T817" s="6">
        <f t="shared" si="51"/>
        <v>0.48819078193074994</v>
      </c>
    </row>
    <row r="818" spans="1:20" ht="15.6">
      <c r="A818" s="2">
        <v>3913</v>
      </c>
      <c r="B818" s="10">
        <v>46156</v>
      </c>
      <c r="C818" s="3">
        <f>YEAR(SalesDataTable[[#This Row],[Order Date]])</f>
        <v>2026</v>
      </c>
      <c r="D818" s="13" t="str">
        <f>"Q"&amp;ROUNDUP(MONTH(SalesDataTable[[#This Row],[Order Date]])/3,0)</f>
        <v>Q2</v>
      </c>
      <c r="E818" s="13">
        <f>MONTH(SalesDataTable[[#This Row],[Order Date]])</f>
        <v>5</v>
      </c>
      <c r="F818" s="3" t="str">
        <f>TEXT(SalesDataTable[[#This Row],[Order Date]],"mmm")</f>
        <v>May</v>
      </c>
      <c r="G818" s="3" t="s">
        <v>6</v>
      </c>
      <c r="H818" s="3" t="s">
        <v>43</v>
      </c>
      <c r="I818" s="3" t="s">
        <v>2</v>
      </c>
      <c r="J818" s="3" t="s">
        <v>13</v>
      </c>
      <c r="K818" s="3" t="s">
        <v>4</v>
      </c>
      <c r="L818" s="3" t="s">
        <v>22</v>
      </c>
      <c r="M818" s="7">
        <v>1</v>
      </c>
      <c r="N818" s="4">
        <v>50.34</v>
      </c>
      <c r="O818" s="5">
        <v>0.05</v>
      </c>
      <c r="P818" s="4">
        <v>22.23</v>
      </c>
      <c r="Q818" s="4">
        <f t="shared" si="48"/>
        <v>47.823</v>
      </c>
      <c r="R818" s="4">
        <f t="shared" si="49"/>
        <v>22.23</v>
      </c>
      <c r="S818" s="4">
        <f t="shared" si="50"/>
        <v>25.593</v>
      </c>
      <c r="T818" s="6">
        <f t="shared" si="51"/>
        <v>0.53516090584028608</v>
      </c>
    </row>
    <row r="819" spans="1:20" ht="15.6">
      <c r="A819" s="2">
        <v>4378</v>
      </c>
      <c r="B819" s="10">
        <v>46156</v>
      </c>
      <c r="C819" s="3">
        <f>YEAR(SalesDataTable[[#This Row],[Order Date]])</f>
        <v>2026</v>
      </c>
      <c r="D819" s="13" t="str">
        <f>"Q"&amp;ROUNDUP(MONTH(SalesDataTable[[#This Row],[Order Date]])/3,0)</f>
        <v>Q2</v>
      </c>
      <c r="E819" s="13">
        <f>MONTH(SalesDataTable[[#This Row],[Order Date]])</f>
        <v>5</v>
      </c>
      <c r="F819" s="3" t="str">
        <f>TEXT(SalesDataTable[[#This Row],[Order Date]],"mmm")</f>
        <v>May</v>
      </c>
      <c r="G819" s="3" t="s">
        <v>11</v>
      </c>
      <c r="H819" s="3" t="s">
        <v>39</v>
      </c>
      <c r="I819" s="3" t="s">
        <v>2</v>
      </c>
      <c r="J819" s="3" t="s">
        <v>3</v>
      </c>
      <c r="K819" s="3" t="s">
        <v>4</v>
      </c>
      <c r="L819" s="3" t="s">
        <v>30</v>
      </c>
      <c r="M819" s="7">
        <v>2</v>
      </c>
      <c r="N819" s="4">
        <v>103.37</v>
      </c>
      <c r="O819" s="5">
        <v>0</v>
      </c>
      <c r="P819" s="4">
        <v>50.49</v>
      </c>
      <c r="Q819" s="4">
        <f t="shared" si="48"/>
        <v>206.74</v>
      </c>
      <c r="R819" s="4">
        <f t="shared" si="49"/>
        <v>100.98</v>
      </c>
      <c r="S819" s="4">
        <f t="shared" si="50"/>
        <v>105.76</v>
      </c>
      <c r="T819" s="6">
        <f t="shared" si="51"/>
        <v>0.51156041404662866</v>
      </c>
    </row>
    <row r="820" spans="1:20" ht="15.6">
      <c r="A820" s="2">
        <v>4551</v>
      </c>
      <c r="B820" s="10">
        <v>46156</v>
      </c>
      <c r="C820" s="3">
        <f>YEAR(SalesDataTable[[#This Row],[Order Date]])</f>
        <v>2026</v>
      </c>
      <c r="D820" s="13" t="str">
        <f>"Q"&amp;ROUNDUP(MONTH(SalesDataTable[[#This Row],[Order Date]])/3,0)</f>
        <v>Q2</v>
      </c>
      <c r="E820" s="13">
        <f>MONTH(SalesDataTable[[#This Row],[Order Date]])</f>
        <v>5</v>
      </c>
      <c r="F820" s="3" t="str">
        <f>TEXT(SalesDataTable[[#This Row],[Order Date]],"mmm")</f>
        <v>May</v>
      </c>
      <c r="G820" s="3" t="s">
        <v>6</v>
      </c>
      <c r="H820" s="3" t="s">
        <v>49</v>
      </c>
      <c r="I820" s="3" t="s">
        <v>19</v>
      </c>
      <c r="J820" s="3" t="s">
        <v>16</v>
      </c>
      <c r="K820" s="3" t="s">
        <v>34</v>
      </c>
      <c r="L820" s="3" t="s">
        <v>38</v>
      </c>
      <c r="M820" s="7">
        <v>3</v>
      </c>
      <c r="N820" s="4">
        <v>122.31</v>
      </c>
      <c r="O820" s="5">
        <v>0.05</v>
      </c>
      <c r="P820" s="4">
        <v>71.11</v>
      </c>
      <c r="Q820" s="4">
        <f t="shared" si="48"/>
        <v>348.58350000000002</v>
      </c>
      <c r="R820" s="4">
        <f t="shared" si="49"/>
        <v>213.32999999999998</v>
      </c>
      <c r="S820" s="4">
        <f t="shared" si="50"/>
        <v>135.25350000000003</v>
      </c>
      <c r="T820" s="6">
        <f t="shared" si="51"/>
        <v>0.38800889887214979</v>
      </c>
    </row>
    <row r="821" spans="1:20" ht="15.6">
      <c r="A821" s="2">
        <v>787</v>
      </c>
      <c r="B821" s="10">
        <v>46157</v>
      </c>
      <c r="C821" s="3">
        <f>YEAR(SalesDataTable[[#This Row],[Order Date]])</f>
        <v>2026</v>
      </c>
      <c r="D821" s="13" t="str">
        <f>"Q"&amp;ROUNDUP(MONTH(SalesDataTable[[#This Row],[Order Date]])/3,0)</f>
        <v>Q2</v>
      </c>
      <c r="E821" s="13">
        <f>MONTH(SalesDataTable[[#This Row],[Order Date]])</f>
        <v>5</v>
      </c>
      <c r="F821" s="3" t="str">
        <f>TEXT(SalesDataTable[[#This Row],[Order Date]],"mmm")</f>
        <v>May</v>
      </c>
      <c r="G821" s="3" t="s">
        <v>0</v>
      </c>
      <c r="H821" s="3" t="s">
        <v>36</v>
      </c>
      <c r="I821" s="3" t="s">
        <v>2</v>
      </c>
      <c r="J821" s="3" t="s">
        <v>16</v>
      </c>
      <c r="K821" s="3" t="s">
        <v>14</v>
      </c>
      <c r="L821" s="3" t="s">
        <v>48</v>
      </c>
      <c r="M821" s="7">
        <v>1</v>
      </c>
      <c r="N821" s="4">
        <v>166.48</v>
      </c>
      <c r="O821" s="5">
        <v>0</v>
      </c>
      <c r="P821" s="4">
        <v>89.42</v>
      </c>
      <c r="Q821" s="4">
        <f t="shared" si="48"/>
        <v>166.48</v>
      </c>
      <c r="R821" s="4">
        <f t="shared" si="49"/>
        <v>89.42</v>
      </c>
      <c r="S821" s="4">
        <f t="shared" si="50"/>
        <v>77.059999999999988</v>
      </c>
      <c r="T821" s="6">
        <f t="shared" si="51"/>
        <v>0.4628784238346948</v>
      </c>
    </row>
    <row r="822" spans="1:20" ht="15.6">
      <c r="A822" s="2">
        <v>1133</v>
      </c>
      <c r="B822" s="10">
        <v>46157</v>
      </c>
      <c r="C822" s="3">
        <f>YEAR(SalesDataTable[[#This Row],[Order Date]])</f>
        <v>2026</v>
      </c>
      <c r="D822" s="13" t="str">
        <f>"Q"&amp;ROUNDUP(MONTH(SalesDataTable[[#This Row],[Order Date]])/3,0)</f>
        <v>Q2</v>
      </c>
      <c r="E822" s="13">
        <f>MONTH(SalesDataTable[[#This Row],[Order Date]])</f>
        <v>5</v>
      </c>
      <c r="F822" s="3" t="str">
        <f>TEXT(SalesDataTable[[#This Row],[Order Date]],"mmm")</f>
        <v>May</v>
      </c>
      <c r="G822" s="3" t="s">
        <v>0</v>
      </c>
      <c r="H822" s="3" t="s">
        <v>50</v>
      </c>
      <c r="I822" s="3" t="s">
        <v>19</v>
      </c>
      <c r="J822" s="3" t="s">
        <v>13</v>
      </c>
      <c r="K822" s="3" t="s">
        <v>23</v>
      </c>
      <c r="L822" s="3" t="s">
        <v>29</v>
      </c>
      <c r="M822" s="7">
        <v>3</v>
      </c>
      <c r="N822" s="4">
        <v>192.21</v>
      </c>
      <c r="O822" s="5">
        <v>0</v>
      </c>
      <c r="P822" s="4">
        <v>103.51</v>
      </c>
      <c r="Q822" s="4">
        <f t="shared" si="48"/>
        <v>576.63</v>
      </c>
      <c r="R822" s="4">
        <f t="shared" si="49"/>
        <v>310.53000000000003</v>
      </c>
      <c r="S822" s="4">
        <f t="shared" si="50"/>
        <v>266.09999999999997</v>
      </c>
      <c r="T822" s="6">
        <f t="shared" si="51"/>
        <v>0.46147442900993701</v>
      </c>
    </row>
    <row r="823" spans="1:20" ht="15.6">
      <c r="A823" s="2">
        <v>2075</v>
      </c>
      <c r="B823" s="10">
        <v>46157</v>
      </c>
      <c r="C823" s="3">
        <f>YEAR(SalesDataTable[[#This Row],[Order Date]])</f>
        <v>2026</v>
      </c>
      <c r="D823" s="13" t="str">
        <f>"Q"&amp;ROUNDUP(MONTH(SalesDataTable[[#This Row],[Order Date]])/3,0)</f>
        <v>Q2</v>
      </c>
      <c r="E823" s="13">
        <f>MONTH(SalesDataTable[[#This Row],[Order Date]])</f>
        <v>5</v>
      </c>
      <c r="F823" s="3" t="str">
        <f>TEXT(SalesDataTable[[#This Row],[Order Date]],"mmm")</f>
        <v>May</v>
      </c>
      <c r="G823" s="3" t="s">
        <v>0</v>
      </c>
      <c r="H823" s="3" t="s">
        <v>36</v>
      </c>
      <c r="I823" s="3" t="s">
        <v>8</v>
      </c>
      <c r="J823" s="3" t="s">
        <v>16</v>
      </c>
      <c r="K823" s="3" t="s">
        <v>23</v>
      </c>
      <c r="L823" s="3" t="s">
        <v>40</v>
      </c>
      <c r="M823" s="7">
        <v>6</v>
      </c>
      <c r="N823" s="4">
        <v>81.13</v>
      </c>
      <c r="O823" s="5">
        <v>0.05</v>
      </c>
      <c r="P823" s="4">
        <v>39.409999999999997</v>
      </c>
      <c r="Q823" s="4">
        <f t="shared" si="48"/>
        <v>462.44099999999997</v>
      </c>
      <c r="R823" s="4">
        <f t="shared" si="49"/>
        <v>236.45999999999998</v>
      </c>
      <c r="S823" s="4">
        <f t="shared" si="50"/>
        <v>225.98099999999999</v>
      </c>
      <c r="T823" s="6">
        <f t="shared" si="51"/>
        <v>0.48866990599881932</v>
      </c>
    </row>
    <row r="824" spans="1:20" ht="15.6">
      <c r="A824" s="2">
        <v>2172</v>
      </c>
      <c r="B824" s="10">
        <v>46157</v>
      </c>
      <c r="C824" s="3">
        <f>YEAR(SalesDataTable[[#This Row],[Order Date]])</f>
        <v>2026</v>
      </c>
      <c r="D824" s="13" t="str">
        <f>"Q"&amp;ROUNDUP(MONTH(SalesDataTable[[#This Row],[Order Date]])/3,0)</f>
        <v>Q2</v>
      </c>
      <c r="E824" s="13">
        <f>MONTH(SalesDataTable[[#This Row],[Order Date]])</f>
        <v>5</v>
      </c>
      <c r="F824" s="3" t="str">
        <f>TEXT(SalesDataTable[[#This Row],[Order Date]],"mmm")</f>
        <v>May</v>
      </c>
      <c r="G824" s="3" t="s">
        <v>11</v>
      </c>
      <c r="H824" s="3" t="s">
        <v>39</v>
      </c>
      <c r="I824" s="3" t="s">
        <v>8</v>
      </c>
      <c r="J824" s="3" t="s">
        <v>16</v>
      </c>
      <c r="K824" s="3" t="s">
        <v>14</v>
      </c>
      <c r="L824" s="3" t="s">
        <v>15</v>
      </c>
      <c r="M824" s="7">
        <v>6</v>
      </c>
      <c r="N824" s="4">
        <v>37.1</v>
      </c>
      <c r="O824" s="5">
        <v>0.1</v>
      </c>
      <c r="P824" s="4">
        <v>13.63</v>
      </c>
      <c r="Q824" s="4">
        <f t="shared" si="48"/>
        <v>200.34000000000003</v>
      </c>
      <c r="R824" s="4">
        <f t="shared" si="49"/>
        <v>81.78</v>
      </c>
      <c r="S824" s="4">
        <f t="shared" si="50"/>
        <v>118.56000000000003</v>
      </c>
      <c r="T824" s="6">
        <f t="shared" si="51"/>
        <v>0.59179395028451642</v>
      </c>
    </row>
    <row r="825" spans="1:20" ht="15.6">
      <c r="A825" s="2">
        <v>2977</v>
      </c>
      <c r="B825" s="10">
        <v>46157</v>
      </c>
      <c r="C825" s="3">
        <f>YEAR(SalesDataTable[[#This Row],[Order Date]])</f>
        <v>2026</v>
      </c>
      <c r="D825" s="13" t="str">
        <f>"Q"&amp;ROUNDUP(MONTH(SalesDataTable[[#This Row],[Order Date]])/3,0)</f>
        <v>Q2</v>
      </c>
      <c r="E825" s="13">
        <f>MONTH(SalesDataTable[[#This Row],[Order Date]])</f>
        <v>5</v>
      </c>
      <c r="F825" s="3" t="str">
        <f>TEXT(SalesDataTable[[#This Row],[Order Date]],"mmm")</f>
        <v>May</v>
      </c>
      <c r="G825" s="3" t="s">
        <v>6</v>
      </c>
      <c r="H825" s="3" t="s">
        <v>49</v>
      </c>
      <c r="I825" s="3" t="s">
        <v>8</v>
      </c>
      <c r="J825" s="3" t="s">
        <v>16</v>
      </c>
      <c r="K825" s="3" t="s">
        <v>14</v>
      </c>
      <c r="L825" s="3" t="s">
        <v>15</v>
      </c>
      <c r="M825" s="7">
        <v>6</v>
      </c>
      <c r="N825" s="4">
        <v>35.92</v>
      </c>
      <c r="O825" s="5">
        <v>0.15</v>
      </c>
      <c r="P825" s="4">
        <v>13.3</v>
      </c>
      <c r="Q825" s="4">
        <f t="shared" si="48"/>
        <v>183.19200000000001</v>
      </c>
      <c r="R825" s="4">
        <f t="shared" si="49"/>
        <v>79.800000000000011</v>
      </c>
      <c r="S825" s="4">
        <f t="shared" si="50"/>
        <v>103.392</v>
      </c>
      <c r="T825" s="6">
        <f t="shared" si="51"/>
        <v>0.56439145814227687</v>
      </c>
    </row>
    <row r="826" spans="1:20" ht="15.6">
      <c r="A826" s="2">
        <v>3531</v>
      </c>
      <c r="B826" s="10">
        <v>46157</v>
      </c>
      <c r="C826" s="3">
        <f>YEAR(SalesDataTable[[#This Row],[Order Date]])</f>
        <v>2026</v>
      </c>
      <c r="D826" s="13" t="str">
        <f>"Q"&amp;ROUNDUP(MONTH(SalesDataTable[[#This Row],[Order Date]])/3,0)</f>
        <v>Q2</v>
      </c>
      <c r="E826" s="13">
        <f>MONTH(SalesDataTable[[#This Row],[Order Date]])</f>
        <v>5</v>
      </c>
      <c r="F826" s="3" t="str">
        <f>TEXT(SalesDataTable[[#This Row],[Order Date]],"mmm")</f>
        <v>May</v>
      </c>
      <c r="G826" s="3" t="s">
        <v>20</v>
      </c>
      <c r="H826" s="3" t="s">
        <v>47</v>
      </c>
      <c r="I826" s="3" t="s">
        <v>19</v>
      </c>
      <c r="J826" s="3" t="s">
        <v>16</v>
      </c>
      <c r="K826" s="3" t="s">
        <v>34</v>
      </c>
      <c r="L826" s="3" t="s">
        <v>42</v>
      </c>
      <c r="M826" s="7">
        <v>4</v>
      </c>
      <c r="N826" s="4">
        <v>36.21</v>
      </c>
      <c r="O826" s="5">
        <v>0</v>
      </c>
      <c r="P826" s="4">
        <v>14.3</v>
      </c>
      <c r="Q826" s="4">
        <f t="shared" si="48"/>
        <v>144.84</v>
      </c>
      <c r="R826" s="4">
        <f t="shared" si="49"/>
        <v>57.2</v>
      </c>
      <c r="S826" s="4">
        <f t="shared" si="50"/>
        <v>87.64</v>
      </c>
      <c r="T826" s="6">
        <f t="shared" si="51"/>
        <v>0.60508146920740125</v>
      </c>
    </row>
    <row r="827" spans="1:20" ht="15.6">
      <c r="A827" s="2">
        <v>3881</v>
      </c>
      <c r="B827" s="10">
        <v>46157</v>
      </c>
      <c r="C827" s="3">
        <f>YEAR(SalesDataTable[[#This Row],[Order Date]])</f>
        <v>2026</v>
      </c>
      <c r="D827" s="13" t="str">
        <f>"Q"&amp;ROUNDUP(MONTH(SalesDataTable[[#This Row],[Order Date]])/3,0)</f>
        <v>Q2</v>
      </c>
      <c r="E827" s="13">
        <f>MONTH(SalesDataTable[[#This Row],[Order Date]])</f>
        <v>5</v>
      </c>
      <c r="F827" s="3" t="str">
        <f>TEXT(SalesDataTable[[#This Row],[Order Date]],"mmm")</f>
        <v>May</v>
      </c>
      <c r="G827" s="3" t="s">
        <v>11</v>
      </c>
      <c r="H827" s="3" t="s">
        <v>39</v>
      </c>
      <c r="I827" s="3" t="s">
        <v>2</v>
      </c>
      <c r="J827" s="3" t="s">
        <v>16</v>
      </c>
      <c r="K827" s="3" t="s">
        <v>9</v>
      </c>
      <c r="L827" s="3" t="s">
        <v>46</v>
      </c>
      <c r="M827" s="7">
        <v>3</v>
      </c>
      <c r="N827" s="4">
        <v>73.03</v>
      </c>
      <c r="O827" s="5">
        <v>0.05</v>
      </c>
      <c r="P827" s="4">
        <v>33.200000000000003</v>
      </c>
      <c r="Q827" s="4">
        <f t="shared" si="48"/>
        <v>208.13550000000001</v>
      </c>
      <c r="R827" s="4">
        <f t="shared" si="49"/>
        <v>99.600000000000009</v>
      </c>
      <c r="S827" s="4">
        <f t="shared" si="50"/>
        <v>108.5355</v>
      </c>
      <c r="T827" s="6">
        <f t="shared" si="51"/>
        <v>0.52146558371829888</v>
      </c>
    </row>
    <row r="828" spans="1:20" ht="15.6">
      <c r="A828" s="2">
        <v>4469</v>
      </c>
      <c r="B828" s="10">
        <v>46157</v>
      </c>
      <c r="C828" s="3">
        <f>YEAR(SalesDataTable[[#This Row],[Order Date]])</f>
        <v>2026</v>
      </c>
      <c r="D828" s="13" t="str">
        <f>"Q"&amp;ROUNDUP(MONTH(SalesDataTable[[#This Row],[Order Date]])/3,0)</f>
        <v>Q2</v>
      </c>
      <c r="E828" s="13">
        <f>MONTH(SalesDataTable[[#This Row],[Order Date]])</f>
        <v>5</v>
      </c>
      <c r="F828" s="3" t="str">
        <f>TEXT(SalesDataTable[[#This Row],[Order Date]],"mmm")</f>
        <v>May</v>
      </c>
      <c r="G828" s="3" t="s">
        <v>11</v>
      </c>
      <c r="H828" s="3" t="s">
        <v>25</v>
      </c>
      <c r="I828" s="3" t="s">
        <v>19</v>
      </c>
      <c r="J828" s="3" t="s">
        <v>3</v>
      </c>
      <c r="K828" s="3" t="s">
        <v>4</v>
      </c>
      <c r="L828" s="3" t="s">
        <v>5</v>
      </c>
      <c r="M828" s="7">
        <v>2</v>
      </c>
      <c r="N828" s="4">
        <v>80.81</v>
      </c>
      <c r="O828" s="5">
        <v>0</v>
      </c>
      <c r="P828" s="4">
        <v>42.53</v>
      </c>
      <c r="Q828" s="4">
        <f t="shared" si="48"/>
        <v>161.62</v>
      </c>
      <c r="R828" s="4">
        <f t="shared" si="49"/>
        <v>85.06</v>
      </c>
      <c r="S828" s="4">
        <f t="shared" si="50"/>
        <v>76.56</v>
      </c>
      <c r="T828" s="6">
        <f t="shared" si="51"/>
        <v>0.47370374953594852</v>
      </c>
    </row>
    <row r="829" spans="1:20" ht="15.6">
      <c r="A829" s="2">
        <v>5037</v>
      </c>
      <c r="B829" s="10">
        <v>46157</v>
      </c>
      <c r="C829" s="3">
        <f>YEAR(SalesDataTable[[#This Row],[Order Date]])</f>
        <v>2026</v>
      </c>
      <c r="D829" s="13" t="str">
        <f>"Q"&amp;ROUNDUP(MONTH(SalesDataTable[[#This Row],[Order Date]])/3,0)</f>
        <v>Q2</v>
      </c>
      <c r="E829" s="13">
        <f>MONTH(SalesDataTable[[#This Row],[Order Date]])</f>
        <v>5</v>
      </c>
      <c r="F829" s="3" t="str">
        <f>TEXT(SalesDataTable[[#This Row],[Order Date]],"mmm")</f>
        <v>May</v>
      </c>
      <c r="G829" s="3" t="s">
        <v>6</v>
      </c>
      <c r="H829" s="3" t="s">
        <v>41</v>
      </c>
      <c r="I829" s="3" t="s">
        <v>2</v>
      </c>
      <c r="J829" s="3" t="s">
        <v>13</v>
      </c>
      <c r="K829" s="3" t="s">
        <v>4</v>
      </c>
      <c r="L829" s="3" t="s">
        <v>22</v>
      </c>
      <c r="M829" s="7">
        <v>1</v>
      </c>
      <c r="N829" s="4">
        <v>51.53</v>
      </c>
      <c r="O829" s="5">
        <v>0.1</v>
      </c>
      <c r="P829" s="4">
        <v>23.06</v>
      </c>
      <c r="Q829" s="4">
        <f t="shared" si="48"/>
        <v>46.377000000000002</v>
      </c>
      <c r="R829" s="4">
        <f t="shared" si="49"/>
        <v>23.06</v>
      </c>
      <c r="S829" s="4">
        <f t="shared" si="50"/>
        <v>23.317000000000004</v>
      </c>
      <c r="T829" s="6">
        <f t="shared" si="51"/>
        <v>0.50277076999374692</v>
      </c>
    </row>
    <row r="830" spans="1:20" ht="15.6">
      <c r="A830" s="2">
        <v>35</v>
      </c>
      <c r="B830" s="10">
        <v>46158</v>
      </c>
      <c r="C830" s="3">
        <f>YEAR(SalesDataTable[[#This Row],[Order Date]])</f>
        <v>2026</v>
      </c>
      <c r="D830" s="13" t="str">
        <f>"Q"&amp;ROUNDUP(MONTH(SalesDataTable[[#This Row],[Order Date]])/3,0)</f>
        <v>Q2</v>
      </c>
      <c r="E830" s="13">
        <f>MONTH(SalesDataTable[[#This Row],[Order Date]])</f>
        <v>5</v>
      </c>
      <c r="F830" s="3" t="str">
        <f>TEXT(SalesDataTable[[#This Row],[Order Date]],"mmm")</f>
        <v>May</v>
      </c>
      <c r="G830" s="3" t="s">
        <v>20</v>
      </c>
      <c r="H830" s="3" t="s">
        <v>47</v>
      </c>
      <c r="I830" s="3" t="s">
        <v>8</v>
      </c>
      <c r="J830" s="3" t="s">
        <v>16</v>
      </c>
      <c r="K830" s="3" t="s">
        <v>23</v>
      </c>
      <c r="L830" s="3" t="s">
        <v>40</v>
      </c>
      <c r="M830" s="7">
        <v>5</v>
      </c>
      <c r="N830" s="4">
        <v>81.75</v>
      </c>
      <c r="O830" s="5">
        <v>0.05</v>
      </c>
      <c r="P830" s="4">
        <v>39.159999999999997</v>
      </c>
      <c r="Q830" s="4">
        <f t="shared" si="48"/>
        <v>388.3125</v>
      </c>
      <c r="R830" s="4">
        <f t="shared" si="49"/>
        <v>195.79999999999998</v>
      </c>
      <c r="S830" s="4">
        <f t="shared" si="50"/>
        <v>192.51250000000002</v>
      </c>
      <c r="T830" s="6">
        <f t="shared" si="51"/>
        <v>0.49576694028649609</v>
      </c>
    </row>
    <row r="831" spans="1:20" ht="15.6">
      <c r="A831" s="2">
        <v>226</v>
      </c>
      <c r="B831" s="10">
        <v>46158</v>
      </c>
      <c r="C831" s="3">
        <f>YEAR(SalesDataTable[[#This Row],[Order Date]])</f>
        <v>2026</v>
      </c>
      <c r="D831" s="13" t="str">
        <f>"Q"&amp;ROUNDUP(MONTH(SalesDataTable[[#This Row],[Order Date]])/3,0)</f>
        <v>Q2</v>
      </c>
      <c r="E831" s="13">
        <f>MONTH(SalesDataTable[[#This Row],[Order Date]])</f>
        <v>5</v>
      </c>
      <c r="F831" s="3" t="str">
        <f>TEXT(SalesDataTable[[#This Row],[Order Date]],"mmm")</f>
        <v>May</v>
      </c>
      <c r="G831" s="3" t="s">
        <v>11</v>
      </c>
      <c r="H831" s="3" t="s">
        <v>39</v>
      </c>
      <c r="I831" s="3" t="s">
        <v>2</v>
      </c>
      <c r="J831" s="3" t="s">
        <v>13</v>
      </c>
      <c r="K831" s="3" t="s">
        <v>14</v>
      </c>
      <c r="L831" s="3" t="s">
        <v>48</v>
      </c>
      <c r="M831" s="7">
        <v>1</v>
      </c>
      <c r="N831" s="4">
        <v>165.99</v>
      </c>
      <c r="O831" s="5">
        <v>0.1</v>
      </c>
      <c r="P831" s="4">
        <v>89.9</v>
      </c>
      <c r="Q831" s="4">
        <f t="shared" si="48"/>
        <v>149.39100000000002</v>
      </c>
      <c r="R831" s="4">
        <f t="shared" si="49"/>
        <v>89.9</v>
      </c>
      <c r="S831" s="4">
        <f t="shared" si="50"/>
        <v>59.491000000000014</v>
      </c>
      <c r="T831" s="6">
        <f t="shared" si="51"/>
        <v>0.3982234538894579</v>
      </c>
    </row>
    <row r="832" spans="1:20" ht="15.6">
      <c r="A832" s="2">
        <v>1713</v>
      </c>
      <c r="B832" s="10">
        <v>46158</v>
      </c>
      <c r="C832" s="3">
        <f>YEAR(SalesDataTable[[#This Row],[Order Date]])</f>
        <v>2026</v>
      </c>
      <c r="D832" s="13" t="str">
        <f>"Q"&amp;ROUNDUP(MONTH(SalesDataTable[[#This Row],[Order Date]])/3,0)</f>
        <v>Q2</v>
      </c>
      <c r="E832" s="13">
        <f>MONTH(SalesDataTable[[#This Row],[Order Date]])</f>
        <v>5</v>
      </c>
      <c r="F832" s="3" t="str">
        <f>TEXT(SalesDataTable[[#This Row],[Order Date]],"mmm")</f>
        <v>May</v>
      </c>
      <c r="G832" s="3" t="s">
        <v>0</v>
      </c>
      <c r="H832" s="3" t="s">
        <v>50</v>
      </c>
      <c r="I832" s="3" t="s">
        <v>19</v>
      </c>
      <c r="J832" s="3" t="s">
        <v>13</v>
      </c>
      <c r="K832" s="3" t="s">
        <v>23</v>
      </c>
      <c r="L832" s="3" t="s">
        <v>51</v>
      </c>
      <c r="M832" s="7">
        <v>2</v>
      </c>
      <c r="N832" s="4">
        <v>121.22</v>
      </c>
      <c r="O832" s="5">
        <v>0</v>
      </c>
      <c r="P832" s="4">
        <v>60.38</v>
      </c>
      <c r="Q832" s="4">
        <f t="shared" si="48"/>
        <v>242.44</v>
      </c>
      <c r="R832" s="4">
        <f t="shared" si="49"/>
        <v>120.76</v>
      </c>
      <c r="S832" s="4">
        <f t="shared" si="50"/>
        <v>121.67999999999999</v>
      </c>
      <c r="T832" s="6">
        <f t="shared" si="51"/>
        <v>0.50189737667051637</v>
      </c>
    </row>
    <row r="833" spans="1:20" ht="15.6">
      <c r="A833" s="2">
        <v>2320</v>
      </c>
      <c r="B833" s="10">
        <v>46158</v>
      </c>
      <c r="C833" s="3">
        <f>YEAR(SalesDataTable[[#This Row],[Order Date]])</f>
        <v>2026</v>
      </c>
      <c r="D833" s="13" t="str">
        <f>"Q"&amp;ROUNDUP(MONTH(SalesDataTable[[#This Row],[Order Date]])/3,0)</f>
        <v>Q2</v>
      </c>
      <c r="E833" s="13">
        <f>MONTH(SalesDataTable[[#This Row],[Order Date]])</f>
        <v>5</v>
      </c>
      <c r="F833" s="3" t="str">
        <f>TEXT(SalesDataTable[[#This Row],[Order Date]],"mmm")</f>
        <v>May</v>
      </c>
      <c r="G833" s="3" t="s">
        <v>6</v>
      </c>
      <c r="H833" s="3" t="s">
        <v>43</v>
      </c>
      <c r="I833" s="3" t="s">
        <v>19</v>
      </c>
      <c r="J833" s="3" t="s">
        <v>16</v>
      </c>
      <c r="K833" s="3" t="s">
        <v>14</v>
      </c>
      <c r="L833" s="3" t="s">
        <v>44</v>
      </c>
      <c r="M833" s="7">
        <v>2</v>
      </c>
      <c r="N833" s="4">
        <v>131.1</v>
      </c>
      <c r="O833" s="5">
        <v>0</v>
      </c>
      <c r="P833" s="4">
        <v>65.55</v>
      </c>
      <c r="Q833" s="4">
        <f t="shared" si="48"/>
        <v>262.2</v>
      </c>
      <c r="R833" s="4">
        <f t="shared" si="49"/>
        <v>131.1</v>
      </c>
      <c r="S833" s="4">
        <f t="shared" si="50"/>
        <v>131.1</v>
      </c>
      <c r="T833" s="6">
        <f t="shared" si="51"/>
        <v>0.5</v>
      </c>
    </row>
    <row r="834" spans="1:20" ht="15.6">
      <c r="A834" s="2">
        <v>2496</v>
      </c>
      <c r="B834" s="10">
        <v>46158</v>
      </c>
      <c r="C834" s="3">
        <f>YEAR(SalesDataTable[[#This Row],[Order Date]])</f>
        <v>2026</v>
      </c>
      <c r="D834" s="13" t="str">
        <f>"Q"&amp;ROUNDUP(MONTH(SalesDataTable[[#This Row],[Order Date]])/3,0)</f>
        <v>Q2</v>
      </c>
      <c r="E834" s="13">
        <f>MONTH(SalesDataTable[[#This Row],[Order Date]])</f>
        <v>5</v>
      </c>
      <c r="F834" s="3" t="str">
        <f>TEXT(SalesDataTable[[#This Row],[Order Date]],"mmm")</f>
        <v>May</v>
      </c>
      <c r="G834" s="3" t="s">
        <v>6</v>
      </c>
      <c r="H834" s="3" t="s">
        <v>27</v>
      </c>
      <c r="I834" s="3" t="s">
        <v>2</v>
      </c>
      <c r="J834" s="3" t="s">
        <v>3</v>
      </c>
      <c r="K834" s="3" t="s">
        <v>14</v>
      </c>
      <c r="L834" s="3" t="s">
        <v>32</v>
      </c>
      <c r="M834" s="7">
        <v>2</v>
      </c>
      <c r="N834" s="4">
        <v>46.44</v>
      </c>
      <c r="O834" s="5">
        <v>0</v>
      </c>
      <c r="P834" s="4">
        <v>18.63</v>
      </c>
      <c r="Q834" s="4">
        <f t="shared" ref="Q834:Q897" si="52">M834*N834*(1-O834)</f>
        <v>92.88</v>
      </c>
      <c r="R834" s="4">
        <f t="shared" ref="R834:R897" si="53">M834*P834</f>
        <v>37.26</v>
      </c>
      <c r="S834" s="4">
        <f t="shared" ref="S834:S897" si="54">Q834-R834</f>
        <v>55.62</v>
      </c>
      <c r="T834" s="6">
        <f t="shared" ref="T834:T897" si="55">IFERROR(S834/Q834,0)</f>
        <v>0.59883720930232553</v>
      </c>
    </row>
    <row r="835" spans="1:20" ht="15.6">
      <c r="A835" s="2">
        <v>2504</v>
      </c>
      <c r="B835" s="10">
        <v>46158</v>
      </c>
      <c r="C835" s="3">
        <f>YEAR(SalesDataTable[[#This Row],[Order Date]])</f>
        <v>2026</v>
      </c>
      <c r="D835" s="13" t="str">
        <f>"Q"&amp;ROUNDUP(MONTH(SalesDataTable[[#This Row],[Order Date]])/3,0)</f>
        <v>Q2</v>
      </c>
      <c r="E835" s="13">
        <f>MONTH(SalesDataTable[[#This Row],[Order Date]])</f>
        <v>5</v>
      </c>
      <c r="F835" s="3" t="str">
        <f>TEXT(SalesDataTable[[#This Row],[Order Date]],"mmm")</f>
        <v>May</v>
      </c>
      <c r="G835" s="3" t="s">
        <v>20</v>
      </c>
      <c r="H835" s="3" t="s">
        <v>31</v>
      </c>
      <c r="I835" s="3" t="s">
        <v>2</v>
      </c>
      <c r="J835" s="3" t="s">
        <v>13</v>
      </c>
      <c r="K835" s="3" t="s">
        <v>14</v>
      </c>
      <c r="L835" s="3" t="s">
        <v>15</v>
      </c>
      <c r="M835" s="7">
        <v>1</v>
      </c>
      <c r="N835" s="4">
        <v>36.659999999999997</v>
      </c>
      <c r="O835" s="5">
        <v>0</v>
      </c>
      <c r="P835" s="4">
        <v>13.61</v>
      </c>
      <c r="Q835" s="4">
        <f t="shared" si="52"/>
        <v>36.659999999999997</v>
      </c>
      <c r="R835" s="4">
        <f t="shared" si="53"/>
        <v>13.61</v>
      </c>
      <c r="S835" s="4">
        <f t="shared" si="54"/>
        <v>23.049999999999997</v>
      </c>
      <c r="T835" s="6">
        <f t="shared" si="55"/>
        <v>0.62875068194217132</v>
      </c>
    </row>
    <row r="836" spans="1:20" ht="15.6">
      <c r="A836" s="2">
        <v>2598</v>
      </c>
      <c r="B836" s="10">
        <v>46158</v>
      </c>
      <c r="C836" s="3">
        <f>YEAR(SalesDataTable[[#This Row],[Order Date]])</f>
        <v>2026</v>
      </c>
      <c r="D836" s="13" t="str">
        <f>"Q"&amp;ROUNDUP(MONTH(SalesDataTable[[#This Row],[Order Date]])/3,0)</f>
        <v>Q2</v>
      </c>
      <c r="E836" s="13">
        <f>MONTH(SalesDataTable[[#This Row],[Order Date]])</f>
        <v>5</v>
      </c>
      <c r="F836" s="3" t="str">
        <f>TEXT(SalesDataTable[[#This Row],[Order Date]],"mmm")</f>
        <v>May</v>
      </c>
      <c r="G836" s="3" t="s">
        <v>20</v>
      </c>
      <c r="H836" s="3" t="s">
        <v>33</v>
      </c>
      <c r="I836" s="3" t="s">
        <v>2</v>
      </c>
      <c r="J836" s="3" t="s">
        <v>13</v>
      </c>
      <c r="K836" s="3" t="s">
        <v>9</v>
      </c>
      <c r="L836" s="3" t="s">
        <v>37</v>
      </c>
      <c r="M836" s="7">
        <v>5</v>
      </c>
      <c r="N836" s="4">
        <v>156.16999999999999</v>
      </c>
      <c r="O836" s="5">
        <v>0.1</v>
      </c>
      <c r="P836" s="4">
        <v>80.59</v>
      </c>
      <c r="Q836" s="4">
        <f t="shared" si="52"/>
        <v>702.76499999999999</v>
      </c>
      <c r="R836" s="4">
        <f t="shared" si="53"/>
        <v>402.95000000000005</v>
      </c>
      <c r="S836" s="4">
        <f t="shared" si="54"/>
        <v>299.81499999999994</v>
      </c>
      <c r="T836" s="6">
        <f t="shared" si="55"/>
        <v>0.42662198601239382</v>
      </c>
    </row>
    <row r="837" spans="1:20" ht="15.6">
      <c r="A837" s="2">
        <v>2600</v>
      </c>
      <c r="B837" s="10">
        <v>46158</v>
      </c>
      <c r="C837" s="3">
        <f>YEAR(SalesDataTable[[#This Row],[Order Date]])</f>
        <v>2026</v>
      </c>
      <c r="D837" s="13" t="str">
        <f>"Q"&amp;ROUNDUP(MONTH(SalesDataTable[[#This Row],[Order Date]])/3,0)</f>
        <v>Q2</v>
      </c>
      <c r="E837" s="13">
        <f>MONTH(SalesDataTable[[#This Row],[Order Date]])</f>
        <v>5</v>
      </c>
      <c r="F837" s="3" t="str">
        <f>TEXT(SalesDataTable[[#This Row],[Order Date]],"mmm")</f>
        <v>May</v>
      </c>
      <c r="G837" s="3" t="s">
        <v>6</v>
      </c>
      <c r="H837" s="3" t="s">
        <v>43</v>
      </c>
      <c r="I837" s="3" t="s">
        <v>19</v>
      </c>
      <c r="J837" s="3" t="s">
        <v>13</v>
      </c>
      <c r="K837" s="3" t="s">
        <v>14</v>
      </c>
      <c r="L837" s="3" t="s">
        <v>15</v>
      </c>
      <c r="M837" s="7">
        <v>1</v>
      </c>
      <c r="N837" s="4">
        <v>35.97</v>
      </c>
      <c r="O837" s="5">
        <v>0.1</v>
      </c>
      <c r="P837" s="4">
        <v>13.54</v>
      </c>
      <c r="Q837" s="4">
        <f t="shared" si="52"/>
        <v>32.372999999999998</v>
      </c>
      <c r="R837" s="4">
        <f t="shared" si="53"/>
        <v>13.54</v>
      </c>
      <c r="S837" s="4">
        <f t="shared" si="54"/>
        <v>18.832999999999998</v>
      </c>
      <c r="T837" s="6">
        <f t="shared" si="55"/>
        <v>0.58175022395205878</v>
      </c>
    </row>
    <row r="838" spans="1:20" ht="15.6">
      <c r="A838" s="2">
        <v>2856</v>
      </c>
      <c r="B838" s="10">
        <v>46158</v>
      </c>
      <c r="C838" s="3">
        <f>YEAR(SalesDataTable[[#This Row],[Order Date]])</f>
        <v>2026</v>
      </c>
      <c r="D838" s="13" t="str">
        <f>"Q"&amp;ROUNDUP(MONTH(SalesDataTable[[#This Row],[Order Date]])/3,0)</f>
        <v>Q2</v>
      </c>
      <c r="E838" s="13">
        <f>MONTH(SalesDataTable[[#This Row],[Order Date]])</f>
        <v>5</v>
      </c>
      <c r="F838" s="3" t="str">
        <f>TEXT(SalesDataTable[[#This Row],[Order Date]],"mmm")</f>
        <v>May</v>
      </c>
      <c r="G838" s="3" t="s">
        <v>6</v>
      </c>
      <c r="H838" s="3" t="s">
        <v>41</v>
      </c>
      <c r="I838" s="3" t="s">
        <v>8</v>
      </c>
      <c r="J838" s="3" t="s">
        <v>16</v>
      </c>
      <c r="K838" s="3" t="s">
        <v>34</v>
      </c>
      <c r="L838" s="3" t="s">
        <v>38</v>
      </c>
      <c r="M838" s="7">
        <v>4</v>
      </c>
      <c r="N838" s="4">
        <v>125.11</v>
      </c>
      <c r="O838" s="5">
        <v>0.15</v>
      </c>
      <c r="P838" s="4">
        <v>70.010000000000005</v>
      </c>
      <c r="Q838" s="4">
        <f t="shared" si="52"/>
        <v>425.37399999999997</v>
      </c>
      <c r="R838" s="4">
        <f t="shared" si="53"/>
        <v>280.04000000000002</v>
      </c>
      <c r="S838" s="4">
        <f t="shared" si="54"/>
        <v>145.33399999999995</v>
      </c>
      <c r="T838" s="6">
        <f t="shared" si="55"/>
        <v>0.34166169065340135</v>
      </c>
    </row>
    <row r="839" spans="1:20" ht="15.6">
      <c r="A839" s="2">
        <v>3478</v>
      </c>
      <c r="B839" s="10">
        <v>46158</v>
      </c>
      <c r="C839" s="3">
        <f>YEAR(SalesDataTable[[#This Row],[Order Date]])</f>
        <v>2026</v>
      </c>
      <c r="D839" s="13" t="str">
        <f>"Q"&amp;ROUNDUP(MONTH(SalesDataTable[[#This Row],[Order Date]])/3,0)</f>
        <v>Q2</v>
      </c>
      <c r="E839" s="13">
        <f>MONTH(SalesDataTable[[#This Row],[Order Date]])</f>
        <v>5</v>
      </c>
      <c r="F839" s="3" t="str">
        <f>TEXT(SalesDataTable[[#This Row],[Order Date]],"mmm")</f>
        <v>May</v>
      </c>
      <c r="G839" s="3" t="s">
        <v>20</v>
      </c>
      <c r="H839" s="3" t="s">
        <v>33</v>
      </c>
      <c r="I839" s="3" t="s">
        <v>2</v>
      </c>
      <c r="J839" s="3" t="s">
        <v>13</v>
      </c>
      <c r="K839" s="3" t="s">
        <v>34</v>
      </c>
      <c r="L839" s="3" t="s">
        <v>42</v>
      </c>
      <c r="M839" s="7">
        <v>4</v>
      </c>
      <c r="N839" s="4">
        <v>36.29</v>
      </c>
      <c r="O839" s="5">
        <v>0.1</v>
      </c>
      <c r="P839" s="4">
        <v>13.77</v>
      </c>
      <c r="Q839" s="4">
        <f t="shared" si="52"/>
        <v>130.64400000000001</v>
      </c>
      <c r="R839" s="4">
        <f t="shared" si="53"/>
        <v>55.08</v>
      </c>
      <c r="S839" s="4">
        <f t="shared" si="54"/>
        <v>75.564000000000007</v>
      </c>
      <c r="T839" s="6">
        <f t="shared" si="55"/>
        <v>0.57839625241113257</v>
      </c>
    </row>
    <row r="840" spans="1:20" ht="15.6">
      <c r="A840" s="2">
        <v>3599</v>
      </c>
      <c r="B840" s="10">
        <v>46158</v>
      </c>
      <c r="C840" s="3">
        <f>YEAR(SalesDataTable[[#This Row],[Order Date]])</f>
        <v>2026</v>
      </c>
      <c r="D840" s="13" t="str">
        <f>"Q"&amp;ROUNDUP(MONTH(SalesDataTable[[#This Row],[Order Date]])/3,0)</f>
        <v>Q2</v>
      </c>
      <c r="E840" s="13">
        <f>MONTH(SalesDataTable[[#This Row],[Order Date]])</f>
        <v>5</v>
      </c>
      <c r="F840" s="3" t="str">
        <f>TEXT(SalesDataTable[[#This Row],[Order Date]],"mmm")</f>
        <v>May</v>
      </c>
      <c r="G840" s="3" t="s">
        <v>6</v>
      </c>
      <c r="H840" s="3" t="s">
        <v>27</v>
      </c>
      <c r="I840" s="3" t="s">
        <v>2</v>
      </c>
      <c r="J840" s="3" t="s">
        <v>13</v>
      </c>
      <c r="K840" s="3" t="s">
        <v>9</v>
      </c>
      <c r="L840" s="3" t="s">
        <v>17</v>
      </c>
      <c r="M840" s="7">
        <v>4</v>
      </c>
      <c r="N840" s="4">
        <v>143.34</v>
      </c>
      <c r="O840" s="5">
        <v>0</v>
      </c>
      <c r="P840" s="4">
        <v>80.55</v>
      </c>
      <c r="Q840" s="4">
        <f t="shared" si="52"/>
        <v>573.36</v>
      </c>
      <c r="R840" s="4">
        <f t="shared" si="53"/>
        <v>322.2</v>
      </c>
      <c r="S840" s="4">
        <f t="shared" si="54"/>
        <v>251.16000000000003</v>
      </c>
      <c r="T840" s="6">
        <f t="shared" si="55"/>
        <v>0.43804939305148599</v>
      </c>
    </row>
    <row r="841" spans="1:20" ht="15.6">
      <c r="A841" s="2">
        <v>282</v>
      </c>
      <c r="B841" s="10">
        <v>46159</v>
      </c>
      <c r="C841" s="3">
        <f>YEAR(SalesDataTable[[#This Row],[Order Date]])</f>
        <v>2026</v>
      </c>
      <c r="D841" s="13" t="str">
        <f>"Q"&amp;ROUNDUP(MONTH(SalesDataTable[[#This Row],[Order Date]])/3,0)</f>
        <v>Q2</v>
      </c>
      <c r="E841" s="13">
        <f>MONTH(SalesDataTable[[#This Row],[Order Date]])</f>
        <v>5</v>
      </c>
      <c r="F841" s="3" t="str">
        <f>TEXT(SalesDataTable[[#This Row],[Order Date]],"mmm")</f>
        <v>May</v>
      </c>
      <c r="G841" s="3" t="s">
        <v>6</v>
      </c>
      <c r="H841" s="3" t="s">
        <v>43</v>
      </c>
      <c r="I841" s="3" t="s">
        <v>28</v>
      </c>
      <c r="J841" s="3" t="s">
        <v>13</v>
      </c>
      <c r="K841" s="3" t="s">
        <v>4</v>
      </c>
      <c r="L841" s="3" t="s">
        <v>22</v>
      </c>
      <c r="M841" s="7">
        <v>3</v>
      </c>
      <c r="N841" s="4">
        <v>51.68</v>
      </c>
      <c r="O841" s="5">
        <v>0</v>
      </c>
      <c r="P841" s="4">
        <v>22.4</v>
      </c>
      <c r="Q841" s="4">
        <f t="shared" si="52"/>
        <v>155.04</v>
      </c>
      <c r="R841" s="4">
        <f t="shared" si="53"/>
        <v>67.199999999999989</v>
      </c>
      <c r="S841" s="4">
        <f t="shared" si="54"/>
        <v>87.84</v>
      </c>
      <c r="T841" s="6">
        <f t="shared" si="55"/>
        <v>0.56656346749226016</v>
      </c>
    </row>
    <row r="842" spans="1:20" ht="15.6">
      <c r="A842" s="2">
        <v>980</v>
      </c>
      <c r="B842" s="10">
        <v>46159</v>
      </c>
      <c r="C842" s="3">
        <f>YEAR(SalesDataTable[[#This Row],[Order Date]])</f>
        <v>2026</v>
      </c>
      <c r="D842" s="13" t="str">
        <f>"Q"&amp;ROUNDUP(MONTH(SalesDataTable[[#This Row],[Order Date]])/3,0)</f>
        <v>Q2</v>
      </c>
      <c r="E842" s="13">
        <f>MONTH(SalesDataTable[[#This Row],[Order Date]])</f>
        <v>5</v>
      </c>
      <c r="F842" s="3" t="str">
        <f>TEXT(SalesDataTable[[#This Row],[Order Date]],"mmm")</f>
        <v>May</v>
      </c>
      <c r="G842" s="3" t="s">
        <v>20</v>
      </c>
      <c r="H842" s="3" t="s">
        <v>31</v>
      </c>
      <c r="I842" s="3" t="s">
        <v>2</v>
      </c>
      <c r="J842" s="3" t="s">
        <v>3</v>
      </c>
      <c r="K842" s="3" t="s">
        <v>14</v>
      </c>
      <c r="L842" s="3" t="s">
        <v>32</v>
      </c>
      <c r="M842" s="7">
        <v>1</v>
      </c>
      <c r="N842" s="4">
        <v>46.84</v>
      </c>
      <c r="O842" s="5">
        <v>0</v>
      </c>
      <c r="P842" s="4">
        <v>17.93</v>
      </c>
      <c r="Q842" s="4">
        <f t="shared" si="52"/>
        <v>46.84</v>
      </c>
      <c r="R842" s="4">
        <f t="shared" si="53"/>
        <v>17.93</v>
      </c>
      <c r="S842" s="4">
        <f t="shared" si="54"/>
        <v>28.910000000000004</v>
      </c>
      <c r="T842" s="6">
        <f t="shared" si="55"/>
        <v>0.61720751494449189</v>
      </c>
    </row>
    <row r="843" spans="1:20" ht="15.6">
      <c r="A843" s="2">
        <v>1155</v>
      </c>
      <c r="B843" s="10">
        <v>46159</v>
      </c>
      <c r="C843" s="3">
        <f>YEAR(SalesDataTable[[#This Row],[Order Date]])</f>
        <v>2026</v>
      </c>
      <c r="D843" s="13" t="str">
        <f>"Q"&amp;ROUNDUP(MONTH(SalesDataTable[[#This Row],[Order Date]])/3,0)</f>
        <v>Q2</v>
      </c>
      <c r="E843" s="13">
        <f>MONTH(SalesDataTable[[#This Row],[Order Date]])</f>
        <v>5</v>
      </c>
      <c r="F843" s="3" t="str">
        <f>TEXT(SalesDataTable[[#This Row],[Order Date]],"mmm")</f>
        <v>May</v>
      </c>
      <c r="G843" s="3" t="s">
        <v>11</v>
      </c>
      <c r="H843" s="3" t="s">
        <v>12</v>
      </c>
      <c r="I843" s="3" t="s">
        <v>28</v>
      </c>
      <c r="J843" s="3" t="s">
        <v>13</v>
      </c>
      <c r="K843" s="3" t="s">
        <v>9</v>
      </c>
      <c r="L843" s="3" t="s">
        <v>46</v>
      </c>
      <c r="M843" s="7">
        <v>5</v>
      </c>
      <c r="N843" s="4">
        <v>72.900000000000006</v>
      </c>
      <c r="O843" s="5">
        <v>0.05</v>
      </c>
      <c r="P843" s="4">
        <v>31.57</v>
      </c>
      <c r="Q843" s="4">
        <f t="shared" si="52"/>
        <v>346.27499999999998</v>
      </c>
      <c r="R843" s="4">
        <f t="shared" si="53"/>
        <v>157.85</v>
      </c>
      <c r="S843" s="4">
        <f t="shared" si="54"/>
        <v>188.42499999999998</v>
      </c>
      <c r="T843" s="6">
        <f t="shared" si="55"/>
        <v>0.54414843693596127</v>
      </c>
    </row>
    <row r="844" spans="1:20" ht="15.6">
      <c r="A844" s="2">
        <v>1816</v>
      </c>
      <c r="B844" s="10">
        <v>46159</v>
      </c>
      <c r="C844" s="3">
        <f>YEAR(SalesDataTable[[#This Row],[Order Date]])</f>
        <v>2026</v>
      </c>
      <c r="D844" s="13" t="str">
        <f>"Q"&amp;ROUNDUP(MONTH(SalesDataTable[[#This Row],[Order Date]])/3,0)</f>
        <v>Q2</v>
      </c>
      <c r="E844" s="13">
        <f>MONTH(SalesDataTable[[#This Row],[Order Date]])</f>
        <v>5</v>
      </c>
      <c r="F844" s="3" t="str">
        <f>TEXT(SalesDataTable[[#This Row],[Order Date]],"mmm")</f>
        <v>May</v>
      </c>
      <c r="G844" s="3" t="s">
        <v>20</v>
      </c>
      <c r="H844" s="3" t="s">
        <v>31</v>
      </c>
      <c r="I844" s="3" t="s">
        <v>2</v>
      </c>
      <c r="J844" s="3" t="s">
        <v>13</v>
      </c>
      <c r="K844" s="3" t="s">
        <v>9</v>
      </c>
      <c r="L844" s="3" t="s">
        <v>10</v>
      </c>
      <c r="M844" s="7">
        <v>1</v>
      </c>
      <c r="N844" s="4">
        <v>91.07</v>
      </c>
      <c r="O844" s="5">
        <v>0</v>
      </c>
      <c r="P844" s="4">
        <v>45.3</v>
      </c>
      <c r="Q844" s="4">
        <f t="shared" si="52"/>
        <v>91.07</v>
      </c>
      <c r="R844" s="4">
        <f t="shared" si="53"/>
        <v>45.3</v>
      </c>
      <c r="S844" s="4">
        <f t="shared" si="54"/>
        <v>45.769999999999996</v>
      </c>
      <c r="T844" s="6">
        <f t="shared" si="55"/>
        <v>0.50258043263423735</v>
      </c>
    </row>
    <row r="845" spans="1:20" ht="15.6">
      <c r="A845" s="2">
        <v>2128</v>
      </c>
      <c r="B845" s="10">
        <v>46159</v>
      </c>
      <c r="C845" s="3">
        <f>YEAR(SalesDataTable[[#This Row],[Order Date]])</f>
        <v>2026</v>
      </c>
      <c r="D845" s="13" t="str">
        <f>"Q"&amp;ROUNDUP(MONTH(SalesDataTable[[#This Row],[Order Date]])/3,0)</f>
        <v>Q2</v>
      </c>
      <c r="E845" s="13">
        <f>MONTH(SalesDataTable[[#This Row],[Order Date]])</f>
        <v>5</v>
      </c>
      <c r="F845" s="3" t="str">
        <f>TEXT(SalesDataTable[[#This Row],[Order Date]],"mmm")</f>
        <v>May</v>
      </c>
      <c r="G845" s="3" t="s">
        <v>11</v>
      </c>
      <c r="H845" s="3" t="s">
        <v>39</v>
      </c>
      <c r="I845" s="3" t="s">
        <v>19</v>
      </c>
      <c r="J845" s="3" t="s">
        <v>13</v>
      </c>
      <c r="K845" s="3" t="s">
        <v>4</v>
      </c>
      <c r="L845" s="3" t="s">
        <v>5</v>
      </c>
      <c r="M845" s="7">
        <v>1</v>
      </c>
      <c r="N845" s="4">
        <v>81.86</v>
      </c>
      <c r="O845" s="5">
        <v>0</v>
      </c>
      <c r="P845" s="4">
        <v>43.14</v>
      </c>
      <c r="Q845" s="4">
        <f t="shared" si="52"/>
        <v>81.86</v>
      </c>
      <c r="R845" s="4">
        <f t="shared" si="53"/>
        <v>43.14</v>
      </c>
      <c r="S845" s="4">
        <f t="shared" si="54"/>
        <v>38.72</v>
      </c>
      <c r="T845" s="6">
        <f t="shared" si="55"/>
        <v>0.47300268751526997</v>
      </c>
    </row>
    <row r="846" spans="1:20" ht="15.6">
      <c r="A846" s="2">
        <v>2296</v>
      </c>
      <c r="B846" s="10">
        <v>46159</v>
      </c>
      <c r="C846" s="3">
        <f>YEAR(SalesDataTable[[#This Row],[Order Date]])</f>
        <v>2026</v>
      </c>
      <c r="D846" s="13" t="str">
        <f>"Q"&amp;ROUNDUP(MONTH(SalesDataTable[[#This Row],[Order Date]])/3,0)</f>
        <v>Q2</v>
      </c>
      <c r="E846" s="13">
        <f>MONTH(SalesDataTable[[#This Row],[Order Date]])</f>
        <v>5</v>
      </c>
      <c r="F846" s="3" t="str">
        <f>TEXT(SalesDataTable[[#This Row],[Order Date]],"mmm")</f>
        <v>May</v>
      </c>
      <c r="G846" s="3" t="s">
        <v>20</v>
      </c>
      <c r="H846" s="3" t="s">
        <v>33</v>
      </c>
      <c r="I846" s="3" t="s">
        <v>2</v>
      </c>
      <c r="J846" s="3" t="s">
        <v>3</v>
      </c>
      <c r="K846" s="3" t="s">
        <v>14</v>
      </c>
      <c r="L846" s="3" t="s">
        <v>32</v>
      </c>
      <c r="M846" s="7">
        <v>1</v>
      </c>
      <c r="N846" s="4">
        <v>45.45</v>
      </c>
      <c r="O846" s="5">
        <v>0</v>
      </c>
      <c r="P846" s="4">
        <v>17.93</v>
      </c>
      <c r="Q846" s="4">
        <f t="shared" si="52"/>
        <v>45.45</v>
      </c>
      <c r="R846" s="4">
        <f t="shared" si="53"/>
        <v>17.93</v>
      </c>
      <c r="S846" s="4">
        <f t="shared" si="54"/>
        <v>27.520000000000003</v>
      </c>
      <c r="T846" s="6">
        <f t="shared" si="55"/>
        <v>0.60550055005500558</v>
      </c>
    </row>
    <row r="847" spans="1:20" ht="15.6">
      <c r="A847" s="2">
        <v>2322</v>
      </c>
      <c r="B847" s="10">
        <v>46159</v>
      </c>
      <c r="C847" s="3">
        <f>YEAR(SalesDataTable[[#This Row],[Order Date]])</f>
        <v>2026</v>
      </c>
      <c r="D847" s="13" t="str">
        <f>"Q"&amp;ROUNDUP(MONTH(SalesDataTable[[#This Row],[Order Date]])/3,0)</f>
        <v>Q2</v>
      </c>
      <c r="E847" s="13">
        <f>MONTH(SalesDataTable[[#This Row],[Order Date]])</f>
        <v>5</v>
      </c>
      <c r="F847" s="3" t="str">
        <f>TEXT(SalesDataTable[[#This Row],[Order Date]],"mmm")</f>
        <v>May</v>
      </c>
      <c r="G847" s="3" t="s">
        <v>11</v>
      </c>
      <c r="H847" s="3" t="s">
        <v>39</v>
      </c>
      <c r="I847" s="3" t="s">
        <v>19</v>
      </c>
      <c r="J847" s="3" t="s">
        <v>16</v>
      </c>
      <c r="K847" s="3" t="s">
        <v>9</v>
      </c>
      <c r="L847" s="3" t="s">
        <v>46</v>
      </c>
      <c r="M847" s="7">
        <v>1</v>
      </c>
      <c r="N847" s="4">
        <v>70.62</v>
      </c>
      <c r="O847" s="5">
        <v>0</v>
      </c>
      <c r="P847" s="4">
        <v>32.53</v>
      </c>
      <c r="Q847" s="4">
        <f t="shared" si="52"/>
        <v>70.62</v>
      </c>
      <c r="R847" s="4">
        <f t="shared" si="53"/>
        <v>32.53</v>
      </c>
      <c r="S847" s="4">
        <f t="shared" si="54"/>
        <v>38.090000000000003</v>
      </c>
      <c r="T847" s="6">
        <f t="shared" si="55"/>
        <v>0.53936561880487111</v>
      </c>
    </row>
    <row r="848" spans="1:20" ht="15.6">
      <c r="A848" s="2">
        <v>3480</v>
      </c>
      <c r="B848" s="10">
        <v>46159</v>
      </c>
      <c r="C848" s="3">
        <f>YEAR(SalesDataTable[[#This Row],[Order Date]])</f>
        <v>2026</v>
      </c>
      <c r="D848" s="13" t="str">
        <f>"Q"&amp;ROUNDUP(MONTH(SalesDataTable[[#This Row],[Order Date]])/3,0)</f>
        <v>Q2</v>
      </c>
      <c r="E848" s="13">
        <f>MONTH(SalesDataTable[[#This Row],[Order Date]])</f>
        <v>5</v>
      </c>
      <c r="F848" s="3" t="str">
        <f>TEXT(SalesDataTable[[#This Row],[Order Date]],"mmm")</f>
        <v>May</v>
      </c>
      <c r="G848" s="3" t="s">
        <v>20</v>
      </c>
      <c r="H848" s="3" t="s">
        <v>33</v>
      </c>
      <c r="I848" s="3" t="s">
        <v>2</v>
      </c>
      <c r="J848" s="3" t="s">
        <v>13</v>
      </c>
      <c r="K848" s="3" t="s">
        <v>34</v>
      </c>
      <c r="L848" s="3" t="s">
        <v>45</v>
      </c>
      <c r="M848" s="7">
        <v>2</v>
      </c>
      <c r="N848" s="4">
        <v>51.56</v>
      </c>
      <c r="O848" s="5">
        <v>0</v>
      </c>
      <c r="P848" s="4">
        <v>22.46</v>
      </c>
      <c r="Q848" s="4">
        <f t="shared" si="52"/>
        <v>103.12</v>
      </c>
      <c r="R848" s="4">
        <f t="shared" si="53"/>
        <v>44.92</v>
      </c>
      <c r="S848" s="4">
        <f t="shared" si="54"/>
        <v>58.2</v>
      </c>
      <c r="T848" s="6">
        <f t="shared" si="55"/>
        <v>0.56439100077579518</v>
      </c>
    </row>
    <row r="849" spans="1:20" ht="15.6">
      <c r="A849" s="2">
        <v>4426</v>
      </c>
      <c r="B849" s="10">
        <v>46159</v>
      </c>
      <c r="C849" s="3">
        <f>YEAR(SalesDataTable[[#This Row],[Order Date]])</f>
        <v>2026</v>
      </c>
      <c r="D849" s="13" t="str">
        <f>"Q"&amp;ROUNDUP(MONTH(SalesDataTable[[#This Row],[Order Date]])/3,0)</f>
        <v>Q2</v>
      </c>
      <c r="E849" s="13">
        <f>MONTH(SalesDataTable[[#This Row],[Order Date]])</f>
        <v>5</v>
      </c>
      <c r="F849" s="3" t="str">
        <f>TEXT(SalesDataTable[[#This Row],[Order Date]],"mmm")</f>
        <v>May</v>
      </c>
      <c r="G849" s="3" t="s">
        <v>20</v>
      </c>
      <c r="H849" s="3" t="s">
        <v>33</v>
      </c>
      <c r="I849" s="3" t="s">
        <v>2</v>
      </c>
      <c r="J849" s="3" t="s">
        <v>13</v>
      </c>
      <c r="K849" s="3" t="s">
        <v>9</v>
      </c>
      <c r="L849" s="3" t="s">
        <v>17</v>
      </c>
      <c r="M849" s="7">
        <v>2</v>
      </c>
      <c r="N849" s="4">
        <v>146.22</v>
      </c>
      <c r="O849" s="5">
        <v>0</v>
      </c>
      <c r="P849" s="4">
        <v>81.069999999999993</v>
      </c>
      <c r="Q849" s="4">
        <f t="shared" si="52"/>
        <v>292.44</v>
      </c>
      <c r="R849" s="4">
        <f t="shared" si="53"/>
        <v>162.13999999999999</v>
      </c>
      <c r="S849" s="4">
        <f t="shared" si="54"/>
        <v>130.30000000000001</v>
      </c>
      <c r="T849" s="6">
        <f t="shared" si="55"/>
        <v>0.4455614826973055</v>
      </c>
    </row>
    <row r="850" spans="1:20" ht="15.6">
      <c r="A850" s="2">
        <v>4938</v>
      </c>
      <c r="B850" s="10">
        <v>46159</v>
      </c>
      <c r="C850" s="3">
        <f>YEAR(SalesDataTable[[#This Row],[Order Date]])</f>
        <v>2026</v>
      </c>
      <c r="D850" s="13" t="str">
        <f>"Q"&amp;ROUNDUP(MONTH(SalesDataTable[[#This Row],[Order Date]])/3,0)</f>
        <v>Q2</v>
      </c>
      <c r="E850" s="13">
        <f>MONTH(SalesDataTable[[#This Row],[Order Date]])</f>
        <v>5</v>
      </c>
      <c r="F850" s="3" t="str">
        <f>TEXT(SalesDataTable[[#This Row],[Order Date]],"mmm")</f>
        <v>May</v>
      </c>
      <c r="G850" s="3" t="s">
        <v>20</v>
      </c>
      <c r="H850" s="3" t="s">
        <v>47</v>
      </c>
      <c r="I850" s="3" t="s">
        <v>19</v>
      </c>
      <c r="J850" s="3" t="s">
        <v>3</v>
      </c>
      <c r="K850" s="3" t="s">
        <v>34</v>
      </c>
      <c r="L850" s="3" t="s">
        <v>45</v>
      </c>
      <c r="M850" s="7">
        <v>2</v>
      </c>
      <c r="N850" s="4">
        <v>51.34</v>
      </c>
      <c r="O850" s="5">
        <v>0</v>
      </c>
      <c r="P850" s="4">
        <v>22.17</v>
      </c>
      <c r="Q850" s="4">
        <f t="shared" si="52"/>
        <v>102.68</v>
      </c>
      <c r="R850" s="4">
        <f t="shared" si="53"/>
        <v>44.34</v>
      </c>
      <c r="S850" s="4">
        <f t="shared" si="54"/>
        <v>58.34</v>
      </c>
      <c r="T850" s="6">
        <f t="shared" si="55"/>
        <v>0.56817296455005839</v>
      </c>
    </row>
    <row r="851" spans="1:20" ht="15.6">
      <c r="A851" s="2">
        <v>915</v>
      </c>
      <c r="B851" s="10">
        <v>46160</v>
      </c>
      <c r="C851" s="3">
        <f>YEAR(SalesDataTable[[#This Row],[Order Date]])</f>
        <v>2026</v>
      </c>
      <c r="D851" s="13" t="str">
        <f>"Q"&amp;ROUNDUP(MONTH(SalesDataTable[[#This Row],[Order Date]])/3,0)</f>
        <v>Q2</v>
      </c>
      <c r="E851" s="13">
        <f>MONTH(SalesDataTable[[#This Row],[Order Date]])</f>
        <v>5</v>
      </c>
      <c r="F851" s="3" t="str">
        <f>TEXT(SalesDataTable[[#This Row],[Order Date]],"mmm")</f>
        <v>May</v>
      </c>
      <c r="G851" s="3" t="s">
        <v>20</v>
      </c>
      <c r="H851" s="3" t="s">
        <v>33</v>
      </c>
      <c r="I851" s="3" t="s">
        <v>2</v>
      </c>
      <c r="J851" s="3" t="s">
        <v>13</v>
      </c>
      <c r="K851" s="3" t="s">
        <v>9</v>
      </c>
      <c r="L851" s="3" t="s">
        <v>37</v>
      </c>
      <c r="M851" s="7">
        <v>1</v>
      </c>
      <c r="N851" s="4">
        <v>153.61000000000001</v>
      </c>
      <c r="O851" s="5">
        <v>0.05</v>
      </c>
      <c r="P851" s="4">
        <v>79.94</v>
      </c>
      <c r="Q851" s="4">
        <f t="shared" si="52"/>
        <v>145.92950000000002</v>
      </c>
      <c r="R851" s="4">
        <f t="shared" si="53"/>
        <v>79.94</v>
      </c>
      <c r="S851" s="4">
        <f t="shared" si="54"/>
        <v>65.989500000000021</v>
      </c>
      <c r="T851" s="6">
        <f t="shared" si="55"/>
        <v>0.45220123415758989</v>
      </c>
    </row>
    <row r="852" spans="1:20" ht="15.6">
      <c r="A852" s="2">
        <v>1188</v>
      </c>
      <c r="B852" s="10">
        <v>46160</v>
      </c>
      <c r="C852" s="3">
        <f>YEAR(SalesDataTable[[#This Row],[Order Date]])</f>
        <v>2026</v>
      </c>
      <c r="D852" s="13" t="str">
        <f>"Q"&amp;ROUNDUP(MONTH(SalesDataTable[[#This Row],[Order Date]])/3,0)</f>
        <v>Q2</v>
      </c>
      <c r="E852" s="13">
        <f>MONTH(SalesDataTable[[#This Row],[Order Date]])</f>
        <v>5</v>
      </c>
      <c r="F852" s="3" t="str">
        <f>TEXT(SalesDataTable[[#This Row],[Order Date]],"mmm")</f>
        <v>May</v>
      </c>
      <c r="G852" s="3" t="s">
        <v>6</v>
      </c>
      <c r="H852" s="3" t="s">
        <v>27</v>
      </c>
      <c r="I852" s="3" t="s">
        <v>2</v>
      </c>
      <c r="J852" s="3" t="s">
        <v>3</v>
      </c>
      <c r="K852" s="3" t="s">
        <v>23</v>
      </c>
      <c r="L852" s="3" t="s">
        <v>40</v>
      </c>
      <c r="M852" s="7">
        <v>1</v>
      </c>
      <c r="N852" s="4">
        <v>82.44</v>
      </c>
      <c r="O852" s="5">
        <v>0.15</v>
      </c>
      <c r="P852" s="4">
        <v>39.380000000000003</v>
      </c>
      <c r="Q852" s="4">
        <f t="shared" si="52"/>
        <v>70.073999999999998</v>
      </c>
      <c r="R852" s="4">
        <f t="shared" si="53"/>
        <v>39.380000000000003</v>
      </c>
      <c r="S852" s="4">
        <f t="shared" si="54"/>
        <v>30.693999999999996</v>
      </c>
      <c r="T852" s="6">
        <f t="shared" si="55"/>
        <v>0.43802266175757054</v>
      </c>
    </row>
    <row r="853" spans="1:20" ht="15.6">
      <c r="A853" s="2">
        <v>1594</v>
      </c>
      <c r="B853" s="10">
        <v>46160</v>
      </c>
      <c r="C853" s="3">
        <f>YEAR(SalesDataTable[[#This Row],[Order Date]])</f>
        <v>2026</v>
      </c>
      <c r="D853" s="13" t="str">
        <f>"Q"&amp;ROUNDUP(MONTH(SalesDataTable[[#This Row],[Order Date]])/3,0)</f>
        <v>Q2</v>
      </c>
      <c r="E853" s="13">
        <f>MONTH(SalesDataTable[[#This Row],[Order Date]])</f>
        <v>5</v>
      </c>
      <c r="F853" s="3" t="str">
        <f>TEXT(SalesDataTable[[#This Row],[Order Date]],"mmm")</f>
        <v>May</v>
      </c>
      <c r="G853" s="3" t="s">
        <v>0</v>
      </c>
      <c r="H853" s="3" t="s">
        <v>1</v>
      </c>
      <c r="I853" s="3" t="s">
        <v>8</v>
      </c>
      <c r="J853" s="3" t="s">
        <v>16</v>
      </c>
      <c r="K853" s="3" t="s">
        <v>9</v>
      </c>
      <c r="L853" s="3" t="s">
        <v>10</v>
      </c>
      <c r="M853" s="7">
        <v>10</v>
      </c>
      <c r="N853" s="4">
        <v>92.09</v>
      </c>
      <c r="O853" s="5">
        <v>0.15</v>
      </c>
      <c r="P853" s="4">
        <v>45.13</v>
      </c>
      <c r="Q853" s="4">
        <f t="shared" si="52"/>
        <v>782.7650000000001</v>
      </c>
      <c r="R853" s="4">
        <f t="shared" si="53"/>
        <v>451.3</v>
      </c>
      <c r="S853" s="4">
        <f t="shared" si="54"/>
        <v>331.46500000000009</v>
      </c>
      <c r="T853" s="6">
        <f t="shared" si="55"/>
        <v>0.42345403792964686</v>
      </c>
    </row>
    <row r="854" spans="1:20" ht="15.6">
      <c r="A854" s="2">
        <v>3022</v>
      </c>
      <c r="B854" s="10">
        <v>46160</v>
      </c>
      <c r="C854" s="3">
        <f>YEAR(SalesDataTable[[#This Row],[Order Date]])</f>
        <v>2026</v>
      </c>
      <c r="D854" s="13" t="str">
        <f>"Q"&amp;ROUNDUP(MONTH(SalesDataTable[[#This Row],[Order Date]])/3,0)</f>
        <v>Q2</v>
      </c>
      <c r="E854" s="13">
        <f>MONTH(SalesDataTable[[#This Row],[Order Date]])</f>
        <v>5</v>
      </c>
      <c r="F854" s="3" t="str">
        <f>TEXT(SalesDataTable[[#This Row],[Order Date]],"mmm")</f>
        <v>May</v>
      </c>
      <c r="G854" s="3" t="s">
        <v>20</v>
      </c>
      <c r="H854" s="3" t="s">
        <v>33</v>
      </c>
      <c r="I854" s="3" t="s">
        <v>28</v>
      </c>
      <c r="J854" s="3" t="s">
        <v>13</v>
      </c>
      <c r="K854" s="3" t="s">
        <v>14</v>
      </c>
      <c r="L854" s="3" t="s">
        <v>15</v>
      </c>
      <c r="M854" s="7">
        <v>1</v>
      </c>
      <c r="N854" s="4">
        <v>36.72</v>
      </c>
      <c r="O854" s="5">
        <v>0</v>
      </c>
      <c r="P854" s="4">
        <v>13.67</v>
      </c>
      <c r="Q854" s="4">
        <f t="shared" si="52"/>
        <v>36.72</v>
      </c>
      <c r="R854" s="4">
        <f t="shared" si="53"/>
        <v>13.67</v>
      </c>
      <c r="S854" s="4">
        <f t="shared" si="54"/>
        <v>23.049999999999997</v>
      </c>
      <c r="T854" s="6">
        <f t="shared" si="55"/>
        <v>0.62772331154684091</v>
      </c>
    </row>
    <row r="855" spans="1:20" ht="15.6">
      <c r="A855" s="2">
        <v>588</v>
      </c>
      <c r="B855" s="10">
        <v>46161</v>
      </c>
      <c r="C855" s="3">
        <f>YEAR(SalesDataTable[[#This Row],[Order Date]])</f>
        <v>2026</v>
      </c>
      <c r="D855" s="13" t="str">
        <f>"Q"&amp;ROUNDUP(MONTH(SalesDataTable[[#This Row],[Order Date]])/3,0)</f>
        <v>Q2</v>
      </c>
      <c r="E855" s="13">
        <f>MONTH(SalesDataTable[[#This Row],[Order Date]])</f>
        <v>5</v>
      </c>
      <c r="F855" s="3" t="str">
        <f>TEXT(SalesDataTable[[#This Row],[Order Date]],"mmm")</f>
        <v>May</v>
      </c>
      <c r="G855" s="3" t="s">
        <v>6</v>
      </c>
      <c r="H855" s="3" t="s">
        <v>7</v>
      </c>
      <c r="I855" s="3" t="s">
        <v>8</v>
      </c>
      <c r="J855" s="3" t="s">
        <v>16</v>
      </c>
      <c r="K855" s="3" t="s">
        <v>14</v>
      </c>
      <c r="L855" s="3" t="s">
        <v>44</v>
      </c>
      <c r="M855" s="7">
        <v>3</v>
      </c>
      <c r="N855" s="4">
        <v>132.41999999999999</v>
      </c>
      <c r="O855" s="5">
        <v>0.05</v>
      </c>
      <c r="P855" s="4">
        <v>67.09</v>
      </c>
      <c r="Q855" s="4">
        <f t="shared" si="52"/>
        <v>377.39699999999999</v>
      </c>
      <c r="R855" s="4">
        <f t="shared" si="53"/>
        <v>201.27</v>
      </c>
      <c r="S855" s="4">
        <f t="shared" si="54"/>
        <v>176.12699999999998</v>
      </c>
      <c r="T855" s="6">
        <f t="shared" si="55"/>
        <v>0.46668892439526544</v>
      </c>
    </row>
    <row r="856" spans="1:20" ht="15.6">
      <c r="A856" s="2">
        <v>1016</v>
      </c>
      <c r="B856" s="10">
        <v>46161</v>
      </c>
      <c r="C856" s="3">
        <f>YEAR(SalesDataTable[[#This Row],[Order Date]])</f>
        <v>2026</v>
      </c>
      <c r="D856" s="13" t="str">
        <f>"Q"&amp;ROUNDUP(MONTH(SalesDataTable[[#This Row],[Order Date]])/3,0)</f>
        <v>Q2</v>
      </c>
      <c r="E856" s="13">
        <f>MONTH(SalesDataTable[[#This Row],[Order Date]])</f>
        <v>5</v>
      </c>
      <c r="F856" s="3" t="str">
        <f>TEXT(SalesDataTable[[#This Row],[Order Date]],"mmm")</f>
        <v>May</v>
      </c>
      <c r="G856" s="3" t="s">
        <v>20</v>
      </c>
      <c r="H856" s="3" t="s">
        <v>47</v>
      </c>
      <c r="I856" s="3" t="s">
        <v>19</v>
      </c>
      <c r="J856" s="3" t="s">
        <v>3</v>
      </c>
      <c r="K856" s="3" t="s">
        <v>23</v>
      </c>
      <c r="L856" s="3" t="s">
        <v>29</v>
      </c>
      <c r="M856" s="7">
        <v>2</v>
      </c>
      <c r="N856" s="4">
        <v>192.1</v>
      </c>
      <c r="O856" s="5">
        <v>0.05</v>
      </c>
      <c r="P856" s="4">
        <v>106.07</v>
      </c>
      <c r="Q856" s="4">
        <f t="shared" si="52"/>
        <v>364.98999999999995</v>
      </c>
      <c r="R856" s="4">
        <f t="shared" si="53"/>
        <v>212.14</v>
      </c>
      <c r="S856" s="4">
        <f t="shared" si="54"/>
        <v>152.84999999999997</v>
      </c>
      <c r="T856" s="6">
        <f t="shared" si="55"/>
        <v>0.41877859667388145</v>
      </c>
    </row>
    <row r="857" spans="1:20" ht="15.6">
      <c r="A857" s="2">
        <v>1930</v>
      </c>
      <c r="B857" s="10">
        <v>46161</v>
      </c>
      <c r="C857" s="3">
        <f>YEAR(SalesDataTable[[#This Row],[Order Date]])</f>
        <v>2026</v>
      </c>
      <c r="D857" s="13" t="str">
        <f>"Q"&amp;ROUNDUP(MONTH(SalesDataTable[[#This Row],[Order Date]])/3,0)</f>
        <v>Q2</v>
      </c>
      <c r="E857" s="13">
        <f>MONTH(SalesDataTable[[#This Row],[Order Date]])</f>
        <v>5</v>
      </c>
      <c r="F857" s="3" t="str">
        <f>TEXT(SalesDataTable[[#This Row],[Order Date]],"mmm")</f>
        <v>May</v>
      </c>
      <c r="G857" s="3" t="s">
        <v>11</v>
      </c>
      <c r="H857" s="3" t="s">
        <v>52</v>
      </c>
      <c r="I857" s="3" t="s">
        <v>19</v>
      </c>
      <c r="J857" s="3" t="s">
        <v>13</v>
      </c>
      <c r="K857" s="3" t="s">
        <v>14</v>
      </c>
      <c r="L857" s="3" t="s">
        <v>15</v>
      </c>
      <c r="M857" s="7">
        <v>4</v>
      </c>
      <c r="N857" s="4">
        <v>36.94</v>
      </c>
      <c r="O857" s="5">
        <v>0</v>
      </c>
      <c r="P857" s="4">
        <v>13.63</v>
      </c>
      <c r="Q857" s="4">
        <f t="shared" si="52"/>
        <v>147.76</v>
      </c>
      <c r="R857" s="4">
        <f t="shared" si="53"/>
        <v>54.52</v>
      </c>
      <c r="S857" s="4">
        <f t="shared" si="54"/>
        <v>93.239999999999981</v>
      </c>
      <c r="T857" s="6">
        <f t="shared" si="55"/>
        <v>0.63102328099620997</v>
      </c>
    </row>
    <row r="858" spans="1:20" ht="15.6">
      <c r="A858" s="2">
        <v>2658</v>
      </c>
      <c r="B858" s="10">
        <v>46161</v>
      </c>
      <c r="C858" s="3">
        <f>YEAR(SalesDataTable[[#This Row],[Order Date]])</f>
        <v>2026</v>
      </c>
      <c r="D858" s="13" t="str">
        <f>"Q"&amp;ROUNDUP(MONTH(SalesDataTable[[#This Row],[Order Date]])/3,0)</f>
        <v>Q2</v>
      </c>
      <c r="E858" s="13">
        <f>MONTH(SalesDataTable[[#This Row],[Order Date]])</f>
        <v>5</v>
      </c>
      <c r="F858" s="3" t="str">
        <f>TEXT(SalesDataTable[[#This Row],[Order Date]],"mmm")</f>
        <v>May</v>
      </c>
      <c r="G858" s="3" t="s">
        <v>0</v>
      </c>
      <c r="H858" s="3" t="s">
        <v>50</v>
      </c>
      <c r="I858" s="3" t="s">
        <v>2</v>
      </c>
      <c r="J858" s="3" t="s">
        <v>16</v>
      </c>
      <c r="K858" s="3" t="s">
        <v>9</v>
      </c>
      <c r="L858" s="3" t="s">
        <v>37</v>
      </c>
      <c r="M858" s="7">
        <v>1</v>
      </c>
      <c r="N858" s="4">
        <v>153.16999999999999</v>
      </c>
      <c r="O858" s="5">
        <v>0</v>
      </c>
      <c r="P858" s="4">
        <v>78.489999999999995</v>
      </c>
      <c r="Q858" s="4">
        <f t="shared" si="52"/>
        <v>153.16999999999999</v>
      </c>
      <c r="R858" s="4">
        <f t="shared" si="53"/>
        <v>78.489999999999995</v>
      </c>
      <c r="S858" s="4">
        <f t="shared" si="54"/>
        <v>74.679999999999993</v>
      </c>
      <c r="T858" s="6">
        <f t="shared" si="55"/>
        <v>0.48756283867598094</v>
      </c>
    </row>
    <row r="859" spans="1:20" ht="15.6">
      <c r="A859" s="2">
        <v>2951</v>
      </c>
      <c r="B859" s="10">
        <v>46161</v>
      </c>
      <c r="C859" s="3">
        <f>YEAR(SalesDataTable[[#This Row],[Order Date]])</f>
        <v>2026</v>
      </c>
      <c r="D859" s="13" t="str">
        <f>"Q"&amp;ROUNDUP(MONTH(SalesDataTable[[#This Row],[Order Date]])/3,0)</f>
        <v>Q2</v>
      </c>
      <c r="E859" s="13">
        <f>MONTH(SalesDataTable[[#This Row],[Order Date]])</f>
        <v>5</v>
      </c>
      <c r="F859" s="3" t="str">
        <f>TEXT(SalesDataTable[[#This Row],[Order Date]],"mmm")</f>
        <v>May</v>
      </c>
      <c r="G859" s="3" t="s">
        <v>0</v>
      </c>
      <c r="H859" s="3" t="s">
        <v>1</v>
      </c>
      <c r="I859" s="3" t="s">
        <v>2</v>
      </c>
      <c r="J859" s="3" t="s">
        <v>16</v>
      </c>
      <c r="K859" s="3" t="s">
        <v>4</v>
      </c>
      <c r="L859" s="3" t="s">
        <v>5</v>
      </c>
      <c r="M859" s="7">
        <v>2</v>
      </c>
      <c r="N859" s="4">
        <v>82.85</v>
      </c>
      <c r="O859" s="5">
        <v>0</v>
      </c>
      <c r="P859" s="4">
        <v>42.53</v>
      </c>
      <c r="Q859" s="4">
        <f t="shared" si="52"/>
        <v>165.7</v>
      </c>
      <c r="R859" s="4">
        <f t="shared" si="53"/>
        <v>85.06</v>
      </c>
      <c r="S859" s="4">
        <f t="shared" si="54"/>
        <v>80.639999999999986</v>
      </c>
      <c r="T859" s="6">
        <f t="shared" si="55"/>
        <v>0.48666264333132164</v>
      </c>
    </row>
    <row r="860" spans="1:20" ht="15.6">
      <c r="A860" s="2">
        <v>4328</v>
      </c>
      <c r="B860" s="10">
        <v>46161</v>
      </c>
      <c r="C860" s="3">
        <f>YEAR(SalesDataTable[[#This Row],[Order Date]])</f>
        <v>2026</v>
      </c>
      <c r="D860" s="13" t="str">
        <f>"Q"&amp;ROUNDUP(MONTH(SalesDataTable[[#This Row],[Order Date]])/3,0)</f>
        <v>Q2</v>
      </c>
      <c r="E860" s="13">
        <f>MONTH(SalesDataTable[[#This Row],[Order Date]])</f>
        <v>5</v>
      </c>
      <c r="F860" s="3" t="str">
        <f>TEXT(SalesDataTable[[#This Row],[Order Date]],"mmm")</f>
        <v>May</v>
      </c>
      <c r="G860" s="3" t="s">
        <v>11</v>
      </c>
      <c r="H860" s="3" t="s">
        <v>25</v>
      </c>
      <c r="I860" s="3" t="s">
        <v>28</v>
      </c>
      <c r="J860" s="3" t="s">
        <v>13</v>
      </c>
      <c r="K860" s="3" t="s">
        <v>9</v>
      </c>
      <c r="L860" s="3" t="s">
        <v>17</v>
      </c>
      <c r="M860" s="7">
        <v>1</v>
      </c>
      <c r="N860" s="4">
        <v>143.52000000000001</v>
      </c>
      <c r="O860" s="5">
        <v>0</v>
      </c>
      <c r="P860" s="4">
        <v>81.040000000000006</v>
      </c>
      <c r="Q860" s="4">
        <f t="shared" si="52"/>
        <v>143.52000000000001</v>
      </c>
      <c r="R860" s="4">
        <f t="shared" si="53"/>
        <v>81.040000000000006</v>
      </c>
      <c r="S860" s="4">
        <f t="shared" si="54"/>
        <v>62.480000000000004</v>
      </c>
      <c r="T860" s="6">
        <f t="shared" si="55"/>
        <v>0.435340022296544</v>
      </c>
    </row>
    <row r="861" spans="1:20" ht="15.6">
      <c r="A861" s="2">
        <v>4591</v>
      </c>
      <c r="B861" s="10">
        <v>46161</v>
      </c>
      <c r="C861" s="3">
        <f>YEAR(SalesDataTable[[#This Row],[Order Date]])</f>
        <v>2026</v>
      </c>
      <c r="D861" s="13" t="str">
        <f>"Q"&amp;ROUNDUP(MONTH(SalesDataTable[[#This Row],[Order Date]])/3,0)</f>
        <v>Q2</v>
      </c>
      <c r="E861" s="13">
        <f>MONTH(SalesDataTable[[#This Row],[Order Date]])</f>
        <v>5</v>
      </c>
      <c r="F861" s="3" t="str">
        <f>TEXT(SalesDataTable[[#This Row],[Order Date]],"mmm")</f>
        <v>May</v>
      </c>
      <c r="G861" s="3" t="s">
        <v>11</v>
      </c>
      <c r="H861" s="3" t="s">
        <v>52</v>
      </c>
      <c r="I861" s="3" t="s">
        <v>19</v>
      </c>
      <c r="J861" s="3" t="s">
        <v>13</v>
      </c>
      <c r="K861" s="3" t="s">
        <v>23</v>
      </c>
      <c r="L861" s="3" t="s">
        <v>29</v>
      </c>
      <c r="M861" s="7">
        <v>1</v>
      </c>
      <c r="N861" s="4">
        <v>192.94</v>
      </c>
      <c r="O861" s="5">
        <v>0</v>
      </c>
      <c r="P861" s="4">
        <v>105.15</v>
      </c>
      <c r="Q861" s="4">
        <f t="shared" si="52"/>
        <v>192.94</v>
      </c>
      <c r="R861" s="4">
        <f t="shared" si="53"/>
        <v>105.15</v>
      </c>
      <c r="S861" s="4">
        <f t="shared" si="54"/>
        <v>87.789999999999992</v>
      </c>
      <c r="T861" s="6">
        <f t="shared" si="55"/>
        <v>0.45501192080439512</v>
      </c>
    </row>
    <row r="862" spans="1:20" ht="15.6">
      <c r="A862" s="2">
        <v>280</v>
      </c>
      <c r="B862" s="10">
        <v>46162</v>
      </c>
      <c r="C862" s="3">
        <f>YEAR(SalesDataTable[[#This Row],[Order Date]])</f>
        <v>2026</v>
      </c>
      <c r="D862" s="13" t="str">
        <f>"Q"&amp;ROUNDUP(MONTH(SalesDataTable[[#This Row],[Order Date]])/3,0)</f>
        <v>Q2</v>
      </c>
      <c r="E862" s="13">
        <f>MONTH(SalesDataTable[[#This Row],[Order Date]])</f>
        <v>5</v>
      </c>
      <c r="F862" s="3" t="str">
        <f>TEXT(SalesDataTable[[#This Row],[Order Date]],"mmm")</f>
        <v>May</v>
      </c>
      <c r="G862" s="3" t="s">
        <v>20</v>
      </c>
      <c r="H862" s="3" t="s">
        <v>33</v>
      </c>
      <c r="I862" s="3" t="s">
        <v>19</v>
      </c>
      <c r="J862" s="3" t="s">
        <v>16</v>
      </c>
      <c r="K862" s="3" t="s">
        <v>14</v>
      </c>
      <c r="L862" s="3" t="s">
        <v>48</v>
      </c>
      <c r="M862" s="7">
        <v>1</v>
      </c>
      <c r="N862" s="4">
        <v>168.56</v>
      </c>
      <c r="O862" s="5">
        <v>0</v>
      </c>
      <c r="P862" s="4">
        <v>85.46</v>
      </c>
      <c r="Q862" s="4">
        <f t="shared" si="52"/>
        <v>168.56</v>
      </c>
      <c r="R862" s="4">
        <f t="shared" si="53"/>
        <v>85.46</v>
      </c>
      <c r="S862" s="4">
        <f t="shared" si="54"/>
        <v>83.100000000000009</v>
      </c>
      <c r="T862" s="6">
        <f t="shared" si="55"/>
        <v>0.49299952539155201</v>
      </c>
    </row>
    <row r="863" spans="1:20" ht="15.6">
      <c r="A863" s="2">
        <v>409</v>
      </c>
      <c r="B863" s="10">
        <v>46162</v>
      </c>
      <c r="C863" s="3">
        <f>YEAR(SalesDataTable[[#This Row],[Order Date]])</f>
        <v>2026</v>
      </c>
      <c r="D863" s="13" t="str">
        <f>"Q"&amp;ROUNDUP(MONTH(SalesDataTable[[#This Row],[Order Date]])/3,0)</f>
        <v>Q2</v>
      </c>
      <c r="E863" s="13">
        <f>MONTH(SalesDataTable[[#This Row],[Order Date]])</f>
        <v>5</v>
      </c>
      <c r="F863" s="3" t="str">
        <f>TEXT(SalesDataTable[[#This Row],[Order Date]],"mmm")</f>
        <v>May</v>
      </c>
      <c r="G863" s="3" t="s">
        <v>0</v>
      </c>
      <c r="H863" s="3" t="s">
        <v>1</v>
      </c>
      <c r="I863" s="3" t="s">
        <v>2</v>
      </c>
      <c r="J863" s="3" t="s">
        <v>13</v>
      </c>
      <c r="K863" s="3" t="s">
        <v>23</v>
      </c>
      <c r="L863" s="3" t="s">
        <v>51</v>
      </c>
      <c r="M863" s="7">
        <v>2</v>
      </c>
      <c r="N863" s="4">
        <v>123.9</v>
      </c>
      <c r="O863" s="5">
        <v>0</v>
      </c>
      <c r="P863" s="4">
        <v>58.95</v>
      </c>
      <c r="Q863" s="4">
        <f t="shared" si="52"/>
        <v>247.8</v>
      </c>
      <c r="R863" s="4">
        <f t="shared" si="53"/>
        <v>117.9</v>
      </c>
      <c r="S863" s="4">
        <f t="shared" si="54"/>
        <v>129.9</v>
      </c>
      <c r="T863" s="6">
        <f t="shared" si="55"/>
        <v>0.52421307506053272</v>
      </c>
    </row>
    <row r="864" spans="1:20" ht="15.6">
      <c r="A864" s="2">
        <v>1372</v>
      </c>
      <c r="B864" s="10">
        <v>46162</v>
      </c>
      <c r="C864" s="3">
        <f>YEAR(SalesDataTable[[#This Row],[Order Date]])</f>
        <v>2026</v>
      </c>
      <c r="D864" s="13" t="str">
        <f>"Q"&amp;ROUNDUP(MONTH(SalesDataTable[[#This Row],[Order Date]])/3,0)</f>
        <v>Q2</v>
      </c>
      <c r="E864" s="13">
        <f>MONTH(SalesDataTable[[#This Row],[Order Date]])</f>
        <v>5</v>
      </c>
      <c r="F864" s="3" t="str">
        <f>TEXT(SalesDataTable[[#This Row],[Order Date]],"mmm")</f>
        <v>May</v>
      </c>
      <c r="G864" s="3" t="s">
        <v>0</v>
      </c>
      <c r="H864" s="3" t="s">
        <v>36</v>
      </c>
      <c r="I864" s="3" t="s">
        <v>2</v>
      </c>
      <c r="J864" s="3" t="s">
        <v>13</v>
      </c>
      <c r="K864" s="3" t="s">
        <v>9</v>
      </c>
      <c r="L864" s="3" t="s">
        <v>17</v>
      </c>
      <c r="M864" s="7">
        <v>2</v>
      </c>
      <c r="N864" s="4">
        <v>140.93</v>
      </c>
      <c r="O864" s="5">
        <v>0</v>
      </c>
      <c r="P864" s="4">
        <v>81.040000000000006</v>
      </c>
      <c r="Q864" s="4">
        <f t="shared" si="52"/>
        <v>281.86</v>
      </c>
      <c r="R864" s="4">
        <f t="shared" si="53"/>
        <v>162.08000000000001</v>
      </c>
      <c r="S864" s="4">
        <f t="shared" si="54"/>
        <v>119.78</v>
      </c>
      <c r="T864" s="6">
        <f t="shared" si="55"/>
        <v>0.42496274746327961</v>
      </c>
    </row>
    <row r="865" spans="1:20" ht="15.6">
      <c r="A865" s="2">
        <v>2327</v>
      </c>
      <c r="B865" s="10">
        <v>46162</v>
      </c>
      <c r="C865" s="3">
        <f>YEAR(SalesDataTable[[#This Row],[Order Date]])</f>
        <v>2026</v>
      </c>
      <c r="D865" s="13" t="str">
        <f>"Q"&amp;ROUNDUP(MONTH(SalesDataTable[[#This Row],[Order Date]])/3,0)</f>
        <v>Q2</v>
      </c>
      <c r="E865" s="13">
        <f>MONTH(SalesDataTable[[#This Row],[Order Date]])</f>
        <v>5</v>
      </c>
      <c r="F865" s="3" t="str">
        <f>TEXT(SalesDataTable[[#This Row],[Order Date]],"mmm")</f>
        <v>May</v>
      </c>
      <c r="G865" s="3" t="s">
        <v>11</v>
      </c>
      <c r="H865" s="3" t="s">
        <v>25</v>
      </c>
      <c r="I865" s="3" t="s">
        <v>19</v>
      </c>
      <c r="J865" s="3" t="s">
        <v>3</v>
      </c>
      <c r="K865" s="3" t="s">
        <v>9</v>
      </c>
      <c r="L865" s="3" t="s">
        <v>46</v>
      </c>
      <c r="M865" s="7">
        <v>1</v>
      </c>
      <c r="N865" s="4">
        <v>73.150000000000006</v>
      </c>
      <c r="O865" s="5">
        <v>0</v>
      </c>
      <c r="P865" s="4">
        <v>32.950000000000003</v>
      </c>
      <c r="Q865" s="4">
        <f t="shared" si="52"/>
        <v>73.150000000000006</v>
      </c>
      <c r="R865" s="4">
        <f t="shared" si="53"/>
        <v>32.950000000000003</v>
      </c>
      <c r="S865" s="4">
        <f t="shared" si="54"/>
        <v>40.200000000000003</v>
      </c>
      <c r="T865" s="6">
        <f t="shared" si="55"/>
        <v>0.54955570745044424</v>
      </c>
    </row>
    <row r="866" spans="1:20" ht="15.6">
      <c r="A866" s="2">
        <v>2703</v>
      </c>
      <c r="B866" s="10">
        <v>46162</v>
      </c>
      <c r="C866" s="3">
        <f>YEAR(SalesDataTable[[#This Row],[Order Date]])</f>
        <v>2026</v>
      </c>
      <c r="D866" s="13" t="str">
        <f>"Q"&amp;ROUNDUP(MONTH(SalesDataTable[[#This Row],[Order Date]])/3,0)</f>
        <v>Q2</v>
      </c>
      <c r="E866" s="13">
        <f>MONTH(SalesDataTable[[#This Row],[Order Date]])</f>
        <v>5</v>
      </c>
      <c r="F866" s="3" t="str">
        <f>TEXT(SalesDataTable[[#This Row],[Order Date]],"mmm")</f>
        <v>May</v>
      </c>
      <c r="G866" s="3" t="s">
        <v>20</v>
      </c>
      <c r="H866" s="3" t="s">
        <v>33</v>
      </c>
      <c r="I866" s="3" t="s">
        <v>19</v>
      </c>
      <c r="J866" s="3" t="s">
        <v>16</v>
      </c>
      <c r="K866" s="3" t="s">
        <v>23</v>
      </c>
      <c r="L866" s="3" t="s">
        <v>29</v>
      </c>
      <c r="M866" s="7">
        <v>2</v>
      </c>
      <c r="N866" s="4">
        <v>197.35</v>
      </c>
      <c r="O866" s="5">
        <v>0.05</v>
      </c>
      <c r="P866" s="4">
        <v>102.63</v>
      </c>
      <c r="Q866" s="4">
        <f t="shared" si="52"/>
        <v>374.96499999999997</v>
      </c>
      <c r="R866" s="4">
        <f t="shared" si="53"/>
        <v>205.26</v>
      </c>
      <c r="S866" s="4">
        <f t="shared" si="54"/>
        <v>169.70499999999998</v>
      </c>
      <c r="T866" s="6">
        <f t="shared" si="55"/>
        <v>0.45258890829810783</v>
      </c>
    </row>
    <row r="867" spans="1:20" ht="15.6">
      <c r="A867" s="2">
        <v>2776</v>
      </c>
      <c r="B867" s="10">
        <v>46162</v>
      </c>
      <c r="C867" s="3">
        <f>YEAR(SalesDataTable[[#This Row],[Order Date]])</f>
        <v>2026</v>
      </c>
      <c r="D867" s="13" t="str">
        <f>"Q"&amp;ROUNDUP(MONTH(SalesDataTable[[#This Row],[Order Date]])/3,0)</f>
        <v>Q2</v>
      </c>
      <c r="E867" s="13">
        <f>MONTH(SalesDataTable[[#This Row],[Order Date]])</f>
        <v>5</v>
      </c>
      <c r="F867" s="3" t="str">
        <f>TEXT(SalesDataTable[[#This Row],[Order Date]],"mmm")</f>
        <v>May</v>
      </c>
      <c r="G867" s="3" t="s">
        <v>20</v>
      </c>
      <c r="H867" s="3" t="s">
        <v>21</v>
      </c>
      <c r="I867" s="3" t="s">
        <v>2</v>
      </c>
      <c r="J867" s="3" t="s">
        <v>16</v>
      </c>
      <c r="K867" s="3" t="s">
        <v>14</v>
      </c>
      <c r="L867" s="3" t="s">
        <v>15</v>
      </c>
      <c r="M867" s="7">
        <v>3</v>
      </c>
      <c r="N867" s="4">
        <v>36.74</v>
      </c>
      <c r="O867" s="5">
        <v>0.05</v>
      </c>
      <c r="P867" s="4">
        <v>13.97</v>
      </c>
      <c r="Q867" s="4">
        <f t="shared" si="52"/>
        <v>104.70899999999999</v>
      </c>
      <c r="R867" s="4">
        <f t="shared" si="53"/>
        <v>41.910000000000004</v>
      </c>
      <c r="S867" s="4">
        <f t="shared" si="54"/>
        <v>62.798999999999985</v>
      </c>
      <c r="T867" s="6">
        <f t="shared" si="55"/>
        <v>0.59974787267570118</v>
      </c>
    </row>
    <row r="868" spans="1:20" ht="15.6">
      <c r="A868" s="2">
        <v>3411</v>
      </c>
      <c r="B868" s="10">
        <v>46162</v>
      </c>
      <c r="C868" s="3">
        <f>YEAR(SalesDataTable[[#This Row],[Order Date]])</f>
        <v>2026</v>
      </c>
      <c r="D868" s="13" t="str">
        <f>"Q"&amp;ROUNDUP(MONTH(SalesDataTable[[#This Row],[Order Date]])/3,0)</f>
        <v>Q2</v>
      </c>
      <c r="E868" s="13">
        <f>MONTH(SalesDataTable[[#This Row],[Order Date]])</f>
        <v>5</v>
      </c>
      <c r="F868" s="3" t="str">
        <f>TEXT(SalesDataTable[[#This Row],[Order Date]],"mmm")</f>
        <v>May</v>
      </c>
      <c r="G868" s="3" t="s">
        <v>6</v>
      </c>
      <c r="H868" s="3" t="s">
        <v>41</v>
      </c>
      <c r="I868" s="3" t="s">
        <v>2</v>
      </c>
      <c r="J868" s="3" t="s">
        <v>3</v>
      </c>
      <c r="K868" s="3" t="s">
        <v>9</v>
      </c>
      <c r="L868" s="3" t="s">
        <v>37</v>
      </c>
      <c r="M868" s="7">
        <v>2</v>
      </c>
      <c r="N868" s="4">
        <v>151.35</v>
      </c>
      <c r="O868" s="5">
        <v>0.05</v>
      </c>
      <c r="P868" s="4">
        <v>77.150000000000006</v>
      </c>
      <c r="Q868" s="4">
        <f t="shared" si="52"/>
        <v>287.565</v>
      </c>
      <c r="R868" s="4">
        <f t="shared" si="53"/>
        <v>154.30000000000001</v>
      </c>
      <c r="S868" s="4">
        <f t="shared" si="54"/>
        <v>133.26499999999999</v>
      </c>
      <c r="T868" s="6">
        <f t="shared" si="55"/>
        <v>0.46342566028550064</v>
      </c>
    </row>
    <row r="869" spans="1:20" ht="15.6">
      <c r="A869" s="2">
        <v>3841</v>
      </c>
      <c r="B869" s="10">
        <v>46162</v>
      </c>
      <c r="C869" s="3">
        <f>YEAR(SalesDataTable[[#This Row],[Order Date]])</f>
        <v>2026</v>
      </c>
      <c r="D869" s="13" t="str">
        <f>"Q"&amp;ROUNDUP(MONTH(SalesDataTable[[#This Row],[Order Date]])/3,0)</f>
        <v>Q2</v>
      </c>
      <c r="E869" s="13">
        <f>MONTH(SalesDataTable[[#This Row],[Order Date]])</f>
        <v>5</v>
      </c>
      <c r="F869" s="3" t="str">
        <f>TEXT(SalesDataTable[[#This Row],[Order Date]],"mmm")</f>
        <v>May</v>
      </c>
      <c r="G869" s="3" t="s">
        <v>0</v>
      </c>
      <c r="H869" s="3" t="s">
        <v>50</v>
      </c>
      <c r="I869" s="3" t="s">
        <v>19</v>
      </c>
      <c r="J869" s="3" t="s">
        <v>13</v>
      </c>
      <c r="K869" s="3" t="s">
        <v>4</v>
      </c>
      <c r="L869" s="3" t="s">
        <v>22</v>
      </c>
      <c r="M869" s="7">
        <v>2</v>
      </c>
      <c r="N869" s="4">
        <v>50.09</v>
      </c>
      <c r="O869" s="5">
        <v>0.05</v>
      </c>
      <c r="P869" s="4">
        <v>23.16</v>
      </c>
      <c r="Q869" s="4">
        <f t="shared" si="52"/>
        <v>95.171000000000006</v>
      </c>
      <c r="R869" s="4">
        <f t="shared" si="53"/>
        <v>46.32</v>
      </c>
      <c r="S869" s="4">
        <f t="shared" si="54"/>
        <v>48.851000000000006</v>
      </c>
      <c r="T869" s="6">
        <f t="shared" si="55"/>
        <v>0.51329711781950382</v>
      </c>
    </row>
    <row r="870" spans="1:20" ht="15.6">
      <c r="A870" s="2">
        <v>5121</v>
      </c>
      <c r="B870" s="10">
        <v>46162</v>
      </c>
      <c r="C870" s="3">
        <f>YEAR(SalesDataTable[[#This Row],[Order Date]])</f>
        <v>2026</v>
      </c>
      <c r="D870" s="13" t="str">
        <f>"Q"&amp;ROUNDUP(MONTH(SalesDataTable[[#This Row],[Order Date]])/3,0)</f>
        <v>Q2</v>
      </c>
      <c r="E870" s="13">
        <f>MONTH(SalesDataTable[[#This Row],[Order Date]])</f>
        <v>5</v>
      </c>
      <c r="F870" s="3" t="str">
        <f>TEXT(SalesDataTable[[#This Row],[Order Date]],"mmm")</f>
        <v>May</v>
      </c>
      <c r="G870" s="3" t="s">
        <v>0</v>
      </c>
      <c r="H870" s="3" t="s">
        <v>36</v>
      </c>
      <c r="I870" s="3" t="s">
        <v>2</v>
      </c>
      <c r="J870" s="3" t="s">
        <v>13</v>
      </c>
      <c r="K870" s="3" t="s">
        <v>34</v>
      </c>
      <c r="L870" s="3" t="s">
        <v>38</v>
      </c>
      <c r="M870" s="7">
        <v>2</v>
      </c>
      <c r="N870" s="4">
        <v>121.96</v>
      </c>
      <c r="O870" s="5">
        <v>0.05</v>
      </c>
      <c r="P870" s="4">
        <v>71.2</v>
      </c>
      <c r="Q870" s="4">
        <f t="shared" si="52"/>
        <v>231.72399999999999</v>
      </c>
      <c r="R870" s="4">
        <f t="shared" si="53"/>
        <v>142.4</v>
      </c>
      <c r="S870" s="4">
        <f t="shared" si="54"/>
        <v>89.323999999999984</v>
      </c>
      <c r="T870" s="6">
        <f t="shared" si="55"/>
        <v>0.38547582468799085</v>
      </c>
    </row>
    <row r="871" spans="1:20" ht="15.6">
      <c r="A871" s="2">
        <v>53</v>
      </c>
      <c r="B871" s="10">
        <v>46163</v>
      </c>
      <c r="C871" s="3">
        <f>YEAR(SalesDataTable[[#This Row],[Order Date]])</f>
        <v>2026</v>
      </c>
      <c r="D871" s="13" t="str">
        <f>"Q"&amp;ROUNDUP(MONTH(SalesDataTable[[#This Row],[Order Date]])/3,0)</f>
        <v>Q2</v>
      </c>
      <c r="E871" s="13">
        <f>MONTH(SalesDataTable[[#This Row],[Order Date]])</f>
        <v>5</v>
      </c>
      <c r="F871" s="3" t="str">
        <f>TEXT(SalesDataTable[[#This Row],[Order Date]],"mmm")</f>
        <v>May</v>
      </c>
      <c r="G871" s="3" t="s">
        <v>20</v>
      </c>
      <c r="H871" s="3" t="s">
        <v>47</v>
      </c>
      <c r="I871" s="3" t="s">
        <v>2</v>
      </c>
      <c r="J871" s="3" t="s">
        <v>16</v>
      </c>
      <c r="K871" s="3" t="s">
        <v>14</v>
      </c>
      <c r="L871" s="3" t="s">
        <v>44</v>
      </c>
      <c r="M871" s="7">
        <v>1</v>
      </c>
      <c r="N871" s="4">
        <v>134.28</v>
      </c>
      <c r="O871" s="5">
        <v>0.05</v>
      </c>
      <c r="P871" s="4">
        <v>65.44</v>
      </c>
      <c r="Q871" s="4">
        <f t="shared" si="52"/>
        <v>127.56599999999999</v>
      </c>
      <c r="R871" s="4">
        <f t="shared" si="53"/>
        <v>65.44</v>
      </c>
      <c r="S871" s="4">
        <f t="shared" si="54"/>
        <v>62.125999999999991</v>
      </c>
      <c r="T871" s="6">
        <f t="shared" si="55"/>
        <v>0.487010645469796</v>
      </c>
    </row>
    <row r="872" spans="1:20" ht="15.6">
      <c r="A872" s="2">
        <v>127</v>
      </c>
      <c r="B872" s="10">
        <v>46163</v>
      </c>
      <c r="C872" s="3">
        <f>YEAR(SalesDataTable[[#This Row],[Order Date]])</f>
        <v>2026</v>
      </c>
      <c r="D872" s="13" t="str">
        <f>"Q"&amp;ROUNDUP(MONTH(SalesDataTable[[#This Row],[Order Date]])/3,0)</f>
        <v>Q2</v>
      </c>
      <c r="E872" s="13">
        <f>MONTH(SalesDataTable[[#This Row],[Order Date]])</f>
        <v>5</v>
      </c>
      <c r="F872" s="3" t="str">
        <f>TEXT(SalesDataTable[[#This Row],[Order Date]],"mmm")</f>
        <v>May</v>
      </c>
      <c r="G872" s="3" t="s">
        <v>20</v>
      </c>
      <c r="H872" s="3" t="s">
        <v>31</v>
      </c>
      <c r="I872" s="3" t="s">
        <v>2</v>
      </c>
      <c r="J872" s="3" t="s">
        <v>16</v>
      </c>
      <c r="K872" s="3" t="s">
        <v>4</v>
      </c>
      <c r="L872" s="3" t="s">
        <v>30</v>
      </c>
      <c r="M872" s="7">
        <v>3</v>
      </c>
      <c r="N872" s="4">
        <v>100.48</v>
      </c>
      <c r="O872" s="5">
        <v>0.05</v>
      </c>
      <c r="P872" s="4">
        <v>50.68</v>
      </c>
      <c r="Q872" s="4">
        <f t="shared" si="52"/>
        <v>286.36799999999999</v>
      </c>
      <c r="R872" s="4">
        <f t="shared" si="53"/>
        <v>152.04</v>
      </c>
      <c r="S872" s="4">
        <f t="shared" si="54"/>
        <v>134.328</v>
      </c>
      <c r="T872" s="6">
        <f t="shared" si="55"/>
        <v>0.46907475695608447</v>
      </c>
    </row>
    <row r="873" spans="1:20" ht="15.6">
      <c r="A873" s="2">
        <v>1092</v>
      </c>
      <c r="B873" s="10">
        <v>46163</v>
      </c>
      <c r="C873" s="3">
        <f>YEAR(SalesDataTable[[#This Row],[Order Date]])</f>
        <v>2026</v>
      </c>
      <c r="D873" s="13" t="str">
        <f>"Q"&amp;ROUNDUP(MONTH(SalesDataTable[[#This Row],[Order Date]])/3,0)</f>
        <v>Q2</v>
      </c>
      <c r="E873" s="13">
        <f>MONTH(SalesDataTable[[#This Row],[Order Date]])</f>
        <v>5</v>
      </c>
      <c r="F873" s="3" t="str">
        <f>TEXT(SalesDataTable[[#This Row],[Order Date]],"mmm")</f>
        <v>May</v>
      </c>
      <c r="G873" s="3" t="s">
        <v>20</v>
      </c>
      <c r="H873" s="3" t="s">
        <v>33</v>
      </c>
      <c r="I873" s="3" t="s">
        <v>2</v>
      </c>
      <c r="J873" s="3" t="s">
        <v>13</v>
      </c>
      <c r="K873" s="3" t="s">
        <v>34</v>
      </c>
      <c r="L873" s="3" t="s">
        <v>42</v>
      </c>
      <c r="M873" s="7">
        <v>3</v>
      </c>
      <c r="N873" s="4">
        <v>36.229999999999997</v>
      </c>
      <c r="O873" s="5">
        <v>0</v>
      </c>
      <c r="P873" s="4">
        <v>13.55</v>
      </c>
      <c r="Q873" s="4">
        <f t="shared" si="52"/>
        <v>108.69</v>
      </c>
      <c r="R873" s="4">
        <f t="shared" si="53"/>
        <v>40.650000000000006</v>
      </c>
      <c r="S873" s="4">
        <f t="shared" si="54"/>
        <v>68.039999999999992</v>
      </c>
      <c r="T873" s="6">
        <f t="shared" si="55"/>
        <v>0.62600055202870541</v>
      </c>
    </row>
    <row r="874" spans="1:20" ht="15.6">
      <c r="A874" s="2">
        <v>1213</v>
      </c>
      <c r="B874" s="10">
        <v>46163</v>
      </c>
      <c r="C874" s="3">
        <f>YEAR(SalesDataTable[[#This Row],[Order Date]])</f>
        <v>2026</v>
      </c>
      <c r="D874" s="13" t="str">
        <f>"Q"&amp;ROUNDUP(MONTH(SalesDataTable[[#This Row],[Order Date]])/3,0)</f>
        <v>Q2</v>
      </c>
      <c r="E874" s="13">
        <f>MONTH(SalesDataTable[[#This Row],[Order Date]])</f>
        <v>5</v>
      </c>
      <c r="F874" s="3" t="str">
        <f>TEXT(SalesDataTable[[#This Row],[Order Date]],"mmm")</f>
        <v>May</v>
      </c>
      <c r="G874" s="3" t="s">
        <v>11</v>
      </c>
      <c r="H874" s="3" t="s">
        <v>12</v>
      </c>
      <c r="I874" s="3" t="s">
        <v>28</v>
      </c>
      <c r="J874" s="3" t="s">
        <v>3</v>
      </c>
      <c r="K874" s="3" t="s">
        <v>23</v>
      </c>
      <c r="L874" s="3" t="s">
        <v>51</v>
      </c>
      <c r="M874" s="7">
        <v>3</v>
      </c>
      <c r="N874" s="4">
        <v>120.61</v>
      </c>
      <c r="O874" s="5">
        <v>0</v>
      </c>
      <c r="P874" s="4">
        <v>60.17</v>
      </c>
      <c r="Q874" s="4">
        <f t="shared" si="52"/>
        <v>361.83</v>
      </c>
      <c r="R874" s="4">
        <f t="shared" si="53"/>
        <v>180.51</v>
      </c>
      <c r="S874" s="4">
        <f t="shared" si="54"/>
        <v>181.32</v>
      </c>
      <c r="T874" s="6">
        <f t="shared" si="55"/>
        <v>0.50111931017328581</v>
      </c>
    </row>
    <row r="875" spans="1:20" ht="15.6">
      <c r="A875" s="2">
        <v>1849</v>
      </c>
      <c r="B875" s="10">
        <v>46163</v>
      </c>
      <c r="C875" s="3">
        <f>YEAR(SalesDataTable[[#This Row],[Order Date]])</f>
        <v>2026</v>
      </c>
      <c r="D875" s="13" t="str">
        <f>"Q"&amp;ROUNDUP(MONTH(SalesDataTable[[#This Row],[Order Date]])/3,0)</f>
        <v>Q2</v>
      </c>
      <c r="E875" s="13">
        <f>MONTH(SalesDataTable[[#This Row],[Order Date]])</f>
        <v>5</v>
      </c>
      <c r="F875" s="3" t="str">
        <f>TEXT(SalesDataTable[[#This Row],[Order Date]],"mmm")</f>
        <v>May</v>
      </c>
      <c r="G875" s="3" t="s">
        <v>11</v>
      </c>
      <c r="H875" s="3" t="s">
        <v>25</v>
      </c>
      <c r="I875" s="3" t="s">
        <v>28</v>
      </c>
      <c r="J875" s="3" t="s">
        <v>3</v>
      </c>
      <c r="K875" s="3" t="s">
        <v>14</v>
      </c>
      <c r="L875" s="3" t="s">
        <v>32</v>
      </c>
      <c r="M875" s="7">
        <v>3</v>
      </c>
      <c r="N875" s="4">
        <v>46.46</v>
      </c>
      <c r="O875" s="5">
        <v>0</v>
      </c>
      <c r="P875" s="4">
        <v>18.71</v>
      </c>
      <c r="Q875" s="4">
        <f t="shared" si="52"/>
        <v>139.38</v>
      </c>
      <c r="R875" s="4">
        <f t="shared" si="53"/>
        <v>56.13</v>
      </c>
      <c r="S875" s="4">
        <f t="shared" si="54"/>
        <v>83.25</v>
      </c>
      <c r="T875" s="6">
        <f t="shared" si="55"/>
        <v>0.59728798966853214</v>
      </c>
    </row>
    <row r="876" spans="1:20" ht="15.6">
      <c r="A876" s="2">
        <v>2395</v>
      </c>
      <c r="B876" s="10">
        <v>46163</v>
      </c>
      <c r="C876" s="3">
        <f>YEAR(SalesDataTable[[#This Row],[Order Date]])</f>
        <v>2026</v>
      </c>
      <c r="D876" s="13" t="str">
        <f>"Q"&amp;ROUNDUP(MONTH(SalesDataTable[[#This Row],[Order Date]])/3,0)</f>
        <v>Q2</v>
      </c>
      <c r="E876" s="13">
        <f>MONTH(SalesDataTable[[#This Row],[Order Date]])</f>
        <v>5</v>
      </c>
      <c r="F876" s="3" t="str">
        <f>TEXT(SalesDataTable[[#This Row],[Order Date]],"mmm")</f>
        <v>May</v>
      </c>
      <c r="G876" s="3" t="s">
        <v>6</v>
      </c>
      <c r="H876" s="3" t="s">
        <v>43</v>
      </c>
      <c r="I876" s="3" t="s">
        <v>2</v>
      </c>
      <c r="J876" s="3" t="s">
        <v>16</v>
      </c>
      <c r="K876" s="3" t="s">
        <v>34</v>
      </c>
      <c r="L876" s="3" t="s">
        <v>42</v>
      </c>
      <c r="M876" s="7">
        <v>1</v>
      </c>
      <c r="N876" s="4">
        <v>36.9</v>
      </c>
      <c r="O876" s="5">
        <v>0.05</v>
      </c>
      <c r="P876" s="4">
        <v>13.89</v>
      </c>
      <c r="Q876" s="4">
        <f t="shared" si="52"/>
        <v>35.055</v>
      </c>
      <c r="R876" s="4">
        <f t="shared" si="53"/>
        <v>13.89</v>
      </c>
      <c r="S876" s="4">
        <f t="shared" si="54"/>
        <v>21.164999999999999</v>
      </c>
      <c r="T876" s="6">
        <f t="shared" si="55"/>
        <v>0.60376551133932388</v>
      </c>
    </row>
    <row r="877" spans="1:20" ht="15.6">
      <c r="A877" s="2">
        <v>4166</v>
      </c>
      <c r="B877" s="10">
        <v>46163</v>
      </c>
      <c r="C877" s="3">
        <f>YEAR(SalesDataTable[[#This Row],[Order Date]])</f>
        <v>2026</v>
      </c>
      <c r="D877" s="13" t="str">
        <f>"Q"&amp;ROUNDUP(MONTH(SalesDataTable[[#This Row],[Order Date]])/3,0)</f>
        <v>Q2</v>
      </c>
      <c r="E877" s="13">
        <f>MONTH(SalesDataTable[[#This Row],[Order Date]])</f>
        <v>5</v>
      </c>
      <c r="F877" s="3" t="str">
        <f>TEXT(SalesDataTable[[#This Row],[Order Date]],"mmm")</f>
        <v>May</v>
      </c>
      <c r="G877" s="3" t="s">
        <v>11</v>
      </c>
      <c r="H877" s="3" t="s">
        <v>18</v>
      </c>
      <c r="I877" s="3" t="s">
        <v>2</v>
      </c>
      <c r="J877" s="3" t="s">
        <v>13</v>
      </c>
      <c r="K877" s="3" t="s">
        <v>34</v>
      </c>
      <c r="L877" s="3" t="s">
        <v>35</v>
      </c>
      <c r="M877" s="7">
        <v>6</v>
      </c>
      <c r="N877" s="4">
        <v>40.61</v>
      </c>
      <c r="O877" s="5">
        <v>0.05</v>
      </c>
      <c r="P877" s="4">
        <v>15.14</v>
      </c>
      <c r="Q877" s="4">
        <f t="shared" si="52"/>
        <v>231.47699999999998</v>
      </c>
      <c r="R877" s="4">
        <f t="shared" si="53"/>
        <v>90.84</v>
      </c>
      <c r="S877" s="4">
        <f t="shared" si="54"/>
        <v>140.63699999999997</v>
      </c>
      <c r="T877" s="6">
        <f t="shared" si="55"/>
        <v>0.607563602431343</v>
      </c>
    </row>
    <row r="878" spans="1:20" ht="15.6">
      <c r="A878" s="2">
        <v>1004</v>
      </c>
      <c r="B878" s="10">
        <v>46164</v>
      </c>
      <c r="C878" s="3">
        <f>YEAR(SalesDataTable[[#This Row],[Order Date]])</f>
        <v>2026</v>
      </c>
      <c r="D878" s="13" t="str">
        <f>"Q"&amp;ROUNDUP(MONTH(SalesDataTable[[#This Row],[Order Date]])/3,0)</f>
        <v>Q2</v>
      </c>
      <c r="E878" s="13">
        <f>MONTH(SalesDataTable[[#This Row],[Order Date]])</f>
        <v>5</v>
      </c>
      <c r="F878" s="3" t="str">
        <f>TEXT(SalesDataTable[[#This Row],[Order Date]],"mmm")</f>
        <v>May</v>
      </c>
      <c r="G878" s="3" t="s">
        <v>20</v>
      </c>
      <c r="H878" s="3" t="s">
        <v>47</v>
      </c>
      <c r="I878" s="3" t="s">
        <v>2</v>
      </c>
      <c r="J878" s="3" t="s">
        <v>16</v>
      </c>
      <c r="K878" s="3" t="s">
        <v>14</v>
      </c>
      <c r="L878" s="3" t="s">
        <v>15</v>
      </c>
      <c r="M878" s="7">
        <v>2</v>
      </c>
      <c r="N878" s="4">
        <v>36.86</v>
      </c>
      <c r="O878" s="5">
        <v>0.05</v>
      </c>
      <c r="P878" s="4">
        <v>13.85</v>
      </c>
      <c r="Q878" s="4">
        <f t="shared" si="52"/>
        <v>70.033999999999992</v>
      </c>
      <c r="R878" s="4">
        <f t="shared" si="53"/>
        <v>27.7</v>
      </c>
      <c r="S878" s="4">
        <f t="shared" si="54"/>
        <v>42.333999999999989</v>
      </c>
      <c r="T878" s="6">
        <f t="shared" si="55"/>
        <v>0.60447782505640113</v>
      </c>
    </row>
    <row r="879" spans="1:20" ht="15.6">
      <c r="A879" s="2">
        <v>1012</v>
      </c>
      <c r="B879" s="10">
        <v>46164</v>
      </c>
      <c r="C879" s="3">
        <f>YEAR(SalesDataTable[[#This Row],[Order Date]])</f>
        <v>2026</v>
      </c>
      <c r="D879" s="13" t="str">
        <f>"Q"&amp;ROUNDUP(MONTH(SalesDataTable[[#This Row],[Order Date]])/3,0)</f>
        <v>Q2</v>
      </c>
      <c r="E879" s="13">
        <f>MONTH(SalesDataTable[[#This Row],[Order Date]])</f>
        <v>5</v>
      </c>
      <c r="F879" s="3" t="str">
        <f>TEXT(SalesDataTable[[#This Row],[Order Date]],"mmm")</f>
        <v>May</v>
      </c>
      <c r="G879" s="3" t="s">
        <v>6</v>
      </c>
      <c r="H879" s="3" t="s">
        <v>27</v>
      </c>
      <c r="I879" s="3" t="s">
        <v>2</v>
      </c>
      <c r="J879" s="3" t="s">
        <v>13</v>
      </c>
      <c r="K879" s="3" t="s">
        <v>9</v>
      </c>
      <c r="L879" s="3" t="s">
        <v>37</v>
      </c>
      <c r="M879" s="7">
        <v>3</v>
      </c>
      <c r="N879" s="4">
        <v>156.74</v>
      </c>
      <c r="O879" s="5">
        <v>0</v>
      </c>
      <c r="P879" s="4">
        <v>79.819999999999993</v>
      </c>
      <c r="Q879" s="4">
        <f t="shared" si="52"/>
        <v>470.22</v>
      </c>
      <c r="R879" s="4">
        <f t="shared" si="53"/>
        <v>239.45999999999998</v>
      </c>
      <c r="S879" s="4">
        <f t="shared" si="54"/>
        <v>230.76000000000005</v>
      </c>
      <c r="T879" s="6">
        <f t="shared" si="55"/>
        <v>0.49074901110118674</v>
      </c>
    </row>
    <row r="880" spans="1:20" ht="15.6">
      <c r="A880" s="2">
        <v>2180</v>
      </c>
      <c r="B880" s="10">
        <v>46164</v>
      </c>
      <c r="C880" s="3">
        <f>YEAR(SalesDataTable[[#This Row],[Order Date]])</f>
        <v>2026</v>
      </c>
      <c r="D880" s="13" t="str">
        <f>"Q"&amp;ROUNDUP(MONTH(SalesDataTable[[#This Row],[Order Date]])/3,0)</f>
        <v>Q2</v>
      </c>
      <c r="E880" s="13">
        <f>MONTH(SalesDataTable[[#This Row],[Order Date]])</f>
        <v>5</v>
      </c>
      <c r="F880" s="3" t="str">
        <f>TEXT(SalesDataTable[[#This Row],[Order Date]],"mmm")</f>
        <v>May</v>
      </c>
      <c r="G880" s="3" t="s">
        <v>0</v>
      </c>
      <c r="H880" s="3" t="s">
        <v>36</v>
      </c>
      <c r="I880" s="3" t="s">
        <v>8</v>
      </c>
      <c r="J880" s="3" t="s">
        <v>3</v>
      </c>
      <c r="K880" s="3" t="s">
        <v>4</v>
      </c>
      <c r="L880" s="3" t="s">
        <v>22</v>
      </c>
      <c r="M880" s="7">
        <v>3</v>
      </c>
      <c r="N880" s="4">
        <v>51.04</v>
      </c>
      <c r="O880" s="5">
        <v>0.2</v>
      </c>
      <c r="P880" s="4">
        <v>22.32</v>
      </c>
      <c r="Q880" s="4">
        <f t="shared" si="52"/>
        <v>122.49600000000001</v>
      </c>
      <c r="R880" s="4">
        <f t="shared" si="53"/>
        <v>66.960000000000008</v>
      </c>
      <c r="S880" s="4">
        <f t="shared" si="54"/>
        <v>55.536000000000001</v>
      </c>
      <c r="T880" s="6">
        <f t="shared" si="55"/>
        <v>0.45336990595611282</v>
      </c>
    </row>
    <row r="881" spans="1:20" ht="15.6">
      <c r="A881" s="2">
        <v>3659</v>
      </c>
      <c r="B881" s="10">
        <v>46164</v>
      </c>
      <c r="C881" s="3">
        <f>YEAR(SalesDataTable[[#This Row],[Order Date]])</f>
        <v>2026</v>
      </c>
      <c r="D881" s="13" t="str">
        <f>"Q"&amp;ROUNDUP(MONTH(SalesDataTable[[#This Row],[Order Date]])/3,0)</f>
        <v>Q2</v>
      </c>
      <c r="E881" s="13">
        <f>MONTH(SalesDataTable[[#This Row],[Order Date]])</f>
        <v>5</v>
      </c>
      <c r="F881" s="3" t="str">
        <f>TEXT(SalesDataTable[[#This Row],[Order Date]],"mmm")</f>
        <v>May</v>
      </c>
      <c r="G881" s="3" t="s">
        <v>20</v>
      </c>
      <c r="H881" s="3" t="s">
        <v>47</v>
      </c>
      <c r="I881" s="3" t="s">
        <v>19</v>
      </c>
      <c r="J881" s="3" t="s">
        <v>13</v>
      </c>
      <c r="K881" s="3" t="s">
        <v>9</v>
      </c>
      <c r="L881" s="3" t="s">
        <v>10</v>
      </c>
      <c r="M881" s="7">
        <v>2</v>
      </c>
      <c r="N881" s="4">
        <v>93.55</v>
      </c>
      <c r="O881" s="5">
        <v>0</v>
      </c>
      <c r="P881" s="4">
        <v>44.31</v>
      </c>
      <c r="Q881" s="4">
        <f t="shared" si="52"/>
        <v>187.1</v>
      </c>
      <c r="R881" s="4">
        <f t="shared" si="53"/>
        <v>88.62</v>
      </c>
      <c r="S881" s="4">
        <f t="shared" si="54"/>
        <v>98.47999999999999</v>
      </c>
      <c r="T881" s="6">
        <f t="shared" si="55"/>
        <v>0.52634954569748793</v>
      </c>
    </row>
    <row r="882" spans="1:20" ht="15.6">
      <c r="A882" s="2">
        <v>3775</v>
      </c>
      <c r="B882" s="10">
        <v>46164</v>
      </c>
      <c r="C882" s="3">
        <f>YEAR(SalesDataTable[[#This Row],[Order Date]])</f>
        <v>2026</v>
      </c>
      <c r="D882" s="13" t="str">
        <f>"Q"&amp;ROUNDUP(MONTH(SalesDataTable[[#This Row],[Order Date]])/3,0)</f>
        <v>Q2</v>
      </c>
      <c r="E882" s="13">
        <f>MONTH(SalesDataTable[[#This Row],[Order Date]])</f>
        <v>5</v>
      </c>
      <c r="F882" s="3" t="str">
        <f>TEXT(SalesDataTable[[#This Row],[Order Date]],"mmm")</f>
        <v>May</v>
      </c>
      <c r="G882" s="3" t="s">
        <v>11</v>
      </c>
      <c r="H882" s="3" t="s">
        <v>12</v>
      </c>
      <c r="I882" s="3" t="s">
        <v>2</v>
      </c>
      <c r="J882" s="3" t="s">
        <v>16</v>
      </c>
      <c r="K882" s="3" t="s">
        <v>14</v>
      </c>
      <c r="L882" s="3" t="s">
        <v>44</v>
      </c>
      <c r="M882" s="7">
        <v>1</v>
      </c>
      <c r="N882" s="4">
        <v>131.74</v>
      </c>
      <c r="O882" s="5">
        <v>0</v>
      </c>
      <c r="P882" s="4">
        <v>66.650000000000006</v>
      </c>
      <c r="Q882" s="4">
        <f t="shared" si="52"/>
        <v>131.74</v>
      </c>
      <c r="R882" s="4">
        <f t="shared" si="53"/>
        <v>66.650000000000006</v>
      </c>
      <c r="S882" s="4">
        <f t="shared" si="54"/>
        <v>65.09</v>
      </c>
      <c r="T882" s="6">
        <f t="shared" si="55"/>
        <v>0.49407924700166994</v>
      </c>
    </row>
    <row r="883" spans="1:20" ht="15.6">
      <c r="A883" s="2">
        <v>4071</v>
      </c>
      <c r="B883" s="10">
        <v>46164</v>
      </c>
      <c r="C883" s="3">
        <f>YEAR(SalesDataTable[[#This Row],[Order Date]])</f>
        <v>2026</v>
      </c>
      <c r="D883" s="13" t="str">
        <f>"Q"&amp;ROUNDUP(MONTH(SalesDataTable[[#This Row],[Order Date]])/3,0)</f>
        <v>Q2</v>
      </c>
      <c r="E883" s="13">
        <f>MONTH(SalesDataTable[[#This Row],[Order Date]])</f>
        <v>5</v>
      </c>
      <c r="F883" s="3" t="str">
        <f>TEXT(SalesDataTable[[#This Row],[Order Date]],"mmm")</f>
        <v>May</v>
      </c>
      <c r="G883" s="3" t="s">
        <v>20</v>
      </c>
      <c r="H883" s="3" t="s">
        <v>33</v>
      </c>
      <c r="I883" s="3" t="s">
        <v>2</v>
      </c>
      <c r="J883" s="3" t="s">
        <v>13</v>
      </c>
      <c r="K883" s="3" t="s">
        <v>9</v>
      </c>
      <c r="L883" s="3" t="s">
        <v>10</v>
      </c>
      <c r="M883" s="7">
        <v>5</v>
      </c>
      <c r="N883" s="4">
        <v>91.79</v>
      </c>
      <c r="O883" s="5">
        <v>0.05</v>
      </c>
      <c r="P883" s="4">
        <v>44.48</v>
      </c>
      <c r="Q883" s="4">
        <f t="shared" si="52"/>
        <v>436.0025</v>
      </c>
      <c r="R883" s="4">
        <f t="shared" si="53"/>
        <v>222.39999999999998</v>
      </c>
      <c r="S883" s="4">
        <f t="shared" si="54"/>
        <v>213.60250000000002</v>
      </c>
      <c r="T883" s="6">
        <f t="shared" si="55"/>
        <v>0.48991118170193981</v>
      </c>
    </row>
    <row r="884" spans="1:20" ht="15.6">
      <c r="A884" s="2">
        <v>5137</v>
      </c>
      <c r="B884" s="10">
        <v>46164</v>
      </c>
      <c r="C884" s="3">
        <f>YEAR(SalesDataTable[[#This Row],[Order Date]])</f>
        <v>2026</v>
      </c>
      <c r="D884" s="13" t="str">
        <f>"Q"&amp;ROUNDUP(MONTH(SalesDataTable[[#This Row],[Order Date]])/3,0)</f>
        <v>Q2</v>
      </c>
      <c r="E884" s="13">
        <f>MONTH(SalesDataTable[[#This Row],[Order Date]])</f>
        <v>5</v>
      </c>
      <c r="F884" s="3" t="str">
        <f>TEXT(SalesDataTable[[#This Row],[Order Date]],"mmm")</f>
        <v>May</v>
      </c>
      <c r="G884" s="3" t="s">
        <v>20</v>
      </c>
      <c r="H884" s="3" t="s">
        <v>47</v>
      </c>
      <c r="I884" s="3" t="s">
        <v>2</v>
      </c>
      <c r="J884" s="3" t="s">
        <v>16</v>
      </c>
      <c r="K884" s="3" t="s">
        <v>9</v>
      </c>
      <c r="L884" s="3" t="s">
        <v>37</v>
      </c>
      <c r="M884" s="7">
        <v>4</v>
      </c>
      <c r="N884" s="4">
        <v>155.4</v>
      </c>
      <c r="O884" s="5">
        <v>0.05</v>
      </c>
      <c r="P884" s="4">
        <v>77.31</v>
      </c>
      <c r="Q884" s="4">
        <f t="shared" si="52"/>
        <v>590.52</v>
      </c>
      <c r="R884" s="4">
        <f t="shared" si="53"/>
        <v>309.24</v>
      </c>
      <c r="S884" s="4">
        <f t="shared" si="54"/>
        <v>281.27999999999997</v>
      </c>
      <c r="T884" s="6">
        <f t="shared" si="55"/>
        <v>0.47632595001016048</v>
      </c>
    </row>
    <row r="885" spans="1:20" ht="15.6">
      <c r="A885" s="2">
        <v>133</v>
      </c>
      <c r="B885" s="10">
        <v>46165</v>
      </c>
      <c r="C885" s="3">
        <f>YEAR(SalesDataTable[[#This Row],[Order Date]])</f>
        <v>2026</v>
      </c>
      <c r="D885" s="13" t="str">
        <f>"Q"&amp;ROUNDUP(MONTH(SalesDataTable[[#This Row],[Order Date]])/3,0)</f>
        <v>Q2</v>
      </c>
      <c r="E885" s="13">
        <f>MONTH(SalesDataTable[[#This Row],[Order Date]])</f>
        <v>5</v>
      </c>
      <c r="F885" s="3" t="str">
        <f>TEXT(SalesDataTable[[#This Row],[Order Date]],"mmm")</f>
        <v>May</v>
      </c>
      <c r="G885" s="3" t="s">
        <v>6</v>
      </c>
      <c r="H885" s="3" t="s">
        <v>7</v>
      </c>
      <c r="I885" s="3" t="s">
        <v>2</v>
      </c>
      <c r="J885" s="3" t="s">
        <v>13</v>
      </c>
      <c r="K885" s="3" t="s">
        <v>14</v>
      </c>
      <c r="L885" s="3" t="s">
        <v>15</v>
      </c>
      <c r="M885" s="7">
        <v>1</v>
      </c>
      <c r="N885" s="4">
        <v>36.57</v>
      </c>
      <c r="O885" s="5">
        <v>0.05</v>
      </c>
      <c r="P885" s="4">
        <v>13.33</v>
      </c>
      <c r="Q885" s="4">
        <f t="shared" si="52"/>
        <v>34.741500000000002</v>
      </c>
      <c r="R885" s="4">
        <f t="shared" si="53"/>
        <v>13.33</v>
      </c>
      <c r="S885" s="4">
        <f t="shared" si="54"/>
        <v>21.411500000000004</v>
      </c>
      <c r="T885" s="6">
        <f t="shared" si="55"/>
        <v>0.61630902522919284</v>
      </c>
    </row>
    <row r="886" spans="1:20" ht="15.6">
      <c r="A886" s="2">
        <v>1385</v>
      </c>
      <c r="B886" s="10">
        <v>46165</v>
      </c>
      <c r="C886" s="3">
        <f>YEAR(SalesDataTable[[#This Row],[Order Date]])</f>
        <v>2026</v>
      </c>
      <c r="D886" s="13" t="str">
        <f>"Q"&amp;ROUNDUP(MONTH(SalesDataTable[[#This Row],[Order Date]])/3,0)</f>
        <v>Q2</v>
      </c>
      <c r="E886" s="13">
        <f>MONTH(SalesDataTable[[#This Row],[Order Date]])</f>
        <v>5</v>
      </c>
      <c r="F886" s="3" t="str">
        <f>TEXT(SalesDataTable[[#This Row],[Order Date]],"mmm")</f>
        <v>May</v>
      </c>
      <c r="G886" s="3" t="s">
        <v>11</v>
      </c>
      <c r="H886" s="3" t="s">
        <v>52</v>
      </c>
      <c r="I886" s="3" t="s">
        <v>2</v>
      </c>
      <c r="J886" s="3" t="s">
        <v>13</v>
      </c>
      <c r="K886" s="3" t="s">
        <v>4</v>
      </c>
      <c r="L886" s="3" t="s">
        <v>26</v>
      </c>
      <c r="M886" s="7">
        <v>2</v>
      </c>
      <c r="N886" s="4">
        <v>41.19</v>
      </c>
      <c r="O886" s="5">
        <v>0</v>
      </c>
      <c r="P886" s="4">
        <v>17.190000000000001</v>
      </c>
      <c r="Q886" s="4">
        <f t="shared" si="52"/>
        <v>82.38</v>
      </c>
      <c r="R886" s="4">
        <f t="shared" si="53"/>
        <v>34.380000000000003</v>
      </c>
      <c r="S886" s="4">
        <f t="shared" si="54"/>
        <v>47.999999999999993</v>
      </c>
      <c r="T886" s="6">
        <f t="shared" si="55"/>
        <v>0.58266569555717407</v>
      </c>
    </row>
    <row r="887" spans="1:20" ht="15.6">
      <c r="A887" s="2">
        <v>1597</v>
      </c>
      <c r="B887" s="10">
        <v>46165</v>
      </c>
      <c r="C887" s="3">
        <f>YEAR(SalesDataTable[[#This Row],[Order Date]])</f>
        <v>2026</v>
      </c>
      <c r="D887" s="13" t="str">
        <f>"Q"&amp;ROUNDUP(MONTH(SalesDataTable[[#This Row],[Order Date]])/3,0)</f>
        <v>Q2</v>
      </c>
      <c r="E887" s="13">
        <f>MONTH(SalesDataTable[[#This Row],[Order Date]])</f>
        <v>5</v>
      </c>
      <c r="F887" s="3" t="str">
        <f>TEXT(SalesDataTable[[#This Row],[Order Date]],"mmm")</f>
        <v>May</v>
      </c>
      <c r="G887" s="3" t="s">
        <v>20</v>
      </c>
      <c r="H887" s="3" t="s">
        <v>33</v>
      </c>
      <c r="I887" s="3" t="s">
        <v>2</v>
      </c>
      <c r="J887" s="3" t="s">
        <v>3</v>
      </c>
      <c r="K887" s="3" t="s">
        <v>14</v>
      </c>
      <c r="L887" s="3" t="s">
        <v>44</v>
      </c>
      <c r="M887" s="7">
        <v>1</v>
      </c>
      <c r="N887" s="4">
        <v>136.66999999999999</v>
      </c>
      <c r="O887" s="5">
        <v>0.05</v>
      </c>
      <c r="P887" s="4">
        <v>67.099999999999994</v>
      </c>
      <c r="Q887" s="4">
        <f t="shared" si="52"/>
        <v>129.83649999999997</v>
      </c>
      <c r="R887" s="4">
        <f t="shared" si="53"/>
        <v>67.099999999999994</v>
      </c>
      <c r="S887" s="4">
        <f t="shared" si="54"/>
        <v>62.736499999999978</v>
      </c>
      <c r="T887" s="6">
        <f t="shared" si="55"/>
        <v>0.48319617364916639</v>
      </c>
    </row>
    <row r="888" spans="1:20" ht="15.6">
      <c r="A888" s="2">
        <v>2273</v>
      </c>
      <c r="B888" s="10">
        <v>46165</v>
      </c>
      <c r="C888" s="3">
        <f>YEAR(SalesDataTable[[#This Row],[Order Date]])</f>
        <v>2026</v>
      </c>
      <c r="D888" s="13" t="str">
        <f>"Q"&amp;ROUNDUP(MONTH(SalesDataTable[[#This Row],[Order Date]])/3,0)</f>
        <v>Q2</v>
      </c>
      <c r="E888" s="13">
        <f>MONTH(SalesDataTable[[#This Row],[Order Date]])</f>
        <v>5</v>
      </c>
      <c r="F888" s="3" t="str">
        <f>TEXT(SalesDataTable[[#This Row],[Order Date]],"mmm")</f>
        <v>May</v>
      </c>
      <c r="G888" s="3" t="s">
        <v>11</v>
      </c>
      <c r="H888" s="3" t="s">
        <v>12</v>
      </c>
      <c r="I888" s="3" t="s">
        <v>19</v>
      </c>
      <c r="J888" s="3" t="s">
        <v>13</v>
      </c>
      <c r="K888" s="3" t="s">
        <v>34</v>
      </c>
      <c r="L888" s="3" t="s">
        <v>42</v>
      </c>
      <c r="M888" s="7">
        <v>2</v>
      </c>
      <c r="N888" s="4">
        <v>35.700000000000003</v>
      </c>
      <c r="O888" s="5">
        <v>0</v>
      </c>
      <c r="P888" s="4">
        <v>13.52</v>
      </c>
      <c r="Q888" s="4">
        <f t="shared" si="52"/>
        <v>71.400000000000006</v>
      </c>
      <c r="R888" s="4">
        <f t="shared" si="53"/>
        <v>27.04</v>
      </c>
      <c r="S888" s="4">
        <f t="shared" si="54"/>
        <v>44.360000000000007</v>
      </c>
      <c r="T888" s="6">
        <f t="shared" si="55"/>
        <v>0.62128851540616248</v>
      </c>
    </row>
    <row r="889" spans="1:20" ht="15.6">
      <c r="A889" s="2">
        <v>2931</v>
      </c>
      <c r="B889" s="10">
        <v>46165</v>
      </c>
      <c r="C889" s="3">
        <f>YEAR(SalesDataTable[[#This Row],[Order Date]])</f>
        <v>2026</v>
      </c>
      <c r="D889" s="13" t="str">
        <f>"Q"&amp;ROUNDUP(MONTH(SalesDataTable[[#This Row],[Order Date]])/3,0)</f>
        <v>Q2</v>
      </c>
      <c r="E889" s="13">
        <f>MONTH(SalesDataTable[[#This Row],[Order Date]])</f>
        <v>5</v>
      </c>
      <c r="F889" s="3" t="str">
        <f>TEXT(SalesDataTable[[#This Row],[Order Date]],"mmm")</f>
        <v>May</v>
      </c>
      <c r="G889" s="3" t="s">
        <v>0</v>
      </c>
      <c r="H889" s="3" t="s">
        <v>1</v>
      </c>
      <c r="I889" s="3" t="s">
        <v>2</v>
      </c>
      <c r="J889" s="3" t="s">
        <v>3</v>
      </c>
      <c r="K889" s="3" t="s">
        <v>4</v>
      </c>
      <c r="L889" s="3" t="s">
        <v>30</v>
      </c>
      <c r="M889" s="7">
        <v>1</v>
      </c>
      <c r="N889" s="4">
        <v>100.87</v>
      </c>
      <c r="O889" s="5">
        <v>0</v>
      </c>
      <c r="P889" s="4">
        <v>50.4</v>
      </c>
      <c r="Q889" s="4">
        <f t="shared" si="52"/>
        <v>100.87</v>
      </c>
      <c r="R889" s="4">
        <f t="shared" si="53"/>
        <v>50.4</v>
      </c>
      <c r="S889" s="4">
        <f t="shared" si="54"/>
        <v>50.470000000000006</v>
      </c>
      <c r="T889" s="6">
        <f t="shared" si="55"/>
        <v>0.5003469812630118</v>
      </c>
    </row>
    <row r="890" spans="1:20" ht="15.6">
      <c r="A890" s="2">
        <v>4143</v>
      </c>
      <c r="B890" s="10">
        <v>46165</v>
      </c>
      <c r="C890" s="3">
        <f>YEAR(SalesDataTable[[#This Row],[Order Date]])</f>
        <v>2026</v>
      </c>
      <c r="D890" s="13" t="str">
        <f>"Q"&amp;ROUNDUP(MONTH(SalesDataTable[[#This Row],[Order Date]])/3,0)</f>
        <v>Q2</v>
      </c>
      <c r="E890" s="13">
        <f>MONTH(SalesDataTable[[#This Row],[Order Date]])</f>
        <v>5</v>
      </c>
      <c r="F890" s="3" t="str">
        <f>TEXT(SalesDataTable[[#This Row],[Order Date]],"mmm")</f>
        <v>May</v>
      </c>
      <c r="G890" s="3" t="s">
        <v>11</v>
      </c>
      <c r="H890" s="3" t="s">
        <v>52</v>
      </c>
      <c r="I890" s="3" t="s">
        <v>19</v>
      </c>
      <c r="J890" s="3" t="s">
        <v>3</v>
      </c>
      <c r="K890" s="3" t="s">
        <v>14</v>
      </c>
      <c r="L890" s="3" t="s">
        <v>44</v>
      </c>
      <c r="M890" s="7">
        <v>1</v>
      </c>
      <c r="N890" s="4">
        <v>130.80000000000001</v>
      </c>
      <c r="O890" s="5">
        <v>0</v>
      </c>
      <c r="P890" s="4">
        <v>68.7</v>
      </c>
      <c r="Q890" s="4">
        <f t="shared" si="52"/>
        <v>130.80000000000001</v>
      </c>
      <c r="R890" s="4">
        <f t="shared" si="53"/>
        <v>68.7</v>
      </c>
      <c r="S890" s="4">
        <f t="shared" si="54"/>
        <v>62.100000000000009</v>
      </c>
      <c r="T890" s="6">
        <f t="shared" si="55"/>
        <v>0.4747706422018349</v>
      </c>
    </row>
    <row r="891" spans="1:20" ht="15.6">
      <c r="A891" s="2">
        <v>4504</v>
      </c>
      <c r="B891" s="10">
        <v>46165</v>
      </c>
      <c r="C891" s="3">
        <f>YEAR(SalesDataTable[[#This Row],[Order Date]])</f>
        <v>2026</v>
      </c>
      <c r="D891" s="13" t="str">
        <f>"Q"&amp;ROUNDUP(MONTH(SalesDataTable[[#This Row],[Order Date]])/3,0)</f>
        <v>Q2</v>
      </c>
      <c r="E891" s="13">
        <f>MONTH(SalesDataTable[[#This Row],[Order Date]])</f>
        <v>5</v>
      </c>
      <c r="F891" s="3" t="str">
        <f>TEXT(SalesDataTable[[#This Row],[Order Date]],"mmm")</f>
        <v>May</v>
      </c>
      <c r="G891" s="3" t="s">
        <v>0</v>
      </c>
      <c r="H891" s="3" t="s">
        <v>36</v>
      </c>
      <c r="I891" s="3" t="s">
        <v>28</v>
      </c>
      <c r="J891" s="3" t="s">
        <v>3</v>
      </c>
      <c r="K891" s="3" t="s">
        <v>9</v>
      </c>
      <c r="L891" s="3" t="s">
        <v>37</v>
      </c>
      <c r="M891" s="7">
        <v>1</v>
      </c>
      <c r="N891" s="4">
        <v>153.88999999999999</v>
      </c>
      <c r="O891" s="5">
        <v>0</v>
      </c>
      <c r="P891" s="4">
        <v>79.64</v>
      </c>
      <c r="Q891" s="4">
        <f t="shared" si="52"/>
        <v>153.88999999999999</v>
      </c>
      <c r="R891" s="4">
        <f t="shared" si="53"/>
        <v>79.64</v>
      </c>
      <c r="S891" s="4">
        <f t="shared" si="54"/>
        <v>74.249999999999986</v>
      </c>
      <c r="T891" s="6">
        <f t="shared" si="55"/>
        <v>0.4824874910650464</v>
      </c>
    </row>
    <row r="892" spans="1:20" ht="15.6">
      <c r="A892" s="2">
        <v>656</v>
      </c>
      <c r="B892" s="10">
        <v>46166</v>
      </c>
      <c r="C892" s="3">
        <f>YEAR(SalesDataTable[[#This Row],[Order Date]])</f>
        <v>2026</v>
      </c>
      <c r="D892" s="13" t="str">
        <f>"Q"&amp;ROUNDUP(MONTH(SalesDataTable[[#This Row],[Order Date]])/3,0)</f>
        <v>Q2</v>
      </c>
      <c r="E892" s="13">
        <f>MONTH(SalesDataTable[[#This Row],[Order Date]])</f>
        <v>5</v>
      </c>
      <c r="F892" s="3" t="str">
        <f>TEXT(SalesDataTable[[#This Row],[Order Date]],"mmm")</f>
        <v>May</v>
      </c>
      <c r="G892" s="3" t="s">
        <v>20</v>
      </c>
      <c r="H892" s="3" t="s">
        <v>31</v>
      </c>
      <c r="I892" s="3" t="s">
        <v>2</v>
      </c>
      <c r="J892" s="3" t="s">
        <v>13</v>
      </c>
      <c r="K892" s="3" t="s">
        <v>23</v>
      </c>
      <c r="L892" s="3" t="s">
        <v>51</v>
      </c>
      <c r="M892" s="7">
        <v>1</v>
      </c>
      <c r="N892" s="4">
        <v>122.51</v>
      </c>
      <c r="O892" s="5">
        <v>0.15</v>
      </c>
      <c r="P892" s="4">
        <v>62.2</v>
      </c>
      <c r="Q892" s="4">
        <f t="shared" si="52"/>
        <v>104.1335</v>
      </c>
      <c r="R892" s="4">
        <f t="shared" si="53"/>
        <v>62.2</v>
      </c>
      <c r="S892" s="4">
        <f t="shared" si="54"/>
        <v>41.933499999999995</v>
      </c>
      <c r="T892" s="6">
        <f t="shared" si="55"/>
        <v>0.40268981643755369</v>
      </c>
    </row>
    <row r="893" spans="1:20" ht="15.6">
      <c r="A893" s="2">
        <v>979</v>
      </c>
      <c r="B893" s="10">
        <v>46166</v>
      </c>
      <c r="C893" s="3">
        <f>YEAR(SalesDataTable[[#This Row],[Order Date]])</f>
        <v>2026</v>
      </c>
      <c r="D893" s="13" t="str">
        <f>"Q"&amp;ROUNDUP(MONTH(SalesDataTable[[#This Row],[Order Date]])/3,0)</f>
        <v>Q2</v>
      </c>
      <c r="E893" s="13">
        <f>MONTH(SalesDataTable[[#This Row],[Order Date]])</f>
        <v>5</v>
      </c>
      <c r="F893" s="3" t="str">
        <f>TEXT(SalesDataTable[[#This Row],[Order Date]],"mmm")</f>
        <v>May</v>
      </c>
      <c r="G893" s="3" t="s">
        <v>20</v>
      </c>
      <c r="H893" s="3" t="s">
        <v>21</v>
      </c>
      <c r="I893" s="3" t="s">
        <v>8</v>
      </c>
      <c r="J893" s="3" t="s">
        <v>3</v>
      </c>
      <c r="K893" s="3" t="s">
        <v>4</v>
      </c>
      <c r="L893" s="3" t="s">
        <v>5</v>
      </c>
      <c r="M893" s="7">
        <v>8</v>
      </c>
      <c r="N893" s="4">
        <v>79.94</v>
      </c>
      <c r="O893" s="5">
        <v>0.15</v>
      </c>
      <c r="P893" s="4">
        <v>41.65</v>
      </c>
      <c r="Q893" s="4">
        <f t="shared" si="52"/>
        <v>543.59199999999998</v>
      </c>
      <c r="R893" s="4">
        <f t="shared" si="53"/>
        <v>333.2</v>
      </c>
      <c r="S893" s="4">
        <f t="shared" si="54"/>
        <v>210.392</v>
      </c>
      <c r="T893" s="6">
        <f t="shared" si="55"/>
        <v>0.38704028021015763</v>
      </c>
    </row>
    <row r="894" spans="1:20" ht="15.6">
      <c r="A894" s="2">
        <v>1510</v>
      </c>
      <c r="B894" s="10">
        <v>46166</v>
      </c>
      <c r="C894" s="3">
        <f>YEAR(SalesDataTable[[#This Row],[Order Date]])</f>
        <v>2026</v>
      </c>
      <c r="D894" s="13" t="str">
        <f>"Q"&amp;ROUNDUP(MONTH(SalesDataTable[[#This Row],[Order Date]])/3,0)</f>
        <v>Q2</v>
      </c>
      <c r="E894" s="13">
        <f>MONTH(SalesDataTable[[#This Row],[Order Date]])</f>
        <v>5</v>
      </c>
      <c r="F894" s="3" t="str">
        <f>TEXT(SalesDataTable[[#This Row],[Order Date]],"mmm")</f>
        <v>May</v>
      </c>
      <c r="G894" s="3" t="s">
        <v>20</v>
      </c>
      <c r="H894" s="3" t="s">
        <v>31</v>
      </c>
      <c r="I894" s="3" t="s">
        <v>2</v>
      </c>
      <c r="J894" s="3" t="s">
        <v>13</v>
      </c>
      <c r="K894" s="3" t="s">
        <v>4</v>
      </c>
      <c r="L894" s="3" t="s">
        <v>22</v>
      </c>
      <c r="M894" s="7">
        <v>2</v>
      </c>
      <c r="N894" s="4">
        <v>50.78</v>
      </c>
      <c r="O894" s="5">
        <v>0.05</v>
      </c>
      <c r="P894" s="4">
        <v>23.03</v>
      </c>
      <c r="Q894" s="4">
        <f t="shared" si="52"/>
        <v>96.481999999999999</v>
      </c>
      <c r="R894" s="4">
        <f t="shared" si="53"/>
        <v>46.06</v>
      </c>
      <c r="S894" s="4">
        <f t="shared" si="54"/>
        <v>50.421999999999997</v>
      </c>
      <c r="T894" s="6">
        <f t="shared" si="55"/>
        <v>0.52260525279326708</v>
      </c>
    </row>
    <row r="895" spans="1:20" ht="15.6">
      <c r="A895" s="2">
        <v>1959</v>
      </c>
      <c r="B895" s="10">
        <v>46166</v>
      </c>
      <c r="C895" s="3">
        <f>YEAR(SalesDataTable[[#This Row],[Order Date]])</f>
        <v>2026</v>
      </c>
      <c r="D895" s="13" t="str">
        <f>"Q"&amp;ROUNDUP(MONTH(SalesDataTable[[#This Row],[Order Date]])/3,0)</f>
        <v>Q2</v>
      </c>
      <c r="E895" s="13">
        <f>MONTH(SalesDataTable[[#This Row],[Order Date]])</f>
        <v>5</v>
      </c>
      <c r="F895" s="3" t="str">
        <f>TEXT(SalesDataTable[[#This Row],[Order Date]],"mmm")</f>
        <v>May</v>
      </c>
      <c r="G895" s="3" t="s">
        <v>0</v>
      </c>
      <c r="H895" s="3" t="s">
        <v>50</v>
      </c>
      <c r="I895" s="3" t="s">
        <v>28</v>
      </c>
      <c r="J895" s="3" t="s">
        <v>16</v>
      </c>
      <c r="K895" s="3" t="s">
        <v>4</v>
      </c>
      <c r="L895" s="3" t="s">
        <v>5</v>
      </c>
      <c r="M895" s="7">
        <v>2</v>
      </c>
      <c r="N895" s="4">
        <v>80.59</v>
      </c>
      <c r="O895" s="5">
        <v>0.05</v>
      </c>
      <c r="P895" s="4">
        <v>41.44</v>
      </c>
      <c r="Q895" s="4">
        <f t="shared" si="52"/>
        <v>153.12100000000001</v>
      </c>
      <c r="R895" s="4">
        <f t="shared" si="53"/>
        <v>82.88</v>
      </c>
      <c r="S895" s="4">
        <f t="shared" si="54"/>
        <v>70.241000000000014</v>
      </c>
      <c r="T895" s="6">
        <f t="shared" si="55"/>
        <v>0.45872871781140412</v>
      </c>
    </row>
    <row r="896" spans="1:20" ht="15.6">
      <c r="A896" s="2">
        <v>2089</v>
      </c>
      <c r="B896" s="10">
        <v>46166</v>
      </c>
      <c r="C896" s="3">
        <f>YEAR(SalesDataTable[[#This Row],[Order Date]])</f>
        <v>2026</v>
      </c>
      <c r="D896" s="13" t="str">
        <f>"Q"&amp;ROUNDUP(MONTH(SalesDataTable[[#This Row],[Order Date]])/3,0)</f>
        <v>Q2</v>
      </c>
      <c r="E896" s="13">
        <f>MONTH(SalesDataTable[[#This Row],[Order Date]])</f>
        <v>5</v>
      </c>
      <c r="F896" s="3" t="str">
        <f>TEXT(SalesDataTable[[#This Row],[Order Date]],"mmm")</f>
        <v>May</v>
      </c>
      <c r="G896" s="3" t="s">
        <v>0</v>
      </c>
      <c r="H896" s="3" t="s">
        <v>50</v>
      </c>
      <c r="I896" s="3" t="s">
        <v>28</v>
      </c>
      <c r="J896" s="3" t="s">
        <v>13</v>
      </c>
      <c r="K896" s="3" t="s">
        <v>34</v>
      </c>
      <c r="L896" s="3" t="s">
        <v>42</v>
      </c>
      <c r="M896" s="7">
        <v>3</v>
      </c>
      <c r="N896" s="4">
        <v>35.75</v>
      </c>
      <c r="O896" s="5">
        <v>0.15</v>
      </c>
      <c r="P896" s="4">
        <v>13.54</v>
      </c>
      <c r="Q896" s="4">
        <f t="shared" si="52"/>
        <v>91.162499999999994</v>
      </c>
      <c r="R896" s="4">
        <f t="shared" si="53"/>
        <v>40.619999999999997</v>
      </c>
      <c r="S896" s="4">
        <f t="shared" si="54"/>
        <v>50.542499999999997</v>
      </c>
      <c r="T896" s="6">
        <f t="shared" si="55"/>
        <v>0.55442204853969557</v>
      </c>
    </row>
    <row r="897" spans="1:20" ht="15.6">
      <c r="A897" s="2">
        <v>2446</v>
      </c>
      <c r="B897" s="10">
        <v>46166</v>
      </c>
      <c r="C897" s="3">
        <f>YEAR(SalesDataTable[[#This Row],[Order Date]])</f>
        <v>2026</v>
      </c>
      <c r="D897" s="13" t="str">
        <f>"Q"&amp;ROUNDUP(MONTH(SalesDataTable[[#This Row],[Order Date]])/3,0)</f>
        <v>Q2</v>
      </c>
      <c r="E897" s="13">
        <f>MONTH(SalesDataTable[[#This Row],[Order Date]])</f>
        <v>5</v>
      </c>
      <c r="F897" s="3" t="str">
        <f>TEXT(SalesDataTable[[#This Row],[Order Date]],"mmm")</f>
        <v>May</v>
      </c>
      <c r="G897" s="3" t="s">
        <v>6</v>
      </c>
      <c r="H897" s="3" t="s">
        <v>43</v>
      </c>
      <c r="I897" s="3" t="s">
        <v>2</v>
      </c>
      <c r="J897" s="3" t="s">
        <v>13</v>
      </c>
      <c r="K897" s="3" t="s">
        <v>23</v>
      </c>
      <c r="L897" s="3" t="s">
        <v>29</v>
      </c>
      <c r="M897" s="7">
        <v>5</v>
      </c>
      <c r="N897" s="4">
        <v>195.78</v>
      </c>
      <c r="O897" s="5">
        <v>0.1</v>
      </c>
      <c r="P897" s="4">
        <v>101.98</v>
      </c>
      <c r="Q897" s="4">
        <f t="shared" si="52"/>
        <v>881.01</v>
      </c>
      <c r="R897" s="4">
        <f t="shared" si="53"/>
        <v>509.90000000000003</v>
      </c>
      <c r="S897" s="4">
        <f t="shared" si="54"/>
        <v>371.10999999999996</v>
      </c>
      <c r="T897" s="6">
        <f t="shared" si="55"/>
        <v>0.4212324491208953</v>
      </c>
    </row>
    <row r="898" spans="1:20" ht="15.6">
      <c r="A898" s="2">
        <v>2847</v>
      </c>
      <c r="B898" s="10">
        <v>46166</v>
      </c>
      <c r="C898" s="3">
        <f>YEAR(SalesDataTable[[#This Row],[Order Date]])</f>
        <v>2026</v>
      </c>
      <c r="D898" s="13" t="str">
        <f>"Q"&amp;ROUNDUP(MONTH(SalesDataTable[[#This Row],[Order Date]])/3,0)</f>
        <v>Q2</v>
      </c>
      <c r="E898" s="13">
        <f>MONTH(SalesDataTable[[#This Row],[Order Date]])</f>
        <v>5</v>
      </c>
      <c r="F898" s="3" t="str">
        <f>TEXT(SalesDataTable[[#This Row],[Order Date]],"mmm")</f>
        <v>May</v>
      </c>
      <c r="G898" s="3" t="s">
        <v>20</v>
      </c>
      <c r="H898" s="3" t="s">
        <v>47</v>
      </c>
      <c r="I898" s="3" t="s">
        <v>2</v>
      </c>
      <c r="J898" s="3" t="s">
        <v>3</v>
      </c>
      <c r="K898" s="3" t="s">
        <v>23</v>
      </c>
      <c r="L898" s="3" t="s">
        <v>51</v>
      </c>
      <c r="M898" s="7">
        <v>2</v>
      </c>
      <c r="N898" s="4">
        <v>125.95</v>
      </c>
      <c r="O898" s="5">
        <v>0.05</v>
      </c>
      <c r="P898" s="4">
        <v>61.74</v>
      </c>
      <c r="Q898" s="4">
        <f t="shared" ref="Q898:Q961" si="56">M898*N898*(1-O898)</f>
        <v>239.30500000000001</v>
      </c>
      <c r="R898" s="4">
        <f t="shared" ref="R898:R961" si="57">M898*P898</f>
        <v>123.48</v>
      </c>
      <c r="S898" s="4">
        <f t="shared" ref="S898:S961" si="58">Q898-R898</f>
        <v>115.825</v>
      </c>
      <c r="T898" s="6">
        <f t="shared" ref="T898:T961" si="59">IFERROR(S898/Q898,0)</f>
        <v>0.48400576669940032</v>
      </c>
    </row>
    <row r="899" spans="1:20" ht="15.6">
      <c r="A899" s="2">
        <v>3454</v>
      </c>
      <c r="B899" s="10">
        <v>46166</v>
      </c>
      <c r="C899" s="3">
        <f>YEAR(SalesDataTable[[#This Row],[Order Date]])</f>
        <v>2026</v>
      </c>
      <c r="D899" s="13" t="str">
        <f>"Q"&amp;ROUNDUP(MONTH(SalesDataTable[[#This Row],[Order Date]])/3,0)</f>
        <v>Q2</v>
      </c>
      <c r="E899" s="13">
        <f>MONTH(SalesDataTable[[#This Row],[Order Date]])</f>
        <v>5</v>
      </c>
      <c r="F899" s="3" t="str">
        <f>TEXT(SalesDataTable[[#This Row],[Order Date]],"mmm")</f>
        <v>May</v>
      </c>
      <c r="G899" s="3" t="s">
        <v>20</v>
      </c>
      <c r="H899" s="3" t="s">
        <v>31</v>
      </c>
      <c r="I899" s="3" t="s">
        <v>2</v>
      </c>
      <c r="J899" s="3" t="s">
        <v>13</v>
      </c>
      <c r="K899" s="3" t="s">
        <v>34</v>
      </c>
      <c r="L899" s="3" t="s">
        <v>35</v>
      </c>
      <c r="M899" s="7">
        <v>2</v>
      </c>
      <c r="N899" s="4">
        <v>41.32</v>
      </c>
      <c r="O899" s="5">
        <v>0</v>
      </c>
      <c r="P899" s="4">
        <v>14.91</v>
      </c>
      <c r="Q899" s="4">
        <f t="shared" si="56"/>
        <v>82.64</v>
      </c>
      <c r="R899" s="4">
        <f t="shared" si="57"/>
        <v>29.82</v>
      </c>
      <c r="S899" s="4">
        <f t="shared" si="58"/>
        <v>52.82</v>
      </c>
      <c r="T899" s="6">
        <f t="shared" si="59"/>
        <v>0.63915779283639884</v>
      </c>
    </row>
    <row r="900" spans="1:20" ht="15.6">
      <c r="A900" s="2">
        <v>4472</v>
      </c>
      <c r="B900" s="10">
        <v>46166</v>
      </c>
      <c r="C900" s="3">
        <f>YEAR(SalesDataTable[[#This Row],[Order Date]])</f>
        <v>2026</v>
      </c>
      <c r="D900" s="13" t="str">
        <f>"Q"&amp;ROUNDUP(MONTH(SalesDataTable[[#This Row],[Order Date]])/3,0)</f>
        <v>Q2</v>
      </c>
      <c r="E900" s="13">
        <f>MONTH(SalesDataTable[[#This Row],[Order Date]])</f>
        <v>5</v>
      </c>
      <c r="F900" s="3" t="str">
        <f>TEXT(SalesDataTable[[#This Row],[Order Date]],"mmm")</f>
        <v>May</v>
      </c>
      <c r="G900" s="3" t="s">
        <v>20</v>
      </c>
      <c r="H900" s="3" t="s">
        <v>33</v>
      </c>
      <c r="I900" s="3" t="s">
        <v>28</v>
      </c>
      <c r="J900" s="3" t="s">
        <v>13</v>
      </c>
      <c r="K900" s="3" t="s">
        <v>9</v>
      </c>
      <c r="L900" s="3" t="s">
        <v>17</v>
      </c>
      <c r="M900" s="7">
        <v>2</v>
      </c>
      <c r="N900" s="4">
        <v>144.01</v>
      </c>
      <c r="O900" s="5">
        <v>0</v>
      </c>
      <c r="P900" s="4">
        <v>79.37</v>
      </c>
      <c r="Q900" s="4">
        <f t="shared" si="56"/>
        <v>288.02</v>
      </c>
      <c r="R900" s="4">
        <f t="shared" si="57"/>
        <v>158.74</v>
      </c>
      <c r="S900" s="4">
        <f t="shared" si="58"/>
        <v>129.27999999999997</v>
      </c>
      <c r="T900" s="6">
        <f t="shared" si="59"/>
        <v>0.44885771821401282</v>
      </c>
    </row>
    <row r="901" spans="1:20" ht="15.6">
      <c r="A901" s="2">
        <v>4852</v>
      </c>
      <c r="B901" s="10">
        <v>46166</v>
      </c>
      <c r="C901" s="3">
        <f>YEAR(SalesDataTable[[#This Row],[Order Date]])</f>
        <v>2026</v>
      </c>
      <c r="D901" s="13" t="str">
        <f>"Q"&amp;ROUNDUP(MONTH(SalesDataTable[[#This Row],[Order Date]])/3,0)</f>
        <v>Q2</v>
      </c>
      <c r="E901" s="13">
        <f>MONTH(SalesDataTable[[#This Row],[Order Date]])</f>
        <v>5</v>
      </c>
      <c r="F901" s="3" t="str">
        <f>TEXT(SalesDataTable[[#This Row],[Order Date]],"mmm")</f>
        <v>May</v>
      </c>
      <c r="G901" s="3" t="s">
        <v>0</v>
      </c>
      <c r="H901" s="3" t="s">
        <v>50</v>
      </c>
      <c r="I901" s="3" t="s">
        <v>2</v>
      </c>
      <c r="J901" s="3" t="s">
        <v>16</v>
      </c>
      <c r="K901" s="3" t="s">
        <v>4</v>
      </c>
      <c r="L901" s="3" t="s">
        <v>22</v>
      </c>
      <c r="M901" s="7">
        <v>2</v>
      </c>
      <c r="N901" s="4">
        <v>51.17</v>
      </c>
      <c r="O901" s="5">
        <v>0.05</v>
      </c>
      <c r="P901" s="4">
        <v>21.97</v>
      </c>
      <c r="Q901" s="4">
        <f t="shared" si="56"/>
        <v>97.222999999999999</v>
      </c>
      <c r="R901" s="4">
        <f t="shared" si="57"/>
        <v>43.94</v>
      </c>
      <c r="S901" s="4">
        <f t="shared" si="58"/>
        <v>53.283000000000001</v>
      </c>
      <c r="T901" s="6">
        <f t="shared" si="59"/>
        <v>0.54804932989107513</v>
      </c>
    </row>
    <row r="902" spans="1:20" ht="15.6">
      <c r="A902" s="2">
        <v>4959</v>
      </c>
      <c r="B902" s="10">
        <v>46166</v>
      </c>
      <c r="C902" s="3">
        <f>YEAR(SalesDataTable[[#This Row],[Order Date]])</f>
        <v>2026</v>
      </c>
      <c r="D902" s="13" t="str">
        <f>"Q"&amp;ROUNDUP(MONTH(SalesDataTable[[#This Row],[Order Date]])/3,0)</f>
        <v>Q2</v>
      </c>
      <c r="E902" s="13">
        <f>MONTH(SalesDataTable[[#This Row],[Order Date]])</f>
        <v>5</v>
      </c>
      <c r="F902" s="3" t="str">
        <f>TEXT(SalesDataTable[[#This Row],[Order Date]],"mmm")</f>
        <v>May</v>
      </c>
      <c r="G902" s="3" t="s">
        <v>0</v>
      </c>
      <c r="H902" s="3" t="s">
        <v>1</v>
      </c>
      <c r="I902" s="3" t="s">
        <v>8</v>
      </c>
      <c r="J902" s="3" t="s">
        <v>16</v>
      </c>
      <c r="K902" s="3" t="s">
        <v>23</v>
      </c>
      <c r="L902" s="3" t="s">
        <v>40</v>
      </c>
      <c r="M902" s="7">
        <v>6</v>
      </c>
      <c r="N902" s="4">
        <v>83.58</v>
      </c>
      <c r="O902" s="5">
        <v>0.2</v>
      </c>
      <c r="P902" s="4">
        <v>40.5</v>
      </c>
      <c r="Q902" s="4">
        <f t="shared" si="56"/>
        <v>401.18400000000003</v>
      </c>
      <c r="R902" s="4">
        <f t="shared" si="57"/>
        <v>243</v>
      </c>
      <c r="S902" s="4">
        <f t="shared" si="58"/>
        <v>158.18400000000003</v>
      </c>
      <c r="T902" s="6">
        <f t="shared" si="59"/>
        <v>0.39429289303661169</v>
      </c>
    </row>
    <row r="903" spans="1:20" ht="15.6">
      <c r="A903" s="2">
        <v>5056</v>
      </c>
      <c r="B903" s="10">
        <v>46166</v>
      </c>
      <c r="C903" s="3">
        <f>YEAR(SalesDataTable[[#This Row],[Order Date]])</f>
        <v>2026</v>
      </c>
      <c r="D903" s="13" t="str">
        <f>"Q"&amp;ROUNDUP(MONTH(SalesDataTable[[#This Row],[Order Date]])/3,0)</f>
        <v>Q2</v>
      </c>
      <c r="E903" s="13">
        <f>MONTH(SalesDataTable[[#This Row],[Order Date]])</f>
        <v>5</v>
      </c>
      <c r="F903" s="3" t="str">
        <f>TEXT(SalesDataTable[[#This Row],[Order Date]],"mmm")</f>
        <v>May</v>
      </c>
      <c r="G903" s="3" t="s">
        <v>11</v>
      </c>
      <c r="H903" s="3" t="s">
        <v>52</v>
      </c>
      <c r="I903" s="3" t="s">
        <v>28</v>
      </c>
      <c r="J903" s="3" t="s">
        <v>3</v>
      </c>
      <c r="K903" s="3" t="s">
        <v>23</v>
      </c>
      <c r="L903" s="3" t="s">
        <v>40</v>
      </c>
      <c r="M903" s="7">
        <v>2</v>
      </c>
      <c r="N903" s="4">
        <v>80.010000000000005</v>
      </c>
      <c r="O903" s="5">
        <v>0</v>
      </c>
      <c r="P903" s="4">
        <v>38.54</v>
      </c>
      <c r="Q903" s="4">
        <f t="shared" si="56"/>
        <v>160.02000000000001</v>
      </c>
      <c r="R903" s="4">
        <f t="shared" si="57"/>
        <v>77.08</v>
      </c>
      <c r="S903" s="4">
        <f t="shared" si="58"/>
        <v>82.940000000000012</v>
      </c>
      <c r="T903" s="6">
        <f t="shared" si="59"/>
        <v>0.51831021122359711</v>
      </c>
    </row>
    <row r="904" spans="1:20" ht="15.6">
      <c r="A904" s="2">
        <v>1152</v>
      </c>
      <c r="B904" s="10">
        <v>46167</v>
      </c>
      <c r="C904" s="3">
        <f>YEAR(SalesDataTable[[#This Row],[Order Date]])</f>
        <v>2026</v>
      </c>
      <c r="D904" s="13" t="str">
        <f>"Q"&amp;ROUNDUP(MONTH(SalesDataTable[[#This Row],[Order Date]])/3,0)</f>
        <v>Q2</v>
      </c>
      <c r="E904" s="13">
        <f>MONTH(SalesDataTable[[#This Row],[Order Date]])</f>
        <v>5</v>
      </c>
      <c r="F904" s="3" t="str">
        <f>TEXT(SalesDataTable[[#This Row],[Order Date]],"mmm")</f>
        <v>May</v>
      </c>
      <c r="G904" s="3" t="s">
        <v>20</v>
      </c>
      <c r="H904" s="3" t="s">
        <v>31</v>
      </c>
      <c r="I904" s="3" t="s">
        <v>2</v>
      </c>
      <c r="J904" s="3" t="s">
        <v>13</v>
      </c>
      <c r="K904" s="3" t="s">
        <v>9</v>
      </c>
      <c r="L904" s="3" t="s">
        <v>10</v>
      </c>
      <c r="M904" s="7">
        <v>2</v>
      </c>
      <c r="N904" s="4">
        <v>94.4</v>
      </c>
      <c r="O904" s="5">
        <v>0</v>
      </c>
      <c r="P904" s="4">
        <v>46.39</v>
      </c>
      <c r="Q904" s="4">
        <f t="shared" si="56"/>
        <v>188.8</v>
      </c>
      <c r="R904" s="4">
        <f t="shared" si="57"/>
        <v>92.78</v>
      </c>
      <c r="S904" s="4">
        <f t="shared" si="58"/>
        <v>96.02000000000001</v>
      </c>
      <c r="T904" s="6">
        <f t="shared" si="59"/>
        <v>0.50858050847457625</v>
      </c>
    </row>
    <row r="905" spans="1:20" ht="15.6">
      <c r="A905" s="2">
        <v>3919</v>
      </c>
      <c r="B905" s="10">
        <v>46167</v>
      </c>
      <c r="C905" s="3">
        <f>YEAR(SalesDataTable[[#This Row],[Order Date]])</f>
        <v>2026</v>
      </c>
      <c r="D905" s="13" t="str">
        <f>"Q"&amp;ROUNDUP(MONTH(SalesDataTable[[#This Row],[Order Date]])/3,0)</f>
        <v>Q2</v>
      </c>
      <c r="E905" s="13">
        <f>MONTH(SalesDataTable[[#This Row],[Order Date]])</f>
        <v>5</v>
      </c>
      <c r="F905" s="3" t="str">
        <f>TEXT(SalesDataTable[[#This Row],[Order Date]],"mmm")</f>
        <v>May</v>
      </c>
      <c r="G905" s="3" t="s">
        <v>11</v>
      </c>
      <c r="H905" s="3" t="s">
        <v>12</v>
      </c>
      <c r="I905" s="3" t="s">
        <v>19</v>
      </c>
      <c r="J905" s="3" t="s">
        <v>16</v>
      </c>
      <c r="K905" s="3" t="s">
        <v>9</v>
      </c>
      <c r="L905" s="3" t="s">
        <v>37</v>
      </c>
      <c r="M905" s="7">
        <v>6</v>
      </c>
      <c r="N905" s="4">
        <v>157.33000000000001</v>
      </c>
      <c r="O905" s="5">
        <v>0</v>
      </c>
      <c r="P905" s="4">
        <v>78.849999999999994</v>
      </c>
      <c r="Q905" s="4">
        <f t="shared" si="56"/>
        <v>943.98</v>
      </c>
      <c r="R905" s="4">
        <f t="shared" si="57"/>
        <v>473.09999999999997</v>
      </c>
      <c r="S905" s="4">
        <f t="shared" si="58"/>
        <v>470.88000000000005</v>
      </c>
      <c r="T905" s="6">
        <f t="shared" si="59"/>
        <v>0.4988241276298227</v>
      </c>
    </row>
    <row r="906" spans="1:20" ht="15.6">
      <c r="A906" s="2">
        <v>4202</v>
      </c>
      <c r="B906" s="10">
        <v>46167</v>
      </c>
      <c r="C906" s="3">
        <f>YEAR(SalesDataTable[[#This Row],[Order Date]])</f>
        <v>2026</v>
      </c>
      <c r="D906" s="13" t="str">
        <f>"Q"&amp;ROUNDUP(MONTH(SalesDataTable[[#This Row],[Order Date]])/3,0)</f>
        <v>Q2</v>
      </c>
      <c r="E906" s="13">
        <f>MONTH(SalesDataTable[[#This Row],[Order Date]])</f>
        <v>5</v>
      </c>
      <c r="F906" s="3" t="str">
        <f>TEXT(SalesDataTable[[#This Row],[Order Date]],"mmm")</f>
        <v>May</v>
      </c>
      <c r="G906" s="3" t="s">
        <v>11</v>
      </c>
      <c r="H906" s="3" t="s">
        <v>18</v>
      </c>
      <c r="I906" s="3" t="s">
        <v>2</v>
      </c>
      <c r="J906" s="3" t="s">
        <v>13</v>
      </c>
      <c r="K906" s="3" t="s">
        <v>23</v>
      </c>
      <c r="L906" s="3" t="s">
        <v>51</v>
      </c>
      <c r="M906" s="7">
        <v>1</v>
      </c>
      <c r="N906" s="4">
        <v>125.44</v>
      </c>
      <c r="O906" s="5">
        <v>0</v>
      </c>
      <c r="P906" s="4">
        <v>59.92</v>
      </c>
      <c r="Q906" s="4">
        <f t="shared" si="56"/>
        <v>125.44</v>
      </c>
      <c r="R906" s="4">
        <f t="shared" si="57"/>
        <v>59.92</v>
      </c>
      <c r="S906" s="4">
        <f t="shared" si="58"/>
        <v>65.52</v>
      </c>
      <c r="T906" s="6">
        <f t="shared" si="59"/>
        <v>0.5223214285714286</v>
      </c>
    </row>
    <row r="907" spans="1:20" ht="15.6">
      <c r="A907" s="2">
        <v>4274</v>
      </c>
      <c r="B907" s="10">
        <v>46167</v>
      </c>
      <c r="C907" s="3">
        <f>YEAR(SalesDataTable[[#This Row],[Order Date]])</f>
        <v>2026</v>
      </c>
      <c r="D907" s="13" t="str">
        <f>"Q"&amp;ROUNDUP(MONTH(SalesDataTable[[#This Row],[Order Date]])/3,0)</f>
        <v>Q2</v>
      </c>
      <c r="E907" s="13">
        <f>MONTH(SalesDataTable[[#This Row],[Order Date]])</f>
        <v>5</v>
      </c>
      <c r="F907" s="3" t="str">
        <f>TEXT(SalesDataTable[[#This Row],[Order Date]],"mmm")</f>
        <v>May</v>
      </c>
      <c r="G907" s="3" t="s">
        <v>6</v>
      </c>
      <c r="H907" s="3" t="s">
        <v>43</v>
      </c>
      <c r="I907" s="3" t="s">
        <v>28</v>
      </c>
      <c r="J907" s="3" t="s">
        <v>3</v>
      </c>
      <c r="K907" s="3" t="s">
        <v>34</v>
      </c>
      <c r="L907" s="3" t="s">
        <v>42</v>
      </c>
      <c r="M907" s="7">
        <v>2</v>
      </c>
      <c r="N907" s="4">
        <v>36.18</v>
      </c>
      <c r="O907" s="5">
        <v>0</v>
      </c>
      <c r="P907" s="4">
        <v>13.71</v>
      </c>
      <c r="Q907" s="4">
        <f t="shared" si="56"/>
        <v>72.36</v>
      </c>
      <c r="R907" s="4">
        <f t="shared" si="57"/>
        <v>27.42</v>
      </c>
      <c r="S907" s="4">
        <f t="shared" si="58"/>
        <v>44.94</v>
      </c>
      <c r="T907" s="6">
        <f t="shared" si="59"/>
        <v>0.62106135986733002</v>
      </c>
    </row>
    <row r="908" spans="1:20" ht="15.6">
      <c r="A908" s="2">
        <v>4364</v>
      </c>
      <c r="B908" s="10">
        <v>46167</v>
      </c>
      <c r="C908" s="3">
        <f>YEAR(SalesDataTable[[#This Row],[Order Date]])</f>
        <v>2026</v>
      </c>
      <c r="D908" s="13" t="str">
        <f>"Q"&amp;ROUNDUP(MONTH(SalesDataTable[[#This Row],[Order Date]])/3,0)</f>
        <v>Q2</v>
      </c>
      <c r="E908" s="13">
        <f>MONTH(SalesDataTable[[#This Row],[Order Date]])</f>
        <v>5</v>
      </c>
      <c r="F908" s="3" t="str">
        <f>TEXT(SalesDataTable[[#This Row],[Order Date]],"mmm")</f>
        <v>May</v>
      </c>
      <c r="G908" s="3" t="s">
        <v>0</v>
      </c>
      <c r="H908" s="3" t="s">
        <v>50</v>
      </c>
      <c r="I908" s="3" t="s">
        <v>19</v>
      </c>
      <c r="J908" s="3" t="s">
        <v>3</v>
      </c>
      <c r="K908" s="3" t="s">
        <v>34</v>
      </c>
      <c r="L908" s="3" t="s">
        <v>35</v>
      </c>
      <c r="M908" s="7">
        <v>1</v>
      </c>
      <c r="N908" s="4">
        <v>41</v>
      </c>
      <c r="O908" s="5">
        <v>0.05</v>
      </c>
      <c r="P908" s="4">
        <v>14.51</v>
      </c>
      <c r="Q908" s="4">
        <f t="shared" si="56"/>
        <v>38.949999999999996</v>
      </c>
      <c r="R908" s="4">
        <f t="shared" si="57"/>
        <v>14.51</v>
      </c>
      <c r="S908" s="4">
        <f t="shared" si="58"/>
        <v>24.439999999999998</v>
      </c>
      <c r="T908" s="6">
        <f t="shared" si="59"/>
        <v>0.62747111681643131</v>
      </c>
    </row>
    <row r="909" spans="1:20" ht="15.6">
      <c r="A909" s="2">
        <v>4896</v>
      </c>
      <c r="B909" s="10">
        <v>46167</v>
      </c>
      <c r="C909" s="3">
        <f>YEAR(SalesDataTable[[#This Row],[Order Date]])</f>
        <v>2026</v>
      </c>
      <c r="D909" s="13" t="str">
        <f>"Q"&amp;ROUNDUP(MONTH(SalesDataTable[[#This Row],[Order Date]])/3,0)</f>
        <v>Q2</v>
      </c>
      <c r="E909" s="13">
        <f>MONTH(SalesDataTable[[#This Row],[Order Date]])</f>
        <v>5</v>
      </c>
      <c r="F909" s="3" t="str">
        <f>TEXT(SalesDataTable[[#This Row],[Order Date]],"mmm")</f>
        <v>May</v>
      </c>
      <c r="G909" s="3" t="s">
        <v>11</v>
      </c>
      <c r="H909" s="3" t="s">
        <v>25</v>
      </c>
      <c r="I909" s="3" t="s">
        <v>2</v>
      </c>
      <c r="J909" s="3" t="s">
        <v>3</v>
      </c>
      <c r="K909" s="3" t="s">
        <v>9</v>
      </c>
      <c r="L909" s="3" t="s">
        <v>46</v>
      </c>
      <c r="M909" s="7">
        <v>1</v>
      </c>
      <c r="N909" s="4">
        <v>72.33</v>
      </c>
      <c r="O909" s="5">
        <v>0.1</v>
      </c>
      <c r="P909" s="4">
        <v>32.61</v>
      </c>
      <c r="Q909" s="4">
        <f t="shared" si="56"/>
        <v>65.096999999999994</v>
      </c>
      <c r="R909" s="4">
        <f t="shared" si="57"/>
        <v>32.61</v>
      </c>
      <c r="S909" s="4">
        <f t="shared" si="58"/>
        <v>32.486999999999995</v>
      </c>
      <c r="T909" s="6">
        <f t="shared" si="59"/>
        <v>0.49905525600258072</v>
      </c>
    </row>
    <row r="910" spans="1:20" ht="15.6">
      <c r="A910" s="2">
        <v>5109</v>
      </c>
      <c r="B910" s="10">
        <v>46167</v>
      </c>
      <c r="C910" s="3">
        <f>YEAR(SalesDataTable[[#This Row],[Order Date]])</f>
        <v>2026</v>
      </c>
      <c r="D910" s="13" t="str">
        <f>"Q"&amp;ROUNDUP(MONTH(SalesDataTable[[#This Row],[Order Date]])/3,0)</f>
        <v>Q2</v>
      </c>
      <c r="E910" s="13">
        <f>MONTH(SalesDataTable[[#This Row],[Order Date]])</f>
        <v>5</v>
      </c>
      <c r="F910" s="3" t="str">
        <f>TEXT(SalesDataTable[[#This Row],[Order Date]],"mmm")</f>
        <v>May</v>
      </c>
      <c r="G910" s="3" t="s">
        <v>20</v>
      </c>
      <c r="H910" s="3" t="s">
        <v>21</v>
      </c>
      <c r="I910" s="3" t="s">
        <v>2</v>
      </c>
      <c r="J910" s="3" t="s">
        <v>16</v>
      </c>
      <c r="K910" s="3" t="s">
        <v>23</v>
      </c>
      <c r="L910" s="3" t="s">
        <v>51</v>
      </c>
      <c r="M910" s="7">
        <v>2</v>
      </c>
      <c r="N910" s="4">
        <v>125.42</v>
      </c>
      <c r="O910" s="5">
        <v>0</v>
      </c>
      <c r="P910" s="4">
        <v>62.28</v>
      </c>
      <c r="Q910" s="4">
        <f t="shared" si="56"/>
        <v>250.84</v>
      </c>
      <c r="R910" s="4">
        <f t="shared" si="57"/>
        <v>124.56</v>
      </c>
      <c r="S910" s="4">
        <f t="shared" si="58"/>
        <v>126.28</v>
      </c>
      <c r="T910" s="6">
        <f t="shared" si="59"/>
        <v>0.50342848030617127</v>
      </c>
    </row>
    <row r="911" spans="1:20" ht="15.6">
      <c r="A911" s="2">
        <v>289</v>
      </c>
      <c r="B911" s="10">
        <v>46168</v>
      </c>
      <c r="C911" s="3">
        <f>YEAR(SalesDataTable[[#This Row],[Order Date]])</f>
        <v>2026</v>
      </c>
      <c r="D911" s="13" t="str">
        <f>"Q"&amp;ROUNDUP(MONTH(SalesDataTable[[#This Row],[Order Date]])/3,0)</f>
        <v>Q2</v>
      </c>
      <c r="E911" s="13">
        <f>MONTH(SalesDataTable[[#This Row],[Order Date]])</f>
        <v>5</v>
      </c>
      <c r="F911" s="3" t="str">
        <f>TEXT(SalesDataTable[[#This Row],[Order Date]],"mmm")</f>
        <v>May</v>
      </c>
      <c r="G911" s="3" t="s">
        <v>0</v>
      </c>
      <c r="H911" s="3" t="s">
        <v>50</v>
      </c>
      <c r="I911" s="3" t="s">
        <v>2</v>
      </c>
      <c r="J911" s="3" t="s">
        <v>16</v>
      </c>
      <c r="K911" s="3" t="s">
        <v>4</v>
      </c>
      <c r="L911" s="3" t="s">
        <v>26</v>
      </c>
      <c r="M911" s="7">
        <v>2</v>
      </c>
      <c r="N911" s="4">
        <v>41.29</v>
      </c>
      <c r="O911" s="5">
        <v>0.15</v>
      </c>
      <c r="P911" s="4">
        <v>16.43</v>
      </c>
      <c r="Q911" s="4">
        <f t="shared" si="56"/>
        <v>70.192999999999998</v>
      </c>
      <c r="R911" s="4">
        <f t="shared" si="57"/>
        <v>32.86</v>
      </c>
      <c r="S911" s="4">
        <f t="shared" si="58"/>
        <v>37.332999999999998</v>
      </c>
      <c r="T911" s="6">
        <f t="shared" si="59"/>
        <v>0.531862151496588</v>
      </c>
    </row>
    <row r="912" spans="1:20" ht="15.6">
      <c r="A912" s="2">
        <v>4092</v>
      </c>
      <c r="B912" s="10">
        <v>46168</v>
      </c>
      <c r="C912" s="3">
        <f>YEAR(SalesDataTable[[#This Row],[Order Date]])</f>
        <v>2026</v>
      </c>
      <c r="D912" s="13" t="str">
        <f>"Q"&amp;ROUNDUP(MONTH(SalesDataTable[[#This Row],[Order Date]])/3,0)</f>
        <v>Q2</v>
      </c>
      <c r="E912" s="13">
        <f>MONTH(SalesDataTable[[#This Row],[Order Date]])</f>
        <v>5</v>
      </c>
      <c r="F912" s="3" t="str">
        <f>TEXT(SalesDataTable[[#This Row],[Order Date]],"mmm")</f>
        <v>May</v>
      </c>
      <c r="G912" s="3" t="s">
        <v>20</v>
      </c>
      <c r="H912" s="3" t="s">
        <v>33</v>
      </c>
      <c r="I912" s="3" t="s">
        <v>8</v>
      </c>
      <c r="J912" s="3" t="s">
        <v>16</v>
      </c>
      <c r="K912" s="3" t="s">
        <v>14</v>
      </c>
      <c r="L912" s="3" t="s">
        <v>44</v>
      </c>
      <c r="M912" s="7">
        <v>8</v>
      </c>
      <c r="N912" s="4">
        <v>131.4</v>
      </c>
      <c r="O912" s="5">
        <v>0.05</v>
      </c>
      <c r="P912" s="4">
        <v>66.489999999999995</v>
      </c>
      <c r="Q912" s="4">
        <f t="shared" si="56"/>
        <v>998.64</v>
      </c>
      <c r="R912" s="4">
        <f t="shared" si="57"/>
        <v>531.91999999999996</v>
      </c>
      <c r="S912" s="4">
        <f t="shared" si="58"/>
        <v>466.72</v>
      </c>
      <c r="T912" s="6">
        <f t="shared" si="59"/>
        <v>0.46735560362092449</v>
      </c>
    </row>
    <row r="913" spans="1:20" ht="15.6">
      <c r="A913" s="2">
        <v>4727</v>
      </c>
      <c r="B913" s="10">
        <v>46168</v>
      </c>
      <c r="C913" s="3">
        <f>YEAR(SalesDataTable[[#This Row],[Order Date]])</f>
        <v>2026</v>
      </c>
      <c r="D913" s="13" t="str">
        <f>"Q"&amp;ROUNDUP(MONTH(SalesDataTable[[#This Row],[Order Date]])/3,0)</f>
        <v>Q2</v>
      </c>
      <c r="E913" s="13">
        <f>MONTH(SalesDataTable[[#This Row],[Order Date]])</f>
        <v>5</v>
      </c>
      <c r="F913" s="3" t="str">
        <f>TEXT(SalesDataTable[[#This Row],[Order Date]],"mmm")</f>
        <v>May</v>
      </c>
      <c r="G913" s="3" t="s">
        <v>11</v>
      </c>
      <c r="H913" s="3" t="s">
        <v>52</v>
      </c>
      <c r="I913" s="3" t="s">
        <v>2</v>
      </c>
      <c r="J913" s="3" t="s">
        <v>13</v>
      </c>
      <c r="K913" s="3" t="s">
        <v>9</v>
      </c>
      <c r="L913" s="3" t="s">
        <v>17</v>
      </c>
      <c r="M913" s="7">
        <v>4</v>
      </c>
      <c r="N913" s="4">
        <v>140.66999999999999</v>
      </c>
      <c r="O913" s="5">
        <v>0</v>
      </c>
      <c r="P913" s="4">
        <v>80.72</v>
      </c>
      <c r="Q913" s="4">
        <f t="shared" si="56"/>
        <v>562.67999999999995</v>
      </c>
      <c r="R913" s="4">
        <f t="shared" si="57"/>
        <v>322.88</v>
      </c>
      <c r="S913" s="4">
        <f t="shared" si="58"/>
        <v>239.79999999999995</v>
      </c>
      <c r="T913" s="6">
        <f t="shared" si="59"/>
        <v>0.42617473519584842</v>
      </c>
    </row>
    <row r="914" spans="1:20" ht="15.6">
      <c r="A914" s="2">
        <v>4753</v>
      </c>
      <c r="B914" s="10">
        <v>46168</v>
      </c>
      <c r="C914" s="3">
        <f>YEAR(SalesDataTable[[#This Row],[Order Date]])</f>
        <v>2026</v>
      </c>
      <c r="D914" s="13" t="str">
        <f>"Q"&amp;ROUNDUP(MONTH(SalesDataTable[[#This Row],[Order Date]])/3,0)</f>
        <v>Q2</v>
      </c>
      <c r="E914" s="13">
        <f>MONTH(SalesDataTable[[#This Row],[Order Date]])</f>
        <v>5</v>
      </c>
      <c r="F914" s="3" t="str">
        <f>TEXT(SalesDataTable[[#This Row],[Order Date]],"mmm")</f>
        <v>May</v>
      </c>
      <c r="G914" s="3" t="s">
        <v>20</v>
      </c>
      <c r="H914" s="3" t="s">
        <v>33</v>
      </c>
      <c r="I914" s="3" t="s">
        <v>2</v>
      </c>
      <c r="J914" s="3" t="s">
        <v>3</v>
      </c>
      <c r="K914" s="3" t="s">
        <v>34</v>
      </c>
      <c r="L914" s="3" t="s">
        <v>42</v>
      </c>
      <c r="M914" s="7">
        <v>1</v>
      </c>
      <c r="N914" s="4">
        <v>36.659999999999997</v>
      </c>
      <c r="O914" s="5">
        <v>0.05</v>
      </c>
      <c r="P914" s="4">
        <v>13.51</v>
      </c>
      <c r="Q914" s="4">
        <f t="shared" si="56"/>
        <v>34.826999999999998</v>
      </c>
      <c r="R914" s="4">
        <f t="shared" si="57"/>
        <v>13.51</v>
      </c>
      <c r="S914" s="4">
        <f t="shared" si="58"/>
        <v>21.317</v>
      </c>
      <c r="T914" s="6">
        <f t="shared" si="59"/>
        <v>0.61208257960777557</v>
      </c>
    </row>
    <row r="915" spans="1:20" ht="15.6">
      <c r="A915" s="2">
        <v>942</v>
      </c>
      <c r="B915" s="10">
        <v>46169</v>
      </c>
      <c r="C915" s="3">
        <f>YEAR(SalesDataTable[[#This Row],[Order Date]])</f>
        <v>2026</v>
      </c>
      <c r="D915" s="13" t="str">
        <f>"Q"&amp;ROUNDUP(MONTH(SalesDataTable[[#This Row],[Order Date]])/3,0)</f>
        <v>Q2</v>
      </c>
      <c r="E915" s="13">
        <f>MONTH(SalesDataTable[[#This Row],[Order Date]])</f>
        <v>5</v>
      </c>
      <c r="F915" s="3" t="str">
        <f>TEXT(SalesDataTable[[#This Row],[Order Date]],"mmm")</f>
        <v>May</v>
      </c>
      <c r="G915" s="3" t="s">
        <v>20</v>
      </c>
      <c r="H915" s="3" t="s">
        <v>21</v>
      </c>
      <c r="I915" s="3" t="s">
        <v>2</v>
      </c>
      <c r="J915" s="3" t="s">
        <v>3</v>
      </c>
      <c r="K915" s="3" t="s">
        <v>14</v>
      </c>
      <c r="L915" s="3" t="s">
        <v>32</v>
      </c>
      <c r="M915" s="7">
        <v>1</v>
      </c>
      <c r="N915" s="4">
        <v>46.28</v>
      </c>
      <c r="O915" s="5">
        <v>0.05</v>
      </c>
      <c r="P915" s="4">
        <v>17.95</v>
      </c>
      <c r="Q915" s="4">
        <f t="shared" si="56"/>
        <v>43.966000000000001</v>
      </c>
      <c r="R915" s="4">
        <f t="shared" si="57"/>
        <v>17.95</v>
      </c>
      <c r="S915" s="4">
        <f t="shared" si="58"/>
        <v>26.016000000000002</v>
      </c>
      <c r="T915" s="6">
        <f t="shared" si="59"/>
        <v>0.591729973161079</v>
      </c>
    </row>
    <row r="916" spans="1:20" ht="15.6">
      <c r="A916" s="2">
        <v>1755</v>
      </c>
      <c r="B916" s="10">
        <v>46169</v>
      </c>
      <c r="C916" s="3">
        <f>YEAR(SalesDataTable[[#This Row],[Order Date]])</f>
        <v>2026</v>
      </c>
      <c r="D916" s="13" t="str">
        <f>"Q"&amp;ROUNDUP(MONTH(SalesDataTable[[#This Row],[Order Date]])/3,0)</f>
        <v>Q2</v>
      </c>
      <c r="E916" s="13">
        <f>MONTH(SalesDataTable[[#This Row],[Order Date]])</f>
        <v>5</v>
      </c>
      <c r="F916" s="3" t="str">
        <f>TEXT(SalesDataTable[[#This Row],[Order Date]],"mmm")</f>
        <v>May</v>
      </c>
      <c r="G916" s="3" t="s">
        <v>20</v>
      </c>
      <c r="H916" s="3" t="s">
        <v>47</v>
      </c>
      <c r="I916" s="3" t="s">
        <v>28</v>
      </c>
      <c r="J916" s="3" t="s">
        <v>3</v>
      </c>
      <c r="K916" s="3" t="s">
        <v>9</v>
      </c>
      <c r="L916" s="3" t="s">
        <v>10</v>
      </c>
      <c r="M916" s="7">
        <v>2</v>
      </c>
      <c r="N916" s="4">
        <v>92.12</v>
      </c>
      <c r="O916" s="5">
        <v>0</v>
      </c>
      <c r="P916" s="4">
        <v>46.64</v>
      </c>
      <c r="Q916" s="4">
        <f t="shared" si="56"/>
        <v>184.24</v>
      </c>
      <c r="R916" s="4">
        <f t="shared" si="57"/>
        <v>93.28</v>
      </c>
      <c r="S916" s="4">
        <f t="shared" si="58"/>
        <v>90.960000000000008</v>
      </c>
      <c r="T916" s="6">
        <f t="shared" si="59"/>
        <v>0.49370386452453324</v>
      </c>
    </row>
    <row r="917" spans="1:20" ht="15.6">
      <c r="A917" s="2">
        <v>3073</v>
      </c>
      <c r="B917" s="10">
        <v>46169</v>
      </c>
      <c r="C917" s="3">
        <f>YEAR(SalesDataTable[[#This Row],[Order Date]])</f>
        <v>2026</v>
      </c>
      <c r="D917" s="13" t="str">
        <f>"Q"&amp;ROUNDUP(MONTH(SalesDataTable[[#This Row],[Order Date]])/3,0)</f>
        <v>Q2</v>
      </c>
      <c r="E917" s="13">
        <f>MONTH(SalesDataTable[[#This Row],[Order Date]])</f>
        <v>5</v>
      </c>
      <c r="F917" s="3" t="str">
        <f>TEXT(SalesDataTable[[#This Row],[Order Date]],"mmm")</f>
        <v>May</v>
      </c>
      <c r="G917" s="3" t="s">
        <v>20</v>
      </c>
      <c r="H917" s="3" t="s">
        <v>47</v>
      </c>
      <c r="I917" s="3" t="s">
        <v>2</v>
      </c>
      <c r="J917" s="3" t="s">
        <v>3</v>
      </c>
      <c r="K917" s="3" t="s">
        <v>34</v>
      </c>
      <c r="L917" s="3" t="s">
        <v>35</v>
      </c>
      <c r="M917" s="7">
        <v>3</v>
      </c>
      <c r="N917" s="4">
        <v>39.549999999999997</v>
      </c>
      <c r="O917" s="5">
        <v>0</v>
      </c>
      <c r="P917" s="4">
        <v>14.87</v>
      </c>
      <c r="Q917" s="4">
        <f t="shared" si="56"/>
        <v>118.64999999999999</v>
      </c>
      <c r="R917" s="4">
        <f t="shared" si="57"/>
        <v>44.61</v>
      </c>
      <c r="S917" s="4">
        <f t="shared" si="58"/>
        <v>74.039999999999992</v>
      </c>
      <c r="T917" s="6">
        <f t="shared" si="59"/>
        <v>0.6240202275600506</v>
      </c>
    </row>
    <row r="918" spans="1:20" ht="15.6">
      <c r="A918" s="2">
        <v>4230</v>
      </c>
      <c r="B918" s="10">
        <v>46169</v>
      </c>
      <c r="C918" s="3">
        <f>YEAR(SalesDataTable[[#This Row],[Order Date]])</f>
        <v>2026</v>
      </c>
      <c r="D918" s="13" t="str">
        <f>"Q"&amp;ROUNDUP(MONTH(SalesDataTable[[#This Row],[Order Date]])/3,0)</f>
        <v>Q2</v>
      </c>
      <c r="E918" s="13">
        <f>MONTH(SalesDataTable[[#This Row],[Order Date]])</f>
        <v>5</v>
      </c>
      <c r="F918" s="3" t="str">
        <f>TEXT(SalesDataTable[[#This Row],[Order Date]],"mmm")</f>
        <v>May</v>
      </c>
      <c r="G918" s="3" t="s">
        <v>0</v>
      </c>
      <c r="H918" s="3" t="s">
        <v>1</v>
      </c>
      <c r="I918" s="3" t="s">
        <v>19</v>
      </c>
      <c r="J918" s="3" t="s">
        <v>13</v>
      </c>
      <c r="K918" s="3" t="s">
        <v>4</v>
      </c>
      <c r="L918" s="3" t="s">
        <v>5</v>
      </c>
      <c r="M918" s="7">
        <v>1</v>
      </c>
      <c r="N918" s="4">
        <v>83.3</v>
      </c>
      <c r="O918" s="5">
        <v>0</v>
      </c>
      <c r="P918" s="4">
        <v>41.93</v>
      </c>
      <c r="Q918" s="4">
        <f t="shared" si="56"/>
        <v>83.3</v>
      </c>
      <c r="R918" s="4">
        <f t="shared" si="57"/>
        <v>41.93</v>
      </c>
      <c r="S918" s="4">
        <f t="shared" si="58"/>
        <v>41.37</v>
      </c>
      <c r="T918" s="6">
        <f t="shared" si="59"/>
        <v>0.49663865546218489</v>
      </c>
    </row>
    <row r="919" spans="1:20" ht="15.6">
      <c r="A919" s="2">
        <v>644</v>
      </c>
      <c r="B919" s="10">
        <v>46170</v>
      </c>
      <c r="C919" s="3">
        <f>YEAR(SalesDataTable[[#This Row],[Order Date]])</f>
        <v>2026</v>
      </c>
      <c r="D919" s="13" t="str">
        <f>"Q"&amp;ROUNDUP(MONTH(SalesDataTable[[#This Row],[Order Date]])/3,0)</f>
        <v>Q2</v>
      </c>
      <c r="E919" s="13">
        <f>MONTH(SalesDataTable[[#This Row],[Order Date]])</f>
        <v>5</v>
      </c>
      <c r="F919" s="3" t="str">
        <f>TEXT(SalesDataTable[[#This Row],[Order Date]],"mmm")</f>
        <v>May</v>
      </c>
      <c r="G919" s="3" t="s">
        <v>20</v>
      </c>
      <c r="H919" s="3" t="s">
        <v>47</v>
      </c>
      <c r="I919" s="3" t="s">
        <v>19</v>
      </c>
      <c r="J919" s="3" t="s">
        <v>13</v>
      </c>
      <c r="K919" s="3" t="s">
        <v>9</v>
      </c>
      <c r="L919" s="3" t="s">
        <v>10</v>
      </c>
      <c r="M919" s="7">
        <v>2</v>
      </c>
      <c r="N919" s="4">
        <v>93.84</v>
      </c>
      <c r="O919" s="5">
        <v>0</v>
      </c>
      <c r="P919" s="4">
        <v>44.72</v>
      </c>
      <c r="Q919" s="4">
        <f t="shared" si="56"/>
        <v>187.68</v>
      </c>
      <c r="R919" s="4">
        <f t="shared" si="57"/>
        <v>89.44</v>
      </c>
      <c r="S919" s="4">
        <f t="shared" si="58"/>
        <v>98.240000000000009</v>
      </c>
      <c r="T919" s="6">
        <f t="shared" si="59"/>
        <v>0.52344416027280483</v>
      </c>
    </row>
    <row r="920" spans="1:20" ht="15.6">
      <c r="A920" s="2">
        <v>1122</v>
      </c>
      <c r="B920" s="10">
        <v>46170</v>
      </c>
      <c r="C920" s="3">
        <f>YEAR(SalesDataTable[[#This Row],[Order Date]])</f>
        <v>2026</v>
      </c>
      <c r="D920" s="13" t="str">
        <f>"Q"&amp;ROUNDUP(MONTH(SalesDataTable[[#This Row],[Order Date]])/3,0)</f>
        <v>Q2</v>
      </c>
      <c r="E920" s="13">
        <f>MONTH(SalesDataTable[[#This Row],[Order Date]])</f>
        <v>5</v>
      </c>
      <c r="F920" s="3" t="str">
        <f>TEXT(SalesDataTable[[#This Row],[Order Date]],"mmm")</f>
        <v>May</v>
      </c>
      <c r="G920" s="3" t="s">
        <v>11</v>
      </c>
      <c r="H920" s="3" t="s">
        <v>52</v>
      </c>
      <c r="I920" s="3" t="s">
        <v>2</v>
      </c>
      <c r="J920" s="3" t="s">
        <v>3</v>
      </c>
      <c r="K920" s="3" t="s">
        <v>4</v>
      </c>
      <c r="L920" s="3" t="s">
        <v>22</v>
      </c>
      <c r="M920" s="7">
        <v>2</v>
      </c>
      <c r="N920" s="4">
        <v>51.25</v>
      </c>
      <c r="O920" s="5">
        <v>0</v>
      </c>
      <c r="P920" s="4">
        <v>22.57</v>
      </c>
      <c r="Q920" s="4">
        <f t="shared" si="56"/>
        <v>102.5</v>
      </c>
      <c r="R920" s="4">
        <f t="shared" si="57"/>
        <v>45.14</v>
      </c>
      <c r="S920" s="4">
        <f t="shared" si="58"/>
        <v>57.36</v>
      </c>
      <c r="T920" s="6">
        <f t="shared" si="59"/>
        <v>0.55960975609756092</v>
      </c>
    </row>
    <row r="921" spans="1:20" ht="15.6">
      <c r="A921" s="2">
        <v>2019</v>
      </c>
      <c r="B921" s="10">
        <v>46170</v>
      </c>
      <c r="C921" s="3">
        <f>YEAR(SalesDataTable[[#This Row],[Order Date]])</f>
        <v>2026</v>
      </c>
      <c r="D921" s="13" t="str">
        <f>"Q"&amp;ROUNDUP(MONTH(SalesDataTable[[#This Row],[Order Date]])/3,0)</f>
        <v>Q2</v>
      </c>
      <c r="E921" s="13">
        <f>MONTH(SalesDataTable[[#This Row],[Order Date]])</f>
        <v>5</v>
      </c>
      <c r="F921" s="3" t="str">
        <f>TEXT(SalesDataTable[[#This Row],[Order Date]],"mmm")</f>
        <v>May</v>
      </c>
      <c r="G921" s="3" t="s">
        <v>20</v>
      </c>
      <c r="H921" s="3" t="s">
        <v>47</v>
      </c>
      <c r="I921" s="3" t="s">
        <v>8</v>
      </c>
      <c r="J921" s="3" t="s">
        <v>16</v>
      </c>
      <c r="K921" s="3" t="s">
        <v>4</v>
      </c>
      <c r="L921" s="3" t="s">
        <v>5</v>
      </c>
      <c r="M921" s="7">
        <v>8</v>
      </c>
      <c r="N921" s="4">
        <v>80.13</v>
      </c>
      <c r="O921" s="5">
        <v>0.1</v>
      </c>
      <c r="P921" s="4">
        <v>43.8</v>
      </c>
      <c r="Q921" s="4">
        <f t="shared" si="56"/>
        <v>576.93600000000004</v>
      </c>
      <c r="R921" s="4">
        <f t="shared" si="57"/>
        <v>350.4</v>
      </c>
      <c r="S921" s="4">
        <f t="shared" si="58"/>
        <v>226.53600000000006</v>
      </c>
      <c r="T921" s="6">
        <f t="shared" si="59"/>
        <v>0.39265360455925796</v>
      </c>
    </row>
    <row r="922" spans="1:20" ht="15.6">
      <c r="A922" s="2">
        <v>2432</v>
      </c>
      <c r="B922" s="10">
        <v>46170</v>
      </c>
      <c r="C922" s="3">
        <f>YEAR(SalesDataTable[[#This Row],[Order Date]])</f>
        <v>2026</v>
      </c>
      <c r="D922" s="13" t="str">
        <f>"Q"&amp;ROUNDUP(MONTH(SalesDataTable[[#This Row],[Order Date]])/3,0)</f>
        <v>Q2</v>
      </c>
      <c r="E922" s="13">
        <f>MONTH(SalesDataTable[[#This Row],[Order Date]])</f>
        <v>5</v>
      </c>
      <c r="F922" s="3" t="str">
        <f>TEXT(SalesDataTable[[#This Row],[Order Date]],"mmm")</f>
        <v>May</v>
      </c>
      <c r="G922" s="3" t="s">
        <v>6</v>
      </c>
      <c r="H922" s="3" t="s">
        <v>43</v>
      </c>
      <c r="I922" s="3" t="s">
        <v>2</v>
      </c>
      <c r="J922" s="3" t="s">
        <v>3</v>
      </c>
      <c r="K922" s="3" t="s">
        <v>34</v>
      </c>
      <c r="L922" s="3" t="s">
        <v>35</v>
      </c>
      <c r="M922" s="7">
        <v>1</v>
      </c>
      <c r="N922" s="4">
        <v>41.13</v>
      </c>
      <c r="O922" s="5">
        <v>0</v>
      </c>
      <c r="P922" s="4">
        <v>14.8</v>
      </c>
      <c r="Q922" s="4">
        <f t="shared" si="56"/>
        <v>41.13</v>
      </c>
      <c r="R922" s="4">
        <f t="shared" si="57"/>
        <v>14.8</v>
      </c>
      <c r="S922" s="4">
        <f t="shared" si="58"/>
        <v>26.330000000000002</v>
      </c>
      <c r="T922" s="6">
        <f t="shared" si="59"/>
        <v>0.64016532944322879</v>
      </c>
    </row>
    <row r="923" spans="1:20" ht="15.6">
      <c r="A923" s="2">
        <v>2989</v>
      </c>
      <c r="B923" s="10">
        <v>46170</v>
      </c>
      <c r="C923" s="3">
        <f>YEAR(SalesDataTable[[#This Row],[Order Date]])</f>
        <v>2026</v>
      </c>
      <c r="D923" s="13" t="str">
        <f>"Q"&amp;ROUNDUP(MONTH(SalesDataTable[[#This Row],[Order Date]])/3,0)</f>
        <v>Q2</v>
      </c>
      <c r="E923" s="13">
        <f>MONTH(SalesDataTable[[#This Row],[Order Date]])</f>
        <v>5</v>
      </c>
      <c r="F923" s="3" t="str">
        <f>TEXT(SalesDataTable[[#This Row],[Order Date]],"mmm")</f>
        <v>May</v>
      </c>
      <c r="G923" s="3" t="s">
        <v>20</v>
      </c>
      <c r="H923" s="3" t="s">
        <v>47</v>
      </c>
      <c r="I923" s="3" t="s">
        <v>2</v>
      </c>
      <c r="J923" s="3" t="s">
        <v>3</v>
      </c>
      <c r="K923" s="3" t="s">
        <v>23</v>
      </c>
      <c r="L923" s="3" t="s">
        <v>40</v>
      </c>
      <c r="M923" s="7">
        <v>1</v>
      </c>
      <c r="N923" s="4">
        <v>81.28</v>
      </c>
      <c r="O923" s="5">
        <v>0.15</v>
      </c>
      <c r="P923" s="4">
        <v>39.020000000000003</v>
      </c>
      <c r="Q923" s="4">
        <f t="shared" si="56"/>
        <v>69.087999999999994</v>
      </c>
      <c r="R923" s="4">
        <f t="shared" si="57"/>
        <v>39.020000000000003</v>
      </c>
      <c r="S923" s="4">
        <f t="shared" si="58"/>
        <v>30.067999999999991</v>
      </c>
      <c r="T923" s="6">
        <f t="shared" si="59"/>
        <v>0.43521306160259371</v>
      </c>
    </row>
    <row r="924" spans="1:20" ht="15.6">
      <c r="A924" s="2">
        <v>3019</v>
      </c>
      <c r="B924" s="10">
        <v>46170</v>
      </c>
      <c r="C924" s="3">
        <f>YEAR(SalesDataTable[[#This Row],[Order Date]])</f>
        <v>2026</v>
      </c>
      <c r="D924" s="13" t="str">
        <f>"Q"&amp;ROUNDUP(MONTH(SalesDataTable[[#This Row],[Order Date]])/3,0)</f>
        <v>Q2</v>
      </c>
      <c r="E924" s="13">
        <f>MONTH(SalesDataTable[[#This Row],[Order Date]])</f>
        <v>5</v>
      </c>
      <c r="F924" s="3" t="str">
        <f>TEXT(SalesDataTable[[#This Row],[Order Date]],"mmm")</f>
        <v>May</v>
      </c>
      <c r="G924" s="3" t="s">
        <v>11</v>
      </c>
      <c r="H924" s="3" t="s">
        <v>18</v>
      </c>
      <c r="I924" s="3" t="s">
        <v>2</v>
      </c>
      <c r="J924" s="3" t="s">
        <v>16</v>
      </c>
      <c r="K924" s="3" t="s">
        <v>14</v>
      </c>
      <c r="L924" s="3" t="s">
        <v>32</v>
      </c>
      <c r="M924" s="7">
        <v>1</v>
      </c>
      <c r="N924" s="4">
        <v>46.19</v>
      </c>
      <c r="O924" s="5">
        <v>0</v>
      </c>
      <c r="P924" s="4">
        <v>18.329999999999998</v>
      </c>
      <c r="Q924" s="4">
        <f t="shared" si="56"/>
        <v>46.19</v>
      </c>
      <c r="R924" s="4">
        <f t="shared" si="57"/>
        <v>18.329999999999998</v>
      </c>
      <c r="S924" s="4">
        <f t="shared" si="58"/>
        <v>27.86</v>
      </c>
      <c r="T924" s="6">
        <f t="shared" si="59"/>
        <v>0.60316085732842606</v>
      </c>
    </row>
    <row r="925" spans="1:20" ht="15.6">
      <c r="A925" s="2">
        <v>3798</v>
      </c>
      <c r="B925" s="10">
        <v>46170</v>
      </c>
      <c r="C925" s="3">
        <f>YEAR(SalesDataTable[[#This Row],[Order Date]])</f>
        <v>2026</v>
      </c>
      <c r="D925" s="13" t="str">
        <f>"Q"&amp;ROUNDUP(MONTH(SalesDataTable[[#This Row],[Order Date]])/3,0)</f>
        <v>Q2</v>
      </c>
      <c r="E925" s="13">
        <f>MONTH(SalesDataTable[[#This Row],[Order Date]])</f>
        <v>5</v>
      </c>
      <c r="F925" s="3" t="str">
        <f>TEXT(SalesDataTable[[#This Row],[Order Date]],"mmm")</f>
        <v>May</v>
      </c>
      <c r="G925" s="3" t="s">
        <v>20</v>
      </c>
      <c r="H925" s="3" t="s">
        <v>33</v>
      </c>
      <c r="I925" s="3" t="s">
        <v>2</v>
      </c>
      <c r="J925" s="3" t="s">
        <v>3</v>
      </c>
      <c r="K925" s="3" t="s">
        <v>9</v>
      </c>
      <c r="L925" s="3" t="s">
        <v>37</v>
      </c>
      <c r="M925" s="7">
        <v>3</v>
      </c>
      <c r="N925" s="4">
        <v>156.58000000000001</v>
      </c>
      <c r="O925" s="5">
        <v>0</v>
      </c>
      <c r="P925" s="4">
        <v>79.099999999999994</v>
      </c>
      <c r="Q925" s="4">
        <f t="shared" si="56"/>
        <v>469.74</v>
      </c>
      <c r="R925" s="4">
        <f t="shared" si="57"/>
        <v>237.29999999999998</v>
      </c>
      <c r="S925" s="4">
        <f t="shared" si="58"/>
        <v>232.44000000000003</v>
      </c>
      <c r="T925" s="6">
        <f t="shared" si="59"/>
        <v>0.49482692553327379</v>
      </c>
    </row>
    <row r="926" spans="1:20" ht="15.6">
      <c r="A926" s="2">
        <v>3862</v>
      </c>
      <c r="B926" s="10">
        <v>46170</v>
      </c>
      <c r="C926" s="3">
        <f>YEAR(SalesDataTable[[#This Row],[Order Date]])</f>
        <v>2026</v>
      </c>
      <c r="D926" s="13" t="str">
        <f>"Q"&amp;ROUNDUP(MONTH(SalesDataTable[[#This Row],[Order Date]])/3,0)</f>
        <v>Q2</v>
      </c>
      <c r="E926" s="13">
        <f>MONTH(SalesDataTable[[#This Row],[Order Date]])</f>
        <v>5</v>
      </c>
      <c r="F926" s="3" t="str">
        <f>TEXT(SalesDataTable[[#This Row],[Order Date]],"mmm")</f>
        <v>May</v>
      </c>
      <c r="G926" s="3" t="s">
        <v>20</v>
      </c>
      <c r="H926" s="3" t="s">
        <v>47</v>
      </c>
      <c r="I926" s="3" t="s">
        <v>28</v>
      </c>
      <c r="J926" s="3" t="s">
        <v>13</v>
      </c>
      <c r="K926" s="3" t="s">
        <v>34</v>
      </c>
      <c r="L926" s="3" t="s">
        <v>38</v>
      </c>
      <c r="M926" s="7">
        <v>1</v>
      </c>
      <c r="N926" s="4">
        <v>123.91</v>
      </c>
      <c r="O926" s="5">
        <v>0</v>
      </c>
      <c r="P926" s="4">
        <v>68.89</v>
      </c>
      <c r="Q926" s="4">
        <f t="shared" si="56"/>
        <v>123.91</v>
      </c>
      <c r="R926" s="4">
        <f t="shared" si="57"/>
        <v>68.89</v>
      </c>
      <c r="S926" s="4">
        <f t="shared" si="58"/>
        <v>55.019999999999996</v>
      </c>
      <c r="T926" s="6">
        <f t="shared" si="59"/>
        <v>0.44403195867968687</v>
      </c>
    </row>
    <row r="927" spans="1:20" ht="15.6">
      <c r="A927" s="2">
        <v>4281</v>
      </c>
      <c r="B927" s="10">
        <v>46170</v>
      </c>
      <c r="C927" s="3">
        <f>YEAR(SalesDataTable[[#This Row],[Order Date]])</f>
        <v>2026</v>
      </c>
      <c r="D927" s="13" t="str">
        <f>"Q"&amp;ROUNDUP(MONTH(SalesDataTable[[#This Row],[Order Date]])/3,0)</f>
        <v>Q2</v>
      </c>
      <c r="E927" s="13">
        <f>MONTH(SalesDataTable[[#This Row],[Order Date]])</f>
        <v>5</v>
      </c>
      <c r="F927" s="3" t="str">
        <f>TEXT(SalesDataTable[[#This Row],[Order Date]],"mmm")</f>
        <v>May</v>
      </c>
      <c r="G927" s="3" t="s">
        <v>11</v>
      </c>
      <c r="H927" s="3" t="s">
        <v>12</v>
      </c>
      <c r="I927" s="3" t="s">
        <v>28</v>
      </c>
      <c r="J927" s="3" t="s">
        <v>13</v>
      </c>
      <c r="K927" s="3" t="s">
        <v>4</v>
      </c>
      <c r="L927" s="3" t="s">
        <v>22</v>
      </c>
      <c r="M927" s="7">
        <v>1</v>
      </c>
      <c r="N927" s="4">
        <v>50.64</v>
      </c>
      <c r="O927" s="5">
        <v>0</v>
      </c>
      <c r="P927" s="4">
        <v>22.97</v>
      </c>
      <c r="Q927" s="4">
        <f t="shared" si="56"/>
        <v>50.64</v>
      </c>
      <c r="R927" s="4">
        <f t="shared" si="57"/>
        <v>22.97</v>
      </c>
      <c r="S927" s="4">
        <f t="shared" si="58"/>
        <v>27.67</v>
      </c>
      <c r="T927" s="6">
        <f t="shared" si="59"/>
        <v>0.54640600315955767</v>
      </c>
    </row>
    <row r="928" spans="1:20" ht="15.6">
      <c r="A928" s="2">
        <v>191</v>
      </c>
      <c r="B928" s="10">
        <v>46171</v>
      </c>
      <c r="C928" s="3">
        <f>YEAR(SalesDataTable[[#This Row],[Order Date]])</f>
        <v>2026</v>
      </c>
      <c r="D928" s="13" t="str">
        <f>"Q"&amp;ROUNDUP(MONTH(SalesDataTable[[#This Row],[Order Date]])/3,0)</f>
        <v>Q2</v>
      </c>
      <c r="E928" s="13">
        <f>MONTH(SalesDataTable[[#This Row],[Order Date]])</f>
        <v>5</v>
      </c>
      <c r="F928" s="3" t="str">
        <f>TEXT(SalesDataTable[[#This Row],[Order Date]],"mmm")</f>
        <v>May</v>
      </c>
      <c r="G928" s="3" t="s">
        <v>11</v>
      </c>
      <c r="H928" s="3" t="s">
        <v>25</v>
      </c>
      <c r="I928" s="3" t="s">
        <v>2</v>
      </c>
      <c r="J928" s="3" t="s">
        <v>3</v>
      </c>
      <c r="K928" s="3" t="s">
        <v>9</v>
      </c>
      <c r="L928" s="3" t="s">
        <v>46</v>
      </c>
      <c r="M928" s="7">
        <v>2</v>
      </c>
      <c r="N928" s="4">
        <v>70.48</v>
      </c>
      <c r="O928" s="5">
        <v>0.1</v>
      </c>
      <c r="P928" s="4">
        <v>33.229999999999997</v>
      </c>
      <c r="Q928" s="4">
        <f t="shared" si="56"/>
        <v>126.864</v>
      </c>
      <c r="R928" s="4">
        <f t="shared" si="57"/>
        <v>66.459999999999994</v>
      </c>
      <c r="S928" s="4">
        <f t="shared" si="58"/>
        <v>60.404000000000011</v>
      </c>
      <c r="T928" s="6">
        <f t="shared" si="59"/>
        <v>0.47613192079707412</v>
      </c>
    </row>
    <row r="929" spans="1:20" ht="15.6">
      <c r="A929" s="2">
        <v>1039</v>
      </c>
      <c r="B929" s="10">
        <v>46171</v>
      </c>
      <c r="C929" s="3">
        <f>YEAR(SalesDataTable[[#This Row],[Order Date]])</f>
        <v>2026</v>
      </c>
      <c r="D929" s="13" t="str">
        <f>"Q"&amp;ROUNDUP(MONTH(SalesDataTable[[#This Row],[Order Date]])/3,0)</f>
        <v>Q2</v>
      </c>
      <c r="E929" s="13">
        <f>MONTH(SalesDataTable[[#This Row],[Order Date]])</f>
        <v>5</v>
      </c>
      <c r="F929" s="3" t="str">
        <f>TEXT(SalesDataTable[[#This Row],[Order Date]],"mmm")</f>
        <v>May</v>
      </c>
      <c r="G929" s="3" t="s">
        <v>6</v>
      </c>
      <c r="H929" s="3" t="s">
        <v>41</v>
      </c>
      <c r="I929" s="3" t="s">
        <v>28</v>
      </c>
      <c r="J929" s="3" t="s">
        <v>13</v>
      </c>
      <c r="K929" s="3" t="s">
        <v>4</v>
      </c>
      <c r="L929" s="3" t="s">
        <v>26</v>
      </c>
      <c r="M929" s="7">
        <v>1</v>
      </c>
      <c r="N929" s="4">
        <v>41.27</v>
      </c>
      <c r="O929" s="5">
        <v>0.05</v>
      </c>
      <c r="P929" s="4">
        <v>17.149999999999999</v>
      </c>
      <c r="Q929" s="4">
        <f t="shared" si="56"/>
        <v>39.206499999999998</v>
      </c>
      <c r="R929" s="4">
        <f t="shared" si="57"/>
        <v>17.149999999999999</v>
      </c>
      <c r="S929" s="4">
        <f t="shared" si="58"/>
        <v>22.0565</v>
      </c>
      <c r="T929" s="6">
        <f t="shared" si="59"/>
        <v>0.56257253261576523</v>
      </c>
    </row>
    <row r="930" spans="1:20" ht="15.6">
      <c r="A930" s="2">
        <v>2641</v>
      </c>
      <c r="B930" s="10">
        <v>46171</v>
      </c>
      <c r="C930" s="3">
        <f>YEAR(SalesDataTable[[#This Row],[Order Date]])</f>
        <v>2026</v>
      </c>
      <c r="D930" s="13" t="str">
        <f>"Q"&amp;ROUNDUP(MONTH(SalesDataTable[[#This Row],[Order Date]])/3,0)</f>
        <v>Q2</v>
      </c>
      <c r="E930" s="13">
        <f>MONTH(SalesDataTable[[#This Row],[Order Date]])</f>
        <v>5</v>
      </c>
      <c r="F930" s="3" t="str">
        <f>TEXT(SalesDataTable[[#This Row],[Order Date]],"mmm")</f>
        <v>May</v>
      </c>
      <c r="G930" s="3" t="s">
        <v>0</v>
      </c>
      <c r="H930" s="3" t="s">
        <v>50</v>
      </c>
      <c r="I930" s="3" t="s">
        <v>28</v>
      </c>
      <c r="J930" s="3" t="s">
        <v>3</v>
      </c>
      <c r="K930" s="3" t="s">
        <v>34</v>
      </c>
      <c r="L930" s="3" t="s">
        <v>42</v>
      </c>
      <c r="M930" s="7">
        <v>2</v>
      </c>
      <c r="N930" s="4">
        <v>36.9</v>
      </c>
      <c r="O930" s="5">
        <v>0</v>
      </c>
      <c r="P930" s="4">
        <v>14.07</v>
      </c>
      <c r="Q930" s="4">
        <f t="shared" si="56"/>
        <v>73.8</v>
      </c>
      <c r="R930" s="4">
        <f t="shared" si="57"/>
        <v>28.14</v>
      </c>
      <c r="S930" s="4">
        <f t="shared" si="58"/>
        <v>45.66</v>
      </c>
      <c r="T930" s="6">
        <f t="shared" si="59"/>
        <v>0.61869918699186988</v>
      </c>
    </row>
    <row r="931" spans="1:20" ht="15.6">
      <c r="A931" s="2">
        <v>3058</v>
      </c>
      <c r="B931" s="10">
        <v>46171</v>
      </c>
      <c r="C931" s="3">
        <f>YEAR(SalesDataTable[[#This Row],[Order Date]])</f>
        <v>2026</v>
      </c>
      <c r="D931" s="13" t="str">
        <f>"Q"&amp;ROUNDUP(MONTH(SalesDataTable[[#This Row],[Order Date]])/3,0)</f>
        <v>Q2</v>
      </c>
      <c r="E931" s="13">
        <f>MONTH(SalesDataTable[[#This Row],[Order Date]])</f>
        <v>5</v>
      </c>
      <c r="F931" s="3" t="str">
        <f>TEXT(SalesDataTable[[#This Row],[Order Date]],"mmm")</f>
        <v>May</v>
      </c>
      <c r="G931" s="3" t="s">
        <v>6</v>
      </c>
      <c r="H931" s="3" t="s">
        <v>41</v>
      </c>
      <c r="I931" s="3" t="s">
        <v>2</v>
      </c>
      <c r="J931" s="3" t="s">
        <v>3</v>
      </c>
      <c r="K931" s="3" t="s">
        <v>23</v>
      </c>
      <c r="L931" s="3" t="s">
        <v>29</v>
      </c>
      <c r="M931" s="7">
        <v>1</v>
      </c>
      <c r="N931" s="4">
        <v>196.91</v>
      </c>
      <c r="O931" s="5">
        <v>0</v>
      </c>
      <c r="P931" s="4">
        <v>106.31</v>
      </c>
      <c r="Q931" s="4">
        <f t="shared" si="56"/>
        <v>196.91</v>
      </c>
      <c r="R931" s="4">
        <f t="shared" si="57"/>
        <v>106.31</v>
      </c>
      <c r="S931" s="4">
        <f t="shared" si="58"/>
        <v>90.6</v>
      </c>
      <c r="T931" s="6">
        <f t="shared" si="59"/>
        <v>0.46010867909197095</v>
      </c>
    </row>
    <row r="932" spans="1:20" ht="15.6">
      <c r="A932" s="2">
        <v>3110</v>
      </c>
      <c r="B932" s="10">
        <v>46171</v>
      </c>
      <c r="C932" s="3">
        <f>YEAR(SalesDataTable[[#This Row],[Order Date]])</f>
        <v>2026</v>
      </c>
      <c r="D932" s="13" t="str">
        <f>"Q"&amp;ROUNDUP(MONTH(SalesDataTable[[#This Row],[Order Date]])/3,0)</f>
        <v>Q2</v>
      </c>
      <c r="E932" s="13">
        <f>MONTH(SalesDataTable[[#This Row],[Order Date]])</f>
        <v>5</v>
      </c>
      <c r="F932" s="3" t="str">
        <f>TEXT(SalesDataTable[[#This Row],[Order Date]],"mmm")</f>
        <v>May</v>
      </c>
      <c r="G932" s="3" t="s">
        <v>6</v>
      </c>
      <c r="H932" s="3" t="s">
        <v>27</v>
      </c>
      <c r="I932" s="3" t="s">
        <v>19</v>
      </c>
      <c r="J932" s="3" t="s">
        <v>16</v>
      </c>
      <c r="K932" s="3" t="s">
        <v>34</v>
      </c>
      <c r="L932" s="3" t="s">
        <v>42</v>
      </c>
      <c r="M932" s="7">
        <v>3</v>
      </c>
      <c r="N932" s="4">
        <v>35.79</v>
      </c>
      <c r="O932" s="5">
        <v>0</v>
      </c>
      <c r="P932" s="4">
        <v>13.67</v>
      </c>
      <c r="Q932" s="4">
        <f t="shared" si="56"/>
        <v>107.37</v>
      </c>
      <c r="R932" s="4">
        <f t="shared" si="57"/>
        <v>41.01</v>
      </c>
      <c r="S932" s="4">
        <f t="shared" si="58"/>
        <v>66.360000000000014</v>
      </c>
      <c r="T932" s="6">
        <f t="shared" si="59"/>
        <v>0.61804973456272716</v>
      </c>
    </row>
    <row r="933" spans="1:20" ht="15.6">
      <c r="A933" s="2">
        <v>3981</v>
      </c>
      <c r="B933" s="10">
        <v>46171</v>
      </c>
      <c r="C933" s="3">
        <f>YEAR(SalesDataTable[[#This Row],[Order Date]])</f>
        <v>2026</v>
      </c>
      <c r="D933" s="13" t="str">
        <f>"Q"&amp;ROUNDUP(MONTH(SalesDataTable[[#This Row],[Order Date]])/3,0)</f>
        <v>Q2</v>
      </c>
      <c r="E933" s="13">
        <f>MONTH(SalesDataTable[[#This Row],[Order Date]])</f>
        <v>5</v>
      </c>
      <c r="F933" s="3" t="str">
        <f>TEXT(SalesDataTable[[#This Row],[Order Date]],"mmm")</f>
        <v>May</v>
      </c>
      <c r="G933" s="3" t="s">
        <v>20</v>
      </c>
      <c r="H933" s="3" t="s">
        <v>47</v>
      </c>
      <c r="I933" s="3" t="s">
        <v>2</v>
      </c>
      <c r="J933" s="3" t="s">
        <v>13</v>
      </c>
      <c r="K933" s="3" t="s">
        <v>4</v>
      </c>
      <c r="L933" s="3" t="s">
        <v>5</v>
      </c>
      <c r="M933" s="7">
        <v>2</v>
      </c>
      <c r="N933" s="4">
        <v>82.22</v>
      </c>
      <c r="O933" s="5">
        <v>0.05</v>
      </c>
      <c r="P933" s="4">
        <v>42.35</v>
      </c>
      <c r="Q933" s="4">
        <f t="shared" si="56"/>
        <v>156.21799999999999</v>
      </c>
      <c r="R933" s="4">
        <f t="shared" si="57"/>
        <v>84.7</v>
      </c>
      <c r="S933" s="4">
        <f t="shared" si="58"/>
        <v>71.517999999999986</v>
      </c>
      <c r="T933" s="6">
        <f t="shared" si="59"/>
        <v>0.45780895927485943</v>
      </c>
    </row>
    <row r="934" spans="1:20" ht="15.6">
      <c r="A934" s="2">
        <v>4663</v>
      </c>
      <c r="B934" s="10">
        <v>46171</v>
      </c>
      <c r="C934" s="3">
        <f>YEAR(SalesDataTable[[#This Row],[Order Date]])</f>
        <v>2026</v>
      </c>
      <c r="D934" s="13" t="str">
        <f>"Q"&amp;ROUNDUP(MONTH(SalesDataTable[[#This Row],[Order Date]])/3,0)</f>
        <v>Q2</v>
      </c>
      <c r="E934" s="13">
        <f>MONTH(SalesDataTable[[#This Row],[Order Date]])</f>
        <v>5</v>
      </c>
      <c r="F934" s="3" t="str">
        <f>TEXT(SalesDataTable[[#This Row],[Order Date]],"mmm")</f>
        <v>May</v>
      </c>
      <c r="G934" s="3" t="s">
        <v>11</v>
      </c>
      <c r="H934" s="3" t="s">
        <v>25</v>
      </c>
      <c r="I934" s="3" t="s">
        <v>2</v>
      </c>
      <c r="J934" s="3" t="s">
        <v>13</v>
      </c>
      <c r="K934" s="3" t="s">
        <v>4</v>
      </c>
      <c r="L934" s="3" t="s">
        <v>26</v>
      </c>
      <c r="M934" s="7">
        <v>1</v>
      </c>
      <c r="N934" s="4">
        <v>40.57</v>
      </c>
      <c r="O934" s="5">
        <v>0</v>
      </c>
      <c r="P934" s="4">
        <v>16.809999999999999</v>
      </c>
      <c r="Q934" s="4">
        <f t="shared" si="56"/>
        <v>40.57</v>
      </c>
      <c r="R934" s="4">
        <f t="shared" si="57"/>
        <v>16.809999999999999</v>
      </c>
      <c r="S934" s="4">
        <f t="shared" si="58"/>
        <v>23.76</v>
      </c>
      <c r="T934" s="6">
        <f t="shared" si="59"/>
        <v>0.58565442445156524</v>
      </c>
    </row>
    <row r="935" spans="1:20" ht="15.6">
      <c r="A935" s="2">
        <v>5021</v>
      </c>
      <c r="B935" s="10">
        <v>46171</v>
      </c>
      <c r="C935" s="3">
        <f>YEAR(SalesDataTable[[#This Row],[Order Date]])</f>
        <v>2026</v>
      </c>
      <c r="D935" s="13" t="str">
        <f>"Q"&amp;ROUNDUP(MONTH(SalesDataTable[[#This Row],[Order Date]])/3,0)</f>
        <v>Q2</v>
      </c>
      <c r="E935" s="13">
        <f>MONTH(SalesDataTable[[#This Row],[Order Date]])</f>
        <v>5</v>
      </c>
      <c r="F935" s="3" t="str">
        <f>TEXT(SalesDataTable[[#This Row],[Order Date]],"mmm")</f>
        <v>May</v>
      </c>
      <c r="G935" s="3" t="s">
        <v>11</v>
      </c>
      <c r="H935" s="3" t="s">
        <v>39</v>
      </c>
      <c r="I935" s="3" t="s">
        <v>19</v>
      </c>
      <c r="J935" s="3" t="s">
        <v>3</v>
      </c>
      <c r="K935" s="3" t="s">
        <v>23</v>
      </c>
      <c r="L935" s="3" t="s">
        <v>29</v>
      </c>
      <c r="M935" s="7">
        <v>1</v>
      </c>
      <c r="N935" s="4">
        <v>191.62</v>
      </c>
      <c r="O935" s="5">
        <v>0.05</v>
      </c>
      <c r="P935" s="4">
        <v>106.15</v>
      </c>
      <c r="Q935" s="4">
        <f t="shared" si="56"/>
        <v>182.03899999999999</v>
      </c>
      <c r="R935" s="4">
        <f t="shared" si="57"/>
        <v>106.15</v>
      </c>
      <c r="S935" s="4">
        <f t="shared" si="58"/>
        <v>75.888999999999982</v>
      </c>
      <c r="T935" s="6">
        <f t="shared" si="59"/>
        <v>0.41688319535923613</v>
      </c>
    </row>
    <row r="936" spans="1:20" ht="15.6">
      <c r="A936" s="2">
        <v>5107</v>
      </c>
      <c r="B936" s="10">
        <v>46171</v>
      </c>
      <c r="C936" s="3">
        <f>YEAR(SalesDataTable[[#This Row],[Order Date]])</f>
        <v>2026</v>
      </c>
      <c r="D936" s="13" t="str">
        <f>"Q"&amp;ROUNDUP(MONTH(SalesDataTable[[#This Row],[Order Date]])/3,0)</f>
        <v>Q2</v>
      </c>
      <c r="E936" s="13">
        <f>MONTH(SalesDataTable[[#This Row],[Order Date]])</f>
        <v>5</v>
      </c>
      <c r="F936" s="3" t="str">
        <f>TEXT(SalesDataTable[[#This Row],[Order Date]],"mmm")</f>
        <v>May</v>
      </c>
      <c r="G936" s="3" t="s">
        <v>6</v>
      </c>
      <c r="H936" s="3" t="s">
        <v>27</v>
      </c>
      <c r="I936" s="3" t="s">
        <v>28</v>
      </c>
      <c r="J936" s="3" t="s">
        <v>3</v>
      </c>
      <c r="K936" s="3" t="s">
        <v>9</v>
      </c>
      <c r="L936" s="3" t="s">
        <v>37</v>
      </c>
      <c r="M936" s="7">
        <v>1</v>
      </c>
      <c r="N936" s="4">
        <v>154.07</v>
      </c>
      <c r="O936" s="5">
        <v>0.05</v>
      </c>
      <c r="P936" s="4">
        <v>78.400000000000006</v>
      </c>
      <c r="Q936" s="4">
        <f t="shared" si="56"/>
        <v>146.36649999999997</v>
      </c>
      <c r="R936" s="4">
        <f t="shared" si="57"/>
        <v>78.400000000000006</v>
      </c>
      <c r="S936" s="4">
        <f t="shared" si="58"/>
        <v>67.966499999999968</v>
      </c>
      <c r="T936" s="6">
        <f t="shared" si="59"/>
        <v>0.46435830603314271</v>
      </c>
    </row>
    <row r="937" spans="1:20" ht="15.6">
      <c r="A937" s="2">
        <v>454</v>
      </c>
      <c r="B937" s="10">
        <v>46172</v>
      </c>
      <c r="C937" s="3">
        <f>YEAR(SalesDataTable[[#This Row],[Order Date]])</f>
        <v>2026</v>
      </c>
      <c r="D937" s="13" t="str">
        <f>"Q"&amp;ROUNDUP(MONTH(SalesDataTable[[#This Row],[Order Date]])/3,0)</f>
        <v>Q2</v>
      </c>
      <c r="E937" s="13">
        <f>MONTH(SalesDataTable[[#This Row],[Order Date]])</f>
        <v>5</v>
      </c>
      <c r="F937" s="3" t="str">
        <f>TEXT(SalesDataTable[[#This Row],[Order Date]],"mmm")</f>
        <v>May</v>
      </c>
      <c r="G937" s="3" t="s">
        <v>11</v>
      </c>
      <c r="H937" s="3" t="s">
        <v>39</v>
      </c>
      <c r="I937" s="3" t="s">
        <v>28</v>
      </c>
      <c r="J937" s="3" t="s">
        <v>3</v>
      </c>
      <c r="K937" s="3" t="s">
        <v>23</v>
      </c>
      <c r="L937" s="3" t="s">
        <v>51</v>
      </c>
      <c r="M937" s="7">
        <v>1</v>
      </c>
      <c r="N937" s="4">
        <v>120.8</v>
      </c>
      <c r="O937" s="5">
        <v>0</v>
      </c>
      <c r="P937" s="4">
        <v>61.4</v>
      </c>
      <c r="Q937" s="4">
        <f t="shared" si="56"/>
        <v>120.8</v>
      </c>
      <c r="R937" s="4">
        <f t="shared" si="57"/>
        <v>61.4</v>
      </c>
      <c r="S937" s="4">
        <f t="shared" si="58"/>
        <v>59.4</v>
      </c>
      <c r="T937" s="6">
        <f t="shared" si="59"/>
        <v>0.49172185430463577</v>
      </c>
    </row>
    <row r="938" spans="1:20" ht="15.6">
      <c r="A938" s="2">
        <v>873</v>
      </c>
      <c r="B938" s="10">
        <v>46172</v>
      </c>
      <c r="C938" s="3">
        <f>YEAR(SalesDataTable[[#This Row],[Order Date]])</f>
        <v>2026</v>
      </c>
      <c r="D938" s="13" t="str">
        <f>"Q"&amp;ROUNDUP(MONTH(SalesDataTable[[#This Row],[Order Date]])/3,0)</f>
        <v>Q2</v>
      </c>
      <c r="E938" s="13">
        <f>MONTH(SalesDataTable[[#This Row],[Order Date]])</f>
        <v>5</v>
      </c>
      <c r="F938" s="3" t="str">
        <f>TEXT(SalesDataTable[[#This Row],[Order Date]],"mmm")</f>
        <v>May</v>
      </c>
      <c r="G938" s="3" t="s">
        <v>11</v>
      </c>
      <c r="H938" s="3" t="s">
        <v>39</v>
      </c>
      <c r="I938" s="3" t="s">
        <v>2</v>
      </c>
      <c r="J938" s="3" t="s">
        <v>16</v>
      </c>
      <c r="K938" s="3" t="s">
        <v>4</v>
      </c>
      <c r="L938" s="3" t="s">
        <v>26</v>
      </c>
      <c r="M938" s="7">
        <v>1</v>
      </c>
      <c r="N938" s="4">
        <v>40.15</v>
      </c>
      <c r="O938" s="5">
        <v>0</v>
      </c>
      <c r="P938" s="4">
        <v>16.82</v>
      </c>
      <c r="Q938" s="4">
        <f t="shared" si="56"/>
        <v>40.15</v>
      </c>
      <c r="R938" s="4">
        <f t="shared" si="57"/>
        <v>16.82</v>
      </c>
      <c r="S938" s="4">
        <f t="shared" si="58"/>
        <v>23.33</v>
      </c>
      <c r="T938" s="6">
        <f t="shared" si="59"/>
        <v>0.58107098381070976</v>
      </c>
    </row>
    <row r="939" spans="1:20" ht="15.6">
      <c r="A939" s="2">
        <v>1116</v>
      </c>
      <c r="B939" s="10">
        <v>46172</v>
      </c>
      <c r="C939" s="3">
        <f>YEAR(SalesDataTable[[#This Row],[Order Date]])</f>
        <v>2026</v>
      </c>
      <c r="D939" s="13" t="str">
        <f>"Q"&amp;ROUNDUP(MONTH(SalesDataTable[[#This Row],[Order Date]])/3,0)</f>
        <v>Q2</v>
      </c>
      <c r="E939" s="13">
        <f>MONTH(SalesDataTable[[#This Row],[Order Date]])</f>
        <v>5</v>
      </c>
      <c r="F939" s="3" t="str">
        <f>TEXT(SalesDataTable[[#This Row],[Order Date]],"mmm")</f>
        <v>May</v>
      </c>
      <c r="G939" s="3" t="s">
        <v>6</v>
      </c>
      <c r="H939" s="3" t="s">
        <v>43</v>
      </c>
      <c r="I939" s="3" t="s">
        <v>8</v>
      </c>
      <c r="J939" s="3" t="s">
        <v>16</v>
      </c>
      <c r="K939" s="3" t="s">
        <v>14</v>
      </c>
      <c r="L939" s="3" t="s">
        <v>44</v>
      </c>
      <c r="M939" s="7">
        <v>5</v>
      </c>
      <c r="N939" s="4">
        <v>134.4</v>
      </c>
      <c r="O939" s="5">
        <v>0.15</v>
      </c>
      <c r="P939" s="4">
        <v>67.709999999999994</v>
      </c>
      <c r="Q939" s="4">
        <f t="shared" si="56"/>
        <v>571.19999999999993</v>
      </c>
      <c r="R939" s="4">
        <f t="shared" si="57"/>
        <v>338.54999999999995</v>
      </c>
      <c r="S939" s="4">
        <f t="shared" si="58"/>
        <v>232.64999999999998</v>
      </c>
      <c r="T939" s="6">
        <f t="shared" si="59"/>
        <v>0.40730042016806722</v>
      </c>
    </row>
    <row r="940" spans="1:20" ht="15.6">
      <c r="A940" s="2">
        <v>1206</v>
      </c>
      <c r="B940" s="10">
        <v>46172</v>
      </c>
      <c r="C940" s="3">
        <f>YEAR(SalesDataTable[[#This Row],[Order Date]])</f>
        <v>2026</v>
      </c>
      <c r="D940" s="13" t="str">
        <f>"Q"&amp;ROUNDUP(MONTH(SalesDataTable[[#This Row],[Order Date]])/3,0)</f>
        <v>Q2</v>
      </c>
      <c r="E940" s="13">
        <f>MONTH(SalesDataTable[[#This Row],[Order Date]])</f>
        <v>5</v>
      </c>
      <c r="F940" s="3" t="str">
        <f>TEXT(SalesDataTable[[#This Row],[Order Date]],"mmm")</f>
        <v>May</v>
      </c>
      <c r="G940" s="3" t="s">
        <v>20</v>
      </c>
      <c r="H940" s="3" t="s">
        <v>47</v>
      </c>
      <c r="I940" s="3" t="s">
        <v>2</v>
      </c>
      <c r="J940" s="3" t="s">
        <v>3</v>
      </c>
      <c r="K940" s="3" t="s">
        <v>14</v>
      </c>
      <c r="L940" s="3" t="s">
        <v>15</v>
      </c>
      <c r="M940" s="7">
        <v>2</v>
      </c>
      <c r="N940" s="4">
        <v>37.130000000000003</v>
      </c>
      <c r="O940" s="5">
        <v>0.05</v>
      </c>
      <c r="P940" s="4">
        <v>13.44</v>
      </c>
      <c r="Q940" s="4">
        <f t="shared" si="56"/>
        <v>70.546999999999997</v>
      </c>
      <c r="R940" s="4">
        <f t="shared" si="57"/>
        <v>26.88</v>
      </c>
      <c r="S940" s="4">
        <f t="shared" si="58"/>
        <v>43.667000000000002</v>
      </c>
      <c r="T940" s="6">
        <f t="shared" si="59"/>
        <v>0.6189774193091131</v>
      </c>
    </row>
    <row r="941" spans="1:20" ht="15.6">
      <c r="A941" s="2">
        <v>1576</v>
      </c>
      <c r="B941" s="10">
        <v>46172</v>
      </c>
      <c r="C941" s="3">
        <f>YEAR(SalesDataTable[[#This Row],[Order Date]])</f>
        <v>2026</v>
      </c>
      <c r="D941" s="13" t="str">
        <f>"Q"&amp;ROUNDUP(MONTH(SalesDataTable[[#This Row],[Order Date]])/3,0)</f>
        <v>Q2</v>
      </c>
      <c r="E941" s="13">
        <f>MONTH(SalesDataTable[[#This Row],[Order Date]])</f>
        <v>5</v>
      </c>
      <c r="F941" s="3" t="str">
        <f>TEXT(SalesDataTable[[#This Row],[Order Date]],"mmm")</f>
        <v>May</v>
      </c>
      <c r="G941" s="3" t="s">
        <v>6</v>
      </c>
      <c r="H941" s="3" t="s">
        <v>7</v>
      </c>
      <c r="I941" s="3" t="s">
        <v>2</v>
      </c>
      <c r="J941" s="3" t="s">
        <v>16</v>
      </c>
      <c r="K941" s="3" t="s">
        <v>23</v>
      </c>
      <c r="L941" s="3" t="s">
        <v>51</v>
      </c>
      <c r="M941" s="7">
        <v>6</v>
      </c>
      <c r="N941" s="4">
        <v>123.82</v>
      </c>
      <c r="O941" s="5">
        <v>0</v>
      </c>
      <c r="P941" s="4">
        <v>61.91</v>
      </c>
      <c r="Q941" s="4">
        <f t="shared" si="56"/>
        <v>742.92</v>
      </c>
      <c r="R941" s="4">
        <f t="shared" si="57"/>
        <v>371.46</v>
      </c>
      <c r="S941" s="4">
        <f t="shared" si="58"/>
        <v>371.46</v>
      </c>
      <c r="T941" s="6">
        <f t="shared" si="59"/>
        <v>0.5</v>
      </c>
    </row>
    <row r="942" spans="1:20" ht="15.6">
      <c r="A942" s="2">
        <v>2634</v>
      </c>
      <c r="B942" s="10">
        <v>46172</v>
      </c>
      <c r="C942" s="3">
        <f>YEAR(SalesDataTable[[#This Row],[Order Date]])</f>
        <v>2026</v>
      </c>
      <c r="D942" s="13" t="str">
        <f>"Q"&amp;ROUNDUP(MONTH(SalesDataTable[[#This Row],[Order Date]])/3,0)</f>
        <v>Q2</v>
      </c>
      <c r="E942" s="13">
        <f>MONTH(SalesDataTable[[#This Row],[Order Date]])</f>
        <v>5</v>
      </c>
      <c r="F942" s="3" t="str">
        <f>TEXT(SalesDataTable[[#This Row],[Order Date]],"mmm")</f>
        <v>May</v>
      </c>
      <c r="G942" s="3" t="s">
        <v>11</v>
      </c>
      <c r="H942" s="3" t="s">
        <v>52</v>
      </c>
      <c r="I942" s="3" t="s">
        <v>28</v>
      </c>
      <c r="J942" s="3" t="s">
        <v>3</v>
      </c>
      <c r="K942" s="3" t="s">
        <v>14</v>
      </c>
      <c r="L942" s="3" t="s">
        <v>15</v>
      </c>
      <c r="M942" s="7">
        <v>2</v>
      </c>
      <c r="N942" s="4">
        <v>36.94</v>
      </c>
      <c r="O942" s="5">
        <v>0.05</v>
      </c>
      <c r="P942" s="4">
        <v>13.82</v>
      </c>
      <c r="Q942" s="4">
        <f t="shared" si="56"/>
        <v>70.185999999999993</v>
      </c>
      <c r="R942" s="4">
        <f t="shared" si="57"/>
        <v>27.64</v>
      </c>
      <c r="S942" s="4">
        <f t="shared" si="58"/>
        <v>42.545999999999992</v>
      </c>
      <c r="T942" s="6">
        <f t="shared" si="59"/>
        <v>0.60618926851508848</v>
      </c>
    </row>
    <row r="943" spans="1:20" ht="15.6">
      <c r="A943" s="2">
        <v>2649</v>
      </c>
      <c r="B943" s="10">
        <v>46172</v>
      </c>
      <c r="C943" s="3">
        <f>YEAR(SalesDataTable[[#This Row],[Order Date]])</f>
        <v>2026</v>
      </c>
      <c r="D943" s="13" t="str">
        <f>"Q"&amp;ROUNDUP(MONTH(SalesDataTable[[#This Row],[Order Date]])/3,0)</f>
        <v>Q2</v>
      </c>
      <c r="E943" s="13">
        <f>MONTH(SalesDataTable[[#This Row],[Order Date]])</f>
        <v>5</v>
      </c>
      <c r="F943" s="3" t="str">
        <f>TEXT(SalesDataTable[[#This Row],[Order Date]],"mmm")</f>
        <v>May</v>
      </c>
      <c r="G943" s="3" t="s">
        <v>0</v>
      </c>
      <c r="H943" s="3" t="s">
        <v>1</v>
      </c>
      <c r="I943" s="3" t="s">
        <v>2</v>
      </c>
      <c r="J943" s="3" t="s">
        <v>13</v>
      </c>
      <c r="K943" s="3" t="s">
        <v>23</v>
      </c>
      <c r="L943" s="3" t="s">
        <v>29</v>
      </c>
      <c r="M943" s="7">
        <v>3</v>
      </c>
      <c r="N943" s="4">
        <v>199.17</v>
      </c>
      <c r="O943" s="5">
        <v>0.05</v>
      </c>
      <c r="P943" s="4">
        <v>105.24</v>
      </c>
      <c r="Q943" s="4">
        <f t="shared" si="56"/>
        <v>567.6345</v>
      </c>
      <c r="R943" s="4">
        <f t="shared" si="57"/>
        <v>315.71999999999997</v>
      </c>
      <c r="S943" s="4">
        <f t="shared" si="58"/>
        <v>251.91450000000003</v>
      </c>
      <c r="T943" s="6">
        <f t="shared" si="59"/>
        <v>0.4437970207941907</v>
      </c>
    </row>
    <row r="944" spans="1:20" ht="15.6">
      <c r="A944" s="2">
        <v>2774</v>
      </c>
      <c r="B944" s="10">
        <v>46172</v>
      </c>
      <c r="C944" s="3">
        <f>YEAR(SalesDataTable[[#This Row],[Order Date]])</f>
        <v>2026</v>
      </c>
      <c r="D944" s="13" t="str">
        <f>"Q"&amp;ROUNDUP(MONTH(SalesDataTable[[#This Row],[Order Date]])/3,0)</f>
        <v>Q2</v>
      </c>
      <c r="E944" s="13">
        <f>MONTH(SalesDataTable[[#This Row],[Order Date]])</f>
        <v>5</v>
      </c>
      <c r="F944" s="3" t="str">
        <f>TEXT(SalesDataTable[[#This Row],[Order Date]],"mmm")</f>
        <v>May</v>
      </c>
      <c r="G944" s="3" t="s">
        <v>0</v>
      </c>
      <c r="H944" s="3" t="s">
        <v>36</v>
      </c>
      <c r="I944" s="3" t="s">
        <v>2</v>
      </c>
      <c r="J944" s="3" t="s">
        <v>3</v>
      </c>
      <c r="K944" s="3" t="s">
        <v>23</v>
      </c>
      <c r="L944" s="3" t="s">
        <v>40</v>
      </c>
      <c r="M944" s="7">
        <v>3</v>
      </c>
      <c r="N944" s="4">
        <v>83.17</v>
      </c>
      <c r="O944" s="5">
        <v>0</v>
      </c>
      <c r="P944" s="4">
        <v>40.520000000000003</v>
      </c>
      <c r="Q944" s="4">
        <f t="shared" si="56"/>
        <v>249.51</v>
      </c>
      <c r="R944" s="4">
        <f t="shared" si="57"/>
        <v>121.56</v>
      </c>
      <c r="S944" s="4">
        <f t="shared" si="58"/>
        <v>127.94999999999999</v>
      </c>
      <c r="T944" s="6">
        <f t="shared" si="59"/>
        <v>0.51280509799206442</v>
      </c>
    </row>
    <row r="945" spans="1:20" ht="15.6">
      <c r="A945" s="2">
        <v>3037</v>
      </c>
      <c r="B945" s="10">
        <v>46172</v>
      </c>
      <c r="C945" s="3">
        <f>YEAR(SalesDataTable[[#This Row],[Order Date]])</f>
        <v>2026</v>
      </c>
      <c r="D945" s="13" t="str">
        <f>"Q"&amp;ROUNDUP(MONTH(SalesDataTable[[#This Row],[Order Date]])/3,0)</f>
        <v>Q2</v>
      </c>
      <c r="E945" s="13">
        <f>MONTH(SalesDataTable[[#This Row],[Order Date]])</f>
        <v>5</v>
      </c>
      <c r="F945" s="3" t="str">
        <f>TEXT(SalesDataTable[[#This Row],[Order Date]],"mmm")</f>
        <v>May</v>
      </c>
      <c r="G945" s="3" t="s">
        <v>6</v>
      </c>
      <c r="H945" s="3" t="s">
        <v>27</v>
      </c>
      <c r="I945" s="3" t="s">
        <v>2</v>
      </c>
      <c r="J945" s="3" t="s">
        <v>16</v>
      </c>
      <c r="K945" s="3" t="s">
        <v>14</v>
      </c>
      <c r="L945" s="3" t="s">
        <v>32</v>
      </c>
      <c r="M945" s="7">
        <v>1</v>
      </c>
      <c r="N945" s="4">
        <v>45.8</v>
      </c>
      <c r="O945" s="5">
        <v>0.05</v>
      </c>
      <c r="P945" s="4">
        <v>17.88</v>
      </c>
      <c r="Q945" s="4">
        <f t="shared" si="56"/>
        <v>43.51</v>
      </c>
      <c r="R945" s="4">
        <f t="shared" si="57"/>
        <v>17.88</v>
      </c>
      <c r="S945" s="4">
        <f t="shared" si="58"/>
        <v>25.63</v>
      </c>
      <c r="T945" s="6">
        <f t="shared" si="59"/>
        <v>0.58905998621006661</v>
      </c>
    </row>
    <row r="946" spans="1:20" ht="15.6">
      <c r="A946" s="2">
        <v>3138</v>
      </c>
      <c r="B946" s="10">
        <v>46172</v>
      </c>
      <c r="C946" s="3">
        <f>YEAR(SalesDataTable[[#This Row],[Order Date]])</f>
        <v>2026</v>
      </c>
      <c r="D946" s="13" t="str">
        <f>"Q"&amp;ROUNDUP(MONTH(SalesDataTable[[#This Row],[Order Date]])/3,0)</f>
        <v>Q2</v>
      </c>
      <c r="E946" s="13">
        <f>MONTH(SalesDataTable[[#This Row],[Order Date]])</f>
        <v>5</v>
      </c>
      <c r="F946" s="3" t="str">
        <f>TEXT(SalesDataTable[[#This Row],[Order Date]],"mmm")</f>
        <v>May</v>
      </c>
      <c r="G946" s="3" t="s">
        <v>11</v>
      </c>
      <c r="H946" s="3" t="s">
        <v>12</v>
      </c>
      <c r="I946" s="3" t="s">
        <v>28</v>
      </c>
      <c r="J946" s="3" t="s">
        <v>3</v>
      </c>
      <c r="K946" s="3" t="s">
        <v>9</v>
      </c>
      <c r="L946" s="3" t="s">
        <v>37</v>
      </c>
      <c r="M946" s="7">
        <v>1</v>
      </c>
      <c r="N946" s="4">
        <v>154.85</v>
      </c>
      <c r="O946" s="5">
        <v>0</v>
      </c>
      <c r="P946" s="4">
        <v>80.17</v>
      </c>
      <c r="Q946" s="4">
        <f t="shared" si="56"/>
        <v>154.85</v>
      </c>
      <c r="R946" s="4">
        <f t="shared" si="57"/>
        <v>80.17</v>
      </c>
      <c r="S946" s="4">
        <f t="shared" si="58"/>
        <v>74.679999999999993</v>
      </c>
      <c r="T946" s="6">
        <f t="shared" si="59"/>
        <v>0.48227316758153049</v>
      </c>
    </row>
    <row r="947" spans="1:20" ht="15.6">
      <c r="A947" s="2">
        <v>3228</v>
      </c>
      <c r="B947" s="10">
        <v>46172</v>
      </c>
      <c r="C947" s="3">
        <f>YEAR(SalesDataTable[[#This Row],[Order Date]])</f>
        <v>2026</v>
      </c>
      <c r="D947" s="13" t="str">
        <f>"Q"&amp;ROUNDUP(MONTH(SalesDataTable[[#This Row],[Order Date]])/3,0)</f>
        <v>Q2</v>
      </c>
      <c r="E947" s="13">
        <f>MONTH(SalesDataTable[[#This Row],[Order Date]])</f>
        <v>5</v>
      </c>
      <c r="F947" s="3" t="str">
        <f>TEXT(SalesDataTable[[#This Row],[Order Date]],"mmm")</f>
        <v>May</v>
      </c>
      <c r="G947" s="3" t="s">
        <v>20</v>
      </c>
      <c r="H947" s="3" t="s">
        <v>47</v>
      </c>
      <c r="I947" s="3" t="s">
        <v>2</v>
      </c>
      <c r="J947" s="3" t="s">
        <v>16</v>
      </c>
      <c r="K947" s="3" t="s">
        <v>23</v>
      </c>
      <c r="L947" s="3" t="s">
        <v>29</v>
      </c>
      <c r="M947" s="7">
        <v>1</v>
      </c>
      <c r="N947" s="4">
        <v>194.99</v>
      </c>
      <c r="O947" s="5">
        <v>0</v>
      </c>
      <c r="P947" s="4">
        <v>101.21</v>
      </c>
      <c r="Q947" s="4">
        <f t="shared" si="56"/>
        <v>194.99</v>
      </c>
      <c r="R947" s="4">
        <f t="shared" si="57"/>
        <v>101.21</v>
      </c>
      <c r="S947" s="4">
        <f t="shared" si="58"/>
        <v>93.780000000000015</v>
      </c>
      <c r="T947" s="6">
        <f t="shared" si="59"/>
        <v>0.48094774090979031</v>
      </c>
    </row>
    <row r="948" spans="1:20" ht="15.6">
      <c r="A948" s="2">
        <v>3401</v>
      </c>
      <c r="B948" s="10">
        <v>46172</v>
      </c>
      <c r="C948" s="3">
        <f>YEAR(SalesDataTable[[#This Row],[Order Date]])</f>
        <v>2026</v>
      </c>
      <c r="D948" s="13" t="str">
        <f>"Q"&amp;ROUNDUP(MONTH(SalesDataTable[[#This Row],[Order Date]])/3,0)</f>
        <v>Q2</v>
      </c>
      <c r="E948" s="13">
        <f>MONTH(SalesDataTable[[#This Row],[Order Date]])</f>
        <v>5</v>
      </c>
      <c r="F948" s="3" t="str">
        <f>TEXT(SalesDataTable[[#This Row],[Order Date]],"mmm")</f>
        <v>May</v>
      </c>
      <c r="G948" s="3" t="s">
        <v>11</v>
      </c>
      <c r="H948" s="3" t="s">
        <v>39</v>
      </c>
      <c r="I948" s="3" t="s">
        <v>2</v>
      </c>
      <c r="J948" s="3" t="s">
        <v>3</v>
      </c>
      <c r="K948" s="3" t="s">
        <v>34</v>
      </c>
      <c r="L948" s="3" t="s">
        <v>42</v>
      </c>
      <c r="M948" s="7">
        <v>1</v>
      </c>
      <c r="N948" s="4">
        <v>36.31</v>
      </c>
      <c r="O948" s="5">
        <v>0</v>
      </c>
      <c r="P948" s="4">
        <v>13.93</v>
      </c>
      <c r="Q948" s="4">
        <f t="shared" si="56"/>
        <v>36.31</v>
      </c>
      <c r="R948" s="4">
        <f t="shared" si="57"/>
        <v>13.93</v>
      </c>
      <c r="S948" s="4">
        <f t="shared" si="58"/>
        <v>22.380000000000003</v>
      </c>
      <c r="T948" s="6">
        <f t="shared" si="59"/>
        <v>0.61635912971633167</v>
      </c>
    </row>
    <row r="949" spans="1:20" ht="15.6">
      <c r="A949" s="2">
        <v>3511</v>
      </c>
      <c r="B949" s="10">
        <v>46172</v>
      </c>
      <c r="C949" s="3">
        <f>YEAR(SalesDataTable[[#This Row],[Order Date]])</f>
        <v>2026</v>
      </c>
      <c r="D949" s="13" t="str">
        <f>"Q"&amp;ROUNDUP(MONTH(SalesDataTable[[#This Row],[Order Date]])/3,0)</f>
        <v>Q2</v>
      </c>
      <c r="E949" s="13">
        <f>MONTH(SalesDataTable[[#This Row],[Order Date]])</f>
        <v>5</v>
      </c>
      <c r="F949" s="3" t="str">
        <f>TEXT(SalesDataTable[[#This Row],[Order Date]],"mmm")</f>
        <v>May</v>
      </c>
      <c r="G949" s="3" t="s">
        <v>0</v>
      </c>
      <c r="H949" s="3" t="s">
        <v>1</v>
      </c>
      <c r="I949" s="3" t="s">
        <v>2</v>
      </c>
      <c r="J949" s="3" t="s">
        <v>3</v>
      </c>
      <c r="K949" s="3" t="s">
        <v>14</v>
      </c>
      <c r="L949" s="3" t="s">
        <v>32</v>
      </c>
      <c r="M949" s="7">
        <v>1</v>
      </c>
      <c r="N949" s="4">
        <v>47.19</v>
      </c>
      <c r="O949" s="5">
        <v>0</v>
      </c>
      <c r="P949" s="4">
        <v>18.54</v>
      </c>
      <c r="Q949" s="4">
        <f t="shared" si="56"/>
        <v>47.19</v>
      </c>
      <c r="R949" s="4">
        <f t="shared" si="57"/>
        <v>18.54</v>
      </c>
      <c r="S949" s="4">
        <f t="shared" si="58"/>
        <v>28.65</v>
      </c>
      <c r="T949" s="6">
        <f t="shared" si="59"/>
        <v>0.60712015257469798</v>
      </c>
    </row>
    <row r="950" spans="1:20" ht="15.6">
      <c r="A950" s="2">
        <v>4485</v>
      </c>
      <c r="B950" s="10">
        <v>46172</v>
      </c>
      <c r="C950" s="3">
        <f>YEAR(SalesDataTable[[#This Row],[Order Date]])</f>
        <v>2026</v>
      </c>
      <c r="D950" s="13" t="str">
        <f>"Q"&amp;ROUNDUP(MONTH(SalesDataTable[[#This Row],[Order Date]])/3,0)</f>
        <v>Q2</v>
      </c>
      <c r="E950" s="13">
        <f>MONTH(SalesDataTable[[#This Row],[Order Date]])</f>
        <v>5</v>
      </c>
      <c r="F950" s="3" t="str">
        <f>TEXT(SalesDataTable[[#This Row],[Order Date]],"mmm")</f>
        <v>May</v>
      </c>
      <c r="G950" s="3" t="s">
        <v>20</v>
      </c>
      <c r="H950" s="3" t="s">
        <v>33</v>
      </c>
      <c r="I950" s="3" t="s">
        <v>2</v>
      </c>
      <c r="J950" s="3" t="s">
        <v>13</v>
      </c>
      <c r="K950" s="3" t="s">
        <v>34</v>
      </c>
      <c r="L950" s="3" t="s">
        <v>38</v>
      </c>
      <c r="M950" s="7">
        <v>1</v>
      </c>
      <c r="N950" s="4">
        <v>124.14</v>
      </c>
      <c r="O950" s="5">
        <v>0</v>
      </c>
      <c r="P950" s="4">
        <v>70.900000000000006</v>
      </c>
      <c r="Q950" s="4">
        <f t="shared" si="56"/>
        <v>124.14</v>
      </c>
      <c r="R950" s="4">
        <f t="shared" si="57"/>
        <v>70.900000000000006</v>
      </c>
      <c r="S950" s="4">
        <f t="shared" si="58"/>
        <v>53.239999999999995</v>
      </c>
      <c r="T950" s="6">
        <f t="shared" si="59"/>
        <v>0.42887062993394548</v>
      </c>
    </row>
    <row r="951" spans="1:20" ht="15.6">
      <c r="A951" s="2">
        <v>447</v>
      </c>
      <c r="B951" s="10">
        <v>46173</v>
      </c>
      <c r="C951" s="3">
        <f>YEAR(SalesDataTable[[#This Row],[Order Date]])</f>
        <v>2026</v>
      </c>
      <c r="D951" s="13" t="str">
        <f>"Q"&amp;ROUNDUP(MONTH(SalesDataTable[[#This Row],[Order Date]])/3,0)</f>
        <v>Q2</v>
      </c>
      <c r="E951" s="13">
        <f>MONTH(SalesDataTable[[#This Row],[Order Date]])</f>
        <v>5</v>
      </c>
      <c r="F951" s="3" t="str">
        <f>TEXT(SalesDataTable[[#This Row],[Order Date]],"mmm")</f>
        <v>May</v>
      </c>
      <c r="G951" s="3" t="s">
        <v>20</v>
      </c>
      <c r="H951" s="3" t="s">
        <v>33</v>
      </c>
      <c r="I951" s="3" t="s">
        <v>2</v>
      </c>
      <c r="J951" s="3" t="s">
        <v>3</v>
      </c>
      <c r="K951" s="3" t="s">
        <v>14</v>
      </c>
      <c r="L951" s="3" t="s">
        <v>44</v>
      </c>
      <c r="M951" s="7">
        <v>1</v>
      </c>
      <c r="N951" s="4">
        <v>131.94999999999999</v>
      </c>
      <c r="O951" s="5">
        <v>0</v>
      </c>
      <c r="P951" s="4">
        <v>65.17</v>
      </c>
      <c r="Q951" s="4">
        <f t="shared" si="56"/>
        <v>131.94999999999999</v>
      </c>
      <c r="R951" s="4">
        <f t="shared" si="57"/>
        <v>65.17</v>
      </c>
      <c r="S951" s="4">
        <f t="shared" si="58"/>
        <v>66.779999999999987</v>
      </c>
      <c r="T951" s="6">
        <f t="shared" si="59"/>
        <v>0.50610079575596811</v>
      </c>
    </row>
    <row r="952" spans="1:20" ht="15.6">
      <c r="A952" s="2">
        <v>1208</v>
      </c>
      <c r="B952" s="10">
        <v>46173</v>
      </c>
      <c r="C952" s="3">
        <f>YEAR(SalesDataTable[[#This Row],[Order Date]])</f>
        <v>2026</v>
      </c>
      <c r="D952" s="13" t="str">
        <f>"Q"&amp;ROUNDUP(MONTH(SalesDataTable[[#This Row],[Order Date]])/3,0)</f>
        <v>Q2</v>
      </c>
      <c r="E952" s="13">
        <f>MONTH(SalesDataTable[[#This Row],[Order Date]])</f>
        <v>5</v>
      </c>
      <c r="F952" s="3" t="str">
        <f>TEXT(SalesDataTable[[#This Row],[Order Date]],"mmm")</f>
        <v>May</v>
      </c>
      <c r="G952" s="3" t="s">
        <v>20</v>
      </c>
      <c r="H952" s="3" t="s">
        <v>33</v>
      </c>
      <c r="I952" s="3" t="s">
        <v>28</v>
      </c>
      <c r="J952" s="3" t="s">
        <v>13</v>
      </c>
      <c r="K952" s="3" t="s">
        <v>4</v>
      </c>
      <c r="L952" s="3" t="s">
        <v>30</v>
      </c>
      <c r="M952" s="7">
        <v>1</v>
      </c>
      <c r="N952" s="4">
        <v>102.24</v>
      </c>
      <c r="O952" s="5">
        <v>0</v>
      </c>
      <c r="P952" s="4">
        <v>50.75</v>
      </c>
      <c r="Q952" s="4">
        <f t="shared" si="56"/>
        <v>102.24</v>
      </c>
      <c r="R952" s="4">
        <f t="shared" si="57"/>
        <v>50.75</v>
      </c>
      <c r="S952" s="4">
        <f t="shared" si="58"/>
        <v>51.489999999999995</v>
      </c>
      <c r="T952" s="6">
        <f t="shared" si="59"/>
        <v>0.50361893583724571</v>
      </c>
    </row>
    <row r="953" spans="1:20" ht="15.6">
      <c r="A953" s="2">
        <v>1355</v>
      </c>
      <c r="B953" s="10">
        <v>46173</v>
      </c>
      <c r="C953" s="3">
        <f>YEAR(SalesDataTable[[#This Row],[Order Date]])</f>
        <v>2026</v>
      </c>
      <c r="D953" s="13" t="str">
        <f>"Q"&amp;ROUNDUP(MONTH(SalesDataTable[[#This Row],[Order Date]])/3,0)</f>
        <v>Q2</v>
      </c>
      <c r="E953" s="13">
        <f>MONTH(SalesDataTable[[#This Row],[Order Date]])</f>
        <v>5</v>
      </c>
      <c r="F953" s="3" t="str">
        <f>TEXT(SalesDataTable[[#This Row],[Order Date]],"mmm")</f>
        <v>May</v>
      </c>
      <c r="G953" s="3" t="s">
        <v>20</v>
      </c>
      <c r="H953" s="3" t="s">
        <v>47</v>
      </c>
      <c r="I953" s="3" t="s">
        <v>28</v>
      </c>
      <c r="J953" s="3" t="s">
        <v>13</v>
      </c>
      <c r="K953" s="3" t="s">
        <v>9</v>
      </c>
      <c r="L953" s="3" t="s">
        <v>37</v>
      </c>
      <c r="M953" s="7">
        <v>2</v>
      </c>
      <c r="N953" s="4">
        <v>152.07</v>
      </c>
      <c r="O953" s="5">
        <v>0</v>
      </c>
      <c r="P953" s="4">
        <v>76.849999999999994</v>
      </c>
      <c r="Q953" s="4">
        <f t="shared" si="56"/>
        <v>304.14</v>
      </c>
      <c r="R953" s="4">
        <f t="shared" si="57"/>
        <v>153.69999999999999</v>
      </c>
      <c r="S953" s="4">
        <f t="shared" si="58"/>
        <v>150.44</v>
      </c>
      <c r="T953" s="6">
        <f t="shared" si="59"/>
        <v>0.49464062602748737</v>
      </c>
    </row>
    <row r="954" spans="1:20" ht="15.6">
      <c r="A954" s="2">
        <v>1474</v>
      </c>
      <c r="B954" s="10">
        <v>46173</v>
      </c>
      <c r="C954" s="3">
        <f>YEAR(SalesDataTable[[#This Row],[Order Date]])</f>
        <v>2026</v>
      </c>
      <c r="D954" s="13" t="str">
        <f>"Q"&amp;ROUNDUP(MONTH(SalesDataTable[[#This Row],[Order Date]])/3,0)</f>
        <v>Q2</v>
      </c>
      <c r="E954" s="13">
        <f>MONTH(SalesDataTable[[#This Row],[Order Date]])</f>
        <v>5</v>
      </c>
      <c r="F954" s="3" t="str">
        <f>TEXT(SalesDataTable[[#This Row],[Order Date]],"mmm")</f>
        <v>May</v>
      </c>
      <c r="G954" s="3" t="s">
        <v>11</v>
      </c>
      <c r="H954" s="3" t="s">
        <v>18</v>
      </c>
      <c r="I954" s="3" t="s">
        <v>2</v>
      </c>
      <c r="J954" s="3" t="s">
        <v>13</v>
      </c>
      <c r="K954" s="3" t="s">
        <v>23</v>
      </c>
      <c r="L954" s="3" t="s">
        <v>51</v>
      </c>
      <c r="M954" s="7">
        <v>2</v>
      </c>
      <c r="N954" s="4">
        <v>123.34</v>
      </c>
      <c r="O954" s="5">
        <v>0.05</v>
      </c>
      <c r="P954" s="4">
        <v>58.96</v>
      </c>
      <c r="Q954" s="4">
        <f t="shared" si="56"/>
        <v>234.346</v>
      </c>
      <c r="R954" s="4">
        <f t="shared" si="57"/>
        <v>117.92</v>
      </c>
      <c r="S954" s="4">
        <f t="shared" si="58"/>
        <v>116.426</v>
      </c>
      <c r="T954" s="6">
        <f t="shared" si="59"/>
        <v>0.49681240558831813</v>
      </c>
    </row>
    <row r="955" spans="1:20" ht="15.6">
      <c r="A955" s="2">
        <v>1625</v>
      </c>
      <c r="B955" s="10">
        <v>46173</v>
      </c>
      <c r="C955" s="3">
        <f>YEAR(SalesDataTable[[#This Row],[Order Date]])</f>
        <v>2026</v>
      </c>
      <c r="D955" s="13" t="str">
        <f>"Q"&amp;ROUNDUP(MONTH(SalesDataTable[[#This Row],[Order Date]])/3,0)</f>
        <v>Q2</v>
      </c>
      <c r="E955" s="13">
        <f>MONTH(SalesDataTable[[#This Row],[Order Date]])</f>
        <v>5</v>
      </c>
      <c r="F955" s="3" t="str">
        <f>TEXT(SalesDataTable[[#This Row],[Order Date]],"mmm")</f>
        <v>May</v>
      </c>
      <c r="G955" s="3" t="s">
        <v>11</v>
      </c>
      <c r="H955" s="3" t="s">
        <v>12</v>
      </c>
      <c r="I955" s="3" t="s">
        <v>19</v>
      </c>
      <c r="J955" s="3" t="s">
        <v>3</v>
      </c>
      <c r="K955" s="3" t="s">
        <v>9</v>
      </c>
      <c r="L955" s="3" t="s">
        <v>37</v>
      </c>
      <c r="M955" s="7">
        <v>1</v>
      </c>
      <c r="N955" s="4">
        <v>155.81</v>
      </c>
      <c r="O955" s="5">
        <v>0</v>
      </c>
      <c r="P955" s="4">
        <v>80.31</v>
      </c>
      <c r="Q955" s="4">
        <f t="shared" si="56"/>
        <v>155.81</v>
      </c>
      <c r="R955" s="4">
        <f t="shared" si="57"/>
        <v>80.31</v>
      </c>
      <c r="S955" s="4">
        <f t="shared" si="58"/>
        <v>75.5</v>
      </c>
      <c r="T955" s="6">
        <f t="shared" si="59"/>
        <v>0.48456453372697517</v>
      </c>
    </row>
    <row r="956" spans="1:20" ht="15.6">
      <c r="A956" s="2">
        <v>1877</v>
      </c>
      <c r="B956" s="10">
        <v>46173</v>
      </c>
      <c r="C956" s="3">
        <f>YEAR(SalesDataTable[[#This Row],[Order Date]])</f>
        <v>2026</v>
      </c>
      <c r="D956" s="13" t="str">
        <f>"Q"&amp;ROUNDUP(MONTH(SalesDataTable[[#This Row],[Order Date]])/3,0)</f>
        <v>Q2</v>
      </c>
      <c r="E956" s="13">
        <f>MONTH(SalesDataTable[[#This Row],[Order Date]])</f>
        <v>5</v>
      </c>
      <c r="F956" s="3" t="str">
        <f>TEXT(SalesDataTable[[#This Row],[Order Date]],"mmm")</f>
        <v>May</v>
      </c>
      <c r="G956" s="3" t="s">
        <v>11</v>
      </c>
      <c r="H956" s="3" t="s">
        <v>52</v>
      </c>
      <c r="I956" s="3" t="s">
        <v>2</v>
      </c>
      <c r="J956" s="3" t="s">
        <v>3</v>
      </c>
      <c r="K956" s="3" t="s">
        <v>14</v>
      </c>
      <c r="L956" s="3" t="s">
        <v>48</v>
      </c>
      <c r="M956" s="7">
        <v>1</v>
      </c>
      <c r="N956" s="4">
        <v>163.19</v>
      </c>
      <c r="O956" s="5">
        <v>0.05</v>
      </c>
      <c r="P956" s="4">
        <v>87.95</v>
      </c>
      <c r="Q956" s="4">
        <f t="shared" si="56"/>
        <v>155.03049999999999</v>
      </c>
      <c r="R956" s="4">
        <f t="shared" si="57"/>
        <v>87.95</v>
      </c>
      <c r="S956" s="4">
        <f t="shared" si="58"/>
        <v>67.080499999999986</v>
      </c>
      <c r="T956" s="6">
        <f t="shared" si="59"/>
        <v>0.4326922766810401</v>
      </c>
    </row>
    <row r="957" spans="1:20" ht="15.6">
      <c r="A957" s="2">
        <v>1978</v>
      </c>
      <c r="B957" s="10">
        <v>46173</v>
      </c>
      <c r="C957" s="3">
        <f>YEAR(SalesDataTable[[#This Row],[Order Date]])</f>
        <v>2026</v>
      </c>
      <c r="D957" s="13" t="str">
        <f>"Q"&amp;ROUNDUP(MONTH(SalesDataTable[[#This Row],[Order Date]])/3,0)</f>
        <v>Q2</v>
      </c>
      <c r="E957" s="13">
        <f>MONTH(SalesDataTable[[#This Row],[Order Date]])</f>
        <v>5</v>
      </c>
      <c r="F957" s="3" t="str">
        <f>TEXT(SalesDataTable[[#This Row],[Order Date]],"mmm")</f>
        <v>May</v>
      </c>
      <c r="G957" s="3" t="s">
        <v>6</v>
      </c>
      <c r="H957" s="3" t="s">
        <v>43</v>
      </c>
      <c r="I957" s="3" t="s">
        <v>2</v>
      </c>
      <c r="J957" s="3" t="s">
        <v>3</v>
      </c>
      <c r="K957" s="3" t="s">
        <v>9</v>
      </c>
      <c r="L957" s="3" t="s">
        <v>17</v>
      </c>
      <c r="M957" s="7">
        <v>1</v>
      </c>
      <c r="N957" s="4">
        <v>147.30000000000001</v>
      </c>
      <c r="O957" s="5">
        <v>0.05</v>
      </c>
      <c r="P957" s="4">
        <v>81.510000000000005</v>
      </c>
      <c r="Q957" s="4">
        <f t="shared" si="56"/>
        <v>139.935</v>
      </c>
      <c r="R957" s="4">
        <f t="shared" si="57"/>
        <v>81.510000000000005</v>
      </c>
      <c r="S957" s="4">
        <f t="shared" si="58"/>
        <v>58.424999999999997</v>
      </c>
      <c r="T957" s="6">
        <f t="shared" si="59"/>
        <v>0.41751527494908347</v>
      </c>
    </row>
    <row r="958" spans="1:20" ht="15.6">
      <c r="A958" s="2">
        <v>3616</v>
      </c>
      <c r="B958" s="10">
        <v>46173</v>
      </c>
      <c r="C958" s="3">
        <f>YEAR(SalesDataTable[[#This Row],[Order Date]])</f>
        <v>2026</v>
      </c>
      <c r="D958" s="13" t="str">
        <f>"Q"&amp;ROUNDUP(MONTH(SalesDataTable[[#This Row],[Order Date]])/3,0)</f>
        <v>Q2</v>
      </c>
      <c r="E958" s="13">
        <f>MONTH(SalesDataTable[[#This Row],[Order Date]])</f>
        <v>5</v>
      </c>
      <c r="F958" s="3" t="str">
        <f>TEXT(SalesDataTable[[#This Row],[Order Date]],"mmm")</f>
        <v>May</v>
      </c>
      <c r="G958" s="3" t="s">
        <v>11</v>
      </c>
      <c r="H958" s="3" t="s">
        <v>12</v>
      </c>
      <c r="I958" s="3" t="s">
        <v>2</v>
      </c>
      <c r="J958" s="3" t="s">
        <v>3</v>
      </c>
      <c r="K958" s="3" t="s">
        <v>34</v>
      </c>
      <c r="L958" s="3" t="s">
        <v>38</v>
      </c>
      <c r="M958" s="7">
        <v>5</v>
      </c>
      <c r="N958" s="4">
        <v>126.16</v>
      </c>
      <c r="O958" s="5">
        <v>0</v>
      </c>
      <c r="P958" s="4">
        <v>68.59</v>
      </c>
      <c r="Q958" s="4">
        <f t="shared" si="56"/>
        <v>630.79999999999995</v>
      </c>
      <c r="R958" s="4">
        <f t="shared" si="57"/>
        <v>342.95000000000005</v>
      </c>
      <c r="S958" s="4">
        <f t="shared" si="58"/>
        <v>287.84999999999991</v>
      </c>
      <c r="T958" s="6">
        <f t="shared" si="59"/>
        <v>0.45632530120481918</v>
      </c>
    </row>
    <row r="959" spans="1:20" ht="15.6">
      <c r="A959" s="2">
        <v>3992</v>
      </c>
      <c r="B959" s="10">
        <v>46173</v>
      </c>
      <c r="C959" s="3">
        <f>YEAR(SalesDataTable[[#This Row],[Order Date]])</f>
        <v>2026</v>
      </c>
      <c r="D959" s="13" t="str">
        <f>"Q"&amp;ROUNDUP(MONTH(SalesDataTable[[#This Row],[Order Date]])/3,0)</f>
        <v>Q2</v>
      </c>
      <c r="E959" s="13">
        <f>MONTH(SalesDataTable[[#This Row],[Order Date]])</f>
        <v>5</v>
      </c>
      <c r="F959" s="3" t="str">
        <f>TEXT(SalesDataTable[[#This Row],[Order Date]],"mmm")</f>
        <v>May</v>
      </c>
      <c r="G959" s="3" t="s">
        <v>20</v>
      </c>
      <c r="H959" s="3" t="s">
        <v>33</v>
      </c>
      <c r="I959" s="3" t="s">
        <v>2</v>
      </c>
      <c r="J959" s="3" t="s">
        <v>13</v>
      </c>
      <c r="K959" s="3" t="s">
        <v>14</v>
      </c>
      <c r="L959" s="3" t="s">
        <v>48</v>
      </c>
      <c r="M959" s="7">
        <v>2</v>
      </c>
      <c r="N959" s="4">
        <v>163.57</v>
      </c>
      <c r="O959" s="5">
        <v>0</v>
      </c>
      <c r="P959" s="4">
        <v>85.72</v>
      </c>
      <c r="Q959" s="4">
        <f t="shared" si="56"/>
        <v>327.14</v>
      </c>
      <c r="R959" s="4">
        <f t="shared" si="57"/>
        <v>171.44</v>
      </c>
      <c r="S959" s="4">
        <f t="shared" si="58"/>
        <v>155.69999999999999</v>
      </c>
      <c r="T959" s="6">
        <f t="shared" si="59"/>
        <v>0.47594302133643085</v>
      </c>
    </row>
    <row r="960" spans="1:20" ht="15.6">
      <c r="A960" s="2">
        <v>4091</v>
      </c>
      <c r="B960" s="10">
        <v>46173</v>
      </c>
      <c r="C960" s="3">
        <f>YEAR(SalesDataTable[[#This Row],[Order Date]])</f>
        <v>2026</v>
      </c>
      <c r="D960" s="13" t="str">
        <f>"Q"&amp;ROUNDUP(MONTH(SalesDataTable[[#This Row],[Order Date]])/3,0)</f>
        <v>Q2</v>
      </c>
      <c r="E960" s="13">
        <f>MONTH(SalesDataTable[[#This Row],[Order Date]])</f>
        <v>5</v>
      </c>
      <c r="F960" s="3" t="str">
        <f>TEXT(SalesDataTable[[#This Row],[Order Date]],"mmm")</f>
        <v>May</v>
      </c>
      <c r="G960" s="3" t="s">
        <v>11</v>
      </c>
      <c r="H960" s="3" t="s">
        <v>52</v>
      </c>
      <c r="I960" s="3" t="s">
        <v>2</v>
      </c>
      <c r="J960" s="3" t="s">
        <v>13</v>
      </c>
      <c r="K960" s="3" t="s">
        <v>9</v>
      </c>
      <c r="L960" s="3" t="s">
        <v>17</v>
      </c>
      <c r="M960" s="7">
        <v>1</v>
      </c>
      <c r="N960" s="4">
        <v>142.06</v>
      </c>
      <c r="O960" s="5">
        <v>0</v>
      </c>
      <c r="P960" s="4">
        <v>77.36</v>
      </c>
      <c r="Q960" s="4">
        <f t="shared" si="56"/>
        <v>142.06</v>
      </c>
      <c r="R960" s="4">
        <f t="shared" si="57"/>
        <v>77.36</v>
      </c>
      <c r="S960" s="4">
        <f t="shared" si="58"/>
        <v>64.7</v>
      </c>
      <c r="T960" s="6">
        <f t="shared" si="59"/>
        <v>0.45544136280444886</v>
      </c>
    </row>
    <row r="961" spans="1:20" ht="15.6">
      <c r="A961" s="2">
        <v>4204</v>
      </c>
      <c r="B961" s="10">
        <v>46173</v>
      </c>
      <c r="C961" s="3">
        <f>YEAR(SalesDataTable[[#This Row],[Order Date]])</f>
        <v>2026</v>
      </c>
      <c r="D961" s="13" t="str">
        <f>"Q"&amp;ROUNDUP(MONTH(SalesDataTable[[#This Row],[Order Date]])/3,0)</f>
        <v>Q2</v>
      </c>
      <c r="E961" s="13">
        <f>MONTH(SalesDataTable[[#This Row],[Order Date]])</f>
        <v>5</v>
      </c>
      <c r="F961" s="3" t="str">
        <f>TEXT(SalesDataTable[[#This Row],[Order Date]],"mmm")</f>
        <v>May</v>
      </c>
      <c r="G961" s="3" t="s">
        <v>6</v>
      </c>
      <c r="H961" s="3" t="s">
        <v>41</v>
      </c>
      <c r="I961" s="3" t="s">
        <v>2</v>
      </c>
      <c r="J961" s="3" t="s">
        <v>13</v>
      </c>
      <c r="K961" s="3" t="s">
        <v>4</v>
      </c>
      <c r="L961" s="3" t="s">
        <v>5</v>
      </c>
      <c r="M961" s="7">
        <v>1</v>
      </c>
      <c r="N961" s="4">
        <v>81.37</v>
      </c>
      <c r="O961" s="5">
        <v>0</v>
      </c>
      <c r="P961" s="4">
        <v>42.01</v>
      </c>
      <c r="Q961" s="4">
        <f t="shared" si="56"/>
        <v>81.37</v>
      </c>
      <c r="R961" s="4">
        <f t="shared" si="57"/>
        <v>42.01</v>
      </c>
      <c r="S961" s="4">
        <f t="shared" si="58"/>
        <v>39.360000000000007</v>
      </c>
      <c r="T961" s="6">
        <f t="shared" si="59"/>
        <v>0.48371635737986979</v>
      </c>
    </row>
    <row r="962" spans="1:20" ht="15.6">
      <c r="A962" s="2">
        <v>4234</v>
      </c>
      <c r="B962" s="10">
        <v>46173</v>
      </c>
      <c r="C962" s="3">
        <f>YEAR(SalesDataTable[[#This Row],[Order Date]])</f>
        <v>2026</v>
      </c>
      <c r="D962" s="13" t="str">
        <f>"Q"&amp;ROUNDUP(MONTH(SalesDataTable[[#This Row],[Order Date]])/3,0)</f>
        <v>Q2</v>
      </c>
      <c r="E962" s="13">
        <f>MONTH(SalesDataTable[[#This Row],[Order Date]])</f>
        <v>5</v>
      </c>
      <c r="F962" s="3" t="str">
        <f>TEXT(SalesDataTable[[#This Row],[Order Date]],"mmm")</f>
        <v>May</v>
      </c>
      <c r="G962" s="3" t="s">
        <v>20</v>
      </c>
      <c r="H962" s="3" t="s">
        <v>33</v>
      </c>
      <c r="I962" s="3" t="s">
        <v>19</v>
      </c>
      <c r="J962" s="3" t="s">
        <v>13</v>
      </c>
      <c r="K962" s="3" t="s">
        <v>23</v>
      </c>
      <c r="L962" s="3" t="s">
        <v>51</v>
      </c>
      <c r="M962" s="7">
        <v>1</v>
      </c>
      <c r="N962" s="4">
        <v>120.75</v>
      </c>
      <c r="O962" s="5">
        <v>0</v>
      </c>
      <c r="P962" s="4">
        <v>61.21</v>
      </c>
      <c r="Q962" s="4">
        <f t="shared" ref="Q962:Q1025" si="60">M962*N962*(1-O962)</f>
        <v>120.75</v>
      </c>
      <c r="R962" s="4">
        <f t="shared" ref="R962:R1025" si="61">M962*P962</f>
        <v>61.21</v>
      </c>
      <c r="S962" s="4">
        <f t="shared" ref="S962:S1025" si="62">Q962-R962</f>
        <v>59.54</v>
      </c>
      <c r="T962" s="6">
        <f t="shared" ref="T962:T1025" si="63">IFERROR(S962/Q962,0)</f>
        <v>0.49308488612836437</v>
      </c>
    </row>
    <row r="963" spans="1:20" ht="15.6">
      <c r="A963" s="2">
        <v>4696</v>
      </c>
      <c r="B963" s="10">
        <v>46173</v>
      </c>
      <c r="C963" s="3">
        <f>YEAR(SalesDataTable[[#This Row],[Order Date]])</f>
        <v>2026</v>
      </c>
      <c r="D963" s="13" t="str">
        <f>"Q"&amp;ROUNDUP(MONTH(SalesDataTable[[#This Row],[Order Date]])/3,0)</f>
        <v>Q2</v>
      </c>
      <c r="E963" s="13">
        <f>MONTH(SalesDataTable[[#This Row],[Order Date]])</f>
        <v>5</v>
      </c>
      <c r="F963" s="3" t="str">
        <f>TEXT(SalesDataTable[[#This Row],[Order Date]],"mmm")</f>
        <v>May</v>
      </c>
      <c r="G963" s="3" t="s">
        <v>6</v>
      </c>
      <c r="H963" s="3" t="s">
        <v>49</v>
      </c>
      <c r="I963" s="3" t="s">
        <v>2</v>
      </c>
      <c r="J963" s="3" t="s">
        <v>13</v>
      </c>
      <c r="K963" s="3" t="s">
        <v>4</v>
      </c>
      <c r="L963" s="3" t="s">
        <v>5</v>
      </c>
      <c r="M963" s="7">
        <v>4</v>
      </c>
      <c r="N963" s="4">
        <v>81.790000000000006</v>
      </c>
      <c r="O963" s="5">
        <v>0</v>
      </c>
      <c r="P963" s="4">
        <v>42.96</v>
      </c>
      <c r="Q963" s="4">
        <f t="shared" si="60"/>
        <v>327.16000000000003</v>
      </c>
      <c r="R963" s="4">
        <f t="shared" si="61"/>
        <v>171.84</v>
      </c>
      <c r="S963" s="4">
        <f t="shared" si="62"/>
        <v>155.32000000000002</v>
      </c>
      <c r="T963" s="6">
        <f t="shared" si="63"/>
        <v>0.47475241472062601</v>
      </c>
    </row>
    <row r="964" spans="1:20" ht="15.6">
      <c r="A964" s="2">
        <v>4755</v>
      </c>
      <c r="B964" s="10">
        <v>46173</v>
      </c>
      <c r="C964" s="3">
        <f>YEAR(SalesDataTable[[#This Row],[Order Date]])</f>
        <v>2026</v>
      </c>
      <c r="D964" s="13" t="str">
        <f>"Q"&amp;ROUNDUP(MONTH(SalesDataTable[[#This Row],[Order Date]])/3,0)</f>
        <v>Q2</v>
      </c>
      <c r="E964" s="13">
        <f>MONTH(SalesDataTable[[#This Row],[Order Date]])</f>
        <v>5</v>
      </c>
      <c r="F964" s="3" t="str">
        <f>TEXT(SalesDataTable[[#This Row],[Order Date]],"mmm")</f>
        <v>May</v>
      </c>
      <c r="G964" s="3" t="s">
        <v>0</v>
      </c>
      <c r="H964" s="3" t="s">
        <v>50</v>
      </c>
      <c r="I964" s="3" t="s">
        <v>2</v>
      </c>
      <c r="J964" s="3" t="s">
        <v>13</v>
      </c>
      <c r="K964" s="3" t="s">
        <v>23</v>
      </c>
      <c r="L964" s="3" t="s">
        <v>40</v>
      </c>
      <c r="M964" s="7">
        <v>1</v>
      </c>
      <c r="N964" s="4">
        <v>81.2</v>
      </c>
      <c r="O964" s="5">
        <v>0.1</v>
      </c>
      <c r="P964" s="4">
        <v>40.270000000000003</v>
      </c>
      <c r="Q964" s="4">
        <f t="shared" si="60"/>
        <v>73.08</v>
      </c>
      <c r="R964" s="4">
        <f t="shared" si="61"/>
        <v>40.270000000000003</v>
      </c>
      <c r="S964" s="4">
        <f t="shared" si="62"/>
        <v>32.809999999999995</v>
      </c>
      <c r="T964" s="6">
        <f t="shared" si="63"/>
        <v>0.44896004378762994</v>
      </c>
    </row>
    <row r="965" spans="1:20" ht="15.6">
      <c r="A965" s="2">
        <v>5090</v>
      </c>
      <c r="B965" s="10">
        <v>46173</v>
      </c>
      <c r="C965" s="3">
        <f>YEAR(SalesDataTable[[#This Row],[Order Date]])</f>
        <v>2026</v>
      </c>
      <c r="D965" s="13" t="str">
        <f>"Q"&amp;ROUNDUP(MONTH(SalesDataTable[[#This Row],[Order Date]])/3,0)</f>
        <v>Q2</v>
      </c>
      <c r="E965" s="13">
        <f>MONTH(SalesDataTable[[#This Row],[Order Date]])</f>
        <v>5</v>
      </c>
      <c r="F965" s="3" t="str">
        <f>TEXT(SalesDataTable[[#This Row],[Order Date]],"mmm")</f>
        <v>May</v>
      </c>
      <c r="G965" s="3" t="s">
        <v>6</v>
      </c>
      <c r="H965" s="3" t="s">
        <v>7</v>
      </c>
      <c r="I965" s="3" t="s">
        <v>28</v>
      </c>
      <c r="J965" s="3" t="s">
        <v>13</v>
      </c>
      <c r="K965" s="3" t="s">
        <v>14</v>
      </c>
      <c r="L965" s="3" t="s">
        <v>32</v>
      </c>
      <c r="M965" s="7">
        <v>2</v>
      </c>
      <c r="N965" s="4">
        <v>46.52</v>
      </c>
      <c r="O965" s="5">
        <v>0.05</v>
      </c>
      <c r="P965" s="4">
        <v>18.739999999999998</v>
      </c>
      <c r="Q965" s="4">
        <f t="shared" si="60"/>
        <v>88.388000000000005</v>
      </c>
      <c r="R965" s="4">
        <f t="shared" si="61"/>
        <v>37.479999999999997</v>
      </c>
      <c r="S965" s="4">
        <f t="shared" si="62"/>
        <v>50.908000000000008</v>
      </c>
      <c r="T965" s="6">
        <f t="shared" si="63"/>
        <v>0.57596053762954258</v>
      </c>
    </row>
    <row r="966" spans="1:20" ht="15.6">
      <c r="A966" s="2">
        <v>27</v>
      </c>
      <c r="B966" s="10">
        <v>46174</v>
      </c>
      <c r="C966" s="3">
        <f>YEAR(SalesDataTable[[#This Row],[Order Date]])</f>
        <v>2026</v>
      </c>
      <c r="D966" s="13" t="str">
        <f>"Q"&amp;ROUNDUP(MONTH(SalesDataTable[[#This Row],[Order Date]])/3,0)</f>
        <v>Q2</v>
      </c>
      <c r="E966" s="13">
        <f>MONTH(SalesDataTable[[#This Row],[Order Date]])</f>
        <v>6</v>
      </c>
      <c r="F966" s="3" t="str">
        <f>TEXT(SalesDataTable[[#This Row],[Order Date]],"mmm")</f>
        <v>Jun</v>
      </c>
      <c r="G966" s="3" t="s">
        <v>20</v>
      </c>
      <c r="H966" s="3" t="s">
        <v>47</v>
      </c>
      <c r="I966" s="3" t="s">
        <v>2</v>
      </c>
      <c r="J966" s="3" t="s">
        <v>3</v>
      </c>
      <c r="K966" s="3" t="s">
        <v>23</v>
      </c>
      <c r="L966" s="3" t="s">
        <v>29</v>
      </c>
      <c r="M966" s="7">
        <v>1</v>
      </c>
      <c r="N966" s="4">
        <v>195.22</v>
      </c>
      <c r="O966" s="5">
        <v>0</v>
      </c>
      <c r="P966" s="4">
        <v>105.91</v>
      </c>
      <c r="Q966" s="4">
        <f t="shared" si="60"/>
        <v>195.22</v>
      </c>
      <c r="R966" s="4">
        <f t="shared" si="61"/>
        <v>105.91</v>
      </c>
      <c r="S966" s="4">
        <f t="shared" si="62"/>
        <v>89.31</v>
      </c>
      <c r="T966" s="6">
        <f t="shared" si="63"/>
        <v>0.45748386435816002</v>
      </c>
    </row>
    <row r="967" spans="1:20" ht="15.6">
      <c r="A967" s="2">
        <v>463</v>
      </c>
      <c r="B967" s="10">
        <v>46174</v>
      </c>
      <c r="C967" s="3">
        <f>YEAR(SalesDataTable[[#This Row],[Order Date]])</f>
        <v>2026</v>
      </c>
      <c r="D967" s="13" t="str">
        <f>"Q"&amp;ROUNDUP(MONTH(SalesDataTable[[#This Row],[Order Date]])/3,0)</f>
        <v>Q2</v>
      </c>
      <c r="E967" s="13">
        <f>MONTH(SalesDataTable[[#This Row],[Order Date]])</f>
        <v>6</v>
      </c>
      <c r="F967" s="3" t="str">
        <f>TEXT(SalesDataTable[[#This Row],[Order Date]],"mmm")</f>
        <v>Jun</v>
      </c>
      <c r="G967" s="3" t="s">
        <v>20</v>
      </c>
      <c r="H967" s="3" t="s">
        <v>21</v>
      </c>
      <c r="I967" s="3" t="s">
        <v>2</v>
      </c>
      <c r="J967" s="3" t="s">
        <v>13</v>
      </c>
      <c r="K967" s="3" t="s">
        <v>4</v>
      </c>
      <c r="L967" s="3" t="s">
        <v>26</v>
      </c>
      <c r="M967" s="7">
        <v>1</v>
      </c>
      <c r="N967" s="4">
        <v>40.71</v>
      </c>
      <c r="O967" s="5">
        <v>0.05</v>
      </c>
      <c r="P967" s="4">
        <v>16.559999999999999</v>
      </c>
      <c r="Q967" s="4">
        <f t="shared" si="60"/>
        <v>38.674500000000002</v>
      </c>
      <c r="R967" s="4">
        <f t="shared" si="61"/>
        <v>16.559999999999999</v>
      </c>
      <c r="S967" s="4">
        <f t="shared" si="62"/>
        <v>22.114500000000003</v>
      </c>
      <c r="T967" s="6">
        <f t="shared" si="63"/>
        <v>0.57181088314005357</v>
      </c>
    </row>
    <row r="968" spans="1:20" ht="15.6">
      <c r="A968" s="2">
        <v>653</v>
      </c>
      <c r="B968" s="10">
        <v>46174</v>
      </c>
      <c r="C968" s="3">
        <f>YEAR(SalesDataTable[[#This Row],[Order Date]])</f>
        <v>2026</v>
      </c>
      <c r="D968" s="13" t="str">
        <f>"Q"&amp;ROUNDUP(MONTH(SalesDataTable[[#This Row],[Order Date]])/3,0)</f>
        <v>Q2</v>
      </c>
      <c r="E968" s="13">
        <f>MONTH(SalesDataTable[[#This Row],[Order Date]])</f>
        <v>6</v>
      </c>
      <c r="F968" s="3" t="str">
        <f>TEXT(SalesDataTable[[#This Row],[Order Date]],"mmm")</f>
        <v>Jun</v>
      </c>
      <c r="G968" s="3" t="s">
        <v>6</v>
      </c>
      <c r="H968" s="3" t="s">
        <v>41</v>
      </c>
      <c r="I968" s="3" t="s">
        <v>2</v>
      </c>
      <c r="J968" s="3" t="s">
        <v>3</v>
      </c>
      <c r="K968" s="3" t="s">
        <v>34</v>
      </c>
      <c r="L968" s="3" t="s">
        <v>35</v>
      </c>
      <c r="M968" s="7">
        <v>1</v>
      </c>
      <c r="N968" s="4">
        <v>41.26</v>
      </c>
      <c r="O968" s="5">
        <v>0.05</v>
      </c>
      <c r="P968" s="4">
        <v>14.32</v>
      </c>
      <c r="Q968" s="4">
        <f t="shared" si="60"/>
        <v>39.196999999999996</v>
      </c>
      <c r="R968" s="4">
        <f t="shared" si="61"/>
        <v>14.32</v>
      </c>
      <c r="S968" s="4">
        <f t="shared" si="62"/>
        <v>24.876999999999995</v>
      </c>
      <c r="T968" s="6">
        <f t="shared" si="63"/>
        <v>0.63466591831007468</v>
      </c>
    </row>
    <row r="969" spans="1:20" ht="15.6">
      <c r="A969" s="2">
        <v>1485</v>
      </c>
      <c r="B969" s="10">
        <v>46174</v>
      </c>
      <c r="C969" s="3">
        <f>YEAR(SalesDataTable[[#This Row],[Order Date]])</f>
        <v>2026</v>
      </c>
      <c r="D969" s="13" t="str">
        <f>"Q"&amp;ROUNDUP(MONTH(SalesDataTable[[#This Row],[Order Date]])/3,0)</f>
        <v>Q2</v>
      </c>
      <c r="E969" s="13">
        <f>MONTH(SalesDataTable[[#This Row],[Order Date]])</f>
        <v>6</v>
      </c>
      <c r="F969" s="3" t="str">
        <f>TEXT(SalesDataTable[[#This Row],[Order Date]],"mmm")</f>
        <v>Jun</v>
      </c>
      <c r="G969" s="3" t="s">
        <v>6</v>
      </c>
      <c r="H969" s="3" t="s">
        <v>41</v>
      </c>
      <c r="I969" s="3" t="s">
        <v>19</v>
      </c>
      <c r="J969" s="3" t="s">
        <v>13</v>
      </c>
      <c r="K969" s="3" t="s">
        <v>34</v>
      </c>
      <c r="L969" s="3" t="s">
        <v>35</v>
      </c>
      <c r="M969" s="7">
        <v>2</v>
      </c>
      <c r="N969" s="4">
        <v>40.840000000000003</v>
      </c>
      <c r="O969" s="5">
        <v>0</v>
      </c>
      <c r="P969" s="4">
        <v>14.48</v>
      </c>
      <c r="Q969" s="4">
        <f t="shared" si="60"/>
        <v>81.680000000000007</v>
      </c>
      <c r="R969" s="4">
        <f t="shared" si="61"/>
        <v>28.96</v>
      </c>
      <c r="S969" s="4">
        <f t="shared" si="62"/>
        <v>52.720000000000006</v>
      </c>
      <c r="T969" s="6">
        <f t="shared" si="63"/>
        <v>0.64544564152791384</v>
      </c>
    </row>
    <row r="970" spans="1:20" ht="15.6">
      <c r="A970" s="2">
        <v>1925</v>
      </c>
      <c r="B970" s="10">
        <v>46174</v>
      </c>
      <c r="C970" s="3">
        <f>YEAR(SalesDataTable[[#This Row],[Order Date]])</f>
        <v>2026</v>
      </c>
      <c r="D970" s="13" t="str">
        <f>"Q"&amp;ROUNDUP(MONTH(SalesDataTable[[#This Row],[Order Date]])/3,0)</f>
        <v>Q2</v>
      </c>
      <c r="E970" s="13">
        <f>MONTH(SalesDataTable[[#This Row],[Order Date]])</f>
        <v>6</v>
      </c>
      <c r="F970" s="3" t="str">
        <f>TEXT(SalesDataTable[[#This Row],[Order Date]],"mmm")</f>
        <v>Jun</v>
      </c>
      <c r="G970" s="3" t="s">
        <v>20</v>
      </c>
      <c r="H970" s="3" t="s">
        <v>21</v>
      </c>
      <c r="I970" s="3" t="s">
        <v>2</v>
      </c>
      <c r="J970" s="3" t="s">
        <v>3</v>
      </c>
      <c r="K970" s="3" t="s">
        <v>9</v>
      </c>
      <c r="L970" s="3" t="s">
        <v>17</v>
      </c>
      <c r="M970" s="7">
        <v>1</v>
      </c>
      <c r="N970" s="4">
        <v>143.32</v>
      </c>
      <c r="O970" s="5">
        <v>0</v>
      </c>
      <c r="P970" s="4">
        <v>80.36</v>
      </c>
      <c r="Q970" s="4">
        <f t="shared" si="60"/>
        <v>143.32</v>
      </c>
      <c r="R970" s="4">
        <f t="shared" si="61"/>
        <v>80.36</v>
      </c>
      <c r="S970" s="4">
        <f t="shared" si="62"/>
        <v>62.959999999999994</v>
      </c>
      <c r="T970" s="6">
        <f t="shared" si="63"/>
        <v>0.43929667876081496</v>
      </c>
    </row>
    <row r="971" spans="1:20" ht="15.6">
      <c r="A971" s="2">
        <v>1952</v>
      </c>
      <c r="B971" s="10">
        <v>46174</v>
      </c>
      <c r="C971" s="3">
        <f>YEAR(SalesDataTable[[#This Row],[Order Date]])</f>
        <v>2026</v>
      </c>
      <c r="D971" s="13" t="str">
        <f>"Q"&amp;ROUNDUP(MONTH(SalesDataTable[[#This Row],[Order Date]])/3,0)</f>
        <v>Q2</v>
      </c>
      <c r="E971" s="13">
        <f>MONTH(SalesDataTable[[#This Row],[Order Date]])</f>
        <v>6</v>
      </c>
      <c r="F971" s="3" t="str">
        <f>TEXT(SalesDataTable[[#This Row],[Order Date]],"mmm")</f>
        <v>Jun</v>
      </c>
      <c r="G971" s="3" t="s">
        <v>0</v>
      </c>
      <c r="H971" s="3" t="s">
        <v>50</v>
      </c>
      <c r="I971" s="3" t="s">
        <v>2</v>
      </c>
      <c r="J971" s="3" t="s">
        <v>13</v>
      </c>
      <c r="K971" s="3" t="s">
        <v>9</v>
      </c>
      <c r="L971" s="3" t="s">
        <v>37</v>
      </c>
      <c r="M971" s="7">
        <v>2</v>
      </c>
      <c r="N971" s="4">
        <v>156.31</v>
      </c>
      <c r="O971" s="5">
        <v>0</v>
      </c>
      <c r="P971" s="4">
        <v>79.87</v>
      </c>
      <c r="Q971" s="4">
        <f t="shared" si="60"/>
        <v>312.62</v>
      </c>
      <c r="R971" s="4">
        <f t="shared" si="61"/>
        <v>159.74</v>
      </c>
      <c r="S971" s="4">
        <f t="shared" si="62"/>
        <v>152.88</v>
      </c>
      <c r="T971" s="6">
        <f t="shared" si="63"/>
        <v>0.4890282131661442</v>
      </c>
    </row>
    <row r="972" spans="1:20" ht="15.6">
      <c r="A972" s="2">
        <v>2010</v>
      </c>
      <c r="B972" s="10">
        <v>46174</v>
      </c>
      <c r="C972" s="3">
        <f>YEAR(SalesDataTable[[#This Row],[Order Date]])</f>
        <v>2026</v>
      </c>
      <c r="D972" s="13" t="str">
        <f>"Q"&amp;ROUNDUP(MONTH(SalesDataTable[[#This Row],[Order Date]])/3,0)</f>
        <v>Q2</v>
      </c>
      <c r="E972" s="13">
        <f>MONTH(SalesDataTable[[#This Row],[Order Date]])</f>
        <v>6</v>
      </c>
      <c r="F972" s="3" t="str">
        <f>TEXT(SalesDataTable[[#This Row],[Order Date]],"mmm")</f>
        <v>Jun</v>
      </c>
      <c r="G972" s="3" t="s">
        <v>20</v>
      </c>
      <c r="H972" s="3" t="s">
        <v>33</v>
      </c>
      <c r="I972" s="3" t="s">
        <v>2</v>
      </c>
      <c r="J972" s="3" t="s">
        <v>13</v>
      </c>
      <c r="K972" s="3" t="s">
        <v>4</v>
      </c>
      <c r="L972" s="3" t="s">
        <v>30</v>
      </c>
      <c r="M972" s="7">
        <v>3</v>
      </c>
      <c r="N972" s="4">
        <v>100.69</v>
      </c>
      <c r="O972" s="5">
        <v>0.1</v>
      </c>
      <c r="P972" s="4">
        <v>51.31</v>
      </c>
      <c r="Q972" s="4">
        <f t="shared" si="60"/>
        <v>271.863</v>
      </c>
      <c r="R972" s="4">
        <f t="shared" si="61"/>
        <v>153.93</v>
      </c>
      <c r="S972" s="4">
        <f t="shared" si="62"/>
        <v>117.93299999999999</v>
      </c>
      <c r="T972" s="6">
        <f t="shared" si="63"/>
        <v>0.43379569856876438</v>
      </c>
    </row>
    <row r="973" spans="1:20" ht="15.6">
      <c r="A973" s="2">
        <v>2114</v>
      </c>
      <c r="B973" s="10">
        <v>46174</v>
      </c>
      <c r="C973" s="3">
        <f>YEAR(SalesDataTable[[#This Row],[Order Date]])</f>
        <v>2026</v>
      </c>
      <c r="D973" s="13" t="str">
        <f>"Q"&amp;ROUNDUP(MONTH(SalesDataTable[[#This Row],[Order Date]])/3,0)</f>
        <v>Q2</v>
      </c>
      <c r="E973" s="13">
        <f>MONTH(SalesDataTable[[#This Row],[Order Date]])</f>
        <v>6</v>
      </c>
      <c r="F973" s="3" t="str">
        <f>TEXT(SalesDataTable[[#This Row],[Order Date]],"mmm")</f>
        <v>Jun</v>
      </c>
      <c r="G973" s="3" t="s">
        <v>20</v>
      </c>
      <c r="H973" s="3" t="s">
        <v>47</v>
      </c>
      <c r="I973" s="3" t="s">
        <v>19</v>
      </c>
      <c r="J973" s="3" t="s">
        <v>16</v>
      </c>
      <c r="K973" s="3" t="s">
        <v>14</v>
      </c>
      <c r="L973" s="3" t="s">
        <v>32</v>
      </c>
      <c r="M973" s="7">
        <v>2</v>
      </c>
      <c r="N973" s="4">
        <v>45.54</v>
      </c>
      <c r="O973" s="5">
        <v>0.1</v>
      </c>
      <c r="P973" s="4">
        <v>18.309999999999999</v>
      </c>
      <c r="Q973" s="4">
        <f t="shared" si="60"/>
        <v>81.971999999999994</v>
      </c>
      <c r="R973" s="4">
        <f t="shared" si="61"/>
        <v>36.619999999999997</v>
      </c>
      <c r="S973" s="4">
        <f t="shared" si="62"/>
        <v>45.351999999999997</v>
      </c>
      <c r="T973" s="6">
        <f t="shared" si="63"/>
        <v>0.5532620894939736</v>
      </c>
    </row>
    <row r="974" spans="1:20" ht="15.6">
      <c r="A974" s="2">
        <v>3104</v>
      </c>
      <c r="B974" s="10">
        <v>46174</v>
      </c>
      <c r="C974" s="3">
        <f>YEAR(SalesDataTable[[#This Row],[Order Date]])</f>
        <v>2026</v>
      </c>
      <c r="D974" s="13" t="str">
        <f>"Q"&amp;ROUNDUP(MONTH(SalesDataTable[[#This Row],[Order Date]])/3,0)</f>
        <v>Q2</v>
      </c>
      <c r="E974" s="13">
        <f>MONTH(SalesDataTable[[#This Row],[Order Date]])</f>
        <v>6</v>
      </c>
      <c r="F974" s="3" t="str">
        <f>TEXT(SalesDataTable[[#This Row],[Order Date]],"mmm")</f>
        <v>Jun</v>
      </c>
      <c r="G974" s="3" t="s">
        <v>11</v>
      </c>
      <c r="H974" s="3" t="s">
        <v>18</v>
      </c>
      <c r="I974" s="3" t="s">
        <v>8</v>
      </c>
      <c r="J974" s="3" t="s">
        <v>16</v>
      </c>
      <c r="K974" s="3" t="s">
        <v>9</v>
      </c>
      <c r="L974" s="3" t="s">
        <v>37</v>
      </c>
      <c r="M974" s="7">
        <v>5</v>
      </c>
      <c r="N974" s="4">
        <v>153.97</v>
      </c>
      <c r="O974" s="5">
        <v>0.15</v>
      </c>
      <c r="P974" s="4">
        <v>79.81</v>
      </c>
      <c r="Q974" s="4">
        <f t="shared" si="60"/>
        <v>654.37249999999995</v>
      </c>
      <c r="R974" s="4">
        <f t="shared" si="61"/>
        <v>399.05</v>
      </c>
      <c r="S974" s="4">
        <f t="shared" si="62"/>
        <v>255.32249999999993</v>
      </c>
      <c r="T974" s="6">
        <f t="shared" si="63"/>
        <v>0.39017914108554369</v>
      </c>
    </row>
    <row r="975" spans="1:20" ht="15.6">
      <c r="A975" s="2">
        <v>3230</v>
      </c>
      <c r="B975" s="10">
        <v>46174</v>
      </c>
      <c r="C975" s="3">
        <f>YEAR(SalesDataTable[[#This Row],[Order Date]])</f>
        <v>2026</v>
      </c>
      <c r="D975" s="13" t="str">
        <f>"Q"&amp;ROUNDUP(MONTH(SalesDataTable[[#This Row],[Order Date]])/3,0)</f>
        <v>Q2</v>
      </c>
      <c r="E975" s="13">
        <f>MONTH(SalesDataTable[[#This Row],[Order Date]])</f>
        <v>6</v>
      </c>
      <c r="F975" s="3" t="str">
        <f>TEXT(SalesDataTable[[#This Row],[Order Date]],"mmm")</f>
        <v>Jun</v>
      </c>
      <c r="G975" s="3" t="s">
        <v>11</v>
      </c>
      <c r="H975" s="3" t="s">
        <v>52</v>
      </c>
      <c r="I975" s="3" t="s">
        <v>19</v>
      </c>
      <c r="J975" s="3" t="s">
        <v>3</v>
      </c>
      <c r="K975" s="3" t="s">
        <v>34</v>
      </c>
      <c r="L975" s="3" t="s">
        <v>38</v>
      </c>
      <c r="M975" s="7">
        <v>1</v>
      </c>
      <c r="N975" s="4">
        <v>124.17</v>
      </c>
      <c r="O975" s="5">
        <v>0</v>
      </c>
      <c r="P975" s="4">
        <v>71.040000000000006</v>
      </c>
      <c r="Q975" s="4">
        <f t="shared" si="60"/>
        <v>124.17</v>
      </c>
      <c r="R975" s="4">
        <f t="shared" si="61"/>
        <v>71.040000000000006</v>
      </c>
      <c r="S975" s="4">
        <f t="shared" si="62"/>
        <v>53.129999999999995</v>
      </c>
      <c r="T975" s="6">
        <f t="shared" si="63"/>
        <v>0.4278811307079004</v>
      </c>
    </row>
    <row r="976" spans="1:20" ht="15.6">
      <c r="A976" s="2">
        <v>3415</v>
      </c>
      <c r="B976" s="10">
        <v>46174</v>
      </c>
      <c r="C976" s="3">
        <f>YEAR(SalesDataTable[[#This Row],[Order Date]])</f>
        <v>2026</v>
      </c>
      <c r="D976" s="13" t="str">
        <f>"Q"&amp;ROUNDUP(MONTH(SalesDataTable[[#This Row],[Order Date]])/3,0)</f>
        <v>Q2</v>
      </c>
      <c r="E976" s="13">
        <f>MONTH(SalesDataTable[[#This Row],[Order Date]])</f>
        <v>6</v>
      </c>
      <c r="F976" s="3" t="str">
        <f>TEXT(SalesDataTable[[#This Row],[Order Date]],"mmm")</f>
        <v>Jun</v>
      </c>
      <c r="G976" s="3" t="s">
        <v>11</v>
      </c>
      <c r="H976" s="3" t="s">
        <v>25</v>
      </c>
      <c r="I976" s="3" t="s">
        <v>19</v>
      </c>
      <c r="J976" s="3" t="s">
        <v>3</v>
      </c>
      <c r="K976" s="3" t="s">
        <v>9</v>
      </c>
      <c r="L976" s="3" t="s">
        <v>37</v>
      </c>
      <c r="M976" s="7">
        <v>1</v>
      </c>
      <c r="N976" s="4">
        <v>152.94999999999999</v>
      </c>
      <c r="O976" s="5">
        <v>0.05</v>
      </c>
      <c r="P976" s="4">
        <v>76.97</v>
      </c>
      <c r="Q976" s="4">
        <f t="shared" si="60"/>
        <v>145.30249999999998</v>
      </c>
      <c r="R976" s="4">
        <f t="shared" si="61"/>
        <v>76.97</v>
      </c>
      <c r="S976" s="4">
        <f t="shared" si="62"/>
        <v>68.332499999999982</v>
      </c>
      <c r="T976" s="6">
        <f t="shared" si="63"/>
        <v>0.47027752447480248</v>
      </c>
    </row>
    <row r="977" spans="1:20" ht="15.6">
      <c r="A977" s="2">
        <v>4130</v>
      </c>
      <c r="B977" s="10">
        <v>46174</v>
      </c>
      <c r="C977" s="3">
        <f>YEAR(SalesDataTable[[#This Row],[Order Date]])</f>
        <v>2026</v>
      </c>
      <c r="D977" s="13" t="str">
        <f>"Q"&amp;ROUNDUP(MONTH(SalesDataTable[[#This Row],[Order Date]])/3,0)</f>
        <v>Q2</v>
      </c>
      <c r="E977" s="13">
        <f>MONTH(SalesDataTable[[#This Row],[Order Date]])</f>
        <v>6</v>
      </c>
      <c r="F977" s="3" t="str">
        <f>TEXT(SalesDataTable[[#This Row],[Order Date]],"mmm")</f>
        <v>Jun</v>
      </c>
      <c r="G977" s="3" t="s">
        <v>20</v>
      </c>
      <c r="H977" s="3" t="s">
        <v>47</v>
      </c>
      <c r="I977" s="3" t="s">
        <v>2</v>
      </c>
      <c r="J977" s="3" t="s">
        <v>13</v>
      </c>
      <c r="K977" s="3" t="s">
        <v>4</v>
      </c>
      <c r="L977" s="3" t="s">
        <v>5</v>
      </c>
      <c r="M977" s="7">
        <v>3</v>
      </c>
      <c r="N977" s="4">
        <v>80.099999999999994</v>
      </c>
      <c r="O977" s="5">
        <v>0</v>
      </c>
      <c r="P977" s="4">
        <v>43.51</v>
      </c>
      <c r="Q977" s="4">
        <f t="shared" si="60"/>
        <v>240.29999999999998</v>
      </c>
      <c r="R977" s="4">
        <f t="shared" si="61"/>
        <v>130.53</v>
      </c>
      <c r="S977" s="4">
        <f t="shared" si="62"/>
        <v>109.76999999999998</v>
      </c>
      <c r="T977" s="6">
        <f t="shared" si="63"/>
        <v>0.45680399500624214</v>
      </c>
    </row>
    <row r="978" spans="1:20" ht="15.6">
      <c r="A978" s="2">
        <v>4314</v>
      </c>
      <c r="B978" s="10">
        <v>46174</v>
      </c>
      <c r="C978" s="3">
        <f>YEAR(SalesDataTable[[#This Row],[Order Date]])</f>
        <v>2026</v>
      </c>
      <c r="D978" s="13" t="str">
        <f>"Q"&amp;ROUNDUP(MONTH(SalesDataTable[[#This Row],[Order Date]])/3,0)</f>
        <v>Q2</v>
      </c>
      <c r="E978" s="13">
        <f>MONTH(SalesDataTable[[#This Row],[Order Date]])</f>
        <v>6</v>
      </c>
      <c r="F978" s="3" t="str">
        <f>TEXT(SalesDataTable[[#This Row],[Order Date]],"mmm")</f>
        <v>Jun</v>
      </c>
      <c r="G978" s="3" t="s">
        <v>20</v>
      </c>
      <c r="H978" s="3" t="s">
        <v>21</v>
      </c>
      <c r="I978" s="3" t="s">
        <v>19</v>
      </c>
      <c r="J978" s="3" t="s">
        <v>13</v>
      </c>
      <c r="K978" s="3" t="s">
        <v>34</v>
      </c>
      <c r="L978" s="3" t="s">
        <v>42</v>
      </c>
      <c r="M978" s="7">
        <v>2</v>
      </c>
      <c r="N978" s="4">
        <v>36.61</v>
      </c>
      <c r="O978" s="5">
        <v>0</v>
      </c>
      <c r="P978" s="4">
        <v>14.15</v>
      </c>
      <c r="Q978" s="4">
        <f t="shared" si="60"/>
        <v>73.22</v>
      </c>
      <c r="R978" s="4">
        <f t="shared" si="61"/>
        <v>28.3</v>
      </c>
      <c r="S978" s="4">
        <f t="shared" si="62"/>
        <v>44.92</v>
      </c>
      <c r="T978" s="6">
        <f t="shared" si="63"/>
        <v>0.61349358098880091</v>
      </c>
    </row>
    <row r="979" spans="1:20" ht="15.6">
      <c r="A979" s="2">
        <v>998</v>
      </c>
      <c r="B979" s="10">
        <v>46175</v>
      </c>
      <c r="C979" s="3">
        <f>YEAR(SalesDataTable[[#This Row],[Order Date]])</f>
        <v>2026</v>
      </c>
      <c r="D979" s="13" t="str">
        <f>"Q"&amp;ROUNDUP(MONTH(SalesDataTable[[#This Row],[Order Date]])/3,0)</f>
        <v>Q2</v>
      </c>
      <c r="E979" s="13">
        <f>MONTH(SalesDataTable[[#This Row],[Order Date]])</f>
        <v>6</v>
      </c>
      <c r="F979" s="3" t="str">
        <f>TEXT(SalesDataTable[[#This Row],[Order Date]],"mmm")</f>
        <v>Jun</v>
      </c>
      <c r="G979" s="3" t="s">
        <v>6</v>
      </c>
      <c r="H979" s="3" t="s">
        <v>41</v>
      </c>
      <c r="I979" s="3" t="s">
        <v>2</v>
      </c>
      <c r="J979" s="3" t="s">
        <v>3</v>
      </c>
      <c r="K979" s="3" t="s">
        <v>14</v>
      </c>
      <c r="L979" s="3" t="s">
        <v>44</v>
      </c>
      <c r="M979" s="7">
        <v>2</v>
      </c>
      <c r="N979" s="4">
        <v>131.81</v>
      </c>
      <c r="O979" s="5">
        <v>0.05</v>
      </c>
      <c r="P979" s="4">
        <v>66.09</v>
      </c>
      <c r="Q979" s="4">
        <f t="shared" si="60"/>
        <v>250.43899999999999</v>
      </c>
      <c r="R979" s="4">
        <f t="shared" si="61"/>
        <v>132.18</v>
      </c>
      <c r="S979" s="4">
        <f t="shared" si="62"/>
        <v>118.25899999999999</v>
      </c>
      <c r="T979" s="6">
        <f t="shared" si="63"/>
        <v>0.47220680485068217</v>
      </c>
    </row>
    <row r="980" spans="1:20" ht="15.6">
      <c r="A980" s="2">
        <v>1172</v>
      </c>
      <c r="B980" s="10">
        <v>46175</v>
      </c>
      <c r="C980" s="3">
        <f>YEAR(SalesDataTable[[#This Row],[Order Date]])</f>
        <v>2026</v>
      </c>
      <c r="D980" s="13" t="str">
        <f>"Q"&amp;ROUNDUP(MONTH(SalesDataTable[[#This Row],[Order Date]])/3,0)</f>
        <v>Q2</v>
      </c>
      <c r="E980" s="13">
        <f>MONTH(SalesDataTable[[#This Row],[Order Date]])</f>
        <v>6</v>
      </c>
      <c r="F980" s="3" t="str">
        <f>TEXT(SalesDataTable[[#This Row],[Order Date]],"mmm")</f>
        <v>Jun</v>
      </c>
      <c r="G980" s="3" t="s">
        <v>0</v>
      </c>
      <c r="H980" s="3" t="s">
        <v>50</v>
      </c>
      <c r="I980" s="3" t="s">
        <v>2</v>
      </c>
      <c r="J980" s="3" t="s">
        <v>3</v>
      </c>
      <c r="K980" s="3" t="s">
        <v>9</v>
      </c>
      <c r="L980" s="3" t="s">
        <v>37</v>
      </c>
      <c r="M980" s="7">
        <v>1</v>
      </c>
      <c r="N980" s="4">
        <v>153.43</v>
      </c>
      <c r="O980" s="5">
        <v>0.05</v>
      </c>
      <c r="P980" s="4">
        <v>78.16</v>
      </c>
      <c r="Q980" s="4">
        <f t="shared" si="60"/>
        <v>145.7585</v>
      </c>
      <c r="R980" s="4">
        <f t="shared" si="61"/>
        <v>78.16</v>
      </c>
      <c r="S980" s="4">
        <f t="shared" si="62"/>
        <v>67.598500000000001</v>
      </c>
      <c r="T980" s="6">
        <f t="shared" si="63"/>
        <v>0.46377055197467043</v>
      </c>
    </row>
    <row r="981" spans="1:20" ht="15.6">
      <c r="A981" s="2">
        <v>1261</v>
      </c>
      <c r="B981" s="10">
        <v>46175</v>
      </c>
      <c r="C981" s="3">
        <f>YEAR(SalesDataTable[[#This Row],[Order Date]])</f>
        <v>2026</v>
      </c>
      <c r="D981" s="13" t="str">
        <f>"Q"&amp;ROUNDUP(MONTH(SalesDataTable[[#This Row],[Order Date]])/3,0)</f>
        <v>Q2</v>
      </c>
      <c r="E981" s="13">
        <f>MONTH(SalesDataTable[[#This Row],[Order Date]])</f>
        <v>6</v>
      </c>
      <c r="F981" s="3" t="str">
        <f>TEXT(SalesDataTable[[#This Row],[Order Date]],"mmm")</f>
        <v>Jun</v>
      </c>
      <c r="G981" s="3" t="s">
        <v>6</v>
      </c>
      <c r="H981" s="3" t="s">
        <v>49</v>
      </c>
      <c r="I981" s="3" t="s">
        <v>2</v>
      </c>
      <c r="J981" s="3" t="s">
        <v>13</v>
      </c>
      <c r="K981" s="3" t="s">
        <v>4</v>
      </c>
      <c r="L981" s="3" t="s">
        <v>5</v>
      </c>
      <c r="M981" s="7">
        <v>2</v>
      </c>
      <c r="N981" s="4">
        <v>80.06</v>
      </c>
      <c r="O981" s="5">
        <v>0</v>
      </c>
      <c r="P981" s="4">
        <v>42.87</v>
      </c>
      <c r="Q981" s="4">
        <f t="shared" si="60"/>
        <v>160.12</v>
      </c>
      <c r="R981" s="4">
        <f t="shared" si="61"/>
        <v>85.74</v>
      </c>
      <c r="S981" s="4">
        <f t="shared" si="62"/>
        <v>74.38000000000001</v>
      </c>
      <c r="T981" s="6">
        <f t="shared" si="63"/>
        <v>0.4645266050462154</v>
      </c>
    </row>
    <row r="982" spans="1:20" ht="15.6">
      <c r="A982" s="2">
        <v>1762</v>
      </c>
      <c r="B982" s="10">
        <v>46175</v>
      </c>
      <c r="C982" s="3">
        <f>YEAR(SalesDataTable[[#This Row],[Order Date]])</f>
        <v>2026</v>
      </c>
      <c r="D982" s="13" t="str">
        <f>"Q"&amp;ROUNDUP(MONTH(SalesDataTable[[#This Row],[Order Date]])/3,0)</f>
        <v>Q2</v>
      </c>
      <c r="E982" s="13">
        <f>MONTH(SalesDataTable[[#This Row],[Order Date]])</f>
        <v>6</v>
      </c>
      <c r="F982" s="3" t="str">
        <f>TEXT(SalesDataTable[[#This Row],[Order Date]],"mmm")</f>
        <v>Jun</v>
      </c>
      <c r="G982" s="3" t="s">
        <v>20</v>
      </c>
      <c r="H982" s="3" t="s">
        <v>47</v>
      </c>
      <c r="I982" s="3" t="s">
        <v>19</v>
      </c>
      <c r="J982" s="3" t="s">
        <v>16</v>
      </c>
      <c r="K982" s="3" t="s">
        <v>34</v>
      </c>
      <c r="L982" s="3" t="s">
        <v>35</v>
      </c>
      <c r="M982" s="7">
        <v>1</v>
      </c>
      <c r="N982" s="4">
        <v>40.549999999999997</v>
      </c>
      <c r="O982" s="5">
        <v>0</v>
      </c>
      <c r="P982" s="4">
        <v>15.16</v>
      </c>
      <c r="Q982" s="4">
        <f t="shared" si="60"/>
        <v>40.549999999999997</v>
      </c>
      <c r="R982" s="4">
        <f t="shared" si="61"/>
        <v>15.16</v>
      </c>
      <c r="S982" s="4">
        <f t="shared" si="62"/>
        <v>25.389999999999997</v>
      </c>
      <c r="T982" s="6">
        <f t="shared" si="63"/>
        <v>0.62614056720098643</v>
      </c>
    </row>
    <row r="983" spans="1:20" ht="15.6">
      <c r="A983" s="2">
        <v>1851</v>
      </c>
      <c r="B983" s="10">
        <v>46175</v>
      </c>
      <c r="C983" s="3">
        <f>YEAR(SalesDataTable[[#This Row],[Order Date]])</f>
        <v>2026</v>
      </c>
      <c r="D983" s="13" t="str">
        <f>"Q"&amp;ROUNDUP(MONTH(SalesDataTable[[#This Row],[Order Date]])/3,0)</f>
        <v>Q2</v>
      </c>
      <c r="E983" s="13">
        <f>MONTH(SalesDataTable[[#This Row],[Order Date]])</f>
        <v>6</v>
      </c>
      <c r="F983" s="3" t="str">
        <f>TEXT(SalesDataTable[[#This Row],[Order Date]],"mmm")</f>
        <v>Jun</v>
      </c>
      <c r="G983" s="3" t="s">
        <v>6</v>
      </c>
      <c r="H983" s="3" t="s">
        <v>27</v>
      </c>
      <c r="I983" s="3" t="s">
        <v>2</v>
      </c>
      <c r="J983" s="3" t="s">
        <v>13</v>
      </c>
      <c r="K983" s="3" t="s">
        <v>14</v>
      </c>
      <c r="L983" s="3" t="s">
        <v>32</v>
      </c>
      <c r="M983" s="7">
        <v>3</v>
      </c>
      <c r="N983" s="4">
        <v>45.43</v>
      </c>
      <c r="O983" s="5">
        <v>0.15</v>
      </c>
      <c r="P983" s="4">
        <v>17.850000000000001</v>
      </c>
      <c r="Q983" s="4">
        <f t="shared" si="60"/>
        <v>115.84649999999999</v>
      </c>
      <c r="R983" s="4">
        <f t="shared" si="61"/>
        <v>53.550000000000004</v>
      </c>
      <c r="S983" s="4">
        <f t="shared" si="62"/>
        <v>62.296499999999988</v>
      </c>
      <c r="T983" s="6">
        <f t="shared" si="63"/>
        <v>0.53775038520801222</v>
      </c>
    </row>
    <row r="984" spans="1:20" ht="15.6">
      <c r="A984" s="2">
        <v>3205</v>
      </c>
      <c r="B984" s="10">
        <v>46175</v>
      </c>
      <c r="C984" s="3">
        <f>YEAR(SalesDataTable[[#This Row],[Order Date]])</f>
        <v>2026</v>
      </c>
      <c r="D984" s="13" t="str">
        <f>"Q"&amp;ROUNDUP(MONTH(SalesDataTable[[#This Row],[Order Date]])/3,0)</f>
        <v>Q2</v>
      </c>
      <c r="E984" s="13">
        <f>MONTH(SalesDataTable[[#This Row],[Order Date]])</f>
        <v>6</v>
      </c>
      <c r="F984" s="3" t="str">
        <f>TEXT(SalesDataTable[[#This Row],[Order Date]],"mmm")</f>
        <v>Jun</v>
      </c>
      <c r="G984" s="3" t="s">
        <v>20</v>
      </c>
      <c r="H984" s="3" t="s">
        <v>21</v>
      </c>
      <c r="I984" s="3" t="s">
        <v>8</v>
      </c>
      <c r="J984" s="3" t="s">
        <v>16</v>
      </c>
      <c r="K984" s="3" t="s">
        <v>9</v>
      </c>
      <c r="L984" s="3" t="s">
        <v>17</v>
      </c>
      <c r="M984" s="7">
        <v>6</v>
      </c>
      <c r="N984" s="4">
        <v>146.85</v>
      </c>
      <c r="O984" s="5">
        <v>0.15</v>
      </c>
      <c r="P984" s="4">
        <v>80.45</v>
      </c>
      <c r="Q984" s="4">
        <f t="shared" si="60"/>
        <v>748.93499999999995</v>
      </c>
      <c r="R984" s="4">
        <f t="shared" si="61"/>
        <v>482.70000000000005</v>
      </c>
      <c r="S984" s="4">
        <f t="shared" si="62"/>
        <v>266.2349999999999</v>
      </c>
      <c r="T984" s="6">
        <f t="shared" si="63"/>
        <v>0.35548478839952724</v>
      </c>
    </row>
    <row r="985" spans="1:20" ht="15.6">
      <c r="A985" s="2">
        <v>1396</v>
      </c>
      <c r="B985" s="10">
        <v>46176</v>
      </c>
      <c r="C985" s="3">
        <f>YEAR(SalesDataTable[[#This Row],[Order Date]])</f>
        <v>2026</v>
      </c>
      <c r="D985" s="13" t="str">
        <f>"Q"&amp;ROUNDUP(MONTH(SalesDataTable[[#This Row],[Order Date]])/3,0)</f>
        <v>Q2</v>
      </c>
      <c r="E985" s="13">
        <f>MONTH(SalesDataTable[[#This Row],[Order Date]])</f>
        <v>6</v>
      </c>
      <c r="F985" s="3" t="str">
        <f>TEXT(SalesDataTable[[#This Row],[Order Date]],"mmm")</f>
        <v>Jun</v>
      </c>
      <c r="G985" s="3" t="s">
        <v>11</v>
      </c>
      <c r="H985" s="3" t="s">
        <v>18</v>
      </c>
      <c r="I985" s="3" t="s">
        <v>2</v>
      </c>
      <c r="J985" s="3" t="s">
        <v>16</v>
      </c>
      <c r="K985" s="3" t="s">
        <v>23</v>
      </c>
      <c r="L985" s="3" t="s">
        <v>29</v>
      </c>
      <c r="M985" s="7">
        <v>1</v>
      </c>
      <c r="N985" s="4">
        <v>192.33</v>
      </c>
      <c r="O985" s="5">
        <v>0.1</v>
      </c>
      <c r="P985" s="4">
        <v>105.15</v>
      </c>
      <c r="Q985" s="4">
        <f t="shared" si="60"/>
        <v>173.09700000000001</v>
      </c>
      <c r="R985" s="4">
        <f t="shared" si="61"/>
        <v>105.15</v>
      </c>
      <c r="S985" s="4">
        <f t="shared" si="62"/>
        <v>67.947000000000003</v>
      </c>
      <c r="T985" s="6">
        <f t="shared" si="63"/>
        <v>0.39253713235931298</v>
      </c>
    </row>
    <row r="986" spans="1:20" ht="15.6">
      <c r="A986" s="2">
        <v>1441</v>
      </c>
      <c r="B986" s="10">
        <v>46176</v>
      </c>
      <c r="C986" s="3">
        <f>YEAR(SalesDataTable[[#This Row],[Order Date]])</f>
        <v>2026</v>
      </c>
      <c r="D986" s="13" t="str">
        <f>"Q"&amp;ROUNDUP(MONTH(SalesDataTable[[#This Row],[Order Date]])/3,0)</f>
        <v>Q2</v>
      </c>
      <c r="E986" s="13">
        <f>MONTH(SalesDataTable[[#This Row],[Order Date]])</f>
        <v>6</v>
      </c>
      <c r="F986" s="3" t="str">
        <f>TEXT(SalesDataTable[[#This Row],[Order Date]],"mmm")</f>
        <v>Jun</v>
      </c>
      <c r="G986" s="3" t="s">
        <v>11</v>
      </c>
      <c r="H986" s="3" t="s">
        <v>39</v>
      </c>
      <c r="I986" s="3" t="s">
        <v>28</v>
      </c>
      <c r="J986" s="3" t="s">
        <v>13</v>
      </c>
      <c r="K986" s="3" t="s">
        <v>14</v>
      </c>
      <c r="L986" s="3" t="s">
        <v>44</v>
      </c>
      <c r="M986" s="7">
        <v>3</v>
      </c>
      <c r="N986" s="4">
        <v>135.4</v>
      </c>
      <c r="O986" s="5">
        <v>0</v>
      </c>
      <c r="P986" s="4">
        <v>65.16</v>
      </c>
      <c r="Q986" s="4">
        <f t="shared" si="60"/>
        <v>406.20000000000005</v>
      </c>
      <c r="R986" s="4">
        <f t="shared" si="61"/>
        <v>195.48</v>
      </c>
      <c r="S986" s="4">
        <f t="shared" si="62"/>
        <v>210.72000000000006</v>
      </c>
      <c r="T986" s="6">
        <f t="shared" si="63"/>
        <v>0.51875923190546536</v>
      </c>
    </row>
    <row r="987" spans="1:20" ht="15.6">
      <c r="A987" s="2">
        <v>1511</v>
      </c>
      <c r="B987" s="10">
        <v>46176</v>
      </c>
      <c r="C987" s="3">
        <f>YEAR(SalesDataTable[[#This Row],[Order Date]])</f>
        <v>2026</v>
      </c>
      <c r="D987" s="13" t="str">
        <f>"Q"&amp;ROUNDUP(MONTH(SalesDataTable[[#This Row],[Order Date]])/3,0)</f>
        <v>Q2</v>
      </c>
      <c r="E987" s="13">
        <f>MONTH(SalesDataTable[[#This Row],[Order Date]])</f>
        <v>6</v>
      </c>
      <c r="F987" s="3" t="str">
        <f>TEXT(SalesDataTable[[#This Row],[Order Date]],"mmm")</f>
        <v>Jun</v>
      </c>
      <c r="G987" s="3" t="s">
        <v>11</v>
      </c>
      <c r="H987" s="3" t="s">
        <v>25</v>
      </c>
      <c r="I987" s="3" t="s">
        <v>2</v>
      </c>
      <c r="J987" s="3" t="s">
        <v>13</v>
      </c>
      <c r="K987" s="3" t="s">
        <v>34</v>
      </c>
      <c r="L987" s="3" t="s">
        <v>42</v>
      </c>
      <c r="M987" s="7">
        <v>2</v>
      </c>
      <c r="N987" s="4">
        <v>36.08</v>
      </c>
      <c r="O987" s="5">
        <v>0.05</v>
      </c>
      <c r="P987" s="4">
        <v>13.73</v>
      </c>
      <c r="Q987" s="4">
        <f t="shared" si="60"/>
        <v>68.551999999999992</v>
      </c>
      <c r="R987" s="4">
        <f t="shared" si="61"/>
        <v>27.46</v>
      </c>
      <c r="S987" s="4">
        <f t="shared" si="62"/>
        <v>41.091999999999992</v>
      </c>
      <c r="T987" s="6">
        <f t="shared" si="63"/>
        <v>0.59942817131520587</v>
      </c>
    </row>
    <row r="988" spans="1:20" ht="15.6">
      <c r="A988" s="2">
        <v>1701</v>
      </c>
      <c r="B988" s="10">
        <v>46176</v>
      </c>
      <c r="C988" s="3">
        <f>YEAR(SalesDataTable[[#This Row],[Order Date]])</f>
        <v>2026</v>
      </c>
      <c r="D988" s="13" t="str">
        <f>"Q"&amp;ROUNDUP(MONTH(SalesDataTable[[#This Row],[Order Date]])/3,0)</f>
        <v>Q2</v>
      </c>
      <c r="E988" s="13">
        <f>MONTH(SalesDataTable[[#This Row],[Order Date]])</f>
        <v>6</v>
      </c>
      <c r="F988" s="3" t="str">
        <f>TEXT(SalesDataTable[[#This Row],[Order Date]],"mmm")</f>
        <v>Jun</v>
      </c>
      <c r="G988" s="3" t="s">
        <v>0</v>
      </c>
      <c r="H988" s="3" t="s">
        <v>36</v>
      </c>
      <c r="I988" s="3" t="s">
        <v>2</v>
      </c>
      <c r="J988" s="3" t="s">
        <v>13</v>
      </c>
      <c r="K988" s="3" t="s">
        <v>14</v>
      </c>
      <c r="L988" s="3" t="s">
        <v>32</v>
      </c>
      <c r="M988" s="7">
        <v>1</v>
      </c>
      <c r="N988" s="4">
        <v>46.16</v>
      </c>
      <c r="O988" s="5">
        <v>0</v>
      </c>
      <c r="P988" s="4">
        <v>18.36</v>
      </c>
      <c r="Q988" s="4">
        <f t="shared" si="60"/>
        <v>46.16</v>
      </c>
      <c r="R988" s="4">
        <f t="shared" si="61"/>
        <v>18.36</v>
      </c>
      <c r="S988" s="4">
        <f t="shared" si="62"/>
        <v>27.799999999999997</v>
      </c>
      <c r="T988" s="6">
        <f t="shared" si="63"/>
        <v>0.60225303292894283</v>
      </c>
    </row>
    <row r="989" spans="1:20" ht="15.6">
      <c r="A989" s="2">
        <v>1984</v>
      </c>
      <c r="B989" s="10">
        <v>46176</v>
      </c>
      <c r="C989" s="3">
        <f>YEAR(SalesDataTable[[#This Row],[Order Date]])</f>
        <v>2026</v>
      </c>
      <c r="D989" s="13" t="str">
        <f>"Q"&amp;ROUNDUP(MONTH(SalesDataTable[[#This Row],[Order Date]])/3,0)</f>
        <v>Q2</v>
      </c>
      <c r="E989" s="13">
        <f>MONTH(SalesDataTable[[#This Row],[Order Date]])</f>
        <v>6</v>
      </c>
      <c r="F989" s="3" t="str">
        <f>TEXT(SalesDataTable[[#This Row],[Order Date]],"mmm")</f>
        <v>Jun</v>
      </c>
      <c r="G989" s="3" t="s">
        <v>6</v>
      </c>
      <c r="H989" s="3" t="s">
        <v>7</v>
      </c>
      <c r="I989" s="3" t="s">
        <v>2</v>
      </c>
      <c r="J989" s="3" t="s">
        <v>3</v>
      </c>
      <c r="K989" s="3" t="s">
        <v>4</v>
      </c>
      <c r="L989" s="3" t="s">
        <v>22</v>
      </c>
      <c r="M989" s="7">
        <v>2</v>
      </c>
      <c r="N989" s="4">
        <v>50.77</v>
      </c>
      <c r="O989" s="5">
        <v>0</v>
      </c>
      <c r="P989" s="4">
        <v>22.93</v>
      </c>
      <c r="Q989" s="4">
        <f t="shared" si="60"/>
        <v>101.54</v>
      </c>
      <c r="R989" s="4">
        <f t="shared" si="61"/>
        <v>45.86</v>
      </c>
      <c r="S989" s="4">
        <f t="shared" si="62"/>
        <v>55.680000000000007</v>
      </c>
      <c r="T989" s="6">
        <f t="shared" si="63"/>
        <v>0.54835532794957653</v>
      </c>
    </row>
    <row r="990" spans="1:20" ht="15.6">
      <c r="A990" s="2">
        <v>2572</v>
      </c>
      <c r="B990" s="10">
        <v>46176</v>
      </c>
      <c r="C990" s="3">
        <f>YEAR(SalesDataTable[[#This Row],[Order Date]])</f>
        <v>2026</v>
      </c>
      <c r="D990" s="13" t="str">
        <f>"Q"&amp;ROUNDUP(MONTH(SalesDataTable[[#This Row],[Order Date]])/3,0)</f>
        <v>Q2</v>
      </c>
      <c r="E990" s="13">
        <f>MONTH(SalesDataTable[[#This Row],[Order Date]])</f>
        <v>6</v>
      </c>
      <c r="F990" s="3" t="str">
        <f>TEXT(SalesDataTable[[#This Row],[Order Date]],"mmm")</f>
        <v>Jun</v>
      </c>
      <c r="G990" s="3" t="s">
        <v>20</v>
      </c>
      <c r="H990" s="3" t="s">
        <v>33</v>
      </c>
      <c r="I990" s="3" t="s">
        <v>28</v>
      </c>
      <c r="J990" s="3" t="s">
        <v>16</v>
      </c>
      <c r="K990" s="3" t="s">
        <v>9</v>
      </c>
      <c r="L990" s="3" t="s">
        <v>46</v>
      </c>
      <c r="M990" s="7">
        <v>2</v>
      </c>
      <c r="N990" s="4">
        <v>70.97</v>
      </c>
      <c r="O990" s="5">
        <v>0.05</v>
      </c>
      <c r="P990" s="4">
        <v>32.54</v>
      </c>
      <c r="Q990" s="4">
        <f t="shared" si="60"/>
        <v>134.84299999999999</v>
      </c>
      <c r="R990" s="4">
        <f t="shared" si="61"/>
        <v>65.08</v>
      </c>
      <c r="S990" s="4">
        <f t="shared" si="62"/>
        <v>69.762999999999991</v>
      </c>
      <c r="T990" s="6">
        <f t="shared" si="63"/>
        <v>0.51736463887632278</v>
      </c>
    </row>
    <row r="991" spans="1:20" ht="15.6">
      <c r="A991" s="2">
        <v>2833</v>
      </c>
      <c r="B991" s="10">
        <v>46176</v>
      </c>
      <c r="C991" s="3">
        <f>YEAR(SalesDataTable[[#This Row],[Order Date]])</f>
        <v>2026</v>
      </c>
      <c r="D991" s="13" t="str">
        <f>"Q"&amp;ROUNDUP(MONTH(SalesDataTable[[#This Row],[Order Date]])/3,0)</f>
        <v>Q2</v>
      </c>
      <c r="E991" s="13">
        <f>MONTH(SalesDataTable[[#This Row],[Order Date]])</f>
        <v>6</v>
      </c>
      <c r="F991" s="3" t="str">
        <f>TEXT(SalesDataTable[[#This Row],[Order Date]],"mmm")</f>
        <v>Jun</v>
      </c>
      <c r="G991" s="3" t="s">
        <v>20</v>
      </c>
      <c r="H991" s="3" t="s">
        <v>47</v>
      </c>
      <c r="I991" s="3" t="s">
        <v>2</v>
      </c>
      <c r="J991" s="3" t="s">
        <v>3</v>
      </c>
      <c r="K991" s="3" t="s">
        <v>9</v>
      </c>
      <c r="L991" s="3" t="s">
        <v>17</v>
      </c>
      <c r="M991" s="7">
        <v>3</v>
      </c>
      <c r="N991" s="4">
        <v>141.6</v>
      </c>
      <c r="O991" s="5">
        <v>0</v>
      </c>
      <c r="P991" s="4">
        <v>78.02</v>
      </c>
      <c r="Q991" s="4">
        <f t="shared" si="60"/>
        <v>424.79999999999995</v>
      </c>
      <c r="R991" s="4">
        <f t="shared" si="61"/>
        <v>234.06</v>
      </c>
      <c r="S991" s="4">
        <f t="shared" si="62"/>
        <v>190.73999999999995</v>
      </c>
      <c r="T991" s="6">
        <f t="shared" si="63"/>
        <v>0.44901129943502821</v>
      </c>
    </row>
    <row r="992" spans="1:20" ht="15.6">
      <c r="A992" s="2">
        <v>3522</v>
      </c>
      <c r="B992" s="10">
        <v>46176</v>
      </c>
      <c r="C992" s="3">
        <f>YEAR(SalesDataTable[[#This Row],[Order Date]])</f>
        <v>2026</v>
      </c>
      <c r="D992" s="13" t="str">
        <f>"Q"&amp;ROUNDUP(MONTH(SalesDataTable[[#This Row],[Order Date]])/3,0)</f>
        <v>Q2</v>
      </c>
      <c r="E992" s="13">
        <f>MONTH(SalesDataTable[[#This Row],[Order Date]])</f>
        <v>6</v>
      </c>
      <c r="F992" s="3" t="str">
        <f>TEXT(SalesDataTable[[#This Row],[Order Date]],"mmm")</f>
        <v>Jun</v>
      </c>
      <c r="G992" s="3" t="s">
        <v>20</v>
      </c>
      <c r="H992" s="3" t="s">
        <v>47</v>
      </c>
      <c r="I992" s="3" t="s">
        <v>2</v>
      </c>
      <c r="J992" s="3" t="s">
        <v>13</v>
      </c>
      <c r="K992" s="3" t="s">
        <v>4</v>
      </c>
      <c r="L992" s="3" t="s">
        <v>26</v>
      </c>
      <c r="M992" s="7">
        <v>1</v>
      </c>
      <c r="N992" s="4">
        <v>40.57</v>
      </c>
      <c r="O992" s="5">
        <v>0</v>
      </c>
      <c r="P992" s="4">
        <v>16.329999999999998</v>
      </c>
      <c r="Q992" s="4">
        <f t="shared" si="60"/>
        <v>40.57</v>
      </c>
      <c r="R992" s="4">
        <f t="shared" si="61"/>
        <v>16.329999999999998</v>
      </c>
      <c r="S992" s="4">
        <f t="shared" si="62"/>
        <v>24.240000000000002</v>
      </c>
      <c r="T992" s="6">
        <f t="shared" si="63"/>
        <v>0.59748582696573826</v>
      </c>
    </row>
    <row r="993" spans="1:20" ht="15.6">
      <c r="A993" s="2">
        <v>146</v>
      </c>
      <c r="B993" s="10">
        <v>46177</v>
      </c>
      <c r="C993" s="3">
        <f>YEAR(SalesDataTable[[#This Row],[Order Date]])</f>
        <v>2026</v>
      </c>
      <c r="D993" s="13" t="str">
        <f>"Q"&amp;ROUNDUP(MONTH(SalesDataTable[[#This Row],[Order Date]])/3,0)</f>
        <v>Q2</v>
      </c>
      <c r="E993" s="13">
        <f>MONTH(SalesDataTable[[#This Row],[Order Date]])</f>
        <v>6</v>
      </c>
      <c r="F993" s="3" t="str">
        <f>TEXT(SalesDataTable[[#This Row],[Order Date]],"mmm")</f>
        <v>Jun</v>
      </c>
      <c r="G993" s="3" t="s">
        <v>6</v>
      </c>
      <c r="H993" s="3" t="s">
        <v>49</v>
      </c>
      <c r="I993" s="3" t="s">
        <v>28</v>
      </c>
      <c r="J993" s="3" t="s">
        <v>3</v>
      </c>
      <c r="K993" s="3" t="s">
        <v>4</v>
      </c>
      <c r="L993" s="3" t="s">
        <v>5</v>
      </c>
      <c r="M993" s="7">
        <v>2</v>
      </c>
      <c r="N993" s="4">
        <v>81.81</v>
      </c>
      <c r="O993" s="5">
        <v>0</v>
      </c>
      <c r="P993" s="4">
        <v>42.54</v>
      </c>
      <c r="Q993" s="4">
        <f t="shared" si="60"/>
        <v>163.62</v>
      </c>
      <c r="R993" s="4">
        <f t="shared" si="61"/>
        <v>85.08</v>
      </c>
      <c r="S993" s="4">
        <f t="shared" si="62"/>
        <v>78.540000000000006</v>
      </c>
      <c r="T993" s="6">
        <f t="shared" si="63"/>
        <v>0.48001466813348004</v>
      </c>
    </row>
    <row r="994" spans="1:20" ht="15.6">
      <c r="A994" s="2">
        <v>161</v>
      </c>
      <c r="B994" s="10">
        <v>46177</v>
      </c>
      <c r="C994" s="3">
        <f>YEAR(SalesDataTable[[#This Row],[Order Date]])</f>
        <v>2026</v>
      </c>
      <c r="D994" s="13" t="str">
        <f>"Q"&amp;ROUNDUP(MONTH(SalesDataTable[[#This Row],[Order Date]])/3,0)</f>
        <v>Q2</v>
      </c>
      <c r="E994" s="13">
        <f>MONTH(SalesDataTable[[#This Row],[Order Date]])</f>
        <v>6</v>
      </c>
      <c r="F994" s="3" t="str">
        <f>TEXT(SalesDataTable[[#This Row],[Order Date]],"mmm")</f>
        <v>Jun</v>
      </c>
      <c r="G994" s="3" t="s">
        <v>0</v>
      </c>
      <c r="H994" s="3" t="s">
        <v>1</v>
      </c>
      <c r="I994" s="3" t="s">
        <v>28</v>
      </c>
      <c r="J994" s="3" t="s">
        <v>3</v>
      </c>
      <c r="K994" s="3" t="s">
        <v>4</v>
      </c>
      <c r="L994" s="3" t="s">
        <v>22</v>
      </c>
      <c r="M994" s="7">
        <v>2</v>
      </c>
      <c r="N994" s="4">
        <v>50.09</v>
      </c>
      <c r="O994" s="5">
        <v>0</v>
      </c>
      <c r="P994" s="4">
        <v>22.91</v>
      </c>
      <c r="Q994" s="4">
        <f t="shared" si="60"/>
        <v>100.18</v>
      </c>
      <c r="R994" s="4">
        <f t="shared" si="61"/>
        <v>45.82</v>
      </c>
      <c r="S994" s="4">
        <f t="shared" si="62"/>
        <v>54.360000000000007</v>
      </c>
      <c r="T994" s="6">
        <f t="shared" si="63"/>
        <v>0.54262327809942112</v>
      </c>
    </row>
    <row r="995" spans="1:20" ht="15.6">
      <c r="A995" s="2">
        <v>819</v>
      </c>
      <c r="B995" s="10">
        <v>46177</v>
      </c>
      <c r="C995" s="3">
        <f>YEAR(SalesDataTable[[#This Row],[Order Date]])</f>
        <v>2026</v>
      </c>
      <c r="D995" s="13" t="str">
        <f>"Q"&amp;ROUNDUP(MONTH(SalesDataTable[[#This Row],[Order Date]])/3,0)</f>
        <v>Q2</v>
      </c>
      <c r="E995" s="13">
        <f>MONTH(SalesDataTable[[#This Row],[Order Date]])</f>
        <v>6</v>
      </c>
      <c r="F995" s="3" t="str">
        <f>TEXT(SalesDataTable[[#This Row],[Order Date]],"mmm")</f>
        <v>Jun</v>
      </c>
      <c r="G995" s="3" t="s">
        <v>20</v>
      </c>
      <c r="H995" s="3" t="s">
        <v>33</v>
      </c>
      <c r="I995" s="3" t="s">
        <v>2</v>
      </c>
      <c r="J995" s="3" t="s">
        <v>3</v>
      </c>
      <c r="K995" s="3" t="s">
        <v>9</v>
      </c>
      <c r="L995" s="3" t="s">
        <v>46</v>
      </c>
      <c r="M995" s="7">
        <v>1</v>
      </c>
      <c r="N995" s="4">
        <v>72.38</v>
      </c>
      <c r="O995" s="5">
        <v>0</v>
      </c>
      <c r="P995" s="4">
        <v>32.68</v>
      </c>
      <c r="Q995" s="4">
        <f t="shared" si="60"/>
        <v>72.38</v>
      </c>
      <c r="R995" s="4">
        <f t="shared" si="61"/>
        <v>32.68</v>
      </c>
      <c r="S995" s="4">
        <f t="shared" si="62"/>
        <v>39.699999999999996</v>
      </c>
      <c r="T995" s="6">
        <f t="shared" si="63"/>
        <v>0.54849405913235694</v>
      </c>
    </row>
    <row r="996" spans="1:20" ht="15.6">
      <c r="A996" s="2">
        <v>2104</v>
      </c>
      <c r="B996" s="10">
        <v>46177</v>
      </c>
      <c r="C996" s="3">
        <f>YEAR(SalesDataTable[[#This Row],[Order Date]])</f>
        <v>2026</v>
      </c>
      <c r="D996" s="13" t="str">
        <f>"Q"&amp;ROUNDUP(MONTH(SalesDataTable[[#This Row],[Order Date]])/3,0)</f>
        <v>Q2</v>
      </c>
      <c r="E996" s="13">
        <f>MONTH(SalesDataTable[[#This Row],[Order Date]])</f>
        <v>6</v>
      </c>
      <c r="F996" s="3" t="str">
        <f>TEXT(SalesDataTable[[#This Row],[Order Date]],"mmm")</f>
        <v>Jun</v>
      </c>
      <c r="G996" s="3" t="s">
        <v>6</v>
      </c>
      <c r="H996" s="3" t="s">
        <v>7</v>
      </c>
      <c r="I996" s="3" t="s">
        <v>2</v>
      </c>
      <c r="J996" s="3" t="s">
        <v>13</v>
      </c>
      <c r="K996" s="3" t="s">
        <v>9</v>
      </c>
      <c r="L996" s="3" t="s">
        <v>10</v>
      </c>
      <c r="M996" s="7">
        <v>1</v>
      </c>
      <c r="N996" s="4">
        <v>92.31</v>
      </c>
      <c r="O996" s="5">
        <v>0</v>
      </c>
      <c r="P996" s="4">
        <v>45.58</v>
      </c>
      <c r="Q996" s="4">
        <f t="shared" si="60"/>
        <v>92.31</v>
      </c>
      <c r="R996" s="4">
        <f t="shared" si="61"/>
        <v>45.58</v>
      </c>
      <c r="S996" s="4">
        <f t="shared" si="62"/>
        <v>46.730000000000004</v>
      </c>
      <c r="T996" s="6">
        <f t="shared" si="63"/>
        <v>0.50622901094139316</v>
      </c>
    </row>
    <row r="997" spans="1:20" ht="15.6">
      <c r="A997" s="2">
        <v>2678</v>
      </c>
      <c r="B997" s="10">
        <v>46177</v>
      </c>
      <c r="C997" s="3">
        <f>YEAR(SalesDataTable[[#This Row],[Order Date]])</f>
        <v>2026</v>
      </c>
      <c r="D997" s="13" t="str">
        <f>"Q"&amp;ROUNDUP(MONTH(SalesDataTable[[#This Row],[Order Date]])/3,0)</f>
        <v>Q2</v>
      </c>
      <c r="E997" s="13">
        <f>MONTH(SalesDataTable[[#This Row],[Order Date]])</f>
        <v>6</v>
      </c>
      <c r="F997" s="3" t="str">
        <f>TEXT(SalesDataTable[[#This Row],[Order Date]],"mmm")</f>
        <v>Jun</v>
      </c>
      <c r="G997" s="3" t="s">
        <v>20</v>
      </c>
      <c r="H997" s="3" t="s">
        <v>33</v>
      </c>
      <c r="I997" s="3" t="s">
        <v>8</v>
      </c>
      <c r="J997" s="3" t="s">
        <v>3</v>
      </c>
      <c r="K997" s="3" t="s">
        <v>14</v>
      </c>
      <c r="L997" s="3" t="s">
        <v>32</v>
      </c>
      <c r="M997" s="7">
        <v>12</v>
      </c>
      <c r="N997" s="4">
        <v>47.6</v>
      </c>
      <c r="O997" s="5">
        <v>0.15</v>
      </c>
      <c r="P997" s="4">
        <v>18.670000000000002</v>
      </c>
      <c r="Q997" s="4">
        <f t="shared" si="60"/>
        <v>485.52000000000004</v>
      </c>
      <c r="R997" s="4">
        <f t="shared" si="61"/>
        <v>224.04000000000002</v>
      </c>
      <c r="S997" s="4">
        <f t="shared" si="62"/>
        <v>261.48</v>
      </c>
      <c r="T997" s="6">
        <f t="shared" si="63"/>
        <v>0.53855659911023235</v>
      </c>
    </row>
    <row r="998" spans="1:20" ht="15.6">
      <c r="A998" s="2">
        <v>3015</v>
      </c>
      <c r="B998" s="10">
        <v>46177</v>
      </c>
      <c r="C998" s="3">
        <f>YEAR(SalesDataTable[[#This Row],[Order Date]])</f>
        <v>2026</v>
      </c>
      <c r="D998" s="13" t="str">
        <f>"Q"&amp;ROUNDUP(MONTH(SalesDataTable[[#This Row],[Order Date]])/3,0)</f>
        <v>Q2</v>
      </c>
      <c r="E998" s="13">
        <f>MONTH(SalesDataTable[[#This Row],[Order Date]])</f>
        <v>6</v>
      </c>
      <c r="F998" s="3" t="str">
        <f>TEXT(SalesDataTable[[#This Row],[Order Date]],"mmm")</f>
        <v>Jun</v>
      </c>
      <c r="G998" s="3" t="s">
        <v>6</v>
      </c>
      <c r="H998" s="3" t="s">
        <v>49</v>
      </c>
      <c r="I998" s="3" t="s">
        <v>2</v>
      </c>
      <c r="J998" s="3" t="s">
        <v>3</v>
      </c>
      <c r="K998" s="3" t="s">
        <v>14</v>
      </c>
      <c r="L998" s="3" t="s">
        <v>32</v>
      </c>
      <c r="M998" s="7">
        <v>1</v>
      </c>
      <c r="N998" s="4">
        <v>45.5</v>
      </c>
      <c r="O998" s="5">
        <v>0.05</v>
      </c>
      <c r="P998" s="4">
        <v>18.89</v>
      </c>
      <c r="Q998" s="4">
        <f t="shared" si="60"/>
        <v>43.225000000000001</v>
      </c>
      <c r="R998" s="4">
        <f t="shared" si="61"/>
        <v>18.89</v>
      </c>
      <c r="S998" s="4">
        <f t="shared" si="62"/>
        <v>24.335000000000001</v>
      </c>
      <c r="T998" s="6">
        <f t="shared" si="63"/>
        <v>0.56298438403701567</v>
      </c>
    </row>
    <row r="999" spans="1:20" ht="15.6">
      <c r="A999" s="2">
        <v>3243</v>
      </c>
      <c r="B999" s="10">
        <v>46177</v>
      </c>
      <c r="C999" s="3">
        <f>YEAR(SalesDataTable[[#This Row],[Order Date]])</f>
        <v>2026</v>
      </c>
      <c r="D999" s="13" t="str">
        <f>"Q"&amp;ROUNDUP(MONTH(SalesDataTable[[#This Row],[Order Date]])/3,0)</f>
        <v>Q2</v>
      </c>
      <c r="E999" s="13">
        <f>MONTH(SalesDataTable[[#This Row],[Order Date]])</f>
        <v>6</v>
      </c>
      <c r="F999" s="3" t="str">
        <f>TEXT(SalesDataTable[[#This Row],[Order Date]],"mmm")</f>
        <v>Jun</v>
      </c>
      <c r="G999" s="3" t="s">
        <v>11</v>
      </c>
      <c r="H999" s="3" t="s">
        <v>25</v>
      </c>
      <c r="I999" s="3" t="s">
        <v>2</v>
      </c>
      <c r="J999" s="3" t="s">
        <v>3</v>
      </c>
      <c r="K999" s="3" t="s">
        <v>34</v>
      </c>
      <c r="L999" s="3" t="s">
        <v>42</v>
      </c>
      <c r="M999" s="7">
        <v>1</v>
      </c>
      <c r="N999" s="4">
        <v>35.99</v>
      </c>
      <c r="O999" s="5">
        <v>0</v>
      </c>
      <c r="P999" s="4">
        <v>14.05</v>
      </c>
      <c r="Q999" s="4">
        <f t="shared" si="60"/>
        <v>35.99</v>
      </c>
      <c r="R999" s="4">
        <f t="shared" si="61"/>
        <v>14.05</v>
      </c>
      <c r="S999" s="4">
        <f t="shared" si="62"/>
        <v>21.94</v>
      </c>
      <c r="T999" s="6">
        <f t="shared" si="63"/>
        <v>0.60961378160600166</v>
      </c>
    </row>
    <row r="1000" spans="1:20" ht="15.6">
      <c r="A1000" s="2">
        <v>3283</v>
      </c>
      <c r="B1000" s="10">
        <v>46177</v>
      </c>
      <c r="C1000" s="3">
        <f>YEAR(SalesDataTable[[#This Row],[Order Date]])</f>
        <v>2026</v>
      </c>
      <c r="D1000" s="13" t="str">
        <f>"Q"&amp;ROUNDUP(MONTH(SalesDataTable[[#This Row],[Order Date]])/3,0)</f>
        <v>Q2</v>
      </c>
      <c r="E1000" s="13">
        <f>MONTH(SalesDataTable[[#This Row],[Order Date]])</f>
        <v>6</v>
      </c>
      <c r="F1000" s="3" t="str">
        <f>TEXT(SalesDataTable[[#This Row],[Order Date]],"mmm")</f>
        <v>Jun</v>
      </c>
      <c r="G1000" s="3" t="s">
        <v>6</v>
      </c>
      <c r="H1000" s="3" t="s">
        <v>43</v>
      </c>
      <c r="I1000" s="3" t="s">
        <v>28</v>
      </c>
      <c r="J1000" s="3" t="s">
        <v>3</v>
      </c>
      <c r="K1000" s="3" t="s">
        <v>34</v>
      </c>
      <c r="L1000" s="3" t="s">
        <v>38</v>
      </c>
      <c r="M1000" s="7">
        <v>1</v>
      </c>
      <c r="N1000" s="4">
        <v>122.55</v>
      </c>
      <c r="O1000" s="5">
        <v>0</v>
      </c>
      <c r="P1000" s="4">
        <v>68.97</v>
      </c>
      <c r="Q1000" s="4">
        <f t="shared" si="60"/>
        <v>122.55</v>
      </c>
      <c r="R1000" s="4">
        <f t="shared" si="61"/>
        <v>68.97</v>
      </c>
      <c r="S1000" s="4">
        <f t="shared" si="62"/>
        <v>53.58</v>
      </c>
      <c r="T1000" s="6">
        <f t="shared" si="63"/>
        <v>0.43720930232558142</v>
      </c>
    </row>
    <row r="1001" spans="1:20" ht="15.6">
      <c r="A1001" s="2">
        <v>3966</v>
      </c>
      <c r="B1001" s="10">
        <v>46177</v>
      </c>
      <c r="C1001" s="3">
        <f>YEAR(SalesDataTable[[#This Row],[Order Date]])</f>
        <v>2026</v>
      </c>
      <c r="D1001" s="13" t="str">
        <f>"Q"&amp;ROUNDUP(MONTH(SalesDataTable[[#This Row],[Order Date]])/3,0)</f>
        <v>Q2</v>
      </c>
      <c r="E1001" s="13">
        <f>MONTH(SalesDataTable[[#This Row],[Order Date]])</f>
        <v>6</v>
      </c>
      <c r="F1001" s="3" t="str">
        <f>TEXT(SalesDataTable[[#This Row],[Order Date]],"mmm")</f>
        <v>Jun</v>
      </c>
      <c r="G1001" s="3" t="s">
        <v>20</v>
      </c>
      <c r="H1001" s="3" t="s">
        <v>33</v>
      </c>
      <c r="I1001" s="3" t="s">
        <v>2</v>
      </c>
      <c r="J1001" s="3" t="s">
        <v>13</v>
      </c>
      <c r="K1001" s="3" t="s">
        <v>34</v>
      </c>
      <c r="L1001" s="3" t="s">
        <v>38</v>
      </c>
      <c r="M1001" s="7">
        <v>3</v>
      </c>
      <c r="N1001" s="4">
        <v>126.22</v>
      </c>
      <c r="O1001" s="5">
        <v>0</v>
      </c>
      <c r="P1001" s="4">
        <v>69.599999999999994</v>
      </c>
      <c r="Q1001" s="4">
        <f t="shared" si="60"/>
        <v>378.65999999999997</v>
      </c>
      <c r="R1001" s="4">
        <f t="shared" si="61"/>
        <v>208.79999999999998</v>
      </c>
      <c r="S1001" s="4">
        <f t="shared" si="62"/>
        <v>169.85999999999999</v>
      </c>
      <c r="T1001" s="6">
        <f t="shared" si="63"/>
        <v>0.4485818412295991</v>
      </c>
    </row>
    <row r="1002" spans="1:20" ht="15.6">
      <c r="A1002" s="2">
        <v>1349</v>
      </c>
      <c r="B1002" s="10">
        <v>46178</v>
      </c>
      <c r="C1002" s="3">
        <f>YEAR(SalesDataTable[[#This Row],[Order Date]])</f>
        <v>2026</v>
      </c>
      <c r="D1002" s="13" t="str">
        <f>"Q"&amp;ROUNDUP(MONTH(SalesDataTable[[#This Row],[Order Date]])/3,0)</f>
        <v>Q2</v>
      </c>
      <c r="E1002" s="13">
        <f>MONTH(SalesDataTable[[#This Row],[Order Date]])</f>
        <v>6</v>
      </c>
      <c r="F1002" s="3" t="str">
        <f>TEXT(SalesDataTable[[#This Row],[Order Date]],"mmm")</f>
        <v>Jun</v>
      </c>
      <c r="G1002" s="3" t="s">
        <v>0</v>
      </c>
      <c r="H1002" s="3" t="s">
        <v>50</v>
      </c>
      <c r="I1002" s="3" t="s">
        <v>19</v>
      </c>
      <c r="J1002" s="3" t="s">
        <v>3</v>
      </c>
      <c r="K1002" s="3" t="s">
        <v>9</v>
      </c>
      <c r="L1002" s="3" t="s">
        <v>10</v>
      </c>
      <c r="M1002" s="7">
        <v>6</v>
      </c>
      <c r="N1002" s="4">
        <v>91.98</v>
      </c>
      <c r="O1002" s="5">
        <v>0.05</v>
      </c>
      <c r="P1002" s="4">
        <v>46.46</v>
      </c>
      <c r="Q1002" s="4">
        <f t="shared" si="60"/>
        <v>524.28599999999994</v>
      </c>
      <c r="R1002" s="4">
        <f t="shared" si="61"/>
        <v>278.76</v>
      </c>
      <c r="S1002" s="4">
        <f t="shared" si="62"/>
        <v>245.52599999999995</v>
      </c>
      <c r="T1002" s="6">
        <f t="shared" si="63"/>
        <v>0.46830546686350577</v>
      </c>
    </row>
    <row r="1003" spans="1:20" ht="15.6">
      <c r="A1003" s="2">
        <v>2333</v>
      </c>
      <c r="B1003" s="10">
        <v>46178</v>
      </c>
      <c r="C1003" s="3">
        <f>YEAR(SalesDataTable[[#This Row],[Order Date]])</f>
        <v>2026</v>
      </c>
      <c r="D1003" s="13" t="str">
        <f>"Q"&amp;ROUNDUP(MONTH(SalesDataTable[[#This Row],[Order Date]])/3,0)</f>
        <v>Q2</v>
      </c>
      <c r="E1003" s="13">
        <f>MONTH(SalesDataTable[[#This Row],[Order Date]])</f>
        <v>6</v>
      </c>
      <c r="F1003" s="3" t="str">
        <f>TEXT(SalesDataTable[[#This Row],[Order Date]],"mmm")</f>
        <v>Jun</v>
      </c>
      <c r="G1003" s="3" t="s">
        <v>11</v>
      </c>
      <c r="H1003" s="3" t="s">
        <v>25</v>
      </c>
      <c r="I1003" s="3" t="s">
        <v>2</v>
      </c>
      <c r="J1003" s="3" t="s">
        <v>16</v>
      </c>
      <c r="K1003" s="3" t="s">
        <v>23</v>
      </c>
      <c r="L1003" s="3" t="s">
        <v>51</v>
      </c>
      <c r="M1003" s="7">
        <v>1</v>
      </c>
      <c r="N1003" s="4">
        <v>125.32</v>
      </c>
      <c r="O1003" s="5">
        <v>0</v>
      </c>
      <c r="P1003" s="4">
        <v>59.03</v>
      </c>
      <c r="Q1003" s="4">
        <f t="shared" si="60"/>
        <v>125.32</v>
      </c>
      <c r="R1003" s="4">
        <f t="shared" si="61"/>
        <v>59.03</v>
      </c>
      <c r="S1003" s="4">
        <f t="shared" si="62"/>
        <v>66.289999999999992</v>
      </c>
      <c r="T1003" s="6">
        <f t="shared" si="63"/>
        <v>0.52896584743057773</v>
      </c>
    </row>
    <row r="1004" spans="1:20" ht="15.6">
      <c r="A1004" s="2">
        <v>2628</v>
      </c>
      <c r="B1004" s="10">
        <v>46178</v>
      </c>
      <c r="C1004" s="3">
        <f>YEAR(SalesDataTable[[#This Row],[Order Date]])</f>
        <v>2026</v>
      </c>
      <c r="D1004" s="13" t="str">
        <f>"Q"&amp;ROUNDUP(MONTH(SalesDataTable[[#This Row],[Order Date]])/3,0)</f>
        <v>Q2</v>
      </c>
      <c r="E1004" s="13">
        <f>MONTH(SalesDataTable[[#This Row],[Order Date]])</f>
        <v>6</v>
      </c>
      <c r="F1004" s="3" t="str">
        <f>TEXT(SalesDataTable[[#This Row],[Order Date]],"mmm")</f>
        <v>Jun</v>
      </c>
      <c r="G1004" s="3" t="s">
        <v>20</v>
      </c>
      <c r="H1004" s="3" t="s">
        <v>33</v>
      </c>
      <c r="I1004" s="3" t="s">
        <v>28</v>
      </c>
      <c r="J1004" s="3" t="s">
        <v>3</v>
      </c>
      <c r="K1004" s="3" t="s">
        <v>14</v>
      </c>
      <c r="L1004" s="3" t="s">
        <v>48</v>
      </c>
      <c r="M1004" s="7">
        <v>2</v>
      </c>
      <c r="N1004" s="4">
        <v>167.26</v>
      </c>
      <c r="O1004" s="5">
        <v>0</v>
      </c>
      <c r="P1004" s="4">
        <v>89.65</v>
      </c>
      <c r="Q1004" s="4">
        <f t="shared" si="60"/>
        <v>334.52</v>
      </c>
      <c r="R1004" s="4">
        <f t="shared" si="61"/>
        <v>179.3</v>
      </c>
      <c r="S1004" s="4">
        <f t="shared" si="62"/>
        <v>155.21999999999997</v>
      </c>
      <c r="T1004" s="6">
        <f t="shared" si="63"/>
        <v>0.46400813105344968</v>
      </c>
    </row>
    <row r="1005" spans="1:20" ht="15.6">
      <c r="A1005" s="2">
        <v>2718</v>
      </c>
      <c r="B1005" s="10">
        <v>46178</v>
      </c>
      <c r="C1005" s="3">
        <f>YEAR(SalesDataTable[[#This Row],[Order Date]])</f>
        <v>2026</v>
      </c>
      <c r="D1005" s="13" t="str">
        <f>"Q"&amp;ROUNDUP(MONTH(SalesDataTable[[#This Row],[Order Date]])/3,0)</f>
        <v>Q2</v>
      </c>
      <c r="E1005" s="13">
        <f>MONTH(SalesDataTable[[#This Row],[Order Date]])</f>
        <v>6</v>
      </c>
      <c r="F1005" s="3" t="str">
        <f>TEXT(SalesDataTable[[#This Row],[Order Date]],"mmm")</f>
        <v>Jun</v>
      </c>
      <c r="G1005" s="3" t="s">
        <v>0</v>
      </c>
      <c r="H1005" s="3" t="s">
        <v>1</v>
      </c>
      <c r="I1005" s="3" t="s">
        <v>28</v>
      </c>
      <c r="J1005" s="3" t="s">
        <v>3</v>
      </c>
      <c r="K1005" s="3" t="s">
        <v>4</v>
      </c>
      <c r="L1005" s="3" t="s">
        <v>5</v>
      </c>
      <c r="M1005" s="7">
        <v>1</v>
      </c>
      <c r="N1005" s="4">
        <v>80.19</v>
      </c>
      <c r="O1005" s="5">
        <v>0</v>
      </c>
      <c r="P1005" s="4">
        <v>42.18</v>
      </c>
      <c r="Q1005" s="4">
        <f t="shared" si="60"/>
        <v>80.19</v>
      </c>
      <c r="R1005" s="4">
        <f t="shared" si="61"/>
        <v>42.18</v>
      </c>
      <c r="S1005" s="4">
        <f t="shared" si="62"/>
        <v>38.01</v>
      </c>
      <c r="T1005" s="6">
        <f t="shared" si="63"/>
        <v>0.47399925177702956</v>
      </c>
    </row>
    <row r="1006" spans="1:20" ht="15.6">
      <c r="A1006" s="2">
        <v>3185</v>
      </c>
      <c r="B1006" s="10">
        <v>46178</v>
      </c>
      <c r="C1006" s="3">
        <f>YEAR(SalesDataTable[[#This Row],[Order Date]])</f>
        <v>2026</v>
      </c>
      <c r="D1006" s="13" t="str">
        <f>"Q"&amp;ROUNDUP(MONTH(SalesDataTable[[#This Row],[Order Date]])/3,0)</f>
        <v>Q2</v>
      </c>
      <c r="E1006" s="13">
        <f>MONTH(SalesDataTable[[#This Row],[Order Date]])</f>
        <v>6</v>
      </c>
      <c r="F1006" s="3" t="str">
        <f>TEXT(SalesDataTable[[#This Row],[Order Date]],"mmm")</f>
        <v>Jun</v>
      </c>
      <c r="G1006" s="3" t="s">
        <v>0</v>
      </c>
      <c r="H1006" s="3" t="s">
        <v>50</v>
      </c>
      <c r="I1006" s="3" t="s">
        <v>2</v>
      </c>
      <c r="J1006" s="3" t="s">
        <v>13</v>
      </c>
      <c r="K1006" s="3" t="s">
        <v>4</v>
      </c>
      <c r="L1006" s="3" t="s">
        <v>22</v>
      </c>
      <c r="M1006" s="7">
        <v>1</v>
      </c>
      <c r="N1006" s="4">
        <v>49.86</v>
      </c>
      <c r="O1006" s="5">
        <v>0</v>
      </c>
      <c r="P1006" s="4">
        <v>22.72</v>
      </c>
      <c r="Q1006" s="4">
        <f t="shared" si="60"/>
        <v>49.86</v>
      </c>
      <c r="R1006" s="4">
        <f t="shared" si="61"/>
        <v>22.72</v>
      </c>
      <c r="S1006" s="4">
        <f t="shared" si="62"/>
        <v>27.14</v>
      </c>
      <c r="T1006" s="6">
        <f t="shared" si="63"/>
        <v>0.5443241075010028</v>
      </c>
    </row>
    <row r="1007" spans="1:20" ht="15.6">
      <c r="A1007" s="2">
        <v>4495</v>
      </c>
      <c r="B1007" s="10">
        <v>46178</v>
      </c>
      <c r="C1007" s="3">
        <f>YEAR(SalesDataTable[[#This Row],[Order Date]])</f>
        <v>2026</v>
      </c>
      <c r="D1007" s="13" t="str">
        <f>"Q"&amp;ROUNDUP(MONTH(SalesDataTable[[#This Row],[Order Date]])/3,0)</f>
        <v>Q2</v>
      </c>
      <c r="E1007" s="13">
        <f>MONTH(SalesDataTable[[#This Row],[Order Date]])</f>
        <v>6</v>
      </c>
      <c r="F1007" s="3" t="str">
        <f>TEXT(SalesDataTable[[#This Row],[Order Date]],"mmm")</f>
        <v>Jun</v>
      </c>
      <c r="G1007" s="3" t="s">
        <v>11</v>
      </c>
      <c r="H1007" s="3" t="s">
        <v>39</v>
      </c>
      <c r="I1007" s="3" t="s">
        <v>19</v>
      </c>
      <c r="J1007" s="3" t="s">
        <v>13</v>
      </c>
      <c r="K1007" s="3" t="s">
        <v>23</v>
      </c>
      <c r="L1007" s="3" t="s">
        <v>29</v>
      </c>
      <c r="M1007" s="7">
        <v>2</v>
      </c>
      <c r="N1007" s="4">
        <v>195.51</v>
      </c>
      <c r="O1007" s="5">
        <v>0</v>
      </c>
      <c r="P1007" s="4">
        <v>102.97</v>
      </c>
      <c r="Q1007" s="4">
        <f t="shared" si="60"/>
        <v>391.02</v>
      </c>
      <c r="R1007" s="4">
        <f t="shared" si="61"/>
        <v>205.94</v>
      </c>
      <c r="S1007" s="4">
        <f t="shared" si="62"/>
        <v>185.07999999999998</v>
      </c>
      <c r="T1007" s="6">
        <f t="shared" si="63"/>
        <v>0.47332617257429288</v>
      </c>
    </row>
    <row r="1008" spans="1:20" ht="15.6">
      <c r="A1008" s="2">
        <v>815</v>
      </c>
      <c r="B1008" s="10">
        <v>46179</v>
      </c>
      <c r="C1008" s="3">
        <f>YEAR(SalesDataTable[[#This Row],[Order Date]])</f>
        <v>2026</v>
      </c>
      <c r="D1008" s="13" t="str">
        <f>"Q"&amp;ROUNDUP(MONTH(SalesDataTable[[#This Row],[Order Date]])/3,0)</f>
        <v>Q2</v>
      </c>
      <c r="E1008" s="13">
        <f>MONTH(SalesDataTable[[#This Row],[Order Date]])</f>
        <v>6</v>
      </c>
      <c r="F1008" s="3" t="str">
        <f>TEXT(SalesDataTable[[#This Row],[Order Date]],"mmm")</f>
        <v>Jun</v>
      </c>
      <c r="G1008" s="3" t="s">
        <v>0</v>
      </c>
      <c r="H1008" s="3" t="s">
        <v>1</v>
      </c>
      <c r="I1008" s="3" t="s">
        <v>19</v>
      </c>
      <c r="J1008" s="3" t="s">
        <v>13</v>
      </c>
      <c r="K1008" s="3" t="s">
        <v>34</v>
      </c>
      <c r="L1008" s="3" t="s">
        <v>35</v>
      </c>
      <c r="M1008" s="7">
        <v>1</v>
      </c>
      <c r="N1008" s="4">
        <v>39.61</v>
      </c>
      <c r="O1008" s="5">
        <v>0</v>
      </c>
      <c r="P1008" s="4">
        <v>14.75</v>
      </c>
      <c r="Q1008" s="4">
        <f t="shared" si="60"/>
        <v>39.61</v>
      </c>
      <c r="R1008" s="4">
        <f t="shared" si="61"/>
        <v>14.75</v>
      </c>
      <c r="S1008" s="4">
        <f t="shared" si="62"/>
        <v>24.86</v>
      </c>
      <c r="T1008" s="6">
        <f t="shared" si="63"/>
        <v>0.62761928805857103</v>
      </c>
    </row>
    <row r="1009" spans="1:20" ht="15.6">
      <c r="A1009" s="2">
        <v>1140</v>
      </c>
      <c r="B1009" s="10">
        <v>46179</v>
      </c>
      <c r="C1009" s="3">
        <f>YEAR(SalesDataTable[[#This Row],[Order Date]])</f>
        <v>2026</v>
      </c>
      <c r="D1009" s="13" t="str">
        <f>"Q"&amp;ROUNDUP(MONTH(SalesDataTable[[#This Row],[Order Date]])/3,0)</f>
        <v>Q2</v>
      </c>
      <c r="E1009" s="13">
        <f>MONTH(SalesDataTable[[#This Row],[Order Date]])</f>
        <v>6</v>
      </c>
      <c r="F1009" s="3" t="str">
        <f>TEXT(SalesDataTable[[#This Row],[Order Date]],"mmm")</f>
        <v>Jun</v>
      </c>
      <c r="G1009" s="3" t="s">
        <v>6</v>
      </c>
      <c r="H1009" s="3" t="s">
        <v>7</v>
      </c>
      <c r="I1009" s="3" t="s">
        <v>19</v>
      </c>
      <c r="J1009" s="3" t="s">
        <v>3</v>
      </c>
      <c r="K1009" s="3" t="s">
        <v>9</v>
      </c>
      <c r="L1009" s="3" t="s">
        <v>46</v>
      </c>
      <c r="M1009" s="7">
        <v>1</v>
      </c>
      <c r="N1009" s="4">
        <v>70.86</v>
      </c>
      <c r="O1009" s="5">
        <v>0</v>
      </c>
      <c r="P1009" s="4">
        <v>31.47</v>
      </c>
      <c r="Q1009" s="4">
        <f t="shared" si="60"/>
        <v>70.86</v>
      </c>
      <c r="R1009" s="4">
        <f t="shared" si="61"/>
        <v>31.47</v>
      </c>
      <c r="S1009" s="4">
        <f t="shared" si="62"/>
        <v>39.39</v>
      </c>
      <c r="T1009" s="6">
        <f t="shared" si="63"/>
        <v>0.55588484335309063</v>
      </c>
    </row>
    <row r="1010" spans="1:20" ht="15.6">
      <c r="A1010" s="2">
        <v>1544</v>
      </c>
      <c r="B1010" s="10">
        <v>46179</v>
      </c>
      <c r="C1010" s="3">
        <f>YEAR(SalesDataTable[[#This Row],[Order Date]])</f>
        <v>2026</v>
      </c>
      <c r="D1010" s="13" t="str">
        <f>"Q"&amp;ROUNDUP(MONTH(SalesDataTable[[#This Row],[Order Date]])/3,0)</f>
        <v>Q2</v>
      </c>
      <c r="E1010" s="13">
        <f>MONTH(SalesDataTable[[#This Row],[Order Date]])</f>
        <v>6</v>
      </c>
      <c r="F1010" s="3" t="str">
        <f>TEXT(SalesDataTable[[#This Row],[Order Date]],"mmm")</f>
        <v>Jun</v>
      </c>
      <c r="G1010" s="3" t="s">
        <v>20</v>
      </c>
      <c r="H1010" s="3" t="s">
        <v>31</v>
      </c>
      <c r="I1010" s="3" t="s">
        <v>8</v>
      </c>
      <c r="J1010" s="3" t="s">
        <v>3</v>
      </c>
      <c r="K1010" s="3" t="s">
        <v>34</v>
      </c>
      <c r="L1010" s="3" t="s">
        <v>35</v>
      </c>
      <c r="M1010" s="7">
        <v>8</v>
      </c>
      <c r="N1010" s="4">
        <v>40.46</v>
      </c>
      <c r="O1010" s="5">
        <v>0.2</v>
      </c>
      <c r="P1010" s="4">
        <v>14.7</v>
      </c>
      <c r="Q1010" s="4">
        <f t="shared" si="60"/>
        <v>258.94400000000002</v>
      </c>
      <c r="R1010" s="4">
        <f t="shared" si="61"/>
        <v>117.6</v>
      </c>
      <c r="S1010" s="4">
        <f t="shared" si="62"/>
        <v>141.34400000000002</v>
      </c>
      <c r="T1010" s="6">
        <f t="shared" si="63"/>
        <v>0.54584775086505199</v>
      </c>
    </row>
    <row r="1011" spans="1:20" ht="15.6">
      <c r="A1011" s="2">
        <v>2420</v>
      </c>
      <c r="B1011" s="10">
        <v>46179</v>
      </c>
      <c r="C1011" s="3">
        <f>YEAR(SalesDataTable[[#This Row],[Order Date]])</f>
        <v>2026</v>
      </c>
      <c r="D1011" s="13" t="str">
        <f>"Q"&amp;ROUNDUP(MONTH(SalesDataTable[[#This Row],[Order Date]])/3,0)</f>
        <v>Q2</v>
      </c>
      <c r="E1011" s="13">
        <f>MONTH(SalesDataTable[[#This Row],[Order Date]])</f>
        <v>6</v>
      </c>
      <c r="F1011" s="3" t="str">
        <f>TEXT(SalesDataTable[[#This Row],[Order Date]],"mmm")</f>
        <v>Jun</v>
      </c>
      <c r="G1011" s="3" t="s">
        <v>11</v>
      </c>
      <c r="H1011" s="3" t="s">
        <v>25</v>
      </c>
      <c r="I1011" s="3" t="s">
        <v>2</v>
      </c>
      <c r="J1011" s="3" t="s">
        <v>13</v>
      </c>
      <c r="K1011" s="3" t="s">
        <v>14</v>
      </c>
      <c r="L1011" s="3" t="s">
        <v>44</v>
      </c>
      <c r="M1011" s="7">
        <v>1</v>
      </c>
      <c r="N1011" s="4">
        <v>131.79</v>
      </c>
      <c r="O1011" s="5">
        <v>0</v>
      </c>
      <c r="P1011" s="4">
        <v>68.22</v>
      </c>
      <c r="Q1011" s="4">
        <f t="shared" si="60"/>
        <v>131.79</v>
      </c>
      <c r="R1011" s="4">
        <f t="shared" si="61"/>
        <v>68.22</v>
      </c>
      <c r="S1011" s="4">
        <f t="shared" si="62"/>
        <v>63.569999999999993</v>
      </c>
      <c r="T1011" s="6">
        <f t="shared" si="63"/>
        <v>0.48235829729114499</v>
      </c>
    </row>
    <row r="1012" spans="1:20" ht="15.6">
      <c r="A1012" s="2">
        <v>2805</v>
      </c>
      <c r="B1012" s="10">
        <v>46179</v>
      </c>
      <c r="C1012" s="3">
        <f>YEAR(SalesDataTable[[#This Row],[Order Date]])</f>
        <v>2026</v>
      </c>
      <c r="D1012" s="13" t="str">
        <f>"Q"&amp;ROUNDUP(MONTH(SalesDataTable[[#This Row],[Order Date]])/3,0)</f>
        <v>Q2</v>
      </c>
      <c r="E1012" s="13">
        <f>MONTH(SalesDataTable[[#This Row],[Order Date]])</f>
        <v>6</v>
      </c>
      <c r="F1012" s="3" t="str">
        <f>TEXT(SalesDataTable[[#This Row],[Order Date]],"mmm")</f>
        <v>Jun</v>
      </c>
      <c r="G1012" s="3" t="s">
        <v>11</v>
      </c>
      <c r="H1012" s="3" t="s">
        <v>39</v>
      </c>
      <c r="I1012" s="3" t="s">
        <v>8</v>
      </c>
      <c r="J1012" s="3" t="s">
        <v>3</v>
      </c>
      <c r="K1012" s="3" t="s">
        <v>23</v>
      </c>
      <c r="L1012" s="3" t="s">
        <v>24</v>
      </c>
      <c r="M1012" s="7">
        <v>12</v>
      </c>
      <c r="N1012" s="4">
        <v>338.45</v>
      </c>
      <c r="O1012" s="5">
        <v>0.1</v>
      </c>
      <c r="P1012" s="4">
        <v>196.78</v>
      </c>
      <c r="Q1012" s="4">
        <f t="shared" si="60"/>
        <v>3655.2599999999998</v>
      </c>
      <c r="R1012" s="4">
        <f t="shared" si="61"/>
        <v>2361.36</v>
      </c>
      <c r="S1012" s="4">
        <f t="shared" si="62"/>
        <v>1293.8999999999996</v>
      </c>
      <c r="T1012" s="6">
        <f t="shared" si="63"/>
        <v>0.35398302719915947</v>
      </c>
    </row>
    <row r="1013" spans="1:20" ht="15.6">
      <c r="A1013" s="2">
        <v>3160</v>
      </c>
      <c r="B1013" s="10">
        <v>46179</v>
      </c>
      <c r="C1013" s="3">
        <f>YEAR(SalesDataTable[[#This Row],[Order Date]])</f>
        <v>2026</v>
      </c>
      <c r="D1013" s="13" t="str">
        <f>"Q"&amp;ROUNDUP(MONTH(SalesDataTable[[#This Row],[Order Date]])/3,0)</f>
        <v>Q2</v>
      </c>
      <c r="E1013" s="13">
        <f>MONTH(SalesDataTable[[#This Row],[Order Date]])</f>
        <v>6</v>
      </c>
      <c r="F1013" s="3" t="str">
        <f>TEXT(SalesDataTable[[#This Row],[Order Date]],"mmm")</f>
        <v>Jun</v>
      </c>
      <c r="G1013" s="3" t="s">
        <v>11</v>
      </c>
      <c r="H1013" s="3" t="s">
        <v>18</v>
      </c>
      <c r="I1013" s="3" t="s">
        <v>19</v>
      </c>
      <c r="J1013" s="3" t="s">
        <v>3</v>
      </c>
      <c r="K1013" s="3" t="s">
        <v>34</v>
      </c>
      <c r="L1013" s="3" t="s">
        <v>35</v>
      </c>
      <c r="M1013" s="7">
        <v>2</v>
      </c>
      <c r="N1013" s="4">
        <v>40.99</v>
      </c>
      <c r="O1013" s="5">
        <v>0</v>
      </c>
      <c r="P1013" s="4">
        <v>14.53</v>
      </c>
      <c r="Q1013" s="4">
        <f t="shared" si="60"/>
        <v>81.98</v>
      </c>
      <c r="R1013" s="4">
        <f t="shared" si="61"/>
        <v>29.06</v>
      </c>
      <c r="S1013" s="4">
        <f t="shared" si="62"/>
        <v>52.92</v>
      </c>
      <c r="T1013" s="6">
        <f t="shared" si="63"/>
        <v>0.64552329836545497</v>
      </c>
    </row>
    <row r="1014" spans="1:20" ht="15.6">
      <c r="A1014" s="2">
        <v>3278</v>
      </c>
      <c r="B1014" s="10">
        <v>46179</v>
      </c>
      <c r="C1014" s="3">
        <f>YEAR(SalesDataTable[[#This Row],[Order Date]])</f>
        <v>2026</v>
      </c>
      <c r="D1014" s="13" t="str">
        <f>"Q"&amp;ROUNDUP(MONTH(SalesDataTable[[#This Row],[Order Date]])/3,0)</f>
        <v>Q2</v>
      </c>
      <c r="E1014" s="13">
        <f>MONTH(SalesDataTable[[#This Row],[Order Date]])</f>
        <v>6</v>
      </c>
      <c r="F1014" s="3" t="str">
        <f>TEXT(SalesDataTable[[#This Row],[Order Date]],"mmm")</f>
        <v>Jun</v>
      </c>
      <c r="G1014" s="3" t="s">
        <v>6</v>
      </c>
      <c r="H1014" s="3" t="s">
        <v>43</v>
      </c>
      <c r="I1014" s="3" t="s">
        <v>19</v>
      </c>
      <c r="J1014" s="3" t="s">
        <v>3</v>
      </c>
      <c r="K1014" s="3" t="s">
        <v>4</v>
      </c>
      <c r="L1014" s="3" t="s">
        <v>30</v>
      </c>
      <c r="M1014" s="7">
        <v>1</v>
      </c>
      <c r="N1014" s="4">
        <v>101.85</v>
      </c>
      <c r="O1014" s="5">
        <v>0</v>
      </c>
      <c r="P1014" s="4">
        <v>51.59</v>
      </c>
      <c r="Q1014" s="4">
        <f t="shared" si="60"/>
        <v>101.85</v>
      </c>
      <c r="R1014" s="4">
        <f t="shared" si="61"/>
        <v>51.59</v>
      </c>
      <c r="S1014" s="4">
        <f t="shared" si="62"/>
        <v>50.259999999999991</v>
      </c>
      <c r="T1014" s="6">
        <f t="shared" si="63"/>
        <v>0.49347079037800679</v>
      </c>
    </row>
    <row r="1015" spans="1:20" ht="15.6">
      <c r="A1015" s="2">
        <v>3555</v>
      </c>
      <c r="B1015" s="10">
        <v>46179</v>
      </c>
      <c r="C1015" s="3">
        <f>YEAR(SalesDataTable[[#This Row],[Order Date]])</f>
        <v>2026</v>
      </c>
      <c r="D1015" s="13" t="str">
        <f>"Q"&amp;ROUNDUP(MONTH(SalesDataTable[[#This Row],[Order Date]])/3,0)</f>
        <v>Q2</v>
      </c>
      <c r="E1015" s="13">
        <f>MONTH(SalesDataTable[[#This Row],[Order Date]])</f>
        <v>6</v>
      </c>
      <c r="F1015" s="3" t="str">
        <f>TEXT(SalesDataTable[[#This Row],[Order Date]],"mmm")</f>
        <v>Jun</v>
      </c>
      <c r="G1015" s="3" t="s">
        <v>11</v>
      </c>
      <c r="H1015" s="3" t="s">
        <v>12</v>
      </c>
      <c r="I1015" s="3" t="s">
        <v>8</v>
      </c>
      <c r="J1015" s="3" t="s">
        <v>16</v>
      </c>
      <c r="K1015" s="3" t="s">
        <v>23</v>
      </c>
      <c r="L1015" s="3" t="s">
        <v>24</v>
      </c>
      <c r="M1015" s="7">
        <v>4</v>
      </c>
      <c r="N1015" s="4">
        <v>346.14</v>
      </c>
      <c r="O1015" s="5">
        <v>0.05</v>
      </c>
      <c r="P1015" s="4">
        <v>198.97</v>
      </c>
      <c r="Q1015" s="4">
        <f t="shared" si="60"/>
        <v>1315.3319999999999</v>
      </c>
      <c r="R1015" s="4">
        <f t="shared" si="61"/>
        <v>795.88</v>
      </c>
      <c r="S1015" s="4">
        <f t="shared" si="62"/>
        <v>519.45199999999988</v>
      </c>
      <c r="T1015" s="6">
        <f t="shared" si="63"/>
        <v>0.39492082607280893</v>
      </c>
    </row>
    <row r="1016" spans="1:20" ht="15.6">
      <c r="A1016" s="2">
        <v>3702</v>
      </c>
      <c r="B1016" s="10">
        <v>46179</v>
      </c>
      <c r="C1016" s="3">
        <f>YEAR(SalesDataTable[[#This Row],[Order Date]])</f>
        <v>2026</v>
      </c>
      <c r="D1016" s="13" t="str">
        <f>"Q"&amp;ROUNDUP(MONTH(SalesDataTable[[#This Row],[Order Date]])/3,0)</f>
        <v>Q2</v>
      </c>
      <c r="E1016" s="13">
        <f>MONTH(SalesDataTable[[#This Row],[Order Date]])</f>
        <v>6</v>
      </c>
      <c r="F1016" s="3" t="str">
        <f>TEXT(SalesDataTable[[#This Row],[Order Date]],"mmm")</f>
        <v>Jun</v>
      </c>
      <c r="G1016" s="3" t="s">
        <v>0</v>
      </c>
      <c r="H1016" s="3" t="s">
        <v>36</v>
      </c>
      <c r="I1016" s="3" t="s">
        <v>19</v>
      </c>
      <c r="J1016" s="3" t="s">
        <v>16</v>
      </c>
      <c r="K1016" s="3" t="s">
        <v>4</v>
      </c>
      <c r="L1016" s="3" t="s">
        <v>5</v>
      </c>
      <c r="M1016" s="7">
        <v>2</v>
      </c>
      <c r="N1016" s="4">
        <v>83.28</v>
      </c>
      <c r="O1016" s="5">
        <v>0</v>
      </c>
      <c r="P1016" s="4">
        <v>43.56</v>
      </c>
      <c r="Q1016" s="4">
        <f t="shared" si="60"/>
        <v>166.56</v>
      </c>
      <c r="R1016" s="4">
        <f t="shared" si="61"/>
        <v>87.12</v>
      </c>
      <c r="S1016" s="4">
        <f t="shared" si="62"/>
        <v>79.44</v>
      </c>
      <c r="T1016" s="6">
        <f t="shared" si="63"/>
        <v>0.47694524495677232</v>
      </c>
    </row>
    <row r="1017" spans="1:20" ht="15.6">
      <c r="A1017" s="2">
        <v>4349</v>
      </c>
      <c r="B1017" s="10">
        <v>46179</v>
      </c>
      <c r="C1017" s="3">
        <f>YEAR(SalesDataTable[[#This Row],[Order Date]])</f>
        <v>2026</v>
      </c>
      <c r="D1017" s="13" t="str">
        <f>"Q"&amp;ROUNDUP(MONTH(SalesDataTable[[#This Row],[Order Date]])/3,0)</f>
        <v>Q2</v>
      </c>
      <c r="E1017" s="13">
        <f>MONTH(SalesDataTable[[#This Row],[Order Date]])</f>
        <v>6</v>
      </c>
      <c r="F1017" s="3" t="str">
        <f>TEXT(SalesDataTable[[#This Row],[Order Date]],"mmm")</f>
        <v>Jun</v>
      </c>
      <c r="G1017" s="3" t="s">
        <v>20</v>
      </c>
      <c r="H1017" s="3" t="s">
        <v>31</v>
      </c>
      <c r="I1017" s="3" t="s">
        <v>19</v>
      </c>
      <c r="J1017" s="3" t="s">
        <v>16</v>
      </c>
      <c r="K1017" s="3" t="s">
        <v>4</v>
      </c>
      <c r="L1017" s="3" t="s">
        <v>5</v>
      </c>
      <c r="M1017" s="7">
        <v>1</v>
      </c>
      <c r="N1017" s="4">
        <v>80.349999999999994</v>
      </c>
      <c r="O1017" s="5">
        <v>0.15</v>
      </c>
      <c r="P1017" s="4">
        <v>43.51</v>
      </c>
      <c r="Q1017" s="4">
        <f t="shared" si="60"/>
        <v>68.297499999999999</v>
      </c>
      <c r="R1017" s="4">
        <f t="shared" si="61"/>
        <v>43.51</v>
      </c>
      <c r="S1017" s="4">
        <f t="shared" si="62"/>
        <v>24.787500000000001</v>
      </c>
      <c r="T1017" s="6">
        <f t="shared" si="63"/>
        <v>0.3629342216040119</v>
      </c>
    </row>
    <row r="1018" spans="1:20" ht="15.6">
      <c r="A1018" s="2">
        <v>4989</v>
      </c>
      <c r="B1018" s="10">
        <v>46179</v>
      </c>
      <c r="C1018" s="3">
        <f>YEAR(SalesDataTable[[#This Row],[Order Date]])</f>
        <v>2026</v>
      </c>
      <c r="D1018" s="13" t="str">
        <f>"Q"&amp;ROUNDUP(MONTH(SalesDataTable[[#This Row],[Order Date]])/3,0)</f>
        <v>Q2</v>
      </c>
      <c r="E1018" s="13">
        <f>MONTH(SalesDataTable[[#This Row],[Order Date]])</f>
        <v>6</v>
      </c>
      <c r="F1018" s="3" t="str">
        <f>TEXT(SalesDataTable[[#This Row],[Order Date]],"mmm")</f>
        <v>Jun</v>
      </c>
      <c r="G1018" s="3" t="s">
        <v>6</v>
      </c>
      <c r="H1018" s="3" t="s">
        <v>7</v>
      </c>
      <c r="I1018" s="3" t="s">
        <v>2</v>
      </c>
      <c r="J1018" s="3" t="s">
        <v>3</v>
      </c>
      <c r="K1018" s="3" t="s">
        <v>4</v>
      </c>
      <c r="L1018" s="3" t="s">
        <v>26</v>
      </c>
      <c r="M1018" s="7">
        <v>1</v>
      </c>
      <c r="N1018" s="4">
        <v>40.86</v>
      </c>
      <c r="O1018" s="5">
        <v>0.05</v>
      </c>
      <c r="P1018" s="4">
        <v>16.899999999999999</v>
      </c>
      <c r="Q1018" s="4">
        <f t="shared" si="60"/>
        <v>38.817</v>
      </c>
      <c r="R1018" s="4">
        <f t="shared" si="61"/>
        <v>16.899999999999999</v>
      </c>
      <c r="S1018" s="4">
        <f t="shared" si="62"/>
        <v>21.917000000000002</v>
      </c>
      <c r="T1018" s="6">
        <f t="shared" si="63"/>
        <v>0.564623747327202</v>
      </c>
    </row>
    <row r="1019" spans="1:20" ht="15.6">
      <c r="A1019" s="2">
        <v>713</v>
      </c>
      <c r="B1019" s="10">
        <v>46180</v>
      </c>
      <c r="C1019" s="3">
        <f>YEAR(SalesDataTable[[#This Row],[Order Date]])</f>
        <v>2026</v>
      </c>
      <c r="D1019" s="13" t="str">
        <f>"Q"&amp;ROUNDUP(MONTH(SalesDataTable[[#This Row],[Order Date]])/3,0)</f>
        <v>Q2</v>
      </c>
      <c r="E1019" s="13">
        <f>MONTH(SalesDataTable[[#This Row],[Order Date]])</f>
        <v>6</v>
      </c>
      <c r="F1019" s="3" t="str">
        <f>TEXT(SalesDataTable[[#This Row],[Order Date]],"mmm")</f>
        <v>Jun</v>
      </c>
      <c r="G1019" s="3" t="s">
        <v>6</v>
      </c>
      <c r="H1019" s="3" t="s">
        <v>27</v>
      </c>
      <c r="I1019" s="3" t="s">
        <v>19</v>
      </c>
      <c r="J1019" s="3" t="s">
        <v>3</v>
      </c>
      <c r="K1019" s="3" t="s">
        <v>14</v>
      </c>
      <c r="L1019" s="3" t="s">
        <v>15</v>
      </c>
      <c r="M1019" s="7">
        <v>4</v>
      </c>
      <c r="N1019" s="4">
        <v>36.299999999999997</v>
      </c>
      <c r="O1019" s="5">
        <v>0.05</v>
      </c>
      <c r="P1019" s="4">
        <v>13.16</v>
      </c>
      <c r="Q1019" s="4">
        <f t="shared" si="60"/>
        <v>137.93999999999997</v>
      </c>
      <c r="R1019" s="4">
        <f t="shared" si="61"/>
        <v>52.64</v>
      </c>
      <c r="S1019" s="4">
        <f t="shared" si="62"/>
        <v>85.299999999999969</v>
      </c>
      <c r="T1019" s="6">
        <f t="shared" si="63"/>
        <v>0.61838480498767567</v>
      </c>
    </row>
    <row r="1020" spans="1:20" ht="15.6">
      <c r="A1020" s="2">
        <v>3355</v>
      </c>
      <c r="B1020" s="10">
        <v>46180</v>
      </c>
      <c r="C1020" s="3">
        <f>YEAR(SalesDataTable[[#This Row],[Order Date]])</f>
        <v>2026</v>
      </c>
      <c r="D1020" s="13" t="str">
        <f>"Q"&amp;ROUNDUP(MONTH(SalesDataTable[[#This Row],[Order Date]])/3,0)</f>
        <v>Q2</v>
      </c>
      <c r="E1020" s="13">
        <f>MONTH(SalesDataTable[[#This Row],[Order Date]])</f>
        <v>6</v>
      </c>
      <c r="F1020" s="3" t="str">
        <f>TEXT(SalesDataTable[[#This Row],[Order Date]],"mmm")</f>
        <v>Jun</v>
      </c>
      <c r="G1020" s="3" t="s">
        <v>0</v>
      </c>
      <c r="H1020" s="3" t="s">
        <v>50</v>
      </c>
      <c r="I1020" s="3" t="s">
        <v>8</v>
      </c>
      <c r="J1020" s="3" t="s">
        <v>13</v>
      </c>
      <c r="K1020" s="3" t="s">
        <v>23</v>
      </c>
      <c r="L1020" s="3" t="s">
        <v>24</v>
      </c>
      <c r="M1020" s="7">
        <v>10</v>
      </c>
      <c r="N1020" s="4">
        <v>338.26</v>
      </c>
      <c r="O1020" s="5">
        <v>0.05</v>
      </c>
      <c r="P1020" s="4">
        <v>197.42</v>
      </c>
      <c r="Q1020" s="4">
        <f t="shared" si="60"/>
        <v>3213.47</v>
      </c>
      <c r="R1020" s="4">
        <f t="shared" si="61"/>
        <v>1974.1999999999998</v>
      </c>
      <c r="S1020" s="4">
        <f t="shared" si="62"/>
        <v>1239.27</v>
      </c>
      <c r="T1020" s="6">
        <f t="shared" si="63"/>
        <v>0.38564853569505864</v>
      </c>
    </row>
    <row r="1021" spans="1:20" ht="15.6">
      <c r="A1021" s="2">
        <v>3879</v>
      </c>
      <c r="B1021" s="10">
        <v>46180</v>
      </c>
      <c r="C1021" s="3">
        <f>YEAR(SalesDataTable[[#This Row],[Order Date]])</f>
        <v>2026</v>
      </c>
      <c r="D1021" s="13" t="str">
        <f>"Q"&amp;ROUNDUP(MONTH(SalesDataTable[[#This Row],[Order Date]])/3,0)</f>
        <v>Q2</v>
      </c>
      <c r="E1021" s="13">
        <f>MONTH(SalesDataTable[[#This Row],[Order Date]])</f>
        <v>6</v>
      </c>
      <c r="F1021" s="3" t="str">
        <f>TEXT(SalesDataTable[[#This Row],[Order Date]],"mmm")</f>
        <v>Jun</v>
      </c>
      <c r="G1021" s="3" t="s">
        <v>0</v>
      </c>
      <c r="H1021" s="3" t="s">
        <v>36</v>
      </c>
      <c r="I1021" s="3" t="s">
        <v>28</v>
      </c>
      <c r="J1021" s="3" t="s">
        <v>3</v>
      </c>
      <c r="K1021" s="3" t="s">
        <v>4</v>
      </c>
      <c r="L1021" s="3" t="s">
        <v>26</v>
      </c>
      <c r="M1021" s="7">
        <v>2</v>
      </c>
      <c r="N1021" s="4">
        <v>41.25</v>
      </c>
      <c r="O1021" s="5">
        <v>0</v>
      </c>
      <c r="P1021" s="4">
        <v>17.13</v>
      </c>
      <c r="Q1021" s="4">
        <f t="shared" si="60"/>
        <v>82.5</v>
      </c>
      <c r="R1021" s="4">
        <f t="shared" si="61"/>
        <v>34.26</v>
      </c>
      <c r="S1021" s="4">
        <f t="shared" si="62"/>
        <v>48.24</v>
      </c>
      <c r="T1021" s="6">
        <f t="shared" si="63"/>
        <v>0.58472727272727276</v>
      </c>
    </row>
    <row r="1022" spans="1:20" ht="15.6">
      <c r="A1022" s="2">
        <v>3989</v>
      </c>
      <c r="B1022" s="10">
        <v>46180</v>
      </c>
      <c r="C1022" s="3">
        <f>YEAR(SalesDataTable[[#This Row],[Order Date]])</f>
        <v>2026</v>
      </c>
      <c r="D1022" s="13" t="str">
        <f>"Q"&amp;ROUNDUP(MONTH(SalesDataTable[[#This Row],[Order Date]])/3,0)</f>
        <v>Q2</v>
      </c>
      <c r="E1022" s="13">
        <f>MONTH(SalesDataTable[[#This Row],[Order Date]])</f>
        <v>6</v>
      </c>
      <c r="F1022" s="3" t="str">
        <f>TEXT(SalesDataTable[[#This Row],[Order Date]],"mmm")</f>
        <v>Jun</v>
      </c>
      <c r="G1022" s="3" t="s">
        <v>6</v>
      </c>
      <c r="H1022" s="3" t="s">
        <v>43</v>
      </c>
      <c r="I1022" s="3" t="s">
        <v>2</v>
      </c>
      <c r="J1022" s="3" t="s">
        <v>3</v>
      </c>
      <c r="K1022" s="3" t="s">
        <v>9</v>
      </c>
      <c r="L1022" s="3" t="s">
        <v>10</v>
      </c>
      <c r="M1022" s="7">
        <v>2</v>
      </c>
      <c r="N1022" s="4">
        <v>92</v>
      </c>
      <c r="O1022" s="5">
        <v>0</v>
      </c>
      <c r="P1022" s="4">
        <v>44.27</v>
      </c>
      <c r="Q1022" s="4">
        <f t="shared" si="60"/>
        <v>184</v>
      </c>
      <c r="R1022" s="4">
        <f t="shared" si="61"/>
        <v>88.54</v>
      </c>
      <c r="S1022" s="4">
        <f t="shared" si="62"/>
        <v>95.46</v>
      </c>
      <c r="T1022" s="6">
        <f t="shared" si="63"/>
        <v>0.51880434782608698</v>
      </c>
    </row>
    <row r="1023" spans="1:20" ht="15.6">
      <c r="A1023" s="2">
        <v>4193</v>
      </c>
      <c r="B1023" s="10">
        <v>46180</v>
      </c>
      <c r="C1023" s="3">
        <f>YEAR(SalesDataTable[[#This Row],[Order Date]])</f>
        <v>2026</v>
      </c>
      <c r="D1023" s="13" t="str">
        <f>"Q"&amp;ROUNDUP(MONTH(SalesDataTable[[#This Row],[Order Date]])/3,0)</f>
        <v>Q2</v>
      </c>
      <c r="E1023" s="13">
        <f>MONTH(SalesDataTable[[#This Row],[Order Date]])</f>
        <v>6</v>
      </c>
      <c r="F1023" s="3" t="str">
        <f>TEXT(SalesDataTable[[#This Row],[Order Date]],"mmm")</f>
        <v>Jun</v>
      </c>
      <c r="G1023" s="3" t="s">
        <v>6</v>
      </c>
      <c r="H1023" s="3" t="s">
        <v>27</v>
      </c>
      <c r="I1023" s="3" t="s">
        <v>2</v>
      </c>
      <c r="J1023" s="3" t="s">
        <v>13</v>
      </c>
      <c r="K1023" s="3" t="s">
        <v>23</v>
      </c>
      <c r="L1023" s="3" t="s">
        <v>40</v>
      </c>
      <c r="M1023" s="7">
        <v>1</v>
      </c>
      <c r="N1023" s="4">
        <v>80.89</v>
      </c>
      <c r="O1023" s="5">
        <v>0.1</v>
      </c>
      <c r="P1023" s="4">
        <v>40.32</v>
      </c>
      <c r="Q1023" s="4">
        <f t="shared" si="60"/>
        <v>72.801000000000002</v>
      </c>
      <c r="R1023" s="4">
        <f t="shared" si="61"/>
        <v>40.32</v>
      </c>
      <c r="S1023" s="4">
        <f t="shared" si="62"/>
        <v>32.481000000000002</v>
      </c>
      <c r="T1023" s="6">
        <f t="shared" si="63"/>
        <v>0.44616145382618372</v>
      </c>
    </row>
    <row r="1024" spans="1:20" ht="15.6">
      <c r="A1024" s="2">
        <v>4413</v>
      </c>
      <c r="B1024" s="10">
        <v>46180</v>
      </c>
      <c r="C1024" s="3">
        <f>YEAR(SalesDataTable[[#This Row],[Order Date]])</f>
        <v>2026</v>
      </c>
      <c r="D1024" s="13" t="str">
        <f>"Q"&amp;ROUNDUP(MONTH(SalesDataTable[[#This Row],[Order Date]])/3,0)</f>
        <v>Q2</v>
      </c>
      <c r="E1024" s="13">
        <f>MONTH(SalesDataTable[[#This Row],[Order Date]])</f>
        <v>6</v>
      </c>
      <c r="F1024" s="3" t="str">
        <f>TEXT(SalesDataTable[[#This Row],[Order Date]],"mmm")</f>
        <v>Jun</v>
      </c>
      <c r="G1024" s="3" t="s">
        <v>0</v>
      </c>
      <c r="H1024" s="3" t="s">
        <v>1</v>
      </c>
      <c r="I1024" s="3" t="s">
        <v>19</v>
      </c>
      <c r="J1024" s="3" t="s">
        <v>13</v>
      </c>
      <c r="K1024" s="3" t="s">
        <v>23</v>
      </c>
      <c r="L1024" s="3" t="s">
        <v>29</v>
      </c>
      <c r="M1024" s="7">
        <v>1</v>
      </c>
      <c r="N1024" s="4">
        <v>194.73</v>
      </c>
      <c r="O1024" s="5">
        <v>0</v>
      </c>
      <c r="P1024" s="4">
        <v>101.91</v>
      </c>
      <c r="Q1024" s="4">
        <f t="shared" si="60"/>
        <v>194.73</v>
      </c>
      <c r="R1024" s="4">
        <f t="shared" si="61"/>
        <v>101.91</v>
      </c>
      <c r="S1024" s="4">
        <f t="shared" si="62"/>
        <v>92.82</v>
      </c>
      <c r="T1024" s="6">
        <f t="shared" si="63"/>
        <v>0.47665999075643195</v>
      </c>
    </row>
    <row r="1025" spans="1:20" ht="15.6">
      <c r="A1025" s="2">
        <v>4598</v>
      </c>
      <c r="B1025" s="10">
        <v>46180</v>
      </c>
      <c r="C1025" s="3">
        <f>YEAR(SalesDataTable[[#This Row],[Order Date]])</f>
        <v>2026</v>
      </c>
      <c r="D1025" s="13" t="str">
        <f>"Q"&amp;ROUNDUP(MONTH(SalesDataTable[[#This Row],[Order Date]])/3,0)</f>
        <v>Q2</v>
      </c>
      <c r="E1025" s="13">
        <f>MONTH(SalesDataTable[[#This Row],[Order Date]])</f>
        <v>6</v>
      </c>
      <c r="F1025" s="3" t="str">
        <f>TEXT(SalesDataTable[[#This Row],[Order Date]],"mmm")</f>
        <v>Jun</v>
      </c>
      <c r="G1025" s="3" t="s">
        <v>20</v>
      </c>
      <c r="H1025" s="3" t="s">
        <v>21</v>
      </c>
      <c r="I1025" s="3" t="s">
        <v>8</v>
      </c>
      <c r="J1025" s="3" t="s">
        <v>16</v>
      </c>
      <c r="K1025" s="3" t="s">
        <v>9</v>
      </c>
      <c r="L1025" s="3" t="s">
        <v>10</v>
      </c>
      <c r="M1025" s="7">
        <v>5</v>
      </c>
      <c r="N1025" s="4">
        <v>93.82</v>
      </c>
      <c r="O1025" s="5">
        <v>0.15</v>
      </c>
      <c r="P1025" s="4">
        <v>46.06</v>
      </c>
      <c r="Q1025" s="4">
        <f t="shared" si="60"/>
        <v>398.73499999999996</v>
      </c>
      <c r="R1025" s="4">
        <f t="shared" si="61"/>
        <v>230.3</v>
      </c>
      <c r="S1025" s="4">
        <f t="shared" si="62"/>
        <v>168.43499999999995</v>
      </c>
      <c r="T1025" s="6">
        <f t="shared" si="63"/>
        <v>0.4224234140469233</v>
      </c>
    </row>
    <row r="1026" spans="1:20" ht="15.6">
      <c r="A1026" s="2">
        <v>72</v>
      </c>
      <c r="B1026" s="10">
        <v>46181</v>
      </c>
      <c r="C1026" s="3">
        <f>YEAR(SalesDataTable[[#This Row],[Order Date]])</f>
        <v>2026</v>
      </c>
      <c r="D1026" s="13" t="str">
        <f>"Q"&amp;ROUNDUP(MONTH(SalesDataTable[[#This Row],[Order Date]])/3,0)</f>
        <v>Q2</v>
      </c>
      <c r="E1026" s="13">
        <f>MONTH(SalesDataTable[[#This Row],[Order Date]])</f>
        <v>6</v>
      </c>
      <c r="F1026" s="3" t="str">
        <f>TEXT(SalesDataTable[[#This Row],[Order Date]],"mmm")</f>
        <v>Jun</v>
      </c>
      <c r="G1026" s="3" t="s">
        <v>11</v>
      </c>
      <c r="H1026" s="3" t="s">
        <v>39</v>
      </c>
      <c r="I1026" s="3" t="s">
        <v>19</v>
      </c>
      <c r="J1026" s="3" t="s">
        <v>13</v>
      </c>
      <c r="K1026" s="3" t="s">
        <v>9</v>
      </c>
      <c r="L1026" s="3" t="s">
        <v>17</v>
      </c>
      <c r="M1026" s="7">
        <v>3</v>
      </c>
      <c r="N1026" s="4">
        <v>142.53</v>
      </c>
      <c r="O1026" s="5">
        <v>0</v>
      </c>
      <c r="P1026" s="4">
        <v>80.67</v>
      </c>
      <c r="Q1026" s="4">
        <f t="shared" ref="Q1026:Q1089" si="64">M1026*N1026*(1-O1026)</f>
        <v>427.59000000000003</v>
      </c>
      <c r="R1026" s="4">
        <f t="shared" ref="R1026:R1089" si="65">M1026*P1026</f>
        <v>242.01</v>
      </c>
      <c r="S1026" s="4">
        <f t="shared" ref="S1026:S1089" si="66">Q1026-R1026</f>
        <v>185.58000000000004</v>
      </c>
      <c r="T1026" s="6">
        <f t="shared" ref="T1026:T1089" si="67">IFERROR(S1026/Q1026,0)</f>
        <v>0.43401389181225014</v>
      </c>
    </row>
    <row r="1027" spans="1:20" ht="15.6">
      <c r="A1027" s="2">
        <v>176</v>
      </c>
      <c r="B1027" s="10">
        <v>46181</v>
      </c>
      <c r="C1027" s="3">
        <f>YEAR(SalesDataTable[[#This Row],[Order Date]])</f>
        <v>2026</v>
      </c>
      <c r="D1027" s="13" t="str">
        <f>"Q"&amp;ROUNDUP(MONTH(SalesDataTable[[#This Row],[Order Date]])/3,0)</f>
        <v>Q2</v>
      </c>
      <c r="E1027" s="13">
        <f>MONTH(SalesDataTable[[#This Row],[Order Date]])</f>
        <v>6</v>
      </c>
      <c r="F1027" s="3" t="str">
        <f>TEXT(SalesDataTable[[#This Row],[Order Date]],"mmm")</f>
        <v>Jun</v>
      </c>
      <c r="G1027" s="3" t="s">
        <v>6</v>
      </c>
      <c r="H1027" s="3" t="s">
        <v>49</v>
      </c>
      <c r="I1027" s="3" t="s">
        <v>2</v>
      </c>
      <c r="J1027" s="3" t="s">
        <v>3</v>
      </c>
      <c r="K1027" s="3" t="s">
        <v>23</v>
      </c>
      <c r="L1027" s="3" t="s">
        <v>29</v>
      </c>
      <c r="M1027" s="7">
        <v>1</v>
      </c>
      <c r="N1027" s="4">
        <v>196.33</v>
      </c>
      <c r="O1027" s="5">
        <v>0</v>
      </c>
      <c r="P1027" s="4">
        <v>103.27</v>
      </c>
      <c r="Q1027" s="4">
        <f t="shared" si="64"/>
        <v>196.33</v>
      </c>
      <c r="R1027" s="4">
        <f t="shared" si="65"/>
        <v>103.27</v>
      </c>
      <c r="S1027" s="4">
        <f t="shared" si="66"/>
        <v>93.060000000000016</v>
      </c>
      <c r="T1027" s="6">
        <f t="shared" si="67"/>
        <v>0.47399786074466466</v>
      </c>
    </row>
    <row r="1028" spans="1:20" ht="15.6">
      <c r="A1028" s="2">
        <v>205</v>
      </c>
      <c r="B1028" s="10">
        <v>46181</v>
      </c>
      <c r="C1028" s="3">
        <f>YEAR(SalesDataTable[[#This Row],[Order Date]])</f>
        <v>2026</v>
      </c>
      <c r="D1028" s="13" t="str">
        <f>"Q"&amp;ROUNDUP(MONTH(SalesDataTable[[#This Row],[Order Date]])/3,0)</f>
        <v>Q2</v>
      </c>
      <c r="E1028" s="13">
        <f>MONTH(SalesDataTable[[#This Row],[Order Date]])</f>
        <v>6</v>
      </c>
      <c r="F1028" s="3" t="str">
        <f>TEXT(SalesDataTable[[#This Row],[Order Date]],"mmm")</f>
        <v>Jun</v>
      </c>
      <c r="G1028" s="3" t="s">
        <v>20</v>
      </c>
      <c r="H1028" s="3" t="s">
        <v>31</v>
      </c>
      <c r="I1028" s="3" t="s">
        <v>2</v>
      </c>
      <c r="J1028" s="3" t="s">
        <v>13</v>
      </c>
      <c r="K1028" s="3" t="s">
        <v>4</v>
      </c>
      <c r="L1028" s="3" t="s">
        <v>26</v>
      </c>
      <c r="M1028" s="7">
        <v>2</v>
      </c>
      <c r="N1028" s="4">
        <v>41.05</v>
      </c>
      <c r="O1028" s="5">
        <v>0</v>
      </c>
      <c r="P1028" s="4">
        <v>16.690000000000001</v>
      </c>
      <c r="Q1028" s="4">
        <f t="shared" si="64"/>
        <v>82.1</v>
      </c>
      <c r="R1028" s="4">
        <f t="shared" si="65"/>
        <v>33.380000000000003</v>
      </c>
      <c r="S1028" s="4">
        <f t="shared" si="66"/>
        <v>48.719999999999992</v>
      </c>
      <c r="T1028" s="6">
        <f t="shared" si="67"/>
        <v>0.59342265529841653</v>
      </c>
    </row>
    <row r="1029" spans="1:20" ht="15.6">
      <c r="A1029" s="2">
        <v>896</v>
      </c>
      <c r="B1029" s="10">
        <v>46181</v>
      </c>
      <c r="C1029" s="3">
        <f>YEAR(SalesDataTable[[#This Row],[Order Date]])</f>
        <v>2026</v>
      </c>
      <c r="D1029" s="13" t="str">
        <f>"Q"&amp;ROUNDUP(MONTH(SalesDataTable[[#This Row],[Order Date]])/3,0)</f>
        <v>Q2</v>
      </c>
      <c r="E1029" s="13">
        <f>MONTH(SalesDataTable[[#This Row],[Order Date]])</f>
        <v>6</v>
      </c>
      <c r="F1029" s="3" t="str">
        <f>TEXT(SalesDataTable[[#This Row],[Order Date]],"mmm")</f>
        <v>Jun</v>
      </c>
      <c r="G1029" s="3" t="s">
        <v>20</v>
      </c>
      <c r="H1029" s="3" t="s">
        <v>33</v>
      </c>
      <c r="I1029" s="3" t="s">
        <v>2</v>
      </c>
      <c r="J1029" s="3" t="s">
        <v>13</v>
      </c>
      <c r="K1029" s="3" t="s">
        <v>34</v>
      </c>
      <c r="L1029" s="3" t="s">
        <v>38</v>
      </c>
      <c r="M1029" s="7">
        <v>1</v>
      </c>
      <c r="N1029" s="4">
        <v>123.09</v>
      </c>
      <c r="O1029" s="5">
        <v>0</v>
      </c>
      <c r="P1029" s="4">
        <v>68.03</v>
      </c>
      <c r="Q1029" s="4">
        <f t="shared" si="64"/>
        <v>123.09</v>
      </c>
      <c r="R1029" s="4">
        <f t="shared" si="65"/>
        <v>68.03</v>
      </c>
      <c r="S1029" s="4">
        <f t="shared" si="66"/>
        <v>55.06</v>
      </c>
      <c r="T1029" s="6">
        <f t="shared" si="67"/>
        <v>0.44731497278414167</v>
      </c>
    </row>
    <row r="1030" spans="1:20" ht="15.6">
      <c r="A1030" s="2">
        <v>1697</v>
      </c>
      <c r="B1030" s="10">
        <v>46181</v>
      </c>
      <c r="C1030" s="3">
        <f>YEAR(SalesDataTable[[#This Row],[Order Date]])</f>
        <v>2026</v>
      </c>
      <c r="D1030" s="13" t="str">
        <f>"Q"&amp;ROUNDUP(MONTH(SalesDataTable[[#This Row],[Order Date]])/3,0)</f>
        <v>Q2</v>
      </c>
      <c r="E1030" s="13">
        <f>MONTH(SalesDataTable[[#This Row],[Order Date]])</f>
        <v>6</v>
      </c>
      <c r="F1030" s="3" t="str">
        <f>TEXT(SalesDataTable[[#This Row],[Order Date]],"mmm")</f>
        <v>Jun</v>
      </c>
      <c r="G1030" s="3" t="s">
        <v>6</v>
      </c>
      <c r="H1030" s="3" t="s">
        <v>43</v>
      </c>
      <c r="I1030" s="3" t="s">
        <v>2</v>
      </c>
      <c r="J1030" s="3" t="s">
        <v>16</v>
      </c>
      <c r="K1030" s="3" t="s">
        <v>9</v>
      </c>
      <c r="L1030" s="3" t="s">
        <v>17</v>
      </c>
      <c r="M1030" s="7">
        <v>2</v>
      </c>
      <c r="N1030" s="4">
        <v>141.09</v>
      </c>
      <c r="O1030" s="5">
        <v>0</v>
      </c>
      <c r="P1030" s="4">
        <v>81.69</v>
      </c>
      <c r="Q1030" s="4">
        <f t="shared" si="64"/>
        <v>282.18</v>
      </c>
      <c r="R1030" s="4">
        <f t="shared" si="65"/>
        <v>163.38</v>
      </c>
      <c r="S1030" s="4">
        <f t="shared" si="66"/>
        <v>118.80000000000001</v>
      </c>
      <c r="T1030" s="6">
        <f t="shared" si="67"/>
        <v>0.42100786731873274</v>
      </c>
    </row>
    <row r="1031" spans="1:20" ht="15.6">
      <c r="A1031" s="2">
        <v>2159</v>
      </c>
      <c r="B1031" s="10">
        <v>46181</v>
      </c>
      <c r="C1031" s="3">
        <f>YEAR(SalesDataTable[[#This Row],[Order Date]])</f>
        <v>2026</v>
      </c>
      <c r="D1031" s="13" t="str">
        <f>"Q"&amp;ROUNDUP(MONTH(SalesDataTable[[#This Row],[Order Date]])/3,0)</f>
        <v>Q2</v>
      </c>
      <c r="E1031" s="13">
        <f>MONTH(SalesDataTable[[#This Row],[Order Date]])</f>
        <v>6</v>
      </c>
      <c r="F1031" s="3" t="str">
        <f>TEXT(SalesDataTable[[#This Row],[Order Date]],"mmm")</f>
        <v>Jun</v>
      </c>
      <c r="G1031" s="3" t="s">
        <v>11</v>
      </c>
      <c r="H1031" s="3" t="s">
        <v>39</v>
      </c>
      <c r="I1031" s="3" t="s">
        <v>19</v>
      </c>
      <c r="J1031" s="3" t="s">
        <v>13</v>
      </c>
      <c r="K1031" s="3" t="s">
        <v>9</v>
      </c>
      <c r="L1031" s="3" t="s">
        <v>37</v>
      </c>
      <c r="M1031" s="7">
        <v>1</v>
      </c>
      <c r="N1031" s="4">
        <v>157.04</v>
      </c>
      <c r="O1031" s="5">
        <v>0</v>
      </c>
      <c r="P1031" s="4">
        <v>77.540000000000006</v>
      </c>
      <c r="Q1031" s="4">
        <f t="shared" si="64"/>
        <v>157.04</v>
      </c>
      <c r="R1031" s="4">
        <f t="shared" si="65"/>
        <v>77.540000000000006</v>
      </c>
      <c r="S1031" s="4">
        <f t="shared" si="66"/>
        <v>79.499999999999986</v>
      </c>
      <c r="T1031" s="6">
        <f t="shared" si="67"/>
        <v>0.5062404482934284</v>
      </c>
    </row>
    <row r="1032" spans="1:20" ht="15.6">
      <c r="A1032" s="2">
        <v>2772</v>
      </c>
      <c r="B1032" s="10">
        <v>46181</v>
      </c>
      <c r="C1032" s="3">
        <f>YEAR(SalesDataTable[[#This Row],[Order Date]])</f>
        <v>2026</v>
      </c>
      <c r="D1032" s="13" t="str">
        <f>"Q"&amp;ROUNDUP(MONTH(SalesDataTable[[#This Row],[Order Date]])/3,0)</f>
        <v>Q2</v>
      </c>
      <c r="E1032" s="13">
        <f>MONTH(SalesDataTable[[#This Row],[Order Date]])</f>
        <v>6</v>
      </c>
      <c r="F1032" s="3" t="str">
        <f>TEXT(SalesDataTable[[#This Row],[Order Date]],"mmm")</f>
        <v>Jun</v>
      </c>
      <c r="G1032" s="3" t="s">
        <v>20</v>
      </c>
      <c r="H1032" s="3" t="s">
        <v>31</v>
      </c>
      <c r="I1032" s="3" t="s">
        <v>19</v>
      </c>
      <c r="J1032" s="3" t="s">
        <v>13</v>
      </c>
      <c r="K1032" s="3" t="s">
        <v>14</v>
      </c>
      <c r="L1032" s="3" t="s">
        <v>44</v>
      </c>
      <c r="M1032" s="7">
        <v>6</v>
      </c>
      <c r="N1032" s="4">
        <v>136.46</v>
      </c>
      <c r="O1032" s="5">
        <v>0</v>
      </c>
      <c r="P1032" s="4">
        <v>68.61</v>
      </c>
      <c r="Q1032" s="4">
        <f t="shared" si="64"/>
        <v>818.76</v>
      </c>
      <c r="R1032" s="4">
        <f t="shared" si="65"/>
        <v>411.65999999999997</v>
      </c>
      <c r="S1032" s="4">
        <f t="shared" si="66"/>
        <v>407.1</v>
      </c>
      <c r="T1032" s="6">
        <f t="shared" si="67"/>
        <v>0.49721530118716112</v>
      </c>
    </row>
    <row r="1033" spans="1:20" ht="15.6">
      <c r="A1033" s="2">
        <v>3091</v>
      </c>
      <c r="B1033" s="10">
        <v>46181</v>
      </c>
      <c r="C1033" s="3">
        <f>YEAR(SalesDataTable[[#This Row],[Order Date]])</f>
        <v>2026</v>
      </c>
      <c r="D1033" s="13" t="str">
        <f>"Q"&amp;ROUNDUP(MONTH(SalesDataTable[[#This Row],[Order Date]])/3,0)</f>
        <v>Q2</v>
      </c>
      <c r="E1033" s="13">
        <f>MONTH(SalesDataTable[[#This Row],[Order Date]])</f>
        <v>6</v>
      </c>
      <c r="F1033" s="3" t="str">
        <f>TEXT(SalesDataTable[[#This Row],[Order Date]],"mmm")</f>
        <v>Jun</v>
      </c>
      <c r="G1033" s="3" t="s">
        <v>0</v>
      </c>
      <c r="H1033" s="3" t="s">
        <v>1</v>
      </c>
      <c r="I1033" s="3" t="s">
        <v>2</v>
      </c>
      <c r="J1033" s="3" t="s">
        <v>13</v>
      </c>
      <c r="K1033" s="3" t="s">
        <v>34</v>
      </c>
      <c r="L1033" s="3" t="s">
        <v>42</v>
      </c>
      <c r="M1033" s="7">
        <v>1</v>
      </c>
      <c r="N1033" s="4">
        <v>36.1</v>
      </c>
      <c r="O1033" s="5">
        <v>0</v>
      </c>
      <c r="P1033" s="4">
        <v>13.65</v>
      </c>
      <c r="Q1033" s="4">
        <f t="shared" si="64"/>
        <v>36.1</v>
      </c>
      <c r="R1033" s="4">
        <f t="shared" si="65"/>
        <v>13.65</v>
      </c>
      <c r="S1033" s="4">
        <f t="shared" si="66"/>
        <v>22.450000000000003</v>
      </c>
      <c r="T1033" s="6">
        <f t="shared" si="67"/>
        <v>0.62188365650969535</v>
      </c>
    </row>
    <row r="1034" spans="1:20" ht="15.6">
      <c r="A1034" s="2">
        <v>4241</v>
      </c>
      <c r="B1034" s="10">
        <v>46181</v>
      </c>
      <c r="C1034" s="3">
        <f>YEAR(SalesDataTable[[#This Row],[Order Date]])</f>
        <v>2026</v>
      </c>
      <c r="D1034" s="13" t="str">
        <f>"Q"&amp;ROUNDUP(MONTH(SalesDataTable[[#This Row],[Order Date]])/3,0)</f>
        <v>Q2</v>
      </c>
      <c r="E1034" s="13">
        <f>MONTH(SalesDataTable[[#This Row],[Order Date]])</f>
        <v>6</v>
      </c>
      <c r="F1034" s="3" t="str">
        <f>TEXT(SalesDataTable[[#This Row],[Order Date]],"mmm")</f>
        <v>Jun</v>
      </c>
      <c r="G1034" s="3" t="s">
        <v>20</v>
      </c>
      <c r="H1034" s="3" t="s">
        <v>47</v>
      </c>
      <c r="I1034" s="3" t="s">
        <v>2</v>
      </c>
      <c r="J1034" s="3" t="s">
        <v>13</v>
      </c>
      <c r="K1034" s="3" t="s">
        <v>9</v>
      </c>
      <c r="L1034" s="3" t="s">
        <v>10</v>
      </c>
      <c r="M1034" s="7">
        <v>3</v>
      </c>
      <c r="N1034" s="4">
        <v>92.73</v>
      </c>
      <c r="O1034" s="5">
        <v>0</v>
      </c>
      <c r="P1034" s="4">
        <v>44.68</v>
      </c>
      <c r="Q1034" s="4">
        <f t="shared" si="64"/>
        <v>278.19</v>
      </c>
      <c r="R1034" s="4">
        <f t="shared" si="65"/>
        <v>134.04</v>
      </c>
      <c r="S1034" s="4">
        <f t="shared" si="66"/>
        <v>144.15</v>
      </c>
      <c r="T1034" s="6">
        <f t="shared" si="67"/>
        <v>0.51817103418526911</v>
      </c>
    </row>
    <row r="1035" spans="1:20" ht="15.6">
      <c r="A1035" s="2">
        <v>5185</v>
      </c>
      <c r="B1035" s="10">
        <v>46181</v>
      </c>
      <c r="C1035" s="3">
        <f>YEAR(SalesDataTable[[#This Row],[Order Date]])</f>
        <v>2026</v>
      </c>
      <c r="D1035" s="13" t="str">
        <f>"Q"&amp;ROUNDUP(MONTH(SalesDataTable[[#This Row],[Order Date]])/3,0)</f>
        <v>Q2</v>
      </c>
      <c r="E1035" s="13">
        <f>MONTH(SalesDataTable[[#This Row],[Order Date]])</f>
        <v>6</v>
      </c>
      <c r="F1035" s="3" t="str">
        <f>TEXT(SalesDataTable[[#This Row],[Order Date]],"mmm")</f>
        <v>Jun</v>
      </c>
      <c r="G1035" s="3" t="s">
        <v>6</v>
      </c>
      <c r="H1035" s="3" t="s">
        <v>43</v>
      </c>
      <c r="I1035" s="3" t="s">
        <v>2</v>
      </c>
      <c r="J1035" s="3" t="s">
        <v>13</v>
      </c>
      <c r="K1035" s="3" t="s">
        <v>14</v>
      </c>
      <c r="L1035" s="3" t="s">
        <v>48</v>
      </c>
      <c r="M1035" s="7">
        <v>3</v>
      </c>
      <c r="N1035" s="4">
        <v>164.31</v>
      </c>
      <c r="O1035" s="5">
        <v>0.05</v>
      </c>
      <c r="P1035" s="4">
        <v>86</v>
      </c>
      <c r="Q1035" s="4">
        <f t="shared" si="64"/>
        <v>468.2835</v>
      </c>
      <c r="R1035" s="4">
        <f t="shared" si="65"/>
        <v>258</v>
      </c>
      <c r="S1035" s="4">
        <f t="shared" si="66"/>
        <v>210.2835</v>
      </c>
      <c r="T1035" s="6">
        <f t="shared" si="67"/>
        <v>0.44905169624810615</v>
      </c>
    </row>
    <row r="1036" spans="1:20" ht="15.6">
      <c r="A1036" s="2">
        <v>1437</v>
      </c>
      <c r="B1036" s="10">
        <v>46182</v>
      </c>
      <c r="C1036" s="3">
        <f>YEAR(SalesDataTable[[#This Row],[Order Date]])</f>
        <v>2026</v>
      </c>
      <c r="D1036" s="13" t="str">
        <f>"Q"&amp;ROUNDUP(MONTH(SalesDataTable[[#This Row],[Order Date]])/3,0)</f>
        <v>Q2</v>
      </c>
      <c r="E1036" s="13">
        <f>MONTH(SalesDataTable[[#This Row],[Order Date]])</f>
        <v>6</v>
      </c>
      <c r="F1036" s="3" t="str">
        <f>TEXT(SalesDataTable[[#This Row],[Order Date]],"mmm")</f>
        <v>Jun</v>
      </c>
      <c r="G1036" s="3" t="s">
        <v>20</v>
      </c>
      <c r="H1036" s="3" t="s">
        <v>33</v>
      </c>
      <c r="I1036" s="3" t="s">
        <v>28</v>
      </c>
      <c r="J1036" s="3" t="s">
        <v>13</v>
      </c>
      <c r="K1036" s="3" t="s">
        <v>14</v>
      </c>
      <c r="L1036" s="3" t="s">
        <v>15</v>
      </c>
      <c r="M1036" s="7">
        <v>2</v>
      </c>
      <c r="N1036" s="4">
        <v>36.85</v>
      </c>
      <c r="O1036" s="5">
        <v>0.1</v>
      </c>
      <c r="P1036" s="4">
        <v>13.92</v>
      </c>
      <c r="Q1036" s="4">
        <f t="shared" si="64"/>
        <v>66.33</v>
      </c>
      <c r="R1036" s="4">
        <f t="shared" si="65"/>
        <v>27.84</v>
      </c>
      <c r="S1036" s="4">
        <f t="shared" si="66"/>
        <v>38.489999999999995</v>
      </c>
      <c r="T1036" s="6">
        <f t="shared" si="67"/>
        <v>0.58028041610131154</v>
      </c>
    </row>
    <row r="1037" spans="1:20" ht="15.6">
      <c r="A1037" s="2">
        <v>2316</v>
      </c>
      <c r="B1037" s="10">
        <v>46182</v>
      </c>
      <c r="C1037" s="3">
        <f>YEAR(SalesDataTable[[#This Row],[Order Date]])</f>
        <v>2026</v>
      </c>
      <c r="D1037" s="13" t="str">
        <f>"Q"&amp;ROUNDUP(MONTH(SalesDataTable[[#This Row],[Order Date]])/3,0)</f>
        <v>Q2</v>
      </c>
      <c r="E1037" s="13">
        <f>MONTH(SalesDataTable[[#This Row],[Order Date]])</f>
        <v>6</v>
      </c>
      <c r="F1037" s="3" t="str">
        <f>TEXT(SalesDataTable[[#This Row],[Order Date]],"mmm")</f>
        <v>Jun</v>
      </c>
      <c r="G1037" s="3" t="s">
        <v>6</v>
      </c>
      <c r="H1037" s="3" t="s">
        <v>41</v>
      </c>
      <c r="I1037" s="3" t="s">
        <v>28</v>
      </c>
      <c r="J1037" s="3" t="s">
        <v>13</v>
      </c>
      <c r="K1037" s="3" t="s">
        <v>34</v>
      </c>
      <c r="L1037" s="3" t="s">
        <v>42</v>
      </c>
      <c r="M1037" s="7">
        <v>1</v>
      </c>
      <c r="N1037" s="4">
        <v>35.619999999999997</v>
      </c>
      <c r="O1037" s="5">
        <v>0</v>
      </c>
      <c r="P1037" s="4">
        <v>14.05</v>
      </c>
      <c r="Q1037" s="4">
        <f t="shared" si="64"/>
        <v>35.619999999999997</v>
      </c>
      <c r="R1037" s="4">
        <f t="shared" si="65"/>
        <v>14.05</v>
      </c>
      <c r="S1037" s="4">
        <f t="shared" si="66"/>
        <v>21.569999999999997</v>
      </c>
      <c r="T1037" s="6">
        <f t="shared" si="67"/>
        <v>0.60555867490174053</v>
      </c>
    </row>
    <row r="1038" spans="1:20" ht="15.6">
      <c r="A1038" s="2">
        <v>2329</v>
      </c>
      <c r="B1038" s="10">
        <v>46182</v>
      </c>
      <c r="C1038" s="3">
        <f>YEAR(SalesDataTable[[#This Row],[Order Date]])</f>
        <v>2026</v>
      </c>
      <c r="D1038" s="13" t="str">
        <f>"Q"&amp;ROUNDUP(MONTH(SalesDataTable[[#This Row],[Order Date]])/3,0)</f>
        <v>Q2</v>
      </c>
      <c r="E1038" s="13">
        <f>MONTH(SalesDataTable[[#This Row],[Order Date]])</f>
        <v>6</v>
      </c>
      <c r="F1038" s="3" t="str">
        <f>TEXT(SalesDataTable[[#This Row],[Order Date]],"mmm")</f>
        <v>Jun</v>
      </c>
      <c r="G1038" s="3" t="s">
        <v>20</v>
      </c>
      <c r="H1038" s="3" t="s">
        <v>33</v>
      </c>
      <c r="I1038" s="3" t="s">
        <v>2</v>
      </c>
      <c r="J1038" s="3" t="s">
        <v>13</v>
      </c>
      <c r="K1038" s="3" t="s">
        <v>9</v>
      </c>
      <c r="L1038" s="3" t="s">
        <v>37</v>
      </c>
      <c r="M1038" s="7">
        <v>3</v>
      </c>
      <c r="N1038" s="4">
        <v>157.43</v>
      </c>
      <c r="O1038" s="5">
        <v>0.15</v>
      </c>
      <c r="P1038" s="4">
        <v>77.56</v>
      </c>
      <c r="Q1038" s="4">
        <f t="shared" si="64"/>
        <v>401.44650000000001</v>
      </c>
      <c r="R1038" s="4">
        <f t="shared" si="65"/>
        <v>232.68</v>
      </c>
      <c r="S1038" s="4">
        <f t="shared" si="66"/>
        <v>168.76650000000001</v>
      </c>
      <c r="T1038" s="6">
        <f t="shared" si="67"/>
        <v>0.42039599299034863</v>
      </c>
    </row>
    <row r="1039" spans="1:20" ht="15.6">
      <c r="A1039" s="2">
        <v>3036</v>
      </c>
      <c r="B1039" s="10">
        <v>46182</v>
      </c>
      <c r="C1039" s="3">
        <f>YEAR(SalesDataTable[[#This Row],[Order Date]])</f>
        <v>2026</v>
      </c>
      <c r="D1039" s="13" t="str">
        <f>"Q"&amp;ROUNDUP(MONTH(SalesDataTable[[#This Row],[Order Date]])/3,0)</f>
        <v>Q2</v>
      </c>
      <c r="E1039" s="13">
        <f>MONTH(SalesDataTable[[#This Row],[Order Date]])</f>
        <v>6</v>
      </c>
      <c r="F1039" s="3" t="str">
        <f>TEXT(SalesDataTable[[#This Row],[Order Date]],"mmm")</f>
        <v>Jun</v>
      </c>
      <c r="G1039" s="3" t="s">
        <v>6</v>
      </c>
      <c r="H1039" s="3" t="s">
        <v>43</v>
      </c>
      <c r="I1039" s="3" t="s">
        <v>19</v>
      </c>
      <c r="J1039" s="3" t="s">
        <v>13</v>
      </c>
      <c r="K1039" s="3" t="s">
        <v>4</v>
      </c>
      <c r="L1039" s="3" t="s">
        <v>5</v>
      </c>
      <c r="M1039" s="7">
        <v>1</v>
      </c>
      <c r="N1039" s="4">
        <v>81.2</v>
      </c>
      <c r="O1039" s="5">
        <v>0.1</v>
      </c>
      <c r="P1039" s="4">
        <v>41.64</v>
      </c>
      <c r="Q1039" s="4">
        <f t="shared" si="64"/>
        <v>73.08</v>
      </c>
      <c r="R1039" s="4">
        <f t="shared" si="65"/>
        <v>41.64</v>
      </c>
      <c r="S1039" s="4">
        <f t="shared" si="66"/>
        <v>31.439999999999998</v>
      </c>
      <c r="T1039" s="6">
        <f t="shared" si="67"/>
        <v>0.43021346469622329</v>
      </c>
    </row>
    <row r="1040" spans="1:20" ht="15.6">
      <c r="A1040" s="2">
        <v>3429</v>
      </c>
      <c r="B1040" s="10">
        <v>46182</v>
      </c>
      <c r="C1040" s="3">
        <f>YEAR(SalesDataTable[[#This Row],[Order Date]])</f>
        <v>2026</v>
      </c>
      <c r="D1040" s="13" t="str">
        <f>"Q"&amp;ROUNDUP(MONTH(SalesDataTable[[#This Row],[Order Date]])/3,0)</f>
        <v>Q2</v>
      </c>
      <c r="E1040" s="13">
        <f>MONTH(SalesDataTable[[#This Row],[Order Date]])</f>
        <v>6</v>
      </c>
      <c r="F1040" s="3" t="str">
        <f>TEXT(SalesDataTable[[#This Row],[Order Date]],"mmm")</f>
        <v>Jun</v>
      </c>
      <c r="G1040" s="3" t="s">
        <v>20</v>
      </c>
      <c r="H1040" s="3" t="s">
        <v>47</v>
      </c>
      <c r="I1040" s="3" t="s">
        <v>2</v>
      </c>
      <c r="J1040" s="3" t="s">
        <v>3</v>
      </c>
      <c r="K1040" s="3" t="s">
        <v>9</v>
      </c>
      <c r="L1040" s="3" t="s">
        <v>10</v>
      </c>
      <c r="M1040" s="7">
        <v>4</v>
      </c>
      <c r="N1040" s="4">
        <v>93.58</v>
      </c>
      <c r="O1040" s="5">
        <v>0.1</v>
      </c>
      <c r="P1040" s="4">
        <v>44.56</v>
      </c>
      <c r="Q1040" s="4">
        <f t="shared" si="64"/>
        <v>336.88799999999998</v>
      </c>
      <c r="R1040" s="4">
        <f t="shared" si="65"/>
        <v>178.24</v>
      </c>
      <c r="S1040" s="4">
        <f t="shared" si="66"/>
        <v>158.64799999999997</v>
      </c>
      <c r="T1040" s="6">
        <f t="shared" si="67"/>
        <v>0.4709220868656645</v>
      </c>
    </row>
    <row r="1041" spans="1:20" ht="15.6">
      <c r="A1041" s="2">
        <v>3615</v>
      </c>
      <c r="B1041" s="10">
        <v>46182</v>
      </c>
      <c r="C1041" s="3">
        <f>YEAR(SalesDataTable[[#This Row],[Order Date]])</f>
        <v>2026</v>
      </c>
      <c r="D1041" s="13" t="str">
        <f>"Q"&amp;ROUNDUP(MONTH(SalesDataTable[[#This Row],[Order Date]])/3,0)</f>
        <v>Q2</v>
      </c>
      <c r="E1041" s="13">
        <f>MONTH(SalesDataTable[[#This Row],[Order Date]])</f>
        <v>6</v>
      </c>
      <c r="F1041" s="3" t="str">
        <f>TEXT(SalesDataTable[[#This Row],[Order Date]],"mmm")</f>
        <v>Jun</v>
      </c>
      <c r="G1041" s="3" t="s">
        <v>6</v>
      </c>
      <c r="H1041" s="3" t="s">
        <v>49</v>
      </c>
      <c r="I1041" s="3" t="s">
        <v>2</v>
      </c>
      <c r="J1041" s="3" t="s">
        <v>13</v>
      </c>
      <c r="K1041" s="3" t="s">
        <v>9</v>
      </c>
      <c r="L1041" s="3" t="s">
        <v>37</v>
      </c>
      <c r="M1041" s="7">
        <v>4</v>
      </c>
      <c r="N1041" s="4">
        <v>155.22</v>
      </c>
      <c r="O1041" s="5">
        <v>0</v>
      </c>
      <c r="P1041" s="4">
        <v>77.209999999999994</v>
      </c>
      <c r="Q1041" s="4">
        <f t="shared" si="64"/>
        <v>620.88</v>
      </c>
      <c r="R1041" s="4">
        <f t="shared" si="65"/>
        <v>308.83999999999997</v>
      </c>
      <c r="S1041" s="4">
        <f t="shared" si="66"/>
        <v>312.04000000000002</v>
      </c>
      <c r="T1041" s="6">
        <f t="shared" si="67"/>
        <v>0.50257698750161062</v>
      </c>
    </row>
    <row r="1042" spans="1:20" ht="15.6">
      <c r="A1042" s="2">
        <v>3661</v>
      </c>
      <c r="B1042" s="10">
        <v>46182</v>
      </c>
      <c r="C1042" s="3">
        <f>YEAR(SalesDataTable[[#This Row],[Order Date]])</f>
        <v>2026</v>
      </c>
      <c r="D1042" s="13" t="str">
        <f>"Q"&amp;ROUNDUP(MONTH(SalesDataTable[[#This Row],[Order Date]])/3,0)</f>
        <v>Q2</v>
      </c>
      <c r="E1042" s="13">
        <f>MONTH(SalesDataTable[[#This Row],[Order Date]])</f>
        <v>6</v>
      </c>
      <c r="F1042" s="3" t="str">
        <f>TEXT(SalesDataTable[[#This Row],[Order Date]],"mmm")</f>
        <v>Jun</v>
      </c>
      <c r="G1042" s="3" t="s">
        <v>20</v>
      </c>
      <c r="H1042" s="3" t="s">
        <v>33</v>
      </c>
      <c r="I1042" s="3" t="s">
        <v>2</v>
      </c>
      <c r="J1042" s="3" t="s">
        <v>13</v>
      </c>
      <c r="K1042" s="3" t="s">
        <v>4</v>
      </c>
      <c r="L1042" s="3" t="s">
        <v>30</v>
      </c>
      <c r="M1042" s="7">
        <v>4</v>
      </c>
      <c r="N1042" s="4">
        <v>100.33</v>
      </c>
      <c r="O1042" s="5">
        <v>0</v>
      </c>
      <c r="P1042" s="4">
        <v>49.99</v>
      </c>
      <c r="Q1042" s="4">
        <f t="shared" si="64"/>
        <v>401.32</v>
      </c>
      <c r="R1042" s="4">
        <f t="shared" si="65"/>
        <v>199.96</v>
      </c>
      <c r="S1042" s="4">
        <f t="shared" si="66"/>
        <v>201.35999999999999</v>
      </c>
      <c r="T1042" s="6">
        <f t="shared" si="67"/>
        <v>0.5017442439948171</v>
      </c>
    </row>
    <row r="1043" spans="1:20" ht="15.6">
      <c r="A1043" s="2">
        <v>3831</v>
      </c>
      <c r="B1043" s="10">
        <v>46182</v>
      </c>
      <c r="C1043" s="3">
        <f>YEAR(SalesDataTable[[#This Row],[Order Date]])</f>
        <v>2026</v>
      </c>
      <c r="D1043" s="13" t="str">
        <f>"Q"&amp;ROUNDUP(MONTH(SalesDataTable[[#This Row],[Order Date]])/3,0)</f>
        <v>Q2</v>
      </c>
      <c r="E1043" s="13">
        <f>MONTH(SalesDataTable[[#This Row],[Order Date]])</f>
        <v>6</v>
      </c>
      <c r="F1043" s="3" t="str">
        <f>TEXT(SalesDataTable[[#This Row],[Order Date]],"mmm")</f>
        <v>Jun</v>
      </c>
      <c r="G1043" s="3" t="s">
        <v>11</v>
      </c>
      <c r="H1043" s="3" t="s">
        <v>18</v>
      </c>
      <c r="I1043" s="3" t="s">
        <v>2</v>
      </c>
      <c r="J1043" s="3" t="s">
        <v>16</v>
      </c>
      <c r="K1043" s="3" t="s">
        <v>14</v>
      </c>
      <c r="L1043" s="3" t="s">
        <v>44</v>
      </c>
      <c r="M1043" s="7">
        <v>2</v>
      </c>
      <c r="N1043" s="4">
        <v>134.28</v>
      </c>
      <c r="O1043" s="5">
        <v>0</v>
      </c>
      <c r="P1043" s="4">
        <v>69.12</v>
      </c>
      <c r="Q1043" s="4">
        <f t="shared" si="64"/>
        <v>268.56</v>
      </c>
      <c r="R1043" s="4">
        <f t="shared" si="65"/>
        <v>138.24</v>
      </c>
      <c r="S1043" s="4">
        <f t="shared" si="66"/>
        <v>130.32</v>
      </c>
      <c r="T1043" s="6">
        <f t="shared" si="67"/>
        <v>0.48525469168900803</v>
      </c>
    </row>
    <row r="1044" spans="1:20" ht="15.6">
      <c r="A1044" s="2">
        <v>4394</v>
      </c>
      <c r="B1044" s="10">
        <v>46182</v>
      </c>
      <c r="C1044" s="3">
        <f>YEAR(SalesDataTable[[#This Row],[Order Date]])</f>
        <v>2026</v>
      </c>
      <c r="D1044" s="13" t="str">
        <f>"Q"&amp;ROUNDUP(MONTH(SalesDataTable[[#This Row],[Order Date]])/3,0)</f>
        <v>Q2</v>
      </c>
      <c r="E1044" s="13">
        <f>MONTH(SalesDataTable[[#This Row],[Order Date]])</f>
        <v>6</v>
      </c>
      <c r="F1044" s="3" t="str">
        <f>TEXT(SalesDataTable[[#This Row],[Order Date]],"mmm")</f>
        <v>Jun</v>
      </c>
      <c r="G1044" s="3" t="s">
        <v>11</v>
      </c>
      <c r="H1044" s="3" t="s">
        <v>12</v>
      </c>
      <c r="I1044" s="3" t="s">
        <v>2</v>
      </c>
      <c r="J1044" s="3" t="s">
        <v>13</v>
      </c>
      <c r="K1044" s="3" t="s">
        <v>34</v>
      </c>
      <c r="L1044" s="3" t="s">
        <v>45</v>
      </c>
      <c r="M1044" s="7">
        <v>2</v>
      </c>
      <c r="N1044" s="4">
        <v>51.16</v>
      </c>
      <c r="O1044" s="5">
        <v>0</v>
      </c>
      <c r="P1044" s="4">
        <v>21.57</v>
      </c>
      <c r="Q1044" s="4">
        <f t="shared" si="64"/>
        <v>102.32</v>
      </c>
      <c r="R1044" s="4">
        <f t="shared" si="65"/>
        <v>43.14</v>
      </c>
      <c r="S1044" s="4">
        <f t="shared" si="66"/>
        <v>59.179999999999993</v>
      </c>
      <c r="T1044" s="6">
        <f t="shared" si="67"/>
        <v>0.57838154808444098</v>
      </c>
    </row>
    <row r="1045" spans="1:20" ht="15.6">
      <c r="A1045" s="2">
        <v>372</v>
      </c>
      <c r="B1045" s="10">
        <v>46183</v>
      </c>
      <c r="C1045" s="3">
        <f>YEAR(SalesDataTable[[#This Row],[Order Date]])</f>
        <v>2026</v>
      </c>
      <c r="D1045" s="13" t="str">
        <f>"Q"&amp;ROUNDUP(MONTH(SalesDataTable[[#This Row],[Order Date]])/3,0)</f>
        <v>Q2</v>
      </c>
      <c r="E1045" s="13">
        <f>MONTH(SalesDataTable[[#This Row],[Order Date]])</f>
        <v>6</v>
      </c>
      <c r="F1045" s="3" t="str">
        <f>TEXT(SalesDataTable[[#This Row],[Order Date]],"mmm")</f>
        <v>Jun</v>
      </c>
      <c r="G1045" s="3" t="s">
        <v>6</v>
      </c>
      <c r="H1045" s="3" t="s">
        <v>43</v>
      </c>
      <c r="I1045" s="3" t="s">
        <v>2</v>
      </c>
      <c r="J1045" s="3" t="s">
        <v>3</v>
      </c>
      <c r="K1045" s="3" t="s">
        <v>34</v>
      </c>
      <c r="L1045" s="3" t="s">
        <v>42</v>
      </c>
      <c r="M1045" s="7">
        <v>3</v>
      </c>
      <c r="N1045" s="4">
        <v>35.94</v>
      </c>
      <c r="O1045" s="5">
        <v>0.1</v>
      </c>
      <c r="P1045" s="4">
        <v>14.04</v>
      </c>
      <c r="Q1045" s="4">
        <f t="shared" si="64"/>
        <v>97.037999999999997</v>
      </c>
      <c r="R1045" s="4">
        <f t="shared" si="65"/>
        <v>42.12</v>
      </c>
      <c r="S1045" s="4">
        <f t="shared" si="66"/>
        <v>54.917999999999999</v>
      </c>
      <c r="T1045" s="6">
        <f t="shared" si="67"/>
        <v>0.56594323873121866</v>
      </c>
    </row>
    <row r="1046" spans="1:20" ht="15.6">
      <c r="A1046" s="2">
        <v>532</v>
      </c>
      <c r="B1046" s="10">
        <v>46183</v>
      </c>
      <c r="C1046" s="3">
        <f>YEAR(SalesDataTable[[#This Row],[Order Date]])</f>
        <v>2026</v>
      </c>
      <c r="D1046" s="13" t="str">
        <f>"Q"&amp;ROUNDUP(MONTH(SalesDataTable[[#This Row],[Order Date]])/3,0)</f>
        <v>Q2</v>
      </c>
      <c r="E1046" s="13">
        <f>MONTH(SalesDataTable[[#This Row],[Order Date]])</f>
        <v>6</v>
      </c>
      <c r="F1046" s="3" t="str">
        <f>TEXT(SalesDataTable[[#This Row],[Order Date]],"mmm")</f>
        <v>Jun</v>
      </c>
      <c r="G1046" s="3" t="s">
        <v>11</v>
      </c>
      <c r="H1046" s="3" t="s">
        <v>39</v>
      </c>
      <c r="I1046" s="3" t="s">
        <v>19</v>
      </c>
      <c r="J1046" s="3" t="s">
        <v>3</v>
      </c>
      <c r="K1046" s="3" t="s">
        <v>9</v>
      </c>
      <c r="L1046" s="3" t="s">
        <v>17</v>
      </c>
      <c r="M1046" s="7">
        <v>1</v>
      </c>
      <c r="N1046" s="4">
        <v>145.34</v>
      </c>
      <c r="O1046" s="5">
        <v>0.05</v>
      </c>
      <c r="P1046" s="4">
        <v>77.89</v>
      </c>
      <c r="Q1046" s="4">
        <f t="shared" si="64"/>
        <v>138.07300000000001</v>
      </c>
      <c r="R1046" s="4">
        <f t="shared" si="65"/>
        <v>77.89</v>
      </c>
      <c r="S1046" s="4">
        <f t="shared" si="66"/>
        <v>60.183000000000007</v>
      </c>
      <c r="T1046" s="6">
        <f t="shared" si="67"/>
        <v>0.43587812244247609</v>
      </c>
    </row>
    <row r="1047" spans="1:20" ht="15.6">
      <c r="A1047" s="2">
        <v>910</v>
      </c>
      <c r="B1047" s="10">
        <v>46183</v>
      </c>
      <c r="C1047" s="3">
        <f>YEAR(SalesDataTable[[#This Row],[Order Date]])</f>
        <v>2026</v>
      </c>
      <c r="D1047" s="13" t="str">
        <f>"Q"&amp;ROUNDUP(MONTH(SalesDataTable[[#This Row],[Order Date]])/3,0)</f>
        <v>Q2</v>
      </c>
      <c r="E1047" s="13">
        <f>MONTH(SalesDataTable[[#This Row],[Order Date]])</f>
        <v>6</v>
      </c>
      <c r="F1047" s="3" t="str">
        <f>TEXT(SalesDataTable[[#This Row],[Order Date]],"mmm")</f>
        <v>Jun</v>
      </c>
      <c r="G1047" s="3" t="s">
        <v>11</v>
      </c>
      <c r="H1047" s="3" t="s">
        <v>52</v>
      </c>
      <c r="I1047" s="3" t="s">
        <v>2</v>
      </c>
      <c r="J1047" s="3" t="s">
        <v>16</v>
      </c>
      <c r="K1047" s="3" t="s">
        <v>14</v>
      </c>
      <c r="L1047" s="3" t="s">
        <v>15</v>
      </c>
      <c r="M1047" s="7">
        <v>1</v>
      </c>
      <c r="N1047" s="4">
        <v>35.950000000000003</v>
      </c>
      <c r="O1047" s="5">
        <v>0.1</v>
      </c>
      <c r="P1047" s="4">
        <v>13.63</v>
      </c>
      <c r="Q1047" s="4">
        <f t="shared" si="64"/>
        <v>32.355000000000004</v>
      </c>
      <c r="R1047" s="4">
        <f t="shared" si="65"/>
        <v>13.63</v>
      </c>
      <c r="S1047" s="4">
        <f t="shared" si="66"/>
        <v>18.725000000000001</v>
      </c>
      <c r="T1047" s="6">
        <f t="shared" si="67"/>
        <v>0.57873589862463293</v>
      </c>
    </row>
    <row r="1048" spans="1:20" ht="15.6">
      <c r="A1048" s="2">
        <v>938</v>
      </c>
      <c r="B1048" s="10">
        <v>46183</v>
      </c>
      <c r="C1048" s="3">
        <f>YEAR(SalesDataTable[[#This Row],[Order Date]])</f>
        <v>2026</v>
      </c>
      <c r="D1048" s="13" t="str">
        <f>"Q"&amp;ROUNDUP(MONTH(SalesDataTable[[#This Row],[Order Date]])/3,0)</f>
        <v>Q2</v>
      </c>
      <c r="E1048" s="13">
        <f>MONTH(SalesDataTable[[#This Row],[Order Date]])</f>
        <v>6</v>
      </c>
      <c r="F1048" s="3" t="str">
        <f>TEXT(SalesDataTable[[#This Row],[Order Date]],"mmm")</f>
        <v>Jun</v>
      </c>
      <c r="G1048" s="3" t="s">
        <v>20</v>
      </c>
      <c r="H1048" s="3" t="s">
        <v>47</v>
      </c>
      <c r="I1048" s="3" t="s">
        <v>19</v>
      </c>
      <c r="J1048" s="3" t="s">
        <v>16</v>
      </c>
      <c r="K1048" s="3" t="s">
        <v>34</v>
      </c>
      <c r="L1048" s="3" t="s">
        <v>45</v>
      </c>
      <c r="M1048" s="7">
        <v>1</v>
      </c>
      <c r="N1048" s="4">
        <v>51.09</v>
      </c>
      <c r="O1048" s="5">
        <v>0</v>
      </c>
      <c r="P1048" s="4">
        <v>22.4</v>
      </c>
      <c r="Q1048" s="4">
        <f t="shared" si="64"/>
        <v>51.09</v>
      </c>
      <c r="R1048" s="4">
        <f t="shared" si="65"/>
        <v>22.4</v>
      </c>
      <c r="S1048" s="4">
        <f t="shared" si="66"/>
        <v>28.690000000000005</v>
      </c>
      <c r="T1048" s="6">
        <f t="shared" si="67"/>
        <v>0.56155803484047762</v>
      </c>
    </row>
    <row r="1049" spans="1:20" ht="15.6">
      <c r="A1049" s="2">
        <v>1079</v>
      </c>
      <c r="B1049" s="10">
        <v>46183</v>
      </c>
      <c r="C1049" s="3">
        <f>YEAR(SalesDataTable[[#This Row],[Order Date]])</f>
        <v>2026</v>
      </c>
      <c r="D1049" s="13" t="str">
        <f>"Q"&amp;ROUNDUP(MONTH(SalesDataTable[[#This Row],[Order Date]])/3,0)</f>
        <v>Q2</v>
      </c>
      <c r="E1049" s="13">
        <f>MONTH(SalesDataTable[[#This Row],[Order Date]])</f>
        <v>6</v>
      </c>
      <c r="F1049" s="3" t="str">
        <f>TEXT(SalesDataTable[[#This Row],[Order Date]],"mmm")</f>
        <v>Jun</v>
      </c>
      <c r="G1049" s="3" t="s">
        <v>6</v>
      </c>
      <c r="H1049" s="3" t="s">
        <v>49</v>
      </c>
      <c r="I1049" s="3" t="s">
        <v>19</v>
      </c>
      <c r="J1049" s="3" t="s">
        <v>3</v>
      </c>
      <c r="K1049" s="3" t="s">
        <v>23</v>
      </c>
      <c r="L1049" s="3" t="s">
        <v>29</v>
      </c>
      <c r="M1049" s="7">
        <v>2</v>
      </c>
      <c r="N1049" s="4">
        <v>198.69</v>
      </c>
      <c r="O1049" s="5">
        <v>0.15</v>
      </c>
      <c r="P1049" s="4">
        <v>104.25</v>
      </c>
      <c r="Q1049" s="4">
        <f t="shared" si="64"/>
        <v>337.77299999999997</v>
      </c>
      <c r="R1049" s="4">
        <f t="shared" si="65"/>
        <v>208.5</v>
      </c>
      <c r="S1049" s="4">
        <f t="shared" si="66"/>
        <v>129.27299999999997</v>
      </c>
      <c r="T1049" s="6">
        <f t="shared" si="67"/>
        <v>0.38272153191640534</v>
      </c>
    </row>
    <row r="1050" spans="1:20" ht="15.6">
      <c r="A1050" s="2">
        <v>1662</v>
      </c>
      <c r="B1050" s="10">
        <v>46183</v>
      </c>
      <c r="C1050" s="3">
        <f>YEAR(SalesDataTable[[#This Row],[Order Date]])</f>
        <v>2026</v>
      </c>
      <c r="D1050" s="13" t="str">
        <f>"Q"&amp;ROUNDUP(MONTH(SalesDataTable[[#This Row],[Order Date]])/3,0)</f>
        <v>Q2</v>
      </c>
      <c r="E1050" s="13">
        <f>MONTH(SalesDataTable[[#This Row],[Order Date]])</f>
        <v>6</v>
      </c>
      <c r="F1050" s="3" t="str">
        <f>TEXT(SalesDataTable[[#This Row],[Order Date]],"mmm")</f>
        <v>Jun</v>
      </c>
      <c r="G1050" s="3" t="s">
        <v>6</v>
      </c>
      <c r="H1050" s="3" t="s">
        <v>27</v>
      </c>
      <c r="I1050" s="3" t="s">
        <v>19</v>
      </c>
      <c r="J1050" s="3" t="s">
        <v>13</v>
      </c>
      <c r="K1050" s="3" t="s">
        <v>4</v>
      </c>
      <c r="L1050" s="3" t="s">
        <v>5</v>
      </c>
      <c r="M1050" s="7">
        <v>3</v>
      </c>
      <c r="N1050" s="4">
        <v>83.45</v>
      </c>
      <c r="O1050" s="5">
        <v>0</v>
      </c>
      <c r="P1050" s="4">
        <v>43.73</v>
      </c>
      <c r="Q1050" s="4">
        <f t="shared" si="64"/>
        <v>250.35000000000002</v>
      </c>
      <c r="R1050" s="4">
        <f t="shared" si="65"/>
        <v>131.19</v>
      </c>
      <c r="S1050" s="4">
        <f t="shared" si="66"/>
        <v>119.16000000000003</v>
      </c>
      <c r="T1050" s="6">
        <f t="shared" si="67"/>
        <v>0.47597363690832839</v>
      </c>
    </row>
    <row r="1051" spans="1:20" ht="15.6">
      <c r="A1051" s="2">
        <v>2748</v>
      </c>
      <c r="B1051" s="10">
        <v>46183</v>
      </c>
      <c r="C1051" s="3">
        <f>YEAR(SalesDataTable[[#This Row],[Order Date]])</f>
        <v>2026</v>
      </c>
      <c r="D1051" s="13" t="str">
        <f>"Q"&amp;ROUNDUP(MONTH(SalesDataTable[[#This Row],[Order Date]])/3,0)</f>
        <v>Q2</v>
      </c>
      <c r="E1051" s="13">
        <f>MONTH(SalesDataTable[[#This Row],[Order Date]])</f>
        <v>6</v>
      </c>
      <c r="F1051" s="3" t="str">
        <f>TEXT(SalesDataTable[[#This Row],[Order Date]],"mmm")</f>
        <v>Jun</v>
      </c>
      <c r="G1051" s="3" t="s">
        <v>11</v>
      </c>
      <c r="H1051" s="3" t="s">
        <v>12</v>
      </c>
      <c r="I1051" s="3" t="s">
        <v>2</v>
      </c>
      <c r="J1051" s="3" t="s">
        <v>13</v>
      </c>
      <c r="K1051" s="3" t="s">
        <v>34</v>
      </c>
      <c r="L1051" s="3" t="s">
        <v>35</v>
      </c>
      <c r="M1051" s="7">
        <v>2</v>
      </c>
      <c r="N1051" s="4">
        <v>40.86</v>
      </c>
      <c r="O1051" s="5">
        <v>0</v>
      </c>
      <c r="P1051" s="4">
        <v>14.59</v>
      </c>
      <c r="Q1051" s="4">
        <f t="shared" si="64"/>
        <v>81.72</v>
      </c>
      <c r="R1051" s="4">
        <f t="shared" si="65"/>
        <v>29.18</v>
      </c>
      <c r="S1051" s="4">
        <f t="shared" si="66"/>
        <v>52.54</v>
      </c>
      <c r="T1051" s="6">
        <f t="shared" si="67"/>
        <v>0.64292706803720023</v>
      </c>
    </row>
    <row r="1052" spans="1:20" ht="15.6">
      <c r="A1052" s="2">
        <v>3354</v>
      </c>
      <c r="B1052" s="10">
        <v>46183</v>
      </c>
      <c r="C1052" s="3">
        <f>YEAR(SalesDataTable[[#This Row],[Order Date]])</f>
        <v>2026</v>
      </c>
      <c r="D1052" s="13" t="str">
        <f>"Q"&amp;ROUNDUP(MONTH(SalesDataTable[[#This Row],[Order Date]])/3,0)</f>
        <v>Q2</v>
      </c>
      <c r="E1052" s="13">
        <f>MONTH(SalesDataTable[[#This Row],[Order Date]])</f>
        <v>6</v>
      </c>
      <c r="F1052" s="3" t="str">
        <f>TEXT(SalesDataTable[[#This Row],[Order Date]],"mmm")</f>
        <v>Jun</v>
      </c>
      <c r="G1052" s="3" t="s">
        <v>6</v>
      </c>
      <c r="H1052" s="3" t="s">
        <v>27</v>
      </c>
      <c r="I1052" s="3" t="s">
        <v>19</v>
      </c>
      <c r="J1052" s="3" t="s">
        <v>13</v>
      </c>
      <c r="K1052" s="3" t="s">
        <v>23</v>
      </c>
      <c r="L1052" s="3" t="s">
        <v>40</v>
      </c>
      <c r="M1052" s="7">
        <v>1</v>
      </c>
      <c r="N1052" s="4">
        <v>82.21</v>
      </c>
      <c r="O1052" s="5">
        <v>0.05</v>
      </c>
      <c r="P1052" s="4">
        <v>39.04</v>
      </c>
      <c r="Q1052" s="4">
        <f t="shared" si="64"/>
        <v>78.099499999999992</v>
      </c>
      <c r="R1052" s="4">
        <f t="shared" si="65"/>
        <v>39.04</v>
      </c>
      <c r="S1052" s="4">
        <f t="shared" si="66"/>
        <v>39.059499999999993</v>
      </c>
      <c r="T1052" s="6">
        <f t="shared" si="67"/>
        <v>0.50012484074802011</v>
      </c>
    </row>
    <row r="1053" spans="1:20" ht="15.6">
      <c r="A1053" s="2">
        <v>3532</v>
      </c>
      <c r="B1053" s="10">
        <v>46183</v>
      </c>
      <c r="C1053" s="3">
        <f>YEAR(SalesDataTable[[#This Row],[Order Date]])</f>
        <v>2026</v>
      </c>
      <c r="D1053" s="13" t="str">
        <f>"Q"&amp;ROUNDUP(MONTH(SalesDataTable[[#This Row],[Order Date]])/3,0)</f>
        <v>Q2</v>
      </c>
      <c r="E1053" s="13">
        <f>MONTH(SalesDataTable[[#This Row],[Order Date]])</f>
        <v>6</v>
      </c>
      <c r="F1053" s="3" t="str">
        <f>TEXT(SalesDataTable[[#This Row],[Order Date]],"mmm")</f>
        <v>Jun</v>
      </c>
      <c r="G1053" s="3" t="s">
        <v>11</v>
      </c>
      <c r="H1053" s="3" t="s">
        <v>39</v>
      </c>
      <c r="I1053" s="3" t="s">
        <v>28</v>
      </c>
      <c r="J1053" s="3" t="s">
        <v>16</v>
      </c>
      <c r="K1053" s="3" t="s">
        <v>34</v>
      </c>
      <c r="L1053" s="3" t="s">
        <v>42</v>
      </c>
      <c r="M1053" s="7">
        <v>1</v>
      </c>
      <c r="N1053" s="4">
        <v>35.93</v>
      </c>
      <c r="O1053" s="5">
        <v>0.1</v>
      </c>
      <c r="P1053" s="4">
        <v>13.52</v>
      </c>
      <c r="Q1053" s="4">
        <f t="shared" si="64"/>
        <v>32.337000000000003</v>
      </c>
      <c r="R1053" s="4">
        <f t="shared" si="65"/>
        <v>13.52</v>
      </c>
      <c r="S1053" s="4">
        <f t="shared" si="66"/>
        <v>18.817000000000004</v>
      </c>
      <c r="T1053" s="6">
        <f t="shared" si="67"/>
        <v>0.58190308315551853</v>
      </c>
    </row>
    <row r="1054" spans="1:20" ht="15.6">
      <c r="A1054" s="2">
        <v>3636</v>
      </c>
      <c r="B1054" s="10">
        <v>46183</v>
      </c>
      <c r="C1054" s="3">
        <f>YEAR(SalesDataTable[[#This Row],[Order Date]])</f>
        <v>2026</v>
      </c>
      <c r="D1054" s="13" t="str">
        <f>"Q"&amp;ROUNDUP(MONTH(SalesDataTable[[#This Row],[Order Date]])/3,0)</f>
        <v>Q2</v>
      </c>
      <c r="E1054" s="13">
        <f>MONTH(SalesDataTable[[#This Row],[Order Date]])</f>
        <v>6</v>
      </c>
      <c r="F1054" s="3" t="str">
        <f>TEXT(SalesDataTable[[#This Row],[Order Date]],"mmm")</f>
        <v>Jun</v>
      </c>
      <c r="G1054" s="3" t="s">
        <v>0</v>
      </c>
      <c r="H1054" s="3" t="s">
        <v>1</v>
      </c>
      <c r="I1054" s="3" t="s">
        <v>28</v>
      </c>
      <c r="J1054" s="3" t="s">
        <v>13</v>
      </c>
      <c r="K1054" s="3" t="s">
        <v>14</v>
      </c>
      <c r="L1054" s="3" t="s">
        <v>48</v>
      </c>
      <c r="M1054" s="7">
        <v>2</v>
      </c>
      <c r="N1054" s="4">
        <v>164.77</v>
      </c>
      <c r="O1054" s="5">
        <v>0</v>
      </c>
      <c r="P1054" s="4">
        <v>89.07</v>
      </c>
      <c r="Q1054" s="4">
        <f t="shared" si="64"/>
        <v>329.54</v>
      </c>
      <c r="R1054" s="4">
        <f t="shared" si="65"/>
        <v>178.14</v>
      </c>
      <c r="S1054" s="4">
        <f t="shared" si="66"/>
        <v>151.40000000000003</v>
      </c>
      <c r="T1054" s="6">
        <f t="shared" si="67"/>
        <v>0.45942829398555568</v>
      </c>
    </row>
    <row r="1055" spans="1:20" ht="15.6">
      <c r="A1055" s="2">
        <v>3810</v>
      </c>
      <c r="B1055" s="10">
        <v>46183</v>
      </c>
      <c r="C1055" s="3">
        <f>YEAR(SalesDataTable[[#This Row],[Order Date]])</f>
        <v>2026</v>
      </c>
      <c r="D1055" s="13" t="str">
        <f>"Q"&amp;ROUNDUP(MONTH(SalesDataTable[[#This Row],[Order Date]])/3,0)</f>
        <v>Q2</v>
      </c>
      <c r="E1055" s="13">
        <f>MONTH(SalesDataTable[[#This Row],[Order Date]])</f>
        <v>6</v>
      </c>
      <c r="F1055" s="3" t="str">
        <f>TEXT(SalesDataTable[[#This Row],[Order Date]],"mmm")</f>
        <v>Jun</v>
      </c>
      <c r="G1055" s="3" t="s">
        <v>11</v>
      </c>
      <c r="H1055" s="3" t="s">
        <v>12</v>
      </c>
      <c r="I1055" s="3" t="s">
        <v>8</v>
      </c>
      <c r="J1055" s="3" t="s">
        <v>16</v>
      </c>
      <c r="K1055" s="3" t="s">
        <v>14</v>
      </c>
      <c r="L1055" s="3" t="s">
        <v>32</v>
      </c>
      <c r="M1055" s="7">
        <v>4</v>
      </c>
      <c r="N1055" s="4">
        <v>47.36</v>
      </c>
      <c r="O1055" s="5">
        <v>0.1</v>
      </c>
      <c r="P1055" s="4">
        <v>18.87</v>
      </c>
      <c r="Q1055" s="4">
        <f t="shared" si="64"/>
        <v>170.49600000000001</v>
      </c>
      <c r="R1055" s="4">
        <f t="shared" si="65"/>
        <v>75.48</v>
      </c>
      <c r="S1055" s="4">
        <f t="shared" si="66"/>
        <v>95.016000000000005</v>
      </c>
      <c r="T1055" s="6">
        <f t="shared" si="67"/>
        <v>0.55729166666666663</v>
      </c>
    </row>
    <row r="1056" spans="1:20" ht="15.6">
      <c r="A1056" s="2">
        <v>4137</v>
      </c>
      <c r="B1056" s="10">
        <v>46183</v>
      </c>
      <c r="C1056" s="3">
        <f>YEAR(SalesDataTable[[#This Row],[Order Date]])</f>
        <v>2026</v>
      </c>
      <c r="D1056" s="13" t="str">
        <f>"Q"&amp;ROUNDUP(MONTH(SalesDataTable[[#This Row],[Order Date]])/3,0)</f>
        <v>Q2</v>
      </c>
      <c r="E1056" s="13">
        <f>MONTH(SalesDataTable[[#This Row],[Order Date]])</f>
        <v>6</v>
      </c>
      <c r="F1056" s="3" t="str">
        <f>TEXT(SalesDataTable[[#This Row],[Order Date]],"mmm")</f>
        <v>Jun</v>
      </c>
      <c r="G1056" s="3" t="s">
        <v>20</v>
      </c>
      <c r="H1056" s="3" t="s">
        <v>33</v>
      </c>
      <c r="I1056" s="3" t="s">
        <v>2</v>
      </c>
      <c r="J1056" s="3" t="s">
        <v>3</v>
      </c>
      <c r="K1056" s="3" t="s">
        <v>9</v>
      </c>
      <c r="L1056" s="3" t="s">
        <v>10</v>
      </c>
      <c r="M1056" s="7">
        <v>1</v>
      </c>
      <c r="N1056" s="4">
        <v>90.7</v>
      </c>
      <c r="O1056" s="5">
        <v>0</v>
      </c>
      <c r="P1056" s="4">
        <v>44.18</v>
      </c>
      <c r="Q1056" s="4">
        <f t="shared" si="64"/>
        <v>90.7</v>
      </c>
      <c r="R1056" s="4">
        <f t="shared" si="65"/>
        <v>44.18</v>
      </c>
      <c r="S1056" s="4">
        <f t="shared" si="66"/>
        <v>46.52</v>
      </c>
      <c r="T1056" s="6">
        <f t="shared" si="67"/>
        <v>0.51289966923925034</v>
      </c>
    </row>
    <row r="1057" spans="1:20" ht="15.6">
      <c r="A1057" s="2">
        <v>4303</v>
      </c>
      <c r="B1057" s="10">
        <v>46183</v>
      </c>
      <c r="C1057" s="3">
        <f>YEAR(SalesDataTable[[#This Row],[Order Date]])</f>
        <v>2026</v>
      </c>
      <c r="D1057" s="13" t="str">
        <f>"Q"&amp;ROUNDUP(MONTH(SalesDataTable[[#This Row],[Order Date]])/3,0)</f>
        <v>Q2</v>
      </c>
      <c r="E1057" s="13">
        <f>MONTH(SalesDataTable[[#This Row],[Order Date]])</f>
        <v>6</v>
      </c>
      <c r="F1057" s="3" t="str">
        <f>TEXT(SalesDataTable[[#This Row],[Order Date]],"mmm")</f>
        <v>Jun</v>
      </c>
      <c r="G1057" s="3" t="s">
        <v>11</v>
      </c>
      <c r="H1057" s="3" t="s">
        <v>39</v>
      </c>
      <c r="I1057" s="3" t="s">
        <v>28</v>
      </c>
      <c r="J1057" s="3" t="s">
        <v>3</v>
      </c>
      <c r="K1057" s="3" t="s">
        <v>14</v>
      </c>
      <c r="L1057" s="3" t="s">
        <v>32</v>
      </c>
      <c r="M1057" s="7">
        <v>1</v>
      </c>
      <c r="N1057" s="4">
        <v>45.59</v>
      </c>
      <c r="O1057" s="5">
        <v>0</v>
      </c>
      <c r="P1057" s="4">
        <v>18.57</v>
      </c>
      <c r="Q1057" s="4">
        <f t="shared" si="64"/>
        <v>45.59</v>
      </c>
      <c r="R1057" s="4">
        <f t="shared" si="65"/>
        <v>18.57</v>
      </c>
      <c r="S1057" s="4">
        <f t="shared" si="66"/>
        <v>27.020000000000003</v>
      </c>
      <c r="T1057" s="6">
        <f t="shared" si="67"/>
        <v>0.59267383198069756</v>
      </c>
    </row>
    <row r="1058" spans="1:20" ht="15.6">
      <c r="A1058" s="2">
        <v>4991</v>
      </c>
      <c r="B1058" s="10">
        <v>46183</v>
      </c>
      <c r="C1058" s="3">
        <f>YEAR(SalesDataTable[[#This Row],[Order Date]])</f>
        <v>2026</v>
      </c>
      <c r="D1058" s="13" t="str">
        <f>"Q"&amp;ROUNDUP(MONTH(SalesDataTable[[#This Row],[Order Date]])/3,0)</f>
        <v>Q2</v>
      </c>
      <c r="E1058" s="13">
        <f>MONTH(SalesDataTable[[#This Row],[Order Date]])</f>
        <v>6</v>
      </c>
      <c r="F1058" s="3" t="str">
        <f>TEXT(SalesDataTable[[#This Row],[Order Date]],"mmm")</f>
        <v>Jun</v>
      </c>
      <c r="G1058" s="3" t="s">
        <v>20</v>
      </c>
      <c r="H1058" s="3" t="s">
        <v>21</v>
      </c>
      <c r="I1058" s="3" t="s">
        <v>2</v>
      </c>
      <c r="J1058" s="3" t="s">
        <v>13</v>
      </c>
      <c r="K1058" s="3" t="s">
        <v>9</v>
      </c>
      <c r="L1058" s="3" t="s">
        <v>17</v>
      </c>
      <c r="M1058" s="7">
        <v>3</v>
      </c>
      <c r="N1058" s="4">
        <v>146.55000000000001</v>
      </c>
      <c r="O1058" s="5">
        <v>0.1</v>
      </c>
      <c r="P1058" s="4">
        <v>79.59</v>
      </c>
      <c r="Q1058" s="4">
        <f t="shared" si="64"/>
        <v>395.68500000000006</v>
      </c>
      <c r="R1058" s="4">
        <f t="shared" si="65"/>
        <v>238.77</v>
      </c>
      <c r="S1058" s="4">
        <f t="shared" si="66"/>
        <v>156.91500000000005</v>
      </c>
      <c r="T1058" s="6">
        <f t="shared" si="67"/>
        <v>0.39656544978960545</v>
      </c>
    </row>
    <row r="1059" spans="1:20" ht="15.6">
      <c r="A1059" s="2">
        <v>39</v>
      </c>
      <c r="B1059" s="10">
        <v>46184</v>
      </c>
      <c r="C1059" s="3">
        <f>YEAR(SalesDataTable[[#This Row],[Order Date]])</f>
        <v>2026</v>
      </c>
      <c r="D1059" s="13" t="str">
        <f>"Q"&amp;ROUNDUP(MONTH(SalesDataTable[[#This Row],[Order Date]])/3,0)</f>
        <v>Q2</v>
      </c>
      <c r="E1059" s="13">
        <f>MONTH(SalesDataTable[[#This Row],[Order Date]])</f>
        <v>6</v>
      </c>
      <c r="F1059" s="3" t="str">
        <f>TEXT(SalesDataTable[[#This Row],[Order Date]],"mmm")</f>
        <v>Jun</v>
      </c>
      <c r="G1059" s="3" t="s">
        <v>20</v>
      </c>
      <c r="H1059" s="3" t="s">
        <v>33</v>
      </c>
      <c r="I1059" s="3" t="s">
        <v>28</v>
      </c>
      <c r="J1059" s="3" t="s">
        <v>16</v>
      </c>
      <c r="K1059" s="3" t="s">
        <v>4</v>
      </c>
      <c r="L1059" s="3" t="s">
        <v>26</v>
      </c>
      <c r="M1059" s="7">
        <v>4</v>
      </c>
      <c r="N1059" s="4">
        <v>40.33</v>
      </c>
      <c r="O1059" s="5">
        <v>0.1</v>
      </c>
      <c r="P1059" s="4">
        <v>17.170000000000002</v>
      </c>
      <c r="Q1059" s="4">
        <f t="shared" si="64"/>
        <v>145.18799999999999</v>
      </c>
      <c r="R1059" s="4">
        <f t="shared" si="65"/>
        <v>68.680000000000007</v>
      </c>
      <c r="S1059" s="4">
        <f t="shared" si="66"/>
        <v>76.507999999999981</v>
      </c>
      <c r="T1059" s="6">
        <f t="shared" si="67"/>
        <v>0.52695815081136177</v>
      </c>
    </row>
    <row r="1060" spans="1:20" ht="15.6">
      <c r="A1060" s="2">
        <v>206</v>
      </c>
      <c r="B1060" s="10">
        <v>46184</v>
      </c>
      <c r="C1060" s="3">
        <f>YEAR(SalesDataTable[[#This Row],[Order Date]])</f>
        <v>2026</v>
      </c>
      <c r="D1060" s="13" t="str">
        <f>"Q"&amp;ROUNDUP(MONTH(SalesDataTable[[#This Row],[Order Date]])/3,0)</f>
        <v>Q2</v>
      </c>
      <c r="E1060" s="13">
        <f>MONTH(SalesDataTable[[#This Row],[Order Date]])</f>
        <v>6</v>
      </c>
      <c r="F1060" s="3" t="str">
        <f>TEXT(SalesDataTable[[#This Row],[Order Date]],"mmm")</f>
        <v>Jun</v>
      </c>
      <c r="G1060" s="3" t="s">
        <v>0</v>
      </c>
      <c r="H1060" s="3" t="s">
        <v>1</v>
      </c>
      <c r="I1060" s="3" t="s">
        <v>19</v>
      </c>
      <c r="J1060" s="3" t="s">
        <v>13</v>
      </c>
      <c r="K1060" s="3" t="s">
        <v>4</v>
      </c>
      <c r="L1060" s="3" t="s">
        <v>22</v>
      </c>
      <c r="M1060" s="7">
        <v>2</v>
      </c>
      <c r="N1060" s="4">
        <v>51.83</v>
      </c>
      <c r="O1060" s="5">
        <v>0.1</v>
      </c>
      <c r="P1060" s="4">
        <v>23.1</v>
      </c>
      <c r="Q1060" s="4">
        <f t="shared" si="64"/>
        <v>93.293999999999997</v>
      </c>
      <c r="R1060" s="4">
        <f t="shared" si="65"/>
        <v>46.2</v>
      </c>
      <c r="S1060" s="4">
        <f t="shared" si="66"/>
        <v>47.093999999999994</v>
      </c>
      <c r="T1060" s="6">
        <f t="shared" si="67"/>
        <v>0.50479130490706792</v>
      </c>
    </row>
    <row r="1061" spans="1:20" ht="15.6">
      <c r="A1061" s="2">
        <v>397</v>
      </c>
      <c r="B1061" s="10">
        <v>46184</v>
      </c>
      <c r="C1061" s="3">
        <f>YEAR(SalesDataTable[[#This Row],[Order Date]])</f>
        <v>2026</v>
      </c>
      <c r="D1061" s="13" t="str">
        <f>"Q"&amp;ROUNDUP(MONTH(SalesDataTable[[#This Row],[Order Date]])/3,0)</f>
        <v>Q2</v>
      </c>
      <c r="E1061" s="13">
        <f>MONTH(SalesDataTable[[#This Row],[Order Date]])</f>
        <v>6</v>
      </c>
      <c r="F1061" s="3" t="str">
        <f>TEXT(SalesDataTable[[#This Row],[Order Date]],"mmm")</f>
        <v>Jun</v>
      </c>
      <c r="G1061" s="3" t="s">
        <v>20</v>
      </c>
      <c r="H1061" s="3" t="s">
        <v>33</v>
      </c>
      <c r="I1061" s="3" t="s">
        <v>2</v>
      </c>
      <c r="J1061" s="3" t="s">
        <v>16</v>
      </c>
      <c r="K1061" s="3" t="s">
        <v>23</v>
      </c>
      <c r="L1061" s="3" t="s">
        <v>51</v>
      </c>
      <c r="M1061" s="7">
        <v>2</v>
      </c>
      <c r="N1061" s="4">
        <v>121.19</v>
      </c>
      <c r="O1061" s="5">
        <v>0.05</v>
      </c>
      <c r="P1061" s="4">
        <v>58.91</v>
      </c>
      <c r="Q1061" s="4">
        <f t="shared" si="64"/>
        <v>230.261</v>
      </c>
      <c r="R1061" s="4">
        <f t="shared" si="65"/>
        <v>117.82</v>
      </c>
      <c r="S1061" s="4">
        <f t="shared" si="66"/>
        <v>112.441</v>
      </c>
      <c r="T1061" s="6">
        <f t="shared" si="67"/>
        <v>0.48831977625390321</v>
      </c>
    </row>
    <row r="1062" spans="1:20" ht="15.6">
      <c r="A1062" s="2">
        <v>763</v>
      </c>
      <c r="B1062" s="10">
        <v>46184</v>
      </c>
      <c r="C1062" s="3">
        <f>YEAR(SalesDataTable[[#This Row],[Order Date]])</f>
        <v>2026</v>
      </c>
      <c r="D1062" s="13" t="str">
        <f>"Q"&amp;ROUNDUP(MONTH(SalesDataTable[[#This Row],[Order Date]])/3,0)</f>
        <v>Q2</v>
      </c>
      <c r="E1062" s="13">
        <f>MONTH(SalesDataTable[[#This Row],[Order Date]])</f>
        <v>6</v>
      </c>
      <c r="F1062" s="3" t="str">
        <f>TEXT(SalesDataTable[[#This Row],[Order Date]],"mmm")</f>
        <v>Jun</v>
      </c>
      <c r="G1062" s="3" t="s">
        <v>20</v>
      </c>
      <c r="H1062" s="3" t="s">
        <v>47</v>
      </c>
      <c r="I1062" s="3" t="s">
        <v>19</v>
      </c>
      <c r="J1062" s="3" t="s">
        <v>13</v>
      </c>
      <c r="K1062" s="3" t="s">
        <v>9</v>
      </c>
      <c r="L1062" s="3" t="s">
        <v>37</v>
      </c>
      <c r="M1062" s="7">
        <v>1</v>
      </c>
      <c r="N1062" s="4">
        <v>154.09</v>
      </c>
      <c r="O1062" s="5">
        <v>0</v>
      </c>
      <c r="P1062" s="4">
        <v>77.37</v>
      </c>
      <c r="Q1062" s="4">
        <f t="shared" si="64"/>
        <v>154.09</v>
      </c>
      <c r="R1062" s="4">
        <f t="shared" si="65"/>
        <v>77.37</v>
      </c>
      <c r="S1062" s="4">
        <f t="shared" si="66"/>
        <v>76.72</v>
      </c>
      <c r="T1062" s="6">
        <f t="shared" si="67"/>
        <v>0.49789084301382308</v>
      </c>
    </row>
    <row r="1063" spans="1:20" ht="15.6">
      <c r="A1063" s="2">
        <v>1059</v>
      </c>
      <c r="B1063" s="10">
        <v>46184</v>
      </c>
      <c r="C1063" s="3">
        <f>YEAR(SalesDataTable[[#This Row],[Order Date]])</f>
        <v>2026</v>
      </c>
      <c r="D1063" s="13" t="str">
        <f>"Q"&amp;ROUNDUP(MONTH(SalesDataTable[[#This Row],[Order Date]])/3,0)</f>
        <v>Q2</v>
      </c>
      <c r="E1063" s="13">
        <f>MONTH(SalesDataTable[[#This Row],[Order Date]])</f>
        <v>6</v>
      </c>
      <c r="F1063" s="3" t="str">
        <f>TEXT(SalesDataTable[[#This Row],[Order Date]],"mmm")</f>
        <v>Jun</v>
      </c>
      <c r="G1063" s="3" t="s">
        <v>0</v>
      </c>
      <c r="H1063" s="3" t="s">
        <v>1</v>
      </c>
      <c r="I1063" s="3" t="s">
        <v>2</v>
      </c>
      <c r="J1063" s="3" t="s">
        <v>13</v>
      </c>
      <c r="K1063" s="3" t="s">
        <v>4</v>
      </c>
      <c r="L1063" s="3" t="s">
        <v>5</v>
      </c>
      <c r="M1063" s="7">
        <v>1</v>
      </c>
      <c r="N1063" s="4">
        <v>80.64</v>
      </c>
      <c r="O1063" s="5">
        <v>0.05</v>
      </c>
      <c r="P1063" s="4">
        <v>43.85</v>
      </c>
      <c r="Q1063" s="4">
        <f t="shared" si="64"/>
        <v>76.60799999999999</v>
      </c>
      <c r="R1063" s="4">
        <f t="shared" si="65"/>
        <v>43.85</v>
      </c>
      <c r="S1063" s="4">
        <f t="shared" si="66"/>
        <v>32.757999999999988</v>
      </c>
      <c r="T1063" s="6">
        <f t="shared" si="67"/>
        <v>0.42760547201336668</v>
      </c>
    </row>
    <row r="1064" spans="1:20" ht="15.6">
      <c r="A1064" s="2">
        <v>1332</v>
      </c>
      <c r="B1064" s="10">
        <v>46184</v>
      </c>
      <c r="C1064" s="3">
        <f>YEAR(SalesDataTable[[#This Row],[Order Date]])</f>
        <v>2026</v>
      </c>
      <c r="D1064" s="13" t="str">
        <f>"Q"&amp;ROUNDUP(MONTH(SalesDataTable[[#This Row],[Order Date]])/3,0)</f>
        <v>Q2</v>
      </c>
      <c r="E1064" s="13">
        <f>MONTH(SalesDataTable[[#This Row],[Order Date]])</f>
        <v>6</v>
      </c>
      <c r="F1064" s="3" t="str">
        <f>TEXT(SalesDataTable[[#This Row],[Order Date]],"mmm")</f>
        <v>Jun</v>
      </c>
      <c r="G1064" s="3" t="s">
        <v>6</v>
      </c>
      <c r="H1064" s="3" t="s">
        <v>43</v>
      </c>
      <c r="I1064" s="3" t="s">
        <v>28</v>
      </c>
      <c r="J1064" s="3" t="s">
        <v>3</v>
      </c>
      <c r="K1064" s="3" t="s">
        <v>9</v>
      </c>
      <c r="L1064" s="3" t="s">
        <v>10</v>
      </c>
      <c r="M1064" s="7">
        <v>1</v>
      </c>
      <c r="N1064" s="4">
        <v>94.01</v>
      </c>
      <c r="O1064" s="5">
        <v>0.15</v>
      </c>
      <c r="P1064" s="4">
        <v>46.12</v>
      </c>
      <c r="Q1064" s="4">
        <f t="shared" si="64"/>
        <v>79.908500000000004</v>
      </c>
      <c r="R1064" s="4">
        <f t="shared" si="65"/>
        <v>46.12</v>
      </c>
      <c r="S1064" s="4">
        <f t="shared" si="66"/>
        <v>33.788500000000006</v>
      </c>
      <c r="T1064" s="6">
        <f t="shared" si="67"/>
        <v>0.42283987310486376</v>
      </c>
    </row>
    <row r="1065" spans="1:20" ht="15.6">
      <c r="A1065" s="2">
        <v>1447</v>
      </c>
      <c r="B1065" s="10">
        <v>46184</v>
      </c>
      <c r="C1065" s="3">
        <f>YEAR(SalesDataTable[[#This Row],[Order Date]])</f>
        <v>2026</v>
      </c>
      <c r="D1065" s="13" t="str">
        <f>"Q"&amp;ROUNDUP(MONTH(SalesDataTable[[#This Row],[Order Date]])/3,0)</f>
        <v>Q2</v>
      </c>
      <c r="E1065" s="13">
        <f>MONTH(SalesDataTable[[#This Row],[Order Date]])</f>
        <v>6</v>
      </c>
      <c r="F1065" s="3" t="str">
        <f>TEXT(SalesDataTable[[#This Row],[Order Date]],"mmm")</f>
        <v>Jun</v>
      </c>
      <c r="G1065" s="3" t="s">
        <v>6</v>
      </c>
      <c r="H1065" s="3" t="s">
        <v>27</v>
      </c>
      <c r="I1065" s="3" t="s">
        <v>2</v>
      </c>
      <c r="J1065" s="3" t="s">
        <v>3</v>
      </c>
      <c r="K1065" s="3" t="s">
        <v>4</v>
      </c>
      <c r="L1065" s="3" t="s">
        <v>22</v>
      </c>
      <c r="M1065" s="7">
        <v>1</v>
      </c>
      <c r="N1065" s="4">
        <v>51.09</v>
      </c>
      <c r="O1065" s="5">
        <v>0</v>
      </c>
      <c r="P1065" s="4">
        <v>22.78</v>
      </c>
      <c r="Q1065" s="4">
        <f t="shared" si="64"/>
        <v>51.09</v>
      </c>
      <c r="R1065" s="4">
        <f t="shared" si="65"/>
        <v>22.78</v>
      </c>
      <c r="S1065" s="4">
        <f t="shared" si="66"/>
        <v>28.310000000000002</v>
      </c>
      <c r="T1065" s="6">
        <f t="shared" si="67"/>
        <v>0.55412018007437858</v>
      </c>
    </row>
    <row r="1066" spans="1:20" ht="15.6">
      <c r="A1066" s="2">
        <v>2990</v>
      </c>
      <c r="B1066" s="10">
        <v>46184</v>
      </c>
      <c r="C1066" s="3">
        <f>YEAR(SalesDataTable[[#This Row],[Order Date]])</f>
        <v>2026</v>
      </c>
      <c r="D1066" s="13" t="str">
        <f>"Q"&amp;ROUNDUP(MONTH(SalesDataTable[[#This Row],[Order Date]])/3,0)</f>
        <v>Q2</v>
      </c>
      <c r="E1066" s="13">
        <f>MONTH(SalesDataTable[[#This Row],[Order Date]])</f>
        <v>6</v>
      </c>
      <c r="F1066" s="3" t="str">
        <f>TEXT(SalesDataTable[[#This Row],[Order Date]],"mmm")</f>
        <v>Jun</v>
      </c>
      <c r="G1066" s="3" t="s">
        <v>6</v>
      </c>
      <c r="H1066" s="3" t="s">
        <v>27</v>
      </c>
      <c r="I1066" s="3" t="s">
        <v>28</v>
      </c>
      <c r="J1066" s="3" t="s">
        <v>3</v>
      </c>
      <c r="K1066" s="3" t="s">
        <v>9</v>
      </c>
      <c r="L1066" s="3" t="s">
        <v>17</v>
      </c>
      <c r="M1066" s="7">
        <v>1</v>
      </c>
      <c r="N1066" s="4">
        <v>146.66</v>
      </c>
      <c r="O1066" s="5">
        <v>0</v>
      </c>
      <c r="P1066" s="4">
        <v>78.709999999999994</v>
      </c>
      <c r="Q1066" s="4">
        <f t="shared" si="64"/>
        <v>146.66</v>
      </c>
      <c r="R1066" s="4">
        <f t="shared" si="65"/>
        <v>78.709999999999994</v>
      </c>
      <c r="S1066" s="4">
        <f t="shared" si="66"/>
        <v>67.95</v>
      </c>
      <c r="T1066" s="6">
        <f t="shared" si="67"/>
        <v>0.4633165143870176</v>
      </c>
    </row>
    <row r="1067" spans="1:20" ht="15.6">
      <c r="A1067" s="2">
        <v>3769</v>
      </c>
      <c r="B1067" s="10">
        <v>46184</v>
      </c>
      <c r="C1067" s="3">
        <f>YEAR(SalesDataTable[[#This Row],[Order Date]])</f>
        <v>2026</v>
      </c>
      <c r="D1067" s="13" t="str">
        <f>"Q"&amp;ROUNDUP(MONTH(SalesDataTable[[#This Row],[Order Date]])/3,0)</f>
        <v>Q2</v>
      </c>
      <c r="E1067" s="13">
        <f>MONTH(SalesDataTable[[#This Row],[Order Date]])</f>
        <v>6</v>
      </c>
      <c r="F1067" s="3" t="str">
        <f>TEXT(SalesDataTable[[#This Row],[Order Date]],"mmm")</f>
        <v>Jun</v>
      </c>
      <c r="G1067" s="3" t="s">
        <v>6</v>
      </c>
      <c r="H1067" s="3" t="s">
        <v>43</v>
      </c>
      <c r="I1067" s="3" t="s">
        <v>19</v>
      </c>
      <c r="J1067" s="3" t="s">
        <v>13</v>
      </c>
      <c r="K1067" s="3" t="s">
        <v>23</v>
      </c>
      <c r="L1067" s="3" t="s">
        <v>29</v>
      </c>
      <c r="M1067" s="7">
        <v>2</v>
      </c>
      <c r="N1067" s="4">
        <v>199.03</v>
      </c>
      <c r="O1067" s="5">
        <v>0</v>
      </c>
      <c r="P1067" s="4">
        <v>104.7</v>
      </c>
      <c r="Q1067" s="4">
        <f t="shared" si="64"/>
        <v>398.06</v>
      </c>
      <c r="R1067" s="4">
        <f t="shared" si="65"/>
        <v>209.4</v>
      </c>
      <c r="S1067" s="4">
        <f t="shared" si="66"/>
        <v>188.66</v>
      </c>
      <c r="T1067" s="6">
        <f t="shared" si="67"/>
        <v>0.47394865095714211</v>
      </c>
    </row>
    <row r="1068" spans="1:20" ht="15.6">
      <c r="A1068" s="2">
        <v>4152</v>
      </c>
      <c r="B1068" s="10">
        <v>46184</v>
      </c>
      <c r="C1068" s="3">
        <f>YEAR(SalesDataTable[[#This Row],[Order Date]])</f>
        <v>2026</v>
      </c>
      <c r="D1068" s="13" t="str">
        <f>"Q"&amp;ROUNDUP(MONTH(SalesDataTable[[#This Row],[Order Date]])/3,0)</f>
        <v>Q2</v>
      </c>
      <c r="E1068" s="13">
        <f>MONTH(SalesDataTable[[#This Row],[Order Date]])</f>
        <v>6</v>
      </c>
      <c r="F1068" s="3" t="str">
        <f>TEXT(SalesDataTable[[#This Row],[Order Date]],"mmm")</f>
        <v>Jun</v>
      </c>
      <c r="G1068" s="3" t="s">
        <v>11</v>
      </c>
      <c r="H1068" s="3" t="s">
        <v>12</v>
      </c>
      <c r="I1068" s="3" t="s">
        <v>2</v>
      </c>
      <c r="J1068" s="3" t="s">
        <v>3</v>
      </c>
      <c r="K1068" s="3" t="s">
        <v>4</v>
      </c>
      <c r="L1068" s="3" t="s">
        <v>26</v>
      </c>
      <c r="M1068" s="7">
        <v>5</v>
      </c>
      <c r="N1068" s="4">
        <v>41.18</v>
      </c>
      <c r="O1068" s="5">
        <v>0.05</v>
      </c>
      <c r="P1068" s="4">
        <v>16.87</v>
      </c>
      <c r="Q1068" s="4">
        <f t="shared" si="64"/>
        <v>195.60499999999999</v>
      </c>
      <c r="R1068" s="4">
        <f t="shared" si="65"/>
        <v>84.350000000000009</v>
      </c>
      <c r="S1068" s="4">
        <f t="shared" si="66"/>
        <v>111.25499999999998</v>
      </c>
      <c r="T1068" s="6">
        <f t="shared" si="67"/>
        <v>0.56877380435060443</v>
      </c>
    </row>
    <row r="1069" spans="1:20" ht="15.6">
      <c r="A1069" s="2">
        <v>4242</v>
      </c>
      <c r="B1069" s="10">
        <v>46184</v>
      </c>
      <c r="C1069" s="3">
        <f>YEAR(SalesDataTable[[#This Row],[Order Date]])</f>
        <v>2026</v>
      </c>
      <c r="D1069" s="13" t="str">
        <f>"Q"&amp;ROUNDUP(MONTH(SalesDataTable[[#This Row],[Order Date]])/3,0)</f>
        <v>Q2</v>
      </c>
      <c r="E1069" s="13">
        <f>MONTH(SalesDataTable[[#This Row],[Order Date]])</f>
        <v>6</v>
      </c>
      <c r="F1069" s="3" t="str">
        <f>TEXT(SalesDataTable[[#This Row],[Order Date]],"mmm")</f>
        <v>Jun</v>
      </c>
      <c r="G1069" s="3" t="s">
        <v>6</v>
      </c>
      <c r="H1069" s="3" t="s">
        <v>43</v>
      </c>
      <c r="I1069" s="3" t="s">
        <v>19</v>
      </c>
      <c r="J1069" s="3" t="s">
        <v>16</v>
      </c>
      <c r="K1069" s="3" t="s">
        <v>9</v>
      </c>
      <c r="L1069" s="3" t="s">
        <v>17</v>
      </c>
      <c r="M1069" s="7">
        <v>2</v>
      </c>
      <c r="N1069" s="4">
        <v>141.18</v>
      </c>
      <c r="O1069" s="5">
        <v>0</v>
      </c>
      <c r="P1069" s="4">
        <v>78.66</v>
      </c>
      <c r="Q1069" s="4">
        <f t="shared" si="64"/>
        <v>282.36</v>
      </c>
      <c r="R1069" s="4">
        <f t="shared" si="65"/>
        <v>157.32</v>
      </c>
      <c r="S1069" s="4">
        <f t="shared" si="66"/>
        <v>125.04000000000002</v>
      </c>
      <c r="T1069" s="6">
        <f t="shared" si="67"/>
        <v>0.44283892902677441</v>
      </c>
    </row>
    <row r="1070" spans="1:20" ht="15.6">
      <c r="A1070" s="2">
        <v>4780</v>
      </c>
      <c r="B1070" s="10">
        <v>46184</v>
      </c>
      <c r="C1070" s="3">
        <f>YEAR(SalesDataTable[[#This Row],[Order Date]])</f>
        <v>2026</v>
      </c>
      <c r="D1070" s="13" t="str">
        <f>"Q"&amp;ROUNDUP(MONTH(SalesDataTable[[#This Row],[Order Date]])/3,0)</f>
        <v>Q2</v>
      </c>
      <c r="E1070" s="13">
        <f>MONTH(SalesDataTable[[#This Row],[Order Date]])</f>
        <v>6</v>
      </c>
      <c r="F1070" s="3" t="str">
        <f>TEXT(SalesDataTable[[#This Row],[Order Date]],"mmm")</f>
        <v>Jun</v>
      </c>
      <c r="G1070" s="3" t="s">
        <v>6</v>
      </c>
      <c r="H1070" s="3" t="s">
        <v>43</v>
      </c>
      <c r="I1070" s="3" t="s">
        <v>19</v>
      </c>
      <c r="J1070" s="3" t="s">
        <v>3</v>
      </c>
      <c r="K1070" s="3" t="s">
        <v>4</v>
      </c>
      <c r="L1070" s="3" t="s">
        <v>5</v>
      </c>
      <c r="M1070" s="7">
        <v>1</v>
      </c>
      <c r="N1070" s="4">
        <v>82.47</v>
      </c>
      <c r="O1070" s="5">
        <v>0.1</v>
      </c>
      <c r="P1070" s="4">
        <v>42.73</v>
      </c>
      <c r="Q1070" s="4">
        <f t="shared" si="64"/>
        <v>74.222999999999999</v>
      </c>
      <c r="R1070" s="4">
        <f t="shared" si="65"/>
        <v>42.73</v>
      </c>
      <c r="S1070" s="4">
        <f t="shared" si="66"/>
        <v>31.493000000000002</v>
      </c>
      <c r="T1070" s="6">
        <f t="shared" si="67"/>
        <v>0.42430243994449163</v>
      </c>
    </row>
    <row r="1071" spans="1:20" ht="15.6">
      <c r="A1071" s="2">
        <v>63</v>
      </c>
      <c r="B1071" s="10">
        <v>46185</v>
      </c>
      <c r="C1071" s="3">
        <f>YEAR(SalesDataTable[[#This Row],[Order Date]])</f>
        <v>2026</v>
      </c>
      <c r="D1071" s="13" t="str">
        <f>"Q"&amp;ROUNDUP(MONTH(SalesDataTable[[#This Row],[Order Date]])/3,0)</f>
        <v>Q2</v>
      </c>
      <c r="E1071" s="13">
        <f>MONTH(SalesDataTable[[#This Row],[Order Date]])</f>
        <v>6</v>
      </c>
      <c r="F1071" s="3" t="str">
        <f>TEXT(SalesDataTable[[#This Row],[Order Date]],"mmm")</f>
        <v>Jun</v>
      </c>
      <c r="G1071" s="3" t="s">
        <v>6</v>
      </c>
      <c r="H1071" s="3" t="s">
        <v>7</v>
      </c>
      <c r="I1071" s="3" t="s">
        <v>28</v>
      </c>
      <c r="J1071" s="3" t="s">
        <v>3</v>
      </c>
      <c r="K1071" s="3" t="s">
        <v>14</v>
      </c>
      <c r="L1071" s="3" t="s">
        <v>48</v>
      </c>
      <c r="M1071" s="7">
        <v>1</v>
      </c>
      <c r="N1071" s="4">
        <v>166.91</v>
      </c>
      <c r="O1071" s="5">
        <v>0</v>
      </c>
      <c r="P1071" s="4">
        <v>85.58</v>
      </c>
      <c r="Q1071" s="4">
        <f t="shared" si="64"/>
        <v>166.91</v>
      </c>
      <c r="R1071" s="4">
        <f t="shared" si="65"/>
        <v>85.58</v>
      </c>
      <c r="S1071" s="4">
        <f t="shared" si="66"/>
        <v>81.33</v>
      </c>
      <c r="T1071" s="6">
        <f t="shared" si="67"/>
        <v>0.48726858786172189</v>
      </c>
    </row>
    <row r="1072" spans="1:20" ht="15.6">
      <c r="A1072" s="2">
        <v>190</v>
      </c>
      <c r="B1072" s="10">
        <v>46185</v>
      </c>
      <c r="C1072" s="3">
        <f>YEAR(SalesDataTable[[#This Row],[Order Date]])</f>
        <v>2026</v>
      </c>
      <c r="D1072" s="13" t="str">
        <f>"Q"&amp;ROUNDUP(MONTH(SalesDataTable[[#This Row],[Order Date]])/3,0)</f>
        <v>Q2</v>
      </c>
      <c r="E1072" s="13">
        <f>MONTH(SalesDataTable[[#This Row],[Order Date]])</f>
        <v>6</v>
      </c>
      <c r="F1072" s="3" t="str">
        <f>TEXT(SalesDataTable[[#This Row],[Order Date]],"mmm")</f>
        <v>Jun</v>
      </c>
      <c r="G1072" s="3" t="s">
        <v>0</v>
      </c>
      <c r="H1072" s="3" t="s">
        <v>1</v>
      </c>
      <c r="I1072" s="3" t="s">
        <v>19</v>
      </c>
      <c r="J1072" s="3" t="s">
        <v>16</v>
      </c>
      <c r="K1072" s="3" t="s">
        <v>14</v>
      </c>
      <c r="L1072" s="3" t="s">
        <v>32</v>
      </c>
      <c r="M1072" s="7">
        <v>1</v>
      </c>
      <c r="N1072" s="4">
        <v>45.99</v>
      </c>
      <c r="O1072" s="5">
        <v>0</v>
      </c>
      <c r="P1072" s="4">
        <v>18.579999999999998</v>
      </c>
      <c r="Q1072" s="4">
        <f t="shared" si="64"/>
        <v>45.99</v>
      </c>
      <c r="R1072" s="4">
        <f t="shared" si="65"/>
        <v>18.579999999999998</v>
      </c>
      <c r="S1072" s="4">
        <f t="shared" si="66"/>
        <v>27.410000000000004</v>
      </c>
      <c r="T1072" s="6">
        <f t="shared" si="67"/>
        <v>0.59599913024570561</v>
      </c>
    </row>
    <row r="1073" spans="1:20" ht="15.6">
      <c r="A1073" s="2">
        <v>268</v>
      </c>
      <c r="B1073" s="10">
        <v>46185</v>
      </c>
      <c r="C1073" s="3">
        <f>YEAR(SalesDataTable[[#This Row],[Order Date]])</f>
        <v>2026</v>
      </c>
      <c r="D1073" s="13" t="str">
        <f>"Q"&amp;ROUNDUP(MONTH(SalesDataTable[[#This Row],[Order Date]])/3,0)</f>
        <v>Q2</v>
      </c>
      <c r="E1073" s="13">
        <f>MONTH(SalesDataTable[[#This Row],[Order Date]])</f>
        <v>6</v>
      </c>
      <c r="F1073" s="3" t="str">
        <f>TEXT(SalesDataTable[[#This Row],[Order Date]],"mmm")</f>
        <v>Jun</v>
      </c>
      <c r="G1073" s="3" t="s">
        <v>20</v>
      </c>
      <c r="H1073" s="3" t="s">
        <v>47</v>
      </c>
      <c r="I1073" s="3" t="s">
        <v>19</v>
      </c>
      <c r="J1073" s="3" t="s">
        <v>16</v>
      </c>
      <c r="K1073" s="3" t="s">
        <v>34</v>
      </c>
      <c r="L1073" s="3" t="s">
        <v>42</v>
      </c>
      <c r="M1073" s="7">
        <v>1</v>
      </c>
      <c r="N1073" s="4">
        <v>37.01</v>
      </c>
      <c r="O1073" s="5">
        <v>0.05</v>
      </c>
      <c r="P1073" s="4">
        <v>14.18</v>
      </c>
      <c r="Q1073" s="4">
        <f t="shared" si="64"/>
        <v>35.159499999999994</v>
      </c>
      <c r="R1073" s="4">
        <f t="shared" si="65"/>
        <v>14.18</v>
      </c>
      <c r="S1073" s="4">
        <f t="shared" si="66"/>
        <v>20.979499999999994</v>
      </c>
      <c r="T1073" s="6">
        <f t="shared" si="67"/>
        <v>0.59669506107879799</v>
      </c>
    </row>
    <row r="1074" spans="1:20" ht="15.6">
      <c r="A1074" s="2">
        <v>691</v>
      </c>
      <c r="B1074" s="10">
        <v>46185</v>
      </c>
      <c r="C1074" s="3">
        <f>YEAR(SalesDataTable[[#This Row],[Order Date]])</f>
        <v>2026</v>
      </c>
      <c r="D1074" s="13" t="str">
        <f>"Q"&amp;ROUNDUP(MONTH(SalesDataTable[[#This Row],[Order Date]])/3,0)</f>
        <v>Q2</v>
      </c>
      <c r="E1074" s="13">
        <f>MONTH(SalesDataTable[[#This Row],[Order Date]])</f>
        <v>6</v>
      </c>
      <c r="F1074" s="3" t="str">
        <f>TEXT(SalesDataTable[[#This Row],[Order Date]],"mmm")</f>
        <v>Jun</v>
      </c>
      <c r="G1074" s="3" t="s">
        <v>20</v>
      </c>
      <c r="H1074" s="3" t="s">
        <v>33</v>
      </c>
      <c r="I1074" s="3" t="s">
        <v>28</v>
      </c>
      <c r="J1074" s="3" t="s">
        <v>16</v>
      </c>
      <c r="K1074" s="3" t="s">
        <v>9</v>
      </c>
      <c r="L1074" s="3" t="s">
        <v>17</v>
      </c>
      <c r="M1074" s="7">
        <v>5</v>
      </c>
      <c r="N1074" s="4">
        <v>140.9</v>
      </c>
      <c r="O1074" s="5">
        <v>0</v>
      </c>
      <c r="P1074" s="4">
        <v>80.16</v>
      </c>
      <c r="Q1074" s="4">
        <f t="shared" si="64"/>
        <v>704.5</v>
      </c>
      <c r="R1074" s="4">
        <f t="shared" si="65"/>
        <v>400.79999999999995</v>
      </c>
      <c r="S1074" s="4">
        <f t="shared" si="66"/>
        <v>303.70000000000005</v>
      </c>
      <c r="T1074" s="6">
        <f t="shared" si="67"/>
        <v>0.43108587650816188</v>
      </c>
    </row>
    <row r="1075" spans="1:20" ht="15.6">
      <c r="A1075" s="2">
        <v>810</v>
      </c>
      <c r="B1075" s="10">
        <v>46185</v>
      </c>
      <c r="C1075" s="3">
        <f>YEAR(SalesDataTable[[#This Row],[Order Date]])</f>
        <v>2026</v>
      </c>
      <c r="D1075" s="13" t="str">
        <f>"Q"&amp;ROUNDUP(MONTH(SalesDataTable[[#This Row],[Order Date]])/3,0)</f>
        <v>Q2</v>
      </c>
      <c r="E1075" s="13">
        <f>MONTH(SalesDataTable[[#This Row],[Order Date]])</f>
        <v>6</v>
      </c>
      <c r="F1075" s="3" t="str">
        <f>TEXT(SalesDataTable[[#This Row],[Order Date]],"mmm")</f>
        <v>Jun</v>
      </c>
      <c r="G1075" s="3" t="s">
        <v>6</v>
      </c>
      <c r="H1075" s="3" t="s">
        <v>43</v>
      </c>
      <c r="I1075" s="3" t="s">
        <v>19</v>
      </c>
      <c r="J1075" s="3" t="s">
        <v>13</v>
      </c>
      <c r="K1075" s="3" t="s">
        <v>34</v>
      </c>
      <c r="L1075" s="3" t="s">
        <v>42</v>
      </c>
      <c r="M1075" s="7">
        <v>3</v>
      </c>
      <c r="N1075" s="4">
        <v>36.659999999999997</v>
      </c>
      <c r="O1075" s="5">
        <v>0</v>
      </c>
      <c r="P1075" s="4">
        <v>13.55</v>
      </c>
      <c r="Q1075" s="4">
        <f t="shared" si="64"/>
        <v>109.97999999999999</v>
      </c>
      <c r="R1075" s="4">
        <f t="shared" si="65"/>
        <v>40.650000000000006</v>
      </c>
      <c r="S1075" s="4">
        <f t="shared" si="66"/>
        <v>69.329999999999984</v>
      </c>
      <c r="T1075" s="6">
        <f t="shared" si="67"/>
        <v>0.63038734315330047</v>
      </c>
    </row>
    <row r="1076" spans="1:20" ht="15.6">
      <c r="A1076" s="2">
        <v>855</v>
      </c>
      <c r="B1076" s="10">
        <v>46185</v>
      </c>
      <c r="C1076" s="3">
        <f>YEAR(SalesDataTable[[#This Row],[Order Date]])</f>
        <v>2026</v>
      </c>
      <c r="D1076" s="13" t="str">
        <f>"Q"&amp;ROUNDUP(MONTH(SalesDataTable[[#This Row],[Order Date]])/3,0)</f>
        <v>Q2</v>
      </c>
      <c r="E1076" s="13">
        <f>MONTH(SalesDataTable[[#This Row],[Order Date]])</f>
        <v>6</v>
      </c>
      <c r="F1076" s="3" t="str">
        <f>TEXT(SalesDataTable[[#This Row],[Order Date]],"mmm")</f>
        <v>Jun</v>
      </c>
      <c r="G1076" s="3" t="s">
        <v>6</v>
      </c>
      <c r="H1076" s="3" t="s">
        <v>27</v>
      </c>
      <c r="I1076" s="3" t="s">
        <v>2</v>
      </c>
      <c r="J1076" s="3" t="s">
        <v>16</v>
      </c>
      <c r="K1076" s="3" t="s">
        <v>14</v>
      </c>
      <c r="L1076" s="3" t="s">
        <v>15</v>
      </c>
      <c r="M1076" s="7">
        <v>1</v>
      </c>
      <c r="N1076" s="4">
        <v>36.299999999999997</v>
      </c>
      <c r="O1076" s="5">
        <v>0.1</v>
      </c>
      <c r="P1076" s="4">
        <v>13.69</v>
      </c>
      <c r="Q1076" s="4">
        <f t="shared" si="64"/>
        <v>32.67</v>
      </c>
      <c r="R1076" s="4">
        <f t="shared" si="65"/>
        <v>13.69</v>
      </c>
      <c r="S1076" s="4">
        <f t="shared" si="66"/>
        <v>18.980000000000004</v>
      </c>
      <c r="T1076" s="6">
        <f t="shared" si="67"/>
        <v>0.58096112641567199</v>
      </c>
    </row>
    <row r="1077" spans="1:20" ht="15.6">
      <c r="A1077" s="2">
        <v>1612</v>
      </c>
      <c r="B1077" s="10">
        <v>46185</v>
      </c>
      <c r="C1077" s="3">
        <f>YEAR(SalesDataTable[[#This Row],[Order Date]])</f>
        <v>2026</v>
      </c>
      <c r="D1077" s="13" t="str">
        <f>"Q"&amp;ROUNDUP(MONTH(SalesDataTable[[#This Row],[Order Date]])/3,0)</f>
        <v>Q2</v>
      </c>
      <c r="E1077" s="13">
        <f>MONTH(SalesDataTable[[#This Row],[Order Date]])</f>
        <v>6</v>
      </c>
      <c r="F1077" s="3" t="str">
        <f>TEXT(SalesDataTable[[#This Row],[Order Date]],"mmm")</f>
        <v>Jun</v>
      </c>
      <c r="G1077" s="3" t="s">
        <v>11</v>
      </c>
      <c r="H1077" s="3" t="s">
        <v>52</v>
      </c>
      <c r="I1077" s="3" t="s">
        <v>2</v>
      </c>
      <c r="J1077" s="3" t="s">
        <v>13</v>
      </c>
      <c r="K1077" s="3" t="s">
        <v>23</v>
      </c>
      <c r="L1077" s="3" t="s">
        <v>51</v>
      </c>
      <c r="M1077" s="7">
        <v>2</v>
      </c>
      <c r="N1077" s="4">
        <v>120.64</v>
      </c>
      <c r="O1077" s="5">
        <v>0</v>
      </c>
      <c r="P1077" s="4">
        <v>61.66</v>
      </c>
      <c r="Q1077" s="4">
        <f t="shared" si="64"/>
        <v>241.28</v>
      </c>
      <c r="R1077" s="4">
        <f t="shared" si="65"/>
        <v>123.32</v>
      </c>
      <c r="S1077" s="4">
        <f t="shared" si="66"/>
        <v>117.96000000000001</v>
      </c>
      <c r="T1077" s="6">
        <f t="shared" si="67"/>
        <v>0.48889257294429711</v>
      </c>
    </row>
    <row r="1078" spans="1:20" ht="15.6">
      <c r="A1078" s="2">
        <v>1704</v>
      </c>
      <c r="B1078" s="10">
        <v>46185</v>
      </c>
      <c r="C1078" s="3">
        <f>YEAR(SalesDataTable[[#This Row],[Order Date]])</f>
        <v>2026</v>
      </c>
      <c r="D1078" s="13" t="str">
        <f>"Q"&amp;ROUNDUP(MONTH(SalesDataTable[[#This Row],[Order Date]])/3,0)</f>
        <v>Q2</v>
      </c>
      <c r="E1078" s="13">
        <f>MONTH(SalesDataTable[[#This Row],[Order Date]])</f>
        <v>6</v>
      </c>
      <c r="F1078" s="3" t="str">
        <f>TEXT(SalesDataTable[[#This Row],[Order Date]],"mmm")</f>
        <v>Jun</v>
      </c>
      <c r="G1078" s="3" t="s">
        <v>11</v>
      </c>
      <c r="H1078" s="3" t="s">
        <v>52</v>
      </c>
      <c r="I1078" s="3" t="s">
        <v>2</v>
      </c>
      <c r="J1078" s="3" t="s">
        <v>3</v>
      </c>
      <c r="K1078" s="3" t="s">
        <v>14</v>
      </c>
      <c r="L1078" s="3" t="s">
        <v>32</v>
      </c>
      <c r="M1078" s="7">
        <v>1</v>
      </c>
      <c r="N1078" s="4">
        <v>47.07</v>
      </c>
      <c r="O1078" s="5">
        <v>0</v>
      </c>
      <c r="P1078" s="4">
        <v>18.7</v>
      </c>
      <c r="Q1078" s="4">
        <f t="shared" si="64"/>
        <v>47.07</v>
      </c>
      <c r="R1078" s="4">
        <f t="shared" si="65"/>
        <v>18.7</v>
      </c>
      <c r="S1078" s="4">
        <f t="shared" si="66"/>
        <v>28.37</v>
      </c>
      <c r="T1078" s="6">
        <f t="shared" si="67"/>
        <v>0.60271935415338862</v>
      </c>
    </row>
    <row r="1079" spans="1:20" ht="15.6">
      <c r="A1079" s="2">
        <v>1857</v>
      </c>
      <c r="B1079" s="10">
        <v>46185</v>
      </c>
      <c r="C1079" s="3">
        <f>YEAR(SalesDataTable[[#This Row],[Order Date]])</f>
        <v>2026</v>
      </c>
      <c r="D1079" s="13" t="str">
        <f>"Q"&amp;ROUNDUP(MONTH(SalesDataTable[[#This Row],[Order Date]])/3,0)</f>
        <v>Q2</v>
      </c>
      <c r="E1079" s="13">
        <f>MONTH(SalesDataTable[[#This Row],[Order Date]])</f>
        <v>6</v>
      </c>
      <c r="F1079" s="3" t="str">
        <f>TEXT(SalesDataTable[[#This Row],[Order Date]],"mmm")</f>
        <v>Jun</v>
      </c>
      <c r="G1079" s="3" t="s">
        <v>11</v>
      </c>
      <c r="H1079" s="3" t="s">
        <v>18</v>
      </c>
      <c r="I1079" s="3" t="s">
        <v>28</v>
      </c>
      <c r="J1079" s="3" t="s">
        <v>16</v>
      </c>
      <c r="K1079" s="3" t="s">
        <v>9</v>
      </c>
      <c r="L1079" s="3" t="s">
        <v>37</v>
      </c>
      <c r="M1079" s="7">
        <v>2</v>
      </c>
      <c r="N1079" s="4">
        <v>154.94</v>
      </c>
      <c r="O1079" s="5">
        <v>0.05</v>
      </c>
      <c r="P1079" s="4">
        <v>77.260000000000005</v>
      </c>
      <c r="Q1079" s="4">
        <f t="shared" si="64"/>
        <v>294.38599999999997</v>
      </c>
      <c r="R1079" s="4">
        <f t="shared" si="65"/>
        <v>154.52000000000001</v>
      </c>
      <c r="S1079" s="4">
        <f t="shared" si="66"/>
        <v>139.86599999999996</v>
      </c>
      <c r="T1079" s="6">
        <f t="shared" si="67"/>
        <v>0.47511090880680457</v>
      </c>
    </row>
    <row r="1080" spans="1:20" ht="15.6">
      <c r="A1080" s="2">
        <v>1888</v>
      </c>
      <c r="B1080" s="10">
        <v>46185</v>
      </c>
      <c r="C1080" s="3">
        <f>YEAR(SalesDataTable[[#This Row],[Order Date]])</f>
        <v>2026</v>
      </c>
      <c r="D1080" s="13" t="str">
        <f>"Q"&amp;ROUNDUP(MONTH(SalesDataTable[[#This Row],[Order Date]])/3,0)</f>
        <v>Q2</v>
      </c>
      <c r="E1080" s="13">
        <f>MONTH(SalesDataTable[[#This Row],[Order Date]])</f>
        <v>6</v>
      </c>
      <c r="F1080" s="3" t="str">
        <f>TEXT(SalesDataTable[[#This Row],[Order Date]],"mmm")</f>
        <v>Jun</v>
      </c>
      <c r="G1080" s="3" t="s">
        <v>6</v>
      </c>
      <c r="H1080" s="3" t="s">
        <v>43</v>
      </c>
      <c r="I1080" s="3" t="s">
        <v>2</v>
      </c>
      <c r="J1080" s="3" t="s">
        <v>3</v>
      </c>
      <c r="K1080" s="3" t="s">
        <v>14</v>
      </c>
      <c r="L1080" s="3" t="s">
        <v>32</v>
      </c>
      <c r="M1080" s="7">
        <v>1</v>
      </c>
      <c r="N1080" s="4">
        <v>45.97</v>
      </c>
      <c r="O1080" s="5">
        <v>0.05</v>
      </c>
      <c r="P1080" s="4">
        <v>18.41</v>
      </c>
      <c r="Q1080" s="4">
        <f t="shared" si="64"/>
        <v>43.671499999999995</v>
      </c>
      <c r="R1080" s="4">
        <f t="shared" si="65"/>
        <v>18.41</v>
      </c>
      <c r="S1080" s="4">
        <f t="shared" si="66"/>
        <v>25.261499999999995</v>
      </c>
      <c r="T1080" s="6">
        <f t="shared" si="67"/>
        <v>0.57844360738696854</v>
      </c>
    </row>
    <row r="1081" spans="1:20" ht="15.6">
      <c r="A1081" s="2">
        <v>2683</v>
      </c>
      <c r="B1081" s="10">
        <v>46185</v>
      </c>
      <c r="C1081" s="3">
        <f>YEAR(SalesDataTable[[#This Row],[Order Date]])</f>
        <v>2026</v>
      </c>
      <c r="D1081" s="13" t="str">
        <f>"Q"&amp;ROUNDUP(MONTH(SalesDataTable[[#This Row],[Order Date]])/3,0)</f>
        <v>Q2</v>
      </c>
      <c r="E1081" s="13">
        <f>MONTH(SalesDataTable[[#This Row],[Order Date]])</f>
        <v>6</v>
      </c>
      <c r="F1081" s="3" t="str">
        <f>TEXT(SalesDataTable[[#This Row],[Order Date]],"mmm")</f>
        <v>Jun</v>
      </c>
      <c r="G1081" s="3" t="s">
        <v>20</v>
      </c>
      <c r="H1081" s="3" t="s">
        <v>33</v>
      </c>
      <c r="I1081" s="3" t="s">
        <v>2</v>
      </c>
      <c r="J1081" s="3" t="s">
        <v>3</v>
      </c>
      <c r="K1081" s="3" t="s">
        <v>23</v>
      </c>
      <c r="L1081" s="3" t="s">
        <v>29</v>
      </c>
      <c r="M1081" s="7">
        <v>1</v>
      </c>
      <c r="N1081" s="4">
        <v>198.64</v>
      </c>
      <c r="O1081" s="5">
        <v>0.05</v>
      </c>
      <c r="P1081" s="4">
        <v>101.89</v>
      </c>
      <c r="Q1081" s="4">
        <f t="shared" si="64"/>
        <v>188.70799999999997</v>
      </c>
      <c r="R1081" s="4">
        <f t="shared" si="65"/>
        <v>101.89</v>
      </c>
      <c r="S1081" s="4">
        <f t="shared" si="66"/>
        <v>86.817999999999969</v>
      </c>
      <c r="T1081" s="6">
        <f t="shared" si="67"/>
        <v>0.46006528605040581</v>
      </c>
    </row>
    <row r="1082" spans="1:20" ht="15.6">
      <c r="A1082" s="2">
        <v>4211</v>
      </c>
      <c r="B1082" s="10">
        <v>46185</v>
      </c>
      <c r="C1082" s="3">
        <f>YEAR(SalesDataTable[[#This Row],[Order Date]])</f>
        <v>2026</v>
      </c>
      <c r="D1082" s="13" t="str">
        <f>"Q"&amp;ROUNDUP(MONTH(SalesDataTable[[#This Row],[Order Date]])/3,0)</f>
        <v>Q2</v>
      </c>
      <c r="E1082" s="13">
        <f>MONTH(SalesDataTable[[#This Row],[Order Date]])</f>
        <v>6</v>
      </c>
      <c r="F1082" s="3" t="str">
        <f>TEXT(SalesDataTable[[#This Row],[Order Date]],"mmm")</f>
        <v>Jun</v>
      </c>
      <c r="G1082" s="3" t="s">
        <v>11</v>
      </c>
      <c r="H1082" s="3" t="s">
        <v>18</v>
      </c>
      <c r="I1082" s="3" t="s">
        <v>2</v>
      </c>
      <c r="J1082" s="3" t="s">
        <v>13</v>
      </c>
      <c r="K1082" s="3" t="s">
        <v>14</v>
      </c>
      <c r="L1082" s="3" t="s">
        <v>48</v>
      </c>
      <c r="M1082" s="7">
        <v>5</v>
      </c>
      <c r="N1082" s="4">
        <v>168.57</v>
      </c>
      <c r="O1082" s="5">
        <v>0</v>
      </c>
      <c r="P1082" s="4">
        <v>88.65</v>
      </c>
      <c r="Q1082" s="4">
        <f t="shared" si="64"/>
        <v>842.84999999999991</v>
      </c>
      <c r="R1082" s="4">
        <f t="shared" si="65"/>
        <v>443.25</v>
      </c>
      <c r="S1082" s="4">
        <f t="shared" si="66"/>
        <v>399.59999999999991</v>
      </c>
      <c r="T1082" s="6">
        <f t="shared" si="67"/>
        <v>0.47410571276027758</v>
      </c>
    </row>
    <row r="1083" spans="1:20" ht="15.6">
      <c r="A1083" s="2">
        <v>4353</v>
      </c>
      <c r="B1083" s="10">
        <v>46185</v>
      </c>
      <c r="C1083" s="3">
        <f>YEAR(SalesDataTable[[#This Row],[Order Date]])</f>
        <v>2026</v>
      </c>
      <c r="D1083" s="13" t="str">
        <f>"Q"&amp;ROUNDUP(MONTH(SalesDataTable[[#This Row],[Order Date]])/3,0)</f>
        <v>Q2</v>
      </c>
      <c r="E1083" s="13">
        <f>MONTH(SalesDataTable[[#This Row],[Order Date]])</f>
        <v>6</v>
      </c>
      <c r="F1083" s="3" t="str">
        <f>TEXT(SalesDataTable[[#This Row],[Order Date]],"mmm")</f>
        <v>Jun</v>
      </c>
      <c r="G1083" s="3" t="s">
        <v>6</v>
      </c>
      <c r="H1083" s="3" t="s">
        <v>27</v>
      </c>
      <c r="I1083" s="3" t="s">
        <v>19</v>
      </c>
      <c r="J1083" s="3" t="s">
        <v>13</v>
      </c>
      <c r="K1083" s="3" t="s">
        <v>14</v>
      </c>
      <c r="L1083" s="3" t="s">
        <v>15</v>
      </c>
      <c r="M1083" s="7">
        <v>1</v>
      </c>
      <c r="N1083" s="4">
        <v>36.65</v>
      </c>
      <c r="O1083" s="5">
        <v>0</v>
      </c>
      <c r="P1083" s="4">
        <v>13.97</v>
      </c>
      <c r="Q1083" s="4">
        <f t="shared" si="64"/>
        <v>36.65</v>
      </c>
      <c r="R1083" s="4">
        <f t="shared" si="65"/>
        <v>13.97</v>
      </c>
      <c r="S1083" s="4">
        <f t="shared" si="66"/>
        <v>22.68</v>
      </c>
      <c r="T1083" s="6">
        <f t="shared" si="67"/>
        <v>0.61882673942701227</v>
      </c>
    </row>
    <row r="1084" spans="1:20" ht="15.6">
      <c r="A1084" s="2">
        <v>5020</v>
      </c>
      <c r="B1084" s="10">
        <v>46185</v>
      </c>
      <c r="C1084" s="3">
        <f>YEAR(SalesDataTable[[#This Row],[Order Date]])</f>
        <v>2026</v>
      </c>
      <c r="D1084" s="13" t="str">
        <f>"Q"&amp;ROUNDUP(MONTH(SalesDataTable[[#This Row],[Order Date]])/3,0)</f>
        <v>Q2</v>
      </c>
      <c r="E1084" s="13">
        <f>MONTH(SalesDataTable[[#This Row],[Order Date]])</f>
        <v>6</v>
      </c>
      <c r="F1084" s="3" t="str">
        <f>TEXT(SalesDataTable[[#This Row],[Order Date]],"mmm")</f>
        <v>Jun</v>
      </c>
      <c r="G1084" s="3" t="s">
        <v>11</v>
      </c>
      <c r="H1084" s="3" t="s">
        <v>25</v>
      </c>
      <c r="I1084" s="3" t="s">
        <v>19</v>
      </c>
      <c r="J1084" s="3" t="s">
        <v>3</v>
      </c>
      <c r="K1084" s="3" t="s">
        <v>14</v>
      </c>
      <c r="L1084" s="3" t="s">
        <v>15</v>
      </c>
      <c r="M1084" s="7">
        <v>2</v>
      </c>
      <c r="N1084" s="4">
        <v>35.450000000000003</v>
      </c>
      <c r="O1084" s="5">
        <v>0.05</v>
      </c>
      <c r="P1084" s="4">
        <v>13.39</v>
      </c>
      <c r="Q1084" s="4">
        <f t="shared" si="64"/>
        <v>67.355000000000004</v>
      </c>
      <c r="R1084" s="4">
        <f t="shared" si="65"/>
        <v>26.78</v>
      </c>
      <c r="S1084" s="4">
        <f t="shared" si="66"/>
        <v>40.575000000000003</v>
      </c>
      <c r="T1084" s="6">
        <f t="shared" si="67"/>
        <v>0.60240516665429444</v>
      </c>
    </row>
    <row r="1085" spans="1:20" ht="15.6">
      <c r="A1085" s="2">
        <v>564</v>
      </c>
      <c r="B1085" s="10">
        <v>46186</v>
      </c>
      <c r="C1085" s="3">
        <f>YEAR(SalesDataTable[[#This Row],[Order Date]])</f>
        <v>2026</v>
      </c>
      <c r="D1085" s="13" t="str">
        <f>"Q"&amp;ROUNDUP(MONTH(SalesDataTable[[#This Row],[Order Date]])/3,0)</f>
        <v>Q2</v>
      </c>
      <c r="E1085" s="13">
        <f>MONTH(SalesDataTable[[#This Row],[Order Date]])</f>
        <v>6</v>
      </c>
      <c r="F1085" s="3" t="str">
        <f>TEXT(SalesDataTable[[#This Row],[Order Date]],"mmm")</f>
        <v>Jun</v>
      </c>
      <c r="G1085" s="3" t="s">
        <v>11</v>
      </c>
      <c r="H1085" s="3" t="s">
        <v>25</v>
      </c>
      <c r="I1085" s="3" t="s">
        <v>19</v>
      </c>
      <c r="J1085" s="3" t="s">
        <v>13</v>
      </c>
      <c r="K1085" s="3" t="s">
        <v>14</v>
      </c>
      <c r="L1085" s="3" t="s">
        <v>32</v>
      </c>
      <c r="M1085" s="7">
        <v>3</v>
      </c>
      <c r="N1085" s="4">
        <v>45.82</v>
      </c>
      <c r="O1085" s="5">
        <v>0.1</v>
      </c>
      <c r="P1085" s="4">
        <v>18.61</v>
      </c>
      <c r="Q1085" s="4">
        <f t="shared" si="64"/>
        <v>123.71400000000001</v>
      </c>
      <c r="R1085" s="4">
        <f t="shared" si="65"/>
        <v>55.83</v>
      </c>
      <c r="S1085" s="4">
        <f t="shared" si="66"/>
        <v>67.884000000000015</v>
      </c>
      <c r="T1085" s="6">
        <f t="shared" si="67"/>
        <v>0.54871720258014456</v>
      </c>
    </row>
    <row r="1086" spans="1:20" ht="15.6">
      <c r="A1086" s="2">
        <v>736</v>
      </c>
      <c r="B1086" s="10">
        <v>46186</v>
      </c>
      <c r="C1086" s="3">
        <f>YEAR(SalesDataTable[[#This Row],[Order Date]])</f>
        <v>2026</v>
      </c>
      <c r="D1086" s="13" t="str">
        <f>"Q"&amp;ROUNDUP(MONTH(SalesDataTable[[#This Row],[Order Date]])/3,0)</f>
        <v>Q2</v>
      </c>
      <c r="E1086" s="13">
        <f>MONTH(SalesDataTable[[#This Row],[Order Date]])</f>
        <v>6</v>
      </c>
      <c r="F1086" s="3" t="str">
        <f>TEXT(SalesDataTable[[#This Row],[Order Date]],"mmm")</f>
        <v>Jun</v>
      </c>
      <c r="G1086" s="3" t="s">
        <v>20</v>
      </c>
      <c r="H1086" s="3" t="s">
        <v>47</v>
      </c>
      <c r="I1086" s="3" t="s">
        <v>19</v>
      </c>
      <c r="J1086" s="3" t="s">
        <v>16</v>
      </c>
      <c r="K1086" s="3" t="s">
        <v>9</v>
      </c>
      <c r="L1086" s="3" t="s">
        <v>37</v>
      </c>
      <c r="M1086" s="7">
        <v>1</v>
      </c>
      <c r="N1086" s="4">
        <v>152.78</v>
      </c>
      <c r="O1086" s="5">
        <v>0</v>
      </c>
      <c r="P1086" s="4">
        <v>78.540000000000006</v>
      </c>
      <c r="Q1086" s="4">
        <f t="shared" si="64"/>
        <v>152.78</v>
      </c>
      <c r="R1086" s="4">
        <f t="shared" si="65"/>
        <v>78.540000000000006</v>
      </c>
      <c r="S1086" s="4">
        <f t="shared" si="66"/>
        <v>74.239999999999995</v>
      </c>
      <c r="T1086" s="6">
        <f t="shared" si="67"/>
        <v>0.48592747741851022</v>
      </c>
    </row>
    <row r="1087" spans="1:20" ht="15.6">
      <c r="A1087" s="2">
        <v>1300</v>
      </c>
      <c r="B1087" s="10">
        <v>46186</v>
      </c>
      <c r="C1087" s="3">
        <f>YEAR(SalesDataTable[[#This Row],[Order Date]])</f>
        <v>2026</v>
      </c>
      <c r="D1087" s="13" t="str">
        <f>"Q"&amp;ROUNDUP(MONTH(SalesDataTable[[#This Row],[Order Date]])/3,0)</f>
        <v>Q2</v>
      </c>
      <c r="E1087" s="13">
        <f>MONTH(SalesDataTable[[#This Row],[Order Date]])</f>
        <v>6</v>
      </c>
      <c r="F1087" s="3" t="str">
        <f>TEXT(SalesDataTable[[#This Row],[Order Date]],"mmm")</f>
        <v>Jun</v>
      </c>
      <c r="G1087" s="3" t="s">
        <v>6</v>
      </c>
      <c r="H1087" s="3" t="s">
        <v>27</v>
      </c>
      <c r="I1087" s="3" t="s">
        <v>2</v>
      </c>
      <c r="J1087" s="3" t="s">
        <v>13</v>
      </c>
      <c r="K1087" s="3" t="s">
        <v>4</v>
      </c>
      <c r="L1087" s="3" t="s">
        <v>22</v>
      </c>
      <c r="M1087" s="7">
        <v>1</v>
      </c>
      <c r="N1087" s="4">
        <v>49.76</v>
      </c>
      <c r="O1087" s="5">
        <v>0.05</v>
      </c>
      <c r="P1087" s="4">
        <v>22.58</v>
      </c>
      <c r="Q1087" s="4">
        <f t="shared" si="64"/>
        <v>47.271999999999998</v>
      </c>
      <c r="R1087" s="4">
        <f t="shared" si="65"/>
        <v>22.58</v>
      </c>
      <c r="S1087" s="4">
        <f t="shared" si="66"/>
        <v>24.692</v>
      </c>
      <c r="T1087" s="6">
        <f t="shared" si="67"/>
        <v>0.52233880521238796</v>
      </c>
    </row>
    <row r="1088" spans="1:20" ht="15.6">
      <c r="A1088" s="2">
        <v>1948</v>
      </c>
      <c r="B1088" s="10">
        <v>46186</v>
      </c>
      <c r="C1088" s="3">
        <f>YEAR(SalesDataTable[[#This Row],[Order Date]])</f>
        <v>2026</v>
      </c>
      <c r="D1088" s="13" t="str">
        <f>"Q"&amp;ROUNDUP(MONTH(SalesDataTable[[#This Row],[Order Date]])/3,0)</f>
        <v>Q2</v>
      </c>
      <c r="E1088" s="13">
        <f>MONTH(SalesDataTable[[#This Row],[Order Date]])</f>
        <v>6</v>
      </c>
      <c r="F1088" s="3" t="str">
        <f>TEXT(SalesDataTable[[#This Row],[Order Date]],"mmm")</f>
        <v>Jun</v>
      </c>
      <c r="G1088" s="3" t="s">
        <v>20</v>
      </c>
      <c r="H1088" s="3" t="s">
        <v>33</v>
      </c>
      <c r="I1088" s="3" t="s">
        <v>19</v>
      </c>
      <c r="J1088" s="3" t="s">
        <v>13</v>
      </c>
      <c r="K1088" s="3" t="s">
        <v>9</v>
      </c>
      <c r="L1088" s="3" t="s">
        <v>37</v>
      </c>
      <c r="M1088" s="7">
        <v>1</v>
      </c>
      <c r="N1088" s="4">
        <v>157.6</v>
      </c>
      <c r="O1088" s="5">
        <v>0.05</v>
      </c>
      <c r="P1088" s="4">
        <v>79.34</v>
      </c>
      <c r="Q1088" s="4">
        <f t="shared" si="64"/>
        <v>149.72</v>
      </c>
      <c r="R1088" s="4">
        <f t="shared" si="65"/>
        <v>79.34</v>
      </c>
      <c r="S1088" s="4">
        <f t="shared" si="66"/>
        <v>70.38</v>
      </c>
      <c r="T1088" s="6">
        <f t="shared" si="67"/>
        <v>0.47007747795885652</v>
      </c>
    </row>
    <row r="1089" spans="1:20" ht="15.6">
      <c r="A1089" s="2">
        <v>2272</v>
      </c>
      <c r="B1089" s="10">
        <v>46186</v>
      </c>
      <c r="C1089" s="3">
        <f>YEAR(SalesDataTable[[#This Row],[Order Date]])</f>
        <v>2026</v>
      </c>
      <c r="D1089" s="13" t="str">
        <f>"Q"&amp;ROUNDUP(MONTH(SalesDataTable[[#This Row],[Order Date]])/3,0)</f>
        <v>Q2</v>
      </c>
      <c r="E1089" s="13">
        <f>MONTH(SalesDataTable[[#This Row],[Order Date]])</f>
        <v>6</v>
      </c>
      <c r="F1089" s="3" t="str">
        <f>TEXT(SalesDataTable[[#This Row],[Order Date]],"mmm")</f>
        <v>Jun</v>
      </c>
      <c r="G1089" s="3" t="s">
        <v>20</v>
      </c>
      <c r="H1089" s="3" t="s">
        <v>33</v>
      </c>
      <c r="I1089" s="3" t="s">
        <v>2</v>
      </c>
      <c r="J1089" s="3" t="s">
        <v>3</v>
      </c>
      <c r="K1089" s="3" t="s">
        <v>34</v>
      </c>
      <c r="L1089" s="3" t="s">
        <v>38</v>
      </c>
      <c r="M1089" s="7">
        <v>1</v>
      </c>
      <c r="N1089" s="4">
        <v>125.01</v>
      </c>
      <c r="O1089" s="5">
        <v>0.15</v>
      </c>
      <c r="P1089" s="4">
        <v>70.39</v>
      </c>
      <c r="Q1089" s="4">
        <f t="shared" si="64"/>
        <v>106.2585</v>
      </c>
      <c r="R1089" s="4">
        <f t="shared" si="65"/>
        <v>70.39</v>
      </c>
      <c r="S1089" s="4">
        <f t="shared" si="66"/>
        <v>35.868499999999997</v>
      </c>
      <c r="T1089" s="6">
        <f t="shared" si="67"/>
        <v>0.33755887764272974</v>
      </c>
    </row>
    <row r="1090" spans="1:20" ht="15.6">
      <c r="A1090" s="2">
        <v>2680</v>
      </c>
      <c r="B1090" s="10">
        <v>46186</v>
      </c>
      <c r="C1090" s="3">
        <f>YEAR(SalesDataTable[[#This Row],[Order Date]])</f>
        <v>2026</v>
      </c>
      <c r="D1090" s="13" t="str">
        <f>"Q"&amp;ROUNDUP(MONTH(SalesDataTable[[#This Row],[Order Date]])/3,0)</f>
        <v>Q2</v>
      </c>
      <c r="E1090" s="13">
        <f>MONTH(SalesDataTable[[#This Row],[Order Date]])</f>
        <v>6</v>
      </c>
      <c r="F1090" s="3" t="str">
        <f>TEXT(SalesDataTable[[#This Row],[Order Date]],"mmm")</f>
        <v>Jun</v>
      </c>
      <c r="G1090" s="3" t="s">
        <v>6</v>
      </c>
      <c r="H1090" s="3" t="s">
        <v>49</v>
      </c>
      <c r="I1090" s="3" t="s">
        <v>2</v>
      </c>
      <c r="J1090" s="3" t="s">
        <v>3</v>
      </c>
      <c r="K1090" s="3" t="s">
        <v>9</v>
      </c>
      <c r="L1090" s="3" t="s">
        <v>10</v>
      </c>
      <c r="M1090" s="7">
        <v>1</v>
      </c>
      <c r="N1090" s="4">
        <v>93.59</v>
      </c>
      <c r="O1090" s="5">
        <v>0.15</v>
      </c>
      <c r="P1090" s="4">
        <v>46.48</v>
      </c>
      <c r="Q1090" s="4">
        <f t="shared" ref="Q1090:Q1153" si="68">M1090*N1090*(1-O1090)</f>
        <v>79.551500000000004</v>
      </c>
      <c r="R1090" s="4">
        <f t="shared" ref="R1090:R1153" si="69">M1090*P1090</f>
        <v>46.48</v>
      </c>
      <c r="S1090" s="4">
        <f t="shared" ref="S1090:S1153" si="70">Q1090-R1090</f>
        <v>33.071500000000007</v>
      </c>
      <c r="T1090" s="6">
        <f t="shared" ref="T1090:T1153" si="71">IFERROR(S1090/Q1090,0)</f>
        <v>0.41572440494522422</v>
      </c>
    </row>
    <row r="1091" spans="1:20" ht="15.6">
      <c r="A1091" s="2">
        <v>4178</v>
      </c>
      <c r="B1091" s="10">
        <v>46186</v>
      </c>
      <c r="C1091" s="3">
        <f>YEAR(SalesDataTable[[#This Row],[Order Date]])</f>
        <v>2026</v>
      </c>
      <c r="D1091" s="13" t="str">
        <f>"Q"&amp;ROUNDUP(MONTH(SalesDataTable[[#This Row],[Order Date]])/3,0)</f>
        <v>Q2</v>
      </c>
      <c r="E1091" s="13">
        <f>MONTH(SalesDataTable[[#This Row],[Order Date]])</f>
        <v>6</v>
      </c>
      <c r="F1091" s="3" t="str">
        <f>TEXT(SalesDataTable[[#This Row],[Order Date]],"mmm")</f>
        <v>Jun</v>
      </c>
      <c r="G1091" s="3" t="s">
        <v>11</v>
      </c>
      <c r="H1091" s="3" t="s">
        <v>12</v>
      </c>
      <c r="I1091" s="3" t="s">
        <v>19</v>
      </c>
      <c r="J1091" s="3" t="s">
        <v>3</v>
      </c>
      <c r="K1091" s="3" t="s">
        <v>9</v>
      </c>
      <c r="L1091" s="3" t="s">
        <v>17</v>
      </c>
      <c r="M1091" s="7">
        <v>4</v>
      </c>
      <c r="N1091" s="4">
        <v>143.9</v>
      </c>
      <c r="O1091" s="5">
        <v>0.05</v>
      </c>
      <c r="P1091" s="4">
        <v>79.709999999999994</v>
      </c>
      <c r="Q1091" s="4">
        <f t="shared" si="68"/>
        <v>546.82000000000005</v>
      </c>
      <c r="R1091" s="4">
        <f t="shared" si="69"/>
        <v>318.83999999999997</v>
      </c>
      <c r="S1091" s="4">
        <f t="shared" si="70"/>
        <v>227.98000000000008</v>
      </c>
      <c r="T1091" s="6">
        <f t="shared" si="71"/>
        <v>0.41691964448996022</v>
      </c>
    </row>
    <row r="1092" spans="1:20" ht="15.6">
      <c r="A1092" s="2">
        <v>4272</v>
      </c>
      <c r="B1092" s="10">
        <v>46186</v>
      </c>
      <c r="C1092" s="3">
        <f>YEAR(SalesDataTable[[#This Row],[Order Date]])</f>
        <v>2026</v>
      </c>
      <c r="D1092" s="13" t="str">
        <f>"Q"&amp;ROUNDUP(MONTH(SalesDataTable[[#This Row],[Order Date]])/3,0)</f>
        <v>Q2</v>
      </c>
      <c r="E1092" s="13">
        <f>MONTH(SalesDataTable[[#This Row],[Order Date]])</f>
        <v>6</v>
      </c>
      <c r="F1092" s="3" t="str">
        <f>TEXT(SalesDataTable[[#This Row],[Order Date]],"mmm")</f>
        <v>Jun</v>
      </c>
      <c r="G1092" s="3" t="s">
        <v>20</v>
      </c>
      <c r="H1092" s="3" t="s">
        <v>31</v>
      </c>
      <c r="I1092" s="3" t="s">
        <v>28</v>
      </c>
      <c r="J1092" s="3" t="s">
        <v>3</v>
      </c>
      <c r="K1092" s="3" t="s">
        <v>23</v>
      </c>
      <c r="L1092" s="3" t="s">
        <v>29</v>
      </c>
      <c r="M1092" s="7">
        <v>4</v>
      </c>
      <c r="N1092" s="4">
        <v>190.97</v>
      </c>
      <c r="O1092" s="5">
        <v>0</v>
      </c>
      <c r="P1092" s="4">
        <v>103.36</v>
      </c>
      <c r="Q1092" s="4">
        <f t="shared" si="68"/>
        <v>763.88</v>
      </c>
      <c r="R1092" s="4">
        <f t="shared" si="69"/>
        <v>413.44</v>
      </c>
      <c r="S1092" s="4">
        <f t="shared" si="70"/>
        <v>350.44</v>
      </c>
      <c r="T1092" s="6">
        <f t="shared" si="71"/>
        <v>0.45876315651673039</v>
      </c>
    </row>
    <row r="1093" spans="1:20" ht="15.6">
      <c r="A1093" s="2">
        <v>4713</v>
      </c>
      <c r="B1093" s="10">
        <v>46186</v>
      </c>
      <c r="C1093" s="3">
        <f>YEAR(SalesDataTable[[#This Row],[Order Date]])</f>
        <v>2026</v>
      </c>
      <c r="D1093" s="13" t="str">
        <f>"Q"&amp;ROUNDUP(MONTH(SalesDataTable[[#This Row],[Order Date]])/3,0)</f>
        <v>Q2</v>
      </c>
      <c r="E1093" s="13">
        <f>MONTH(SalesDataTable[[#This Row],[Order Date]])</f>
        <v>6</v>
      </c>
      <c r="F1093" s="3" t="str">
        <f>TEXT(SalesDataTable[[#This Row],[Order Date]],"mmm")</f>
        <v>Jun</v>
      </c>
      <c r="G1093" s="3" t="s">
        <v>20</v>
      </c>
      <c r="H1093" s="3" t="s">
        <v>47</v>
      </c>
      <c r="I1093" s="3" t="s">
        <v>19</v>
      </c>
      <c r="J1093" s="3" t="s">
        <v>16</v>
      </c>
      <c r="K1093" s="3" t="s">
        <v>34</v>
      </c>
      <c r="L1093" s="3" t="s">
        <v>42</v>
      </c>
      <c r="M1093" s="7">
        <v>1</v>
      </c>
      <c r="N1093" s="4">
        <v>35.78</v>
      </c>
      <c r="O1093" s="5">
        <v>0</v>
      </c>
      <c r="P1093" s="4">
        <v>14</v>
      </c>
      <c r="Q1093" s="4">
        <f t="shared" si="68"/>
        <v>35.78</v>
      </c>
      <c r="R1093" s="4">
        <f t="shared" si="69"/>
        <v>14</v>
      </c>
      <c r="S1093" s="4">
        <f t="shared" si="70"/>
        <v>21.78</v>
      </c>
      <c r="T1093" s="6">
        <f t="shared" si="71"/>
        <v>0.60871995528228062</v>
      </c>
    </row>
    <row r="1094" spans="1:20" ht="15.6">
      <c r="A1094" s="2">
        <v>5166</v>
      </c>
      <c r="B1094" s="10">
        <v>46186</v>
      </c>
      <c r="C1094" s="3">
        <f>YEAR(SalesDataTable[[#This Row],[Order Date]])</f>
        <v>2026</v>
      </c>
      <c r="D1094" s="13" t="str">
        <f>"Q"&amp;ROUNDUP(MONTH(SalesDataTable[[#This Row],[Order Date]])/3,0)</f>
        <v>Q2</v>
      </c>
      <c r="E1094" s="13">
        <f>MONTH(SalesDataTable[[#This Row],[Order Date]])</f>
        <v>6</v>
      </c>
      <c r="F1094" s="3" t="str">
        <f>TEXT(SalesDataTable[[#This Row],[Order Date]],"mmm")</f>
        <v>Jun</v>
      </c>
      <c r="G1094" s="3" t="s">
        <v>20</v>
      </c>
      <c r="H1094" s="3" t="s">
        <v>31</v>
      </c>
      <c r="I1094" s="3" t="s">
        <v>28</v>
      </c>
      <c r="J1094" s="3" t="s">
        <v>13</v>
      </c>
      <c r="K1094" s="3" t="s">
        <v>23</v>
      </c>
      <c r="L1094" s="3" t="s">
        <v>51</v>
      </c>
      <c r="M1094" s="7">
        <v>3</v>
      </c>
      <c r="N1094" s="4">
        <v>125.25</v>
      </c>
      <c r="O1094" s="5">
        <v>0.05</v>
      </c>
      <c r="P1094" s="4">
        <v>58.95</v>
      </c>
      <c r="Q1094" s="4">
        <f t="shared" si="68"/>
        <v>356.96249999999998</v>
      </c>
      <c r="R1094" s="4">
        <f t="shared" si="69"/>
        <v>176.85000000000002</v>
      </c>
      <c r="S1094" s="4">
        <f t="shared" si="70"/>
        <v>180.11249999999995</v>
      </c>
      <c r="T1094" s="6">
        <f t="shared" si="71"/>
        <v>0.50456980775291516</v>
      </c>
    </row>
    <row r="1095" spans="1:20" ht="15.6">
      <c r="A1095" s="2">
        <v>486</v>
      </c>
      <c r="B1095" s="10">
        <v>46187</v>
      </c>
      <c r="C1095" s="3">
        <f>YEAR(SalesDataTable[[#This Row],[Order Date]])</f>
        <v>2026</v>
      </c>
      <c r="D1095" s="13" t="str">
        <f>"Q"&amp;ROUNDUP(MONTH(SalesDataTable[[#This Row],[Order Date]])/3,0)</f>
        <v>Q2</v>
      </c>
      <c r="E1095" s="13">
        <f>MONTH(SalesDataTable[[#This Row],[Order Date]])</f>
        <v>6</v>
      </c>
      <c r="F1095" s="3" t="str">
        <f>TEXT(SalesDataTable[[#This Row],[Order Date]],"mmm")</f>
        <v>Jun</v>
      </c>
      <c r="G1095" s="3" t="s">
        <v>0</v>
      </c>
      <c r="H1095" s="3" t="s">
        <v>36</v>
      </c>
      <c r="I1095" s="3" t="s">
        <v>8</v>
      </c>
      <c r="J1095" s="3" t="s">
        <v>16</v>
      </c>
      <c r="K1095" s="3" t="s">
        <v>9</v>
      </c>
      <c r="L1095" s="3" t="s">
        <v>46</v>
      </c>
      <c r="M1095" s="7">
        <v>8</v>
      </c>
      <c r="N1095" s="4">
        <v>72.36</v>
      </c>
      <c r="O1095" s="5">
        <v>0.1</v>
      </c>
      <c r="P1095" s="4">
        <v>32.229999999999997</v>
      </c>
      <c r="Q1095" s="4">
        <f t="shared" si="68"/>
        <v>520.99199999999996</v>
      </c>
      <c r="R1095" s="4">
        <f t="shared" si="69"/>
        <v>257.83999999999997</v>
      </c>
      <c r="S1095" s="4">
        <f t="shared" si="70"/>
        <v>263.15199999999999</v>
      </c>
      <c r="T1095" s="6">
        <f t="shared" si="71"/>
        <v>0.5050979669553467</v>
      </c>
    </row>
    <row r="1096" spans="1:20" ht="15.6">
      <c r="A1096" s="2">
        <v>1507</v>
      </c>
      <c r="B1096" s="10">
        <v>46187</v>
      </c>
      <c r="C1096" s="3">
        <f>YEAR(SalesDataTable[[#This Row],[Order Date]])</f>
        <v>2026</v>
      </c>
      <c r="D1096" s="13" t="str">
        <f>"Q"&amp;ROUNDUP(MONTH(SalesDataTable[[#This Row],[Order Date]])/3,0)</f>
        <v>Q2</v>
      </c>
      <c r="E1096" s="13">
        <f>MONTH(SalesDataTable[[#This Row],[Order Date]])</f>
        <v>6</v>
      </c>
      <c r="F1096" s="3" t="str">
        <f>TEXT(SalesDataTable[[#This Row],[Order Date]],"mmm")</f>
        <v>Jun</v>
      </c>
      <c r="G1096" s="3" t="s">
        <v>0</v>
      </c>
      <c r="H1096" s="3" t="s">
        <v>50</v>
      </c>
      <c r="I1096" s="3" t="s">
        <v>19</v>
      </c>
      <c r="J1096" s="3" t="s">
        <v>3</v>
      </c>
      <c r="K1096" s="3" t="s">
        <v>14</v>
      </c>
      <c r="L1096" s="3" t="s">
        <v>48</v>
      </c>
      <c r="M1096" s="7">
        <v>1</v>
      </c>
      <c r="N1096" s="4">
        <v>162.51</v>
      </c>
      <c r="O1096" s="5">
        <v>0</v>
      </c>
      <c r="P1096" s="4">
        <v>88.29</v>
      </c>
      <c r="Q1096" s="4">
        <f t="shared" si="68"/>
        <v>162.51</v>
      </c>
      <c r="R1096" s="4">
        <f t="shared" si="69"/>
        <v>88.29</v>
      </c>
      <c r="S1096" s="4">
        <f t="shared" si="70"/>
        <v>74.219999999999985</v>
      </c>
      <c r="T1096" s="6">
        <f t="shared" si="71"/>
        <v>0.45671035628576695</v>
      </c>
    </row>
    <row r="1097" spans="1:20" ht="15.6">
      <c r="A1097" s="2">
        <v>1821</v>
      </c>
      <c r="B1097" s="10">
        <v>46187</v>
      </c>
      <c r="C1097" s="3">
        <f>YEAR(SalesDataTable[[#This Row],[Order Date]])</f>
        <v>2026</v>
      </c>
      <c r="D1097" s="13" t="str">
        <f>"Q"&amp;ROUNDUP(MONTH(SalesDataTable[[#This Row],[Order Date]])/3,0)</f>
        <v>Q2</v>
      </c>
      <c r="E1097" s="13">
        <f>MONTH(SalesDataTable[[#This Row],[Order Date]])</f>
        <v>6</v>
      </c>
      <c r="F1097" s="3" t="str">
        <f>TEXT(SalesDataTable[[#This Row],[Order Date]],"mmm")</f>
        <v>Jun</v>
      </c>
      <c r="G1097" s="3" t="s">
        <v>0</v>
      </c>
      <c r="H1097" s="3" t="s">
        <v>50</v>
      </c>
      <c r="I1097" s="3" t="s">
        <v>19</v>
      </c>
      <c r="J1097" s="3" t="s">
        <v>16</v>
      </c>
      <c r="K1097" s="3" t="s">
        <v>9</v>
      </c>
      <c r="L1097" s="3" t="s">
        <v>46</v>
      </c>
      <c r="M1097" s="7">
        <v>3</v>
      </c>
      <c r="N1097" s="4">
        <v>70.52</v>
      </c>
      <c r="O1097" s="5">
        <v>0</v>
      </c>
      <c r="P1097" s="4">
        <v>33.119999999999997</v>
      </c>
      <c r="Q1097" s="4">
        <f t="shared" si="68"/>
        <v>211.56</v>
      </c>
      <c r="R1097" s="4">
        <f t="shared" si="69"/>
        <v>99.359999999999985</v>
      </c>
      <c r="S1097" s="4">
        <f t="shared" si="70"/>
        <v>112.20000000000002</v>
      </c>
      <c r="T1097" s="6">
        <f t="shared" si="71"/>
        <v>0.53034600113442998</v>
      </c>
    </row>
    <row r="1098" spans="1:20" ht="15.6">
      <c r="A1098" s="2">
        <v>2588</v>
      </c>
      <c r="B1098" s="10">
        <v>46187</v>
      </c>
      <c r="C1098" s="3">
        <f>YEAR(SalesDataTable[[#This Row],[Order Date]])</f>
        <v>2026</v>
      </c>
      <c r="D1098" s="13" t="str">
        <f>"Q"&amp;ROUNDUP(MONTH(SalesDataTable[[#This Row],[Order Date]])/3,0)</f>
        <v>Q2</v>
      </c>
      <c r="E1098" s="13">
        <f>MONTH(SalesDataTable[[#This Row],[Order Date]])</f>
        <v>6</v>
      </c>
      <c r="F1098" s="3" t="str">
        <f>TEXT(SalesDataTable[[#This Row],[Order Date]],"mmm")</f>
        <v>Jun</v>
      </c>
      <c r="G1098" s="3" t="s">
        <v>20</v>
      </c>
      <c r="H1098" s="3" t="s">
        <v>33</v>
      </c>
      <c r="I1098" s="3" t="s">
        <v>28</v>
      </c>
      <c r="J1098" s="3" t="s">
        <v>3</v>
      </c>
      <c r="K1098" s="3" t="s">
        <v>9</v>
      </c>
      <c r="L1098" s="3" t="s">
        <v>10</v>
      </c>
      <c r="M1098" s="7">
        <v>1</v>
      </c>
      <c r="N1098" s="4">
        <v>90.28</v>
      </c>
      <c r="O1098" s="5">
        <v>0</v>
      </c>
      <c r="P1098" s="4">
        <v>46.04</v>
      </c>
      <c r="Q1098" s="4">
        <f t="shared" si="68"/>
        <v>90.28</v>
      </c>
      <c r="R1098" s="4">
        <f t="shared" si="69"/>
        <v>46.04</v>
      </c>
      <c r="S1098" s="4">
        <f t="shared" si="70"/>
        <v>44.24</v>
      </c>
      <c r="T1098" s="6">
        <f t="shared" si="71"/>
        <v>0.4900310146211786</v>
      </c>
    </row>
    <row r="1099" spans="1:20" ht="15.6">
      <c r="A1099" s="2">
        <v>2815</v>
      </c>
      <c r="B1099" s="10">
        <v>46187</v>
      </c>
      <c r="C1099" s="3">
        <f>YEAR(SalesDataTable[[#This Row],[Order Date]])</f>
        <v>2026</v>
      </c>
      <c r="D1099" s="13" t="str">
        <f>"Q"&amp;ROUNDUP(MONTH(SalesDataTable[[#This Row],[Order Date]])/3,0)</f>
        <v>Q2</v>
      </c>
      <c r="E1099" s="13">
        <f>MONTH(SalesDataTable[[#This Row],[Order Date]])</f>
        <v>6</v>
      </c>
      <c r="F1099" s="3" t="str">
        <f>TEXT(SalesDataTable[[#This Row],[Order Date]],"mmm")</f>
        <v>Jun</v>
      </c>
      <c r="G1099" s="3" t="s">
        <v>20</v>
      </c>
      <c r="H1099" s="3" t="s">
        <v>47</v>
      </c>
      <c r="I1099" s="3" t="s">
        <v>28</v>
      </c>
      <c r="J1099" s="3" t="s">
        <v>13</v>
      </c>
      <c r="K1099" s="3" t="s">
        <v>23</v>
      </c>
      <c r="L1099" s="3" t="s">
        <v>24</v>
      </c>
      <c r="M1099" s="7">
        <v>2</v>
      </c>
      <c r="N1099" s="4">
        <v>342.25</v>
      </c>
      <c r="O1099" s="5">
        <v>0</v>
      </c>
      <c r="P1099" s="4">
        <v>196.86</v>
      </c>
      <c r="Q1099" s="4">
        <f t="shared" si="68"/>
        <v>684.5</v>
      </c>
      <c r="R1099" s="4">
        <f t="shared" si="69"/>
        <v>393.72</v>
      </c>
      <c r="S1099" s="4">
        <f t="shared" si="70"/>
        <v>290.77999999999997</v>
      </c>
      <c r="T1099" s="6">
        <f t="shared" si="71"/>
        <v>0.42480642804967128</v>
      </c>
    </row>
    <row r="1100" spans="1:20" ht="15.6">
      <c r="A1100" s="2">
        <v>3258</v>
      </c>
      <c r="B1100" s="10">
        <v>46187</v>
      </c>
      <c r="C1100" s="3">
        <f>YEAR(SalesDataTable[[#This Row],[Order Date]])</f>
        <v>2026</v>
      </c>
      <c r="D1100" s="13" t="str">
        <f>"Q"&amp;ROUNDUP(MONTH(SalesDataTable[[#This Row],[Order Date]])/3,0)</f>
        <v>Q2</v>
      </c>
      <c r="E1100" s="13">
        <f>MONTH(SalesDataTable[[#This Row],[Order Date]])</f>
        <v>6</v>
      </c>
      <c r="F1100" s="3" t="str">
        <f>TEXT(SalesDataTable[[#This Row],[Order Date]],"mmm")</f>
        <v>Jun</v>
      </c>
      <c r="G1100" s="3" t="s">
        <v>6</v>
      </c>
      <c r="H1100" s="3" t="s">
        <v>7</v>
      </c>
      <c r="I1100" s="3" t="s">
        <v>2</v>
      </c>
      <c r="J1100" s="3" t="s">
        <v>16</v>
      </c>
      <c r="K1100" s="3" t="s">
        <v>4</v>
      </c>
      <c r="L1100" s="3" t="s">
        <v>22</v>
      </c>
      <c r="M1100" s="7">
        <v>6</v>
      </c>
      <c r="N1100" s="4">
        <v>50.92</v>
      </c>
      <c r="O1100" s="5">
        <v>0.05</v>
      </c>
      <c r="P1100" s="4">
        <v>22.87</v>
      </c>
      <c r="Q1100" s="4">
        <f t="shared" si="68"/>
        <v>290.24399999999997</v>
      </c>
      <c r="R1100" s="4">
        <f t="shared" si="69"/>
        <v>137.22</v>
      </c>
      <c r="S1100" s="4">
        <f t="shared" si="70"/>
        <v>153.02399999999997</v>
      </c>
      <c r="T1100" s="6">
        <f t="shared" si="71"/>
        <v>0.52722536899987593</v>
      </c>
    </row>
    <row r="1101" spans="1:20" ht="15.6">
      <c r="A1101" s="2">
        <v>3361</v>
      </c>
      <c r="B1101" s="10">
        <v>46187</v>
      </c>
      <c r="C1101" s="3">
        <f>YEAR(SalesDataTable[[#This Row],[Order Date]])</f>
        <v>2026</v>
      </c>
      <c r="D1101" s="13" t="str">
        <f>"Q"&amp;ROUNDUP(MONTH(SalesDataTable[[#This Row],[Order Date]])/3,0)</f>
        <v>Q2</v>
      </c>
      <c r="E1101" s="13">
        <f>MONTH(SalesDataTable[[#This Row],[Order Date]])</f>
        <v>6</v>
      </c>
      <c r="F1101" s="3" t="str">
        <f>TEXT(SalesDataTable[[#This Row],[Order Date]],"mmm")</f>
        <v>Jun</v>
      </c>
      <c r="G1101" s="3" t="s">
        <v>0</v>
      </c>
      <c r="H1101" s="3" t="s">
        <v>1</v>
      </c>
      <c r="I1101" s="3" t="s">
        <v>19</v>
      </c>
      <c r="J1101" s="3" t="s">
        <v>3</v>
      </c>
      <c r="K1101" s="3" t="s">
        <v>14</v>
      </c>
      <c r="L1101" s="3" t="s">
        <v>15</v>
      </c>
      <c r="M1101" s="7">
        <v>5</v>
      </c>
      <c r="N1101" s="4">
        <v>36.72</v>
      </c>
      <c r="O1101" s="5">
        <v>0.15</v>
      </c>
      <c r="P1101" s="4">
        <v>13.2</v>
      </c>
      <c r="Q1101" s="4">
        <f t="shared" si="68"/>
        <v>156.06</v>
      </c>
      <c r="R1101" s="4">
        <f t="shared" si="69"/>
        <v>66</v>
      </c>
      <c r="S1101" s="4">
        <f t="shared" si="70"/>
        <v>90.06</v>
      </c>
      <c r="T1101" s="6">
        <f t="shared" si="71"/>
        <v>0.57708573625528647</v>
      </c>
    </row>
    <row r="1102" spans="1:20" ht="15.6">
      <c r="A1102" s="2">
        <v>3629</v>
      </c>
      <c r="B1102" s="10">
        <v>46187</v>
      </c>
      <c r="C1102" s="3">
        <f>YEAR(SalesDataTable[[#This Row],[Order Date]])</f>
        <v>2026</v>
      </c>
      <c r="D1102" s="13" t="str">
        <f>"Q"&amp;ROUNDUP(MONTH(SalesDataTable[[#This Row],[Order Date]])/3,0)</f>
        <v>Q2</v>
      </c>
      <c r="E1102" s="13">
        <f>MONTH(SalesDataTable[[#This Row],[Order Date]])</f>
        <v>6</v>
      </c>
      <c r="F1102" s="3" t="str">
        <f>TEXT(SalesDataTable[[#This Row],[Order Date]],"mmm")</f>
        <v>Jun</v>
      </c>
      <c r="G1102" s="3" t="s">
        <v>0</v>
      </c>
      <c r="H1102" s="3" t="s">
        <v>50</v>
      </c>
      <c r="I1102" s="3" t="s">
        <v>2</v>
      </c>
      <c r="J1102" s="3" t="s">
        <v>13</v>
      </c>
      <c r="K1102" s="3" t="s">
        <v>23</v>
      </c>
      <c r="L1102" s="3" t="s">
        <v>24</v>
      </c>
      <c r="M1102" s="7">
        <v>4</v>
      </c>
      <c r="N1102" s="4">
        <v>348.96</v>
      </c>
      <c r="O1102" s="5">
        <v>0.15</v>
      </c>
      <c r="P1102" s="4">
        <v>197.02</v>
      </c>
      <c r="Q1102" s="4">
        <f t="shared" si="68"/>
        <v>1186.4639999999999</v>
      </c>
      <c r="R1102" s="4">
        <f t="shared" si="69"/>
        <v>788.08</v>
      </c>
      <c r="S1102" s="4">
        <f t="shared" si="70"/>
        <v>398.3839999999999</v>
      </c>
      <c r="T1102" s="6">
        <f t="shared" si="71"/>
        <v>0.3357741996385899</v>
      </c>
    </row>
    <row r="1103" spans="1:20" ht="15.6">
      <c r="A1103" s="2">
        <v>3750</v>
      </c>
      <c r="B1103" s="10">
        <v>46187</v>
      </c>
      <c r="C1103" s="3">
        <f>YEAR(SalesDataTable[[#This Row],[Order Date]])</f>
        <v>2026</v>
      </c>
      <c r="D1103" s="13" t="str">
        <f>"Q"&amp;ROUNDUP(MONTH(SalesDataTable[[#This Row],[Order Date]])/3,0)</f>
        <v>Q2</v>
      </c>
      <c r="E1103" s="13">
        <f>MONTH(SalesDataTable[[#This Row],[Order Date]])</f>
        <v>6</v>
      </c>
      <c r="F1103" s="3" t="str">
        <f>TEXT(SalesDataTable[[#This Row],[Order Date]],"mmm")</f>
        <v>Jun</v>
      </c>
      <c r="G1103" s="3" t="s">
        <v>0</v>
      </c>
      <c r="H1103" s="3" t="s">
        <v>1</v>
      </c>
      <c r="I1103" s="3" t="s">
        <v>2</v>
      </c>
      <c r="J1103" s="3" t="s">
        <v>3</v>
      </c>
      <c r="K1103" s="3" t="s">
        <v>9</v>
      </c>
      <c r="L1103" s="3" t="s">
        <v>46</v>
      </c>
      <c r="M1103" s="7">
        <v>1</v>
      </c>
      <c r="N1103" s="4">
        <v>71.28</v>
      </c>
      <c r="O1103" s="5">
        <v>0</v>
      </c>
      <c r="P1103" s="4">
        <v>31.92</v>
      </c>
      <c r="Q1103" s="4">
        <f t="shared" si="68"/>
        <v>71.28</v>
      </c>
      <c r="R1103" s="4">
        <f t="shared" si="69"/>
        <v>31.92</v>
      </c>
      <c r="S1103" s="4">
        <f t="shared" si="70"/>
        <v>39.36</v>
      </c>
      <c r="T1103" s="6">
        <f t="shared" si="71"/>
        <v>0.55218855218855212</v>
      </c>
    </row>
    <row r="1104" spans="1:20" ht="15.6">
      <c r="A1104" s="2">
        <v>5088</v>
      </c>
      <c r="B1104" s="10">
        <v>46187</v>
      </c>
      <c r="C1104" s="3">
        <f>YEAR(SalesDataTable[[#This Row],[Order Date]])</f>
        <v>2026</v>
      </c>
      <c r="D1104" s="13" t="str">
        <f>"Q"&amp;ROUNDUP(MONTH(SalesDataTable[[#This Row],[Order Date]])/3,0)</f>
        <v>Q2</v>
      </c>
      <c r="E1104" s="13">
        <f>MONTH(SalesDataTable[[#This Row],[Order Date]])</f>
        <v>6</v>
      </c>
      <c r="F1104" s="3" t="str">
        <f>TEXT(SalesDataTable[[#This Row],[Order Date]],"mmm")</f>
        <v>Jun</v>
      </c>
      <c r="G1104" s="3" t="s">
        <v>6</v>
      </c>
      <c r="H1104" s="3" t="s">
        <v>43</v>
      </c>
      <c r="I1104" s="3" t="s">
        <v>2</v>
      </c>
      <c r="J1104" s="3" t="s">
        <v>13</v>
      </c>
      <c r="K1104" s="3" t="s">
        <v>14</v>
      </c>
      <c r="L1104" s="3" t="s">
        <v>48</v>
      </c>
      <c r="M1104" s="7">
        <v>1</v>
      </c>
      <c r="N1104" s="4">
        <v>160.99</v>
      </c>
      <c r="O1104" s="5">
        <v>0.05</v>
      </c>
      <c r="P1104" s="4">
        <v>89.15</v>
      </c>
      <c r="Q1104" s="4">
        <f t="shared" si="68"/>
        <v>152.94050000000001</v>
      </c>
      <c r="R1104" s="4">
        <f t="shared" si="69"/>
        <v>89.15</v>
      </c>
      <c r="S1104" s="4">
        <f t="shared" si="70"/>
        <v>63.790500000000009</v>
      </c>
      <c r="T1104" s="6">
        <f t="shared" si="71"/>
        <v>0.41709357560619981</v>
      </c>
    </row>
    <row r="1105" spans="1:20" ht="15.6">
      <c r="A1105" s="2">
        <v>1450</v>
      </c>
      <c r="B1105" s="10">
        <v>46188</v>
      </c>
      <c r="C1105" s="3">
        <f>YEAR(SalesDataTable[[#This Row],[Order Date]])</f>
        <v>2026</v>
      </c>
      <c r="D1105" s="13" t="str">
        <f>"Q"&amp;ROUNDUP(MONTH(SalesDataTable[[#This Row],[Order Date]])/3,0)</f>
        <v>Q2</v>
      </c>
      <c r="E1105" s="13">
        <f>MONTH(SalesDataTable[[#This Row],[Order Date]])</f>
        <v>6</v>
      </c>
      <c r="F1105" s="3" t="str">
        <f>TEXT(SalesDataTable[[#This Row],[Order Date]],"mmm")</f>
        <v>Jun</v>
      </c>
      <c r="G1105" s="3" t="s">
        <v>6</v>
      </c>
      <c r="H1105" s="3" t="s">
        <v>49</v>
      </c>
      <c r="I1105" s="3" t="s">
        <v>2</v>
      </c>
      <c r="J1105" s="3" t="s">
        <v>3</v>
      </c>
      <c r="K1105" s="3" t="s">
        <v>34</v>
      </c>
      <c r="L1105" s="3" t="s">
        <v>38</v>
      </c>
      <c r="M1105" s="7">
        <v>1</v>
      </c>
      <c r="N1105" s="4">
        <v>124.19</v>
      </c>
      <c r="O1105" s="5">
        <v>0.05</v>
      </c>
      <c r="P1105" s="4">
        <v>67.209999999999994</v>
      </c>
      <c r="Q1105" s="4">
        <f t="shared" si="68"/>
        <v>117.98049999999999</v>
      </c>
      <c r="R1105" s="4">
        <f t="shared" si="69"/>
        <v>67.209999999999994</v>
      </c>
      <c r="S1105" s="4">
        <f t="shared" si="70"/>
        <v>50.770499999999998</v>
      </c>
      <c r="T1105" s="6">
        <f t="shared" si="71"/>
        <v>0.43032958836417884</v>
      </c>
    </row>
    <row r="1106" spans="1:20" ht="15.6">
      <c r="A1106" s="2">
        <v>2330</v>
      </c>
      <c r="B1106" s="10">
        <v>46188</v>
      </c>
      <c r="C1106" s="3">
        <f>YEAR(SalesDataTable[[#This Row],[Order Date]])</f>
        <v>2026</v>
      </c>
      <c r="D1106" s="13" t="str">
        <f>"Q"&amp;ROUNDUP(MONTH(SalesDataTable[[#This Row],[Order Date]])/3,0)</f>
        <v>Q2</v>
      </c>
      <c r="E1106" s="13">
        <f>MONTH(SalesDataTable[[#This Row],[Order Date]])</f>
        <v>6</v>
      </c>
      <c r="F1106" s="3" t="str">
        <f>TEXT(SalesDataTable[[#This Row],[Order Date]],"mmm")</f>
        <v>Jun</v>
      </c>
      <c r="G1106" s="3" t="s">
        <v>6</v>
      </c>
      <c r="H1106" s="3" t="s">
        <v>7</v>
      </c>
      <c r="I1106" s="3" t="s">
        <v>2</v>
      </c>
      <c r="J1106" s="3" t="s">
        <v>13</v>
      </c>
      <c r="K1106" s="3" t="s">
        <v>14</v>
      </c>
      <c r="L1106" s="3" t="s">
        <v>15</v>
      </c>
      <c r="M1106" s="7">
        <v>2</v>
      </c>
      <c r="N1106" s="4">
        <v>36.11</v>
      </c>
      <c r="O1106" s="5">
        <v>0.05</v>
      </c>
      <c r="P1106" s="4">
        <v>13.29</v>
      </c>
      <c r="Q1106" s="4">
        <f t="shared" si="68"/>
        <v>68.608999999999995</v>
      </c>
      <c r="R1106" s="4">
        <f t="shared" si="69"/>
        <v>26.58</v>
      </c>
      <c r="S1106" s="4">
        <f t="shared" si="70"/>
        <v>42.028999999999996</v>
      </c>
      <c r="T1106" s="6">
        <f t="shared" si="71"/>
        <v>0.6125872698917052</v>
      </c>
    </row>
    <row r="1107" spans="1:20" ht="15.6">
      <c r="A1107" s="2">
        <v>4655</v>
      </c>
      <c r="B1107" s="10">
        <v>46188</v>
      </c>
      <c r="C1107" s="3">
        <f>YEAR(SalesDataTable[[#This Row],[Order Date]])</f>
        <v>2026</v>
      </c>
      <c r="D1107" s="13" t="str">
        <f>"Q"&amp;ROUNDUP(MONTH(SalesDataTable[[#This Row],[Order Date]])/3,0)</f>
        <v>Q2</v>
      </c>
      <c r="E1107" s="13">
        <f>MONTH(SalesDataTable[[#This Row],[Order Date]])</f>
        <v>6</v>
      </c>
      <c r="F1107" s="3" t="str">
        <f>TEXT(SalesDataTable[[#This Row],[Order Date]],"mmm")</f>
        <v>Jun</v>
      </c>
      <c r="G1107" s="3" t="s">
        <v>0</v>
      </c>
      <c r="H1107" s="3" t="s">
        <v>1</v>
      </c>
      <c r="I1107" s="3" t="s">
        <v>8</v>
      </c>
      <c r="J1107" s="3" t="s">
        <v>16</v>
      </c>
      <c r="K1107" s="3" t="s">
        <v>34</v>
      </c>
      <c r="L1107" s="3" t="s">
        <v>35</v>
      </c>
      <c r="M1107" s="7">
        <v>4</v>
      </c>
      <c r="N1107" s="4">
        <v>40.909999999999997</v>
      </c>
      <c r="O1107" s="5">
        <v>0.05</v>
      </c>
      <c r="P1107" s="4">
        <v>14.42</v>
      </c>
      <c r="Q1107" s="4">
        <f t="shared" si="68"/>
        <v>155.45799999999997</v>
      </c>
      <c r="R1107" s="4">
        <f t="shared" si="69"/>
        <v>57.68</v>
      </c>
      <c r="S1107" s="4">
        <f t="shared" si="70"/>
        <v>97.777999999999963</v>
      </c>
      <c r="T1107" s="6">
        <f t="shared" si="71"/>
        <v>0.62896730949838531</v>
      </c>
    </row>
    <row r="1108" spans="1:20" ht="15.6">
      <c r="A1108" s="2">
        <v>137</v>
      </c>
      <c r="B1108" s="10">
        <v>46189</v>
      </c>
      <c r="C1108" s="3">
        <f>YEAR(SalesDataTable[[#This Row],[Order Date]])</f>
        <v>2026</v>
      </c>
      <c r="D1108" s="13" t="str">
        <f>"Q"&amp;ROUNDUP(MONTH(SalesDataTable[[#This Row],[Order Date]])/3,0)</f>
        <v>Q2</v>
      </c>
      <c r="E1108" s="13">
        <f>MONTH(SalesDataTable[[#This Row],[Order Date]])</f>
        <v>6</v>
      </c>
      <c r="F1108" s="3" t="str">
        <f>TEXT(SalesDataTable[[#This Row],[Order Date]],"mmm")</f>
        <v>Jun</v>
      </c>
      <c r="G1108" s="3" t="s">
        <v>6</v>
      </c>
      <c r="H1108" s="3" t="s">
        <v>27</v>
      </c>
      <c r="I1108" s="3" t="s">
        <v>2</v>
      </c>
      <c r="J1108" s="3" t="s">
        <v>3</v>
      </c>
      <c r="K1108" s="3" t="s">
        <v>9</v>
      </c>
      <c r="L1108" s="3" t="s">
        <v>17</v>
      </c>
      <c r="M1108" s="7">
        <v>5</v>
      </c>
      <c r="N1108" s="4">
        <v>141.66999999999999</v>
      </c>
      <c r="O1108" s="5">
        <v>0.1</v>
      </c>
      <c r="P1108" s="4">
        <v>80.59</v>
      </c>
      <c r="Q1108" s="4">
        <f t="shared" si="68"/>
        <v>637.51499999999999</v>
      </c>
      <c r="R1108" s="4">
        <f t="shared" si="69"/>
        <v>402.95000000000005</v>
      </c>
      <c r="S1108" s="4">
        <f t="shared" si="70"/>
        <v>234.56499999999994</v>
      </c>
      <c r="T1108" s="6">
        <f t="shared" si="71"/>
        <v>0.36793644071119885</v>
      </c>
    </row>
    <row r="1109" spans="1:20" ht="15.6">
      <c r="A1109" s="2">
        <v>141</v>
      </c>
      <c r="B1109" s="10">
        <v>46189</v>
      </c>
      <c r="C1109" s="3">
        <f>YEAR(SalesDataTable[[#This Row],[Order Date]])</f>
        <v>2026</v>
      </c>
      <c r="D1109" s="13" t="str">
        <f>"Q"&amp;ROUNDUP(MONTH(SalesDataTable[[#This Row],[Order Date]])/3,0)</f>
        <v>Q2</v>
      </c>
      <c r="E1109" s="13">
        <f>MONTH(SalesDataTable[[#This Row],[Order Date]])</f>
        <v>6</v>
      </c>
      <c r="F1109" s="3" t="str">
        <f>TEXT(SalesDataTable[[#This Row],[Order Date]],"mmm")</f>
        <v>Jun</v>
      </c>
      <c r="G1109" s="3" t="s">
        <v>20</v>
      </c>
      <c r="H1109" s="3" t="s">
        <v>31</v>
      </c>
      <c r="I1109" s="3" t="s">
        <v>2</v>
      </c>
      <c r="J1109" s="3" t="s">
        <v>3</v>
      </c>
      <c r="K1109" s="3" t="s">
        <v>14</v>
      </c>
      <c r="L1109" s="3" t="s">
        <v>32</v>
      </c>
      <c r="M1109" s="7">
        <v>1</v>
      </c>
      <c r="N1109" s="4">
        <v>47.53</v>
      </c>
      <c r="O1109" s="5">
        <v>0.05</v>
      </c>
      <c r="P1109" s="4">
        <v>18.5</v>
      </c>
      <c r="Q1109" s="4">
        <f t="shared" si="68"/>
        <v>45.153500000000001</v>
      </c>
      <c r="R1109" s="4">
        <f t="shared" si="69"/>
        <v>18.5</v>
      </c>
      <c r="S1109" s="4">
        <f t="shared" si="70"/>
        <v>26.653500000000001</v>
      </c>
      <c r="T1109" s="6">
        <f t="shared" si="71"/>
        <v>0.59028646727274736</v>
      </c>
    </row>
    <row r="1110" spans="1:20" ht="15.6">
      <c r="A1110" s="2">
        <v>335</v>
      </c>
      <c r="B1110" s="10">
        <v>46189</v>
      </c>
      <c r="C1110" s="3">
        <f>YEAR(SalesDataTable[[#This Row],[Order Date]])</f>
        <v>2026</v>
      </c>
      <c r="D1110" s="13" t="str">
        <f>"Q"&amp;ROUNDUP(MONTH(SalesDataTable[[#This Row],[Order Date]])/3,0)</f>
        <v>Q2</v>
      </c>
      <c r="E1110" s="13">
        <f>MONTH(SalesDataTable[[#This Row],[Order Date]])</f>
        <v>6</v>
      </c>
      <c r="F1110" s="3" t="str">
        <f>TEXT(SalesDataTable[[#This Row],[Order Date]],"mmm")</f>
        <v>Jun</v>
      </c>
      <c r="G1110" s="3" t="s">
        <v>20</v>
      </c>
      <c r="H1110" s="3" t="s">
        <v>33</v>
      </c>
      <c r="I1110" s="3" t="s">
        <v>2</v>
      </c>
      <c r="J1110" s="3" t="s">
        <v>3</v>
      </c>
      <c r="K1110" s="3" t="s">
        <v>14</v>
      </c>
      <c r="L1110" s="3" t="s">
        <v>48</v>
      </c>
      <c r="M1110" s="7">
        <v>3</v>
      </c>
      <c r="N1110" s="4">
        <v>163.65</v>
      </c>
      <c r="O1110" s="5">
        <v>0.15</v>
      </c>
      <c r="P1110" s="4">
        <v>85.8</v>
      </c>
      <c r="Q1110" s="4">
        <f t="shared" si="68"/>
        <v>417.3075</v>
      </c>
      <c r="R1110" s="4">
        <f t="shared" si="69"/>
        <v>257.39999999999998</v>
      </c>
      <c r="S1110" s="4">
        <f t="shared" si="70"/>
        <v>159.90750000000003</v>
      </c>
      <c r="T1110" s="6">
        <f t="shared" si="71"/>
        <v>0.38318865584730688</v>
      </c>
    </row>
    <row r="1111" spans="1:20" ht="15.6">
      <c r="A1111" s="2">
        <v>498</v>
      </c>
      <c r="B1111" s="10">
        <v>46189</v>
      </c>
      <c r="C1111" s="3">
        <f>YEAR(SalesDataTable[[#This Row],[Order Date]])</f>
        <v>2026</v>
      </c>
      <c r="D1111" s="13" t="str">
        <f>"Q"&amp;ROUNDUP(MONTH(SalesDataTable[[#This Row],[Order Date]])/3,0)</f>
        <v>Q2</v>
      </c>
      <c r="E1111" s="13">
        <f>MONTH(SalesDataTable[[#This Row],[Order Date]])</f>
        <v>6</v>
      </c>
      <c r="F1111" s="3" t="str">
        <f>TEXT(SalesDataTable[[#This Row],[Order Date]],"mmm")</f>
        <v>Jun</v>
      </c>
      <c r="G1111" s="3" t="s">
        <v>0</v>
      </c>
      <c r="H1111" s="3" t="s">
        <v>50</v>
      </c>
      <c r="I1111" s="3" t="s">
        <v>8</v>
      </c>
      <c r="J1111" s="3" t="s">
        <v>16</v>
      </c>
      <c r="K1111" s="3" t="s">
        <v>14</v>
      </c>
      <c r="L1111" s="3" t="s">
        <v>44</v>
      </c>
      <c r="M1111" s="7">
        <v>5</v>
      </c>
      <c r="N1111" s="4">
        <v>130.94999999999999</v>
      </c>
      <c r="O1111" s="5">
        <v>0.15</v>
      </c>
      <c r="P1111" s="4">
        <v>68.47</v>
      </c>
      <c r="Q1111" s="4">
        <f t="shared" si="68"/>
        <v>556.53750000000002</v>
      </c>
      <c r="R1111" s="4">
        <f t="shared" si="69"/>
        <v>342.35</v>
      </c>
      <c r="S1111" s="4">
        <f t="shared" si="70"/>
        <v>214.1875</v>
      </c>
      <c r="T1111" s="6">
        <f t="shared" si="71"/>
        <v>0.38485726478449339</v>
      </c>
    </row>
    <row r="1112" spans="1:20" ht="15.6">
      <c r="A1112" s="2">
        <v>2611</v>
      </c>
      <c r="B1112" s="10">
        <v>46189</v>
      </c>
      <c r="C1112" s="3">
        <f>YEAR(SalesDataTable[[#This Row],[Order Date]])</f>
        <v>2026</v>
      </c>
      <c r="D1112" s="13" t="str">
        <f>"Q"&amp;ROUNDUP(MONTH(SalesDataTable[[#This Row],[Order Date]])/3,0)</f>
        <v>Q2</v>
      </c>
      <c r="E1112" s="13">
        <f>MONTH(SalesDataTable[[#This Row],[Order Date]])</f>
        <v>6</v>
      </c>
      <c r="F1112" s="3" t="str">
        <f>TEXT(SalesDataTable[[#This Row],[Order Date]],"mmm")</f>
        <v>Jun</v>
      </c>
      <c r="G1112" s="3" t="s">
        <v>20</v>
      </c>
      <c r="H1112" s="3" t="s">
        <v>47</v>
      </c>
      <c r="I1112" s="3" t="s">
        <v>2</v>
      </c>
      <c r="J1112" s="3" t="s">
        <v>3</v>
      </c>
      <c r="K1112" s="3" t="s">
        <v>14</v>
      </c>
      <c r="L1112" s="3" t="s">
        <v>48</v>
      </c>
      <c r="M1112" s="7">
        <v>5</v>
      </c>
      <c r="N1112" s="4">
        <v>160.82</v>
      </c>
      <c r="O1112" s="5">
        <v>0</v>
      </c>
      <c r="P1112" s="4">
        <v>90.14</v>
      </c>
      <c r="Q1112" s="4">
        <f t="shared" si="68"/>
        <v>804.09999999999991</v>
      </c>
      <c r="R1112" s="4">
        <f t="shared" si="69"/>
        <v>450.7</v>
      </c>
      <c r="S1112" s="4">
        <f t="shared" si="70"/>
        <v>353.39999999999992</v>
      </c>
      <c r="T1112" s="6">
        <f t="shared" si="71"/>
        <v>0.43949757492849145</v>
      </c>
    </row>
    <row r="1113" spans="1:20" ht="15.6">
      <c r="A1113" s="2">
        <v>3197</v>
      </c>
      <c r="B1113" s="10">
        <v>46189</v>
      </c>
      <c r="C1113" s="3">
        <f>YEAR(SalesDataTable[[#This Row],[Order Date]])</f>
        <v>2026</v>
      </c>
      <c r="D1113" s="13" t="str">
        <f>"Q"&amp;ROUNDUP(MONTH(SalesDataTable[[#This Row],[Order Date]])/3,0)</f>
        <v>Q2</v>
      </c>
      <c r="E1113" s="13">
        <f>MONTH(SalesDataTable[[#This Row],[Order Date]])</f>
        <v>6</v>
      </c>
      <c r="F1113" s="3" t="str">
        <f>TEXT(SalesDataTable[[#This Row],[Order Date]],"mmm")</f>
        <v>Jun</v>
      </c>
      <c r="G1113" s="3" t="s">
        <v>6</v>
      </c>
      <c r="H1113" s="3" t="s">
        <v>43</v>
      </c>
      <c r="I1113" s="3" t="s">
        <v>19</v>
      </c>
      <c r="J1113" s="3" t="s">
        <v>13</v>
      </c>
      <c r="K1113" s="3" t="s">
        <v>4</v>
      </c>
      <c r="L1113" s="3" t="s">
        <v>26</v>
      </c>
      <c r="M1113" s="7">
        <v>3</v>
      </c>
      <c r="N1113" s="4">
        <v>40.51</v>
      </c>
      <c r="O1113" s="5">
        <v>0</v>
      </c>
      <c r="P1113" s="4">
        <v>16.940000000000001</v>
      </c>
      <c r="Q1113" s="4">
        <f t="shared" si="68"/>
        <v>121.53</v>
      </c>
      <c r="R1113" s="4">
        <f t="shared" si="69"/>
        <v>50.820000000000007</v>
      </c>
      <c r="S1113" s="4">
        <f t="shared" si="70"/>
        <v>70.709999999999994</v>
      </c>
      <c r="T1113" s="6">
        <f t="shared" si="71"/>
        <v>0.58183164650703523</v>
      </c>
    </row>
    <row r="1114" spans="1:20" ht="15.6">
      <c r="A1114" s="2">
        <v>4668</v>
      </c>
      <c r="B1114" s="10">
        <v>46189</v>
      </c>
      <c r="C1114" s="3">
        <f>YEAR(SalesDataTable[[#This Row],[Order Date]])</f>
        <v>2026</v>
      </c>
      <c r="D1114" s="13" t="str">
        <f>"Q"&amp;ROUNDUP(MONTH(SalesDataTable[[#This Row],[Order Date]])/3,0)</f>
        <v>Q2</v>
      </c>
      <c r="E1114" s="13">
        <f>MONTH(SalesDataTable[[#This Row],[Order Date]])</f>
        <v>6</v>
      </c>
      <c r="F1114" s="3" t="str">
        <f>TEXT(SalesDataTable[[#This Row],[Order Date]],"mmm")</f>
        <v>Jun</v>
      </c>
      <c r="G1114" s="3" t="s">
        <v>6</v>
      </c>
      <c r="H1114" s="3" t="s">
        <v>41</v>
      </c>
      <c r="I1114" s="3" t="s">
        <v>2</v>
      </c>
      <c r="J1114" s="3" t="s">
        <v>16</v>
      </c>
      <c r="K1114" s="3" t="s">
        <v>4</v>
      </c>
      <c r="L1114" s="3" t="s">
        <v>5</v>
      </c>
      <c r="M1114" s="7">
        <v>1</v>
      </c>
      <c r="N1114" s="4">
        <v>81.08</v>
      </c>
      <c r="O1114" s="5">
        <v>0</v>
      </c>
      <c r="P1114" s="4">
        <v>41.52</v>
      </c>
      <c r="Q1114" s="4">
        <f t="shared" si="68"/>
        <v>81.08</v>
      </c>
      <c r="R1114" s="4">
        <f t="shared" si="69"/>
        <v>41.52</v>
      </c>
      <c r="S1114" s="4">
        <f t="shared" si="70"/>
        <v>39.559999999999995</v>
      </c>
      <c r="T1114" s="6">
        <f t="shared" si="71"/>
        <v>0.48791317217562896</v>
      </c>
    </row>
    <row r="1115" spans="1:20" ht="15.6">
      <c r="A1115" s="2">
        <v>4994</v>
      </c>
      <c r="B1115" s="10">
        <v>46189</v>
      </c>
      <c r="C1115" s="3">
        <f>YEAR(SalesDataTable[[#This Row],[Order Date]])</f>
        <v>2026</v>
      </c>
      <c r="D1115" s="13" t="str">
        <f>"Q"&amp;ROUNDUP(MONTH(SalesDataTable[[#This Row],[Order Date]])/3,0)</f>
        <v>Q2</v>
      </c>
      <c r="E1115" s="13">
        <f>MONTH(SalesDataTable[[#This Row],[Order Date]])</f>
        <v>6</v>
      </c>
      <c r="F1115" s="3" t="str">
        <f>TEXT(SalesDataTable[[#This Row],[Order Date]],"mmm")</f>
        <v>Jun</v>
      </c>
      <c r="G1115" s="3" t="s">
        <v>11</v>
      </c>
      <c r="H1115" s="3" t="s">
        <v>39</v>
      </c>
      <c r="I1115" s="3" t="s">
        <v>8</v>
      </c>
      <c r="J1115" s="3" t="s">
        <v>16</v>
      </c>
      <c r="K1115" s="3" t="s">
        <v>9</v>
      </c>
      <c r="L1115" s="3" t="s">
        <v>37</v>
      </c>
      <c r="M1115" s="7">
        <v>4</v>
      </c>
      <c r="N1115" s="4">
        <v>150.43</v>
      </c>
      <c r="O1115" s="5">
        <v>0.1</v>
      </c>
      <c r="P1115" s="4">
        <v>77.650000000000006</v>
      </c>
      <c r="Q1115" s="4">
        <f t="shared" si="68"/>
        <v>541.548</v>
      </c>
      <c r="R1115" s="4">
        <f t="shared" si="69"/>
        <v>310.60000000000002</v>
      </c>
      <c r="S1115" s="4">
        <f t="shared" si="70"/>
        <v>230.94799999999998</v>
      </c>
      <c r="T1115" s="6">
        <f t="shared" si="71"/>
        <v>0.42645896577957998</v>
      </c>
    </row>
    <row r="1116" spans="1:20" ht="15.6">
      <c r="A1116" s="2">
        <v>512</v>
      </c>
      <c r="B1116" s="10">
        <v>46190</v>
      </c>
      <c r="C1116" s="3">
        <f>YEAR(SalesDataTable[[#This Row],[Order Date]])</f>
        <v>2026</v>
      </c>
      <c r="D1116" s="13" t="str">
        <f>"Q"&amp;ROUNDUP(MONTH(SalesDataTable[[#This Row],[Order Date]])/3,0)</f>
        <v>Q2</v>
      </c>
      <c r="E1116" s="13">
        <f>MONTH(SalesDataTable[[#This Row],[Order Date]])</f>
        <v>6</v>
      </c>
      <c r="F1116" s="3" t="str">
        <f>TEXT(SalesDataTable[[#This Row],[Order Date]],"mmm")</f>
        <v>Jun</v>
      </c>
      <c r="G1116" s="3" t="s">
        <v>6</v>
      </c>
      <c r="H1116" s="3" t="s">
        <v>43</v>
      </c>
      <c r="I1116" s="3" t="s">
        <v>28</v>
      </c>
      <c r="J1116" s="3" t="s">
        <v>3</v>
      </c>
      <c r="K1116" s="3" t="s">
        <v>23</v>
      </c>
      <c r="L1116" s="3" t="s">
        <v>29</v>
      </c>
      <c r="M1116" s="7">
        <v>1</v>
      </c>
      <c r="N1116" s="4">
        <v>192.42</v>
      </c>
      <c r="O1116" s="5">
        <v>0</v>
      </c>
      <c r="P1116" s="4">
        <v>103.31</v>
      </c>
      <c r="Q1116" s="4">
        <f t="shared" si="68"/>
        <v>192.42</v>
      </c>
      <c r="R1116" s="4">
        <f t="shared" si="69"/>
        <v>103.31</v>
      </c>
      <c r="S1116" s="4">
        <f t="shared" si="70"/>
        <v>89.109999999999985</v>
      </c>
      <c r="T1116" s="6">
        <f t="shared" si="71"/>
        <v>0.46310154869556175</v>
      </c>
    </row>
    <row r="1117" spans="1:20" ht="15.6">
      <c r="A1117" s="2">
        <v>717</v>
      </c>
      <c r="B1117" s="10">
        <v>46190</v>
      </c>
      <c r="C1117" s="3">
        <f>YEAR(SalesDataTable[[#This Row],[Order Date]])</f>
        <v>2026</v>
      </c>
      <c r="D1117" s="13" t="str">
        <f>"Q"&amp;ROUNDUP(MONTH(SalesDataTable[[#This Row],[Order Date]])/3,0)</f>
        <v>Q2</v>
      </c>
      <c r="E1117" s="13">
        <f>MONTH(SalesDataTable[[#This Row],[Order Date]])</f>
        <v>6</v>
      </c>
      <c r="F1117" s="3" t="str">
        <f>TEXT(SalesDataTable[[#This Row],[Order Date]],"mmm")</f>
        <v>Jun</v>
      </c>
      <c r="G1117" s="3" t="s">
        <v>20</v>
      </c>
      <c r="H1117" s="3" t="s">
        <v>31</v>
      </c>
      <c r="I1117" s="3" t="s">
        <v>8</v>
      </c>
      <c r="J1117" s="3" t="s">
        <v>16</v>
      </c>
      <c r="K1117" s="3" t="s">
        <v>23</v>
      </c>
      <c r="L1117" s="3" t="s">
        <v>24</v>
      </c>
      <c r="M1117" s="7">
        <v>10</v>
      </c>
      <c r="N1117" s="4">
        <v>333.14</v>
      </c>
      <c r="O1117" s="5">
        <v>0.15</v>
      </c>
      <c r="P1117" s="4">
        <v>194.52</v>
      </c>
      <c r="Q1117" s="4">
        <f t="shared" si="68"/>
        <v>2831.6899999999996</v>
      </c>
      <c r="R1117" s="4">
        <f t="shared" si="69"/>
        <v>1945.2</v>
      </c>
      <c r="S1117" s="4">
        <f t="shared" si="70"/>
        <v>886.48999999999955</v>
      </c>
      <c r="T1117" s="6">
        <f t="shared" si="71"/>
        <v>0.31306039856057677</v>
      </c>
    </row>
    <row r="1118" spans="1:20" ht="15.6">
      <c r="A1118" s="2">
        <v>952</v>
      </c>
      <c r="B1118" s="10">
        <v>46190</v>
      </c>
      <c r="C1118" s="3">
        <f>YEAR(SalesDataTable[[#This Row],[Order Date]])</f>
        <v>2026</v>
      </c>
      <c r="D1118" s="13" t="str">
        <f>"Q"&amp;ROUNDUP(MONTH(SalesDataTable[[#This Row],[Order Date]])/3,0)</f>
        <v>Q2</v>
      </c>
      <c r="E1118" s="13">
        <f>MONTH(SalesDataTable[[#This Row],[Order Date]])</f>
        <v>6</v>
      </c>
      <c r="F1118" s="3" t="str">
        <f>TEXT(SalesDataTable[[#This Row],[Order Date]],"mmm")</f>
        <v>Jun</v>
      </c>
      <c r="G1118" s="3" t="s">
        <v>0</v>
      </c>
      <c r="H1118" s="3" t="s">
        <v>1</v>
      </c>
      <c r="I1118" s="3" t="s">
        <v>2</v>
      </c>
      <c r="J1118" s="3" t="s">
        <v>16</v>
      </c>
      <c r="K1118" s="3" t="s">
        <v>23</v>
      </c>
      <c r="L1118" s="3" t="s">
        <v>40</v>
      </c>
      <c r="M1118" s="7">
        <v>1</v>
      </c>
      <c r="N1118" s="4">
        <v>79.900000000000006</v>
      </c>
      <c r="O1118" s="5">
        <v>0.05</v>
      </c>
      <c r="P1118" s="4">
        <v>40.19</v>
      </c>
      <c r="Q1118" s="4">
        <f t="shared" si="68"/>
        <v>75.905000000000001</v>
      </c>
      <c r="R1118" s="4">
        <f t="shared" si="69"/>
        <v>40.19</v>
      </c>
      <c r="S1118" s="4">
        <f t="shared" si="70"/>
        <v>35.715000000000003</v>
      </c>
      <c r="T1118" s="6">
        <f t="shared" si="71"/>
        <v>0.47052236348066667</v>
      </c>
    </row>
    <row r="1119" spans="1:20" ht="15.6">
      <c r="A1119" s="2">
        <v>1081</v>
      </c>
      <c r="B1119" s="10">
        <v>46190</v>
      </c>
      <c r="C1119" s="3">
        <f>YEAR(SalesDataTable[[#This Row],[Order Date]])</f>
        <v>2026</v>
      </c>
      <c r="D1119" s="13" t="str">
        <f>"Q"&amp;ROUNDUP(MONTH(SalesDataTable[[#This Row],[Order Date]])/3,0)</f>
        <v>Q2</v>
      </c>
      <c r="E1119" s="13">
        <f>MONTH(SalesDataTable[[#This Row],[Order Date]])</f>
        <v>6</v>
      </c>
      <c r="F1119" s="3" t="str">
        <f>TEXT(SalesDataTable[[#This Row],[Order Date]],"mmm")</f>
        <v>Jun</v>
      </c>
      <c r="G1119" s="3" t="s">
        <v>20</v>
      </c>
      <c r="H1119" s="3" t="s">
        <v>47</v>
      </c>
      <c r="I1119" s="3" t="s">
        <v>2</v>
      </c>
      <c r="J1119" s="3" t="s">
        <v>3</v>
      </c>
      <c r="K1119" s="3" t="s">
        <v>4</v>
      </c>
      <c r="L1119" s="3" t="s">
        <v>22</v>
      </c>
      <c r="M1119" s="7">
        <v>1</v>
      </c>
      <c r="N1119" s="4">
        <v>51.12</v>
      </c>
      <c r="O1119" s="5">
        <v>0</v>
      </c>
      <c r="P1119" s="4">
        <v>22.43</v>
      </c>
      <c r="Q1119" s="4">
        <f t="shared" si="68"/>
        <v>51.12</v>
      </c>
      <c r="R1119" s="4">
        <f t="shared" si="69"/>
        <v>22.43</v>
      </c>
      <c r="S1119" s="4">
        <f t="shared" si="70"/>
        <v>28.689999999999998</v>
      </c>
      <c r="T1119" s="6">
        <f t="shared" si="71"/>
        <v>0.56122848200312991</v>
      </c>
    </row>
    <row r="1120" spans="1:20" ht="15.6">
      <c r="A1120" s="2">
        <v>2043</v>
      </c>
      <c r="B1120" s="10">
        <v>46190</v>
      </c>
      <c r="C1120" s="3">
        <f>YEAR(SalesDataTable[[#This Row],[Order Date]])</f>
        <v>2026</v>
      </c>
      <c r="D1120" s="13" t="str">
        <f>"Q"&amp;ROUNDUP(MONTH(SalesDataTable[[#This Row],[Order Date]])/3,0)</f>
        <v>Q2</v>
      </c>
      <c r="E1120" s="13">
        <f>MONTH(SalesDataTable[[#This Row],[Order Date]])</f>
        <v>6</v>
      </c>
      <c r="F1120" s="3" t="str">
        <f>TEXT(SalesDataTable[[#This Row],[Order Date]],"mmm")</f>
        <v>Jun</v>
      </c>
      <c r="G1120" s="3" t="s">
        <v>6</v>
      </c>
      <c r="H1120" s="3" t="s">
        <v>27</v>
      </c>
      <c r="I1120" s="3" t="s">
        <v>2</v>
      </c>
      <c r="J1120" s="3" t="s">
        <v>13</v>
      </c>
      <c r="K1120" s="3" t="s">
        <v>9</v>
      </c>
      <c r="L1120" s="3" t="s">
        <v>10</v>
      </c>
      <c r="M1120" s="7">
        <v>2</v>
      </c>
      <c r="N1120" s="4">
        <v>90.33</v>
      </c>
      <c r="O1120" s="5">
        <v>0</v>
      </c>
      <c r="P1120" s="4">
        <v>46.3</v>
      </c>
      <c r="Q1120" s="4">
        <f t="shared" si="68"/>
        <v>180.66</v>
      </c>
      <c r="R1120" s="4">
        <f t="shared" si="69"/>
        <v>92.6</v>
      </c>
      <c r="S1120" s="4">
        <f t="shared" si="70"/>
        <v>88.06</v>
      </c>
      <c r="T1120" s="6">
        <f t="shared" si="71"/>
        <v>0.48743496069965686</v>
      </c>
    </row>
    <row r="1121" spans="1:20" ht="15.6">
      <c r="A1121" s="2">
        <v>4040</v>
      </c>
      <c r="B1121" s="10">
        <v>46190</v>
      </c>
      <c r="C1121" s="3">
        <f>YEAR(SalesDataTable[[#This Row],[Order Date]])</f>
        <v>2026</v>
      </c>
      <c r="D1121" s="13" t="str">
        <f>"Q"&amp;ROUNDUP(MONTH(SalesDataTable[[#This Row],[Order Date]])/3,0)</f>
        <v>Q2</v>
      </c>
      <c r="E1121" s="13">
        <f>MONTH(SalesDataTable[[#This Row],[Order Date]])</f>
        <v>6</v>
      </c>
      <c r="F1121" s="3" t="str">
        <f>TEXT(SalesDataTable[[#This Row],[Order Date]],"mmm")</f>
        <v>Jun</v>
      </c>
      <c r="G1121" s="3" t="s">
        <v>20</v>
      </c>
      <c r="H1121" s="3" t="s">
        <v>31</v>
      </c>
      <c r="I1121" s="3" t="s">
        <v>2</v>
      </c>
      <c r="J1121" s="3" t="s">
        <v>16</v>
      </c>
      <c r="K1121" s="3" t="s">
        <v>14</v>
      </c>
      <c r="L1121" s="3" t="s">
        <v>15</v>
      </c>
      <c r="M1121" s="7">
        <v>2</v>
      </c>
      <c r="N1121" s="4">
        <v>36.799999999999997</v>
      </c>
      <c r="O1121" s="5">
        <v>0.05</v>
      </c>
      <c r="P1121" s="4">
        <v>13.94</v>
      </c>
      <c r="Q1121" s="4">
        <f t="shared" si="68"/>
        <v>69.919999999999987</v>
      </c>
      <c r="R1121" s="4">
        <f t="shared" si="69"/>
        <v>27.88</v>
      </c>
      <c r="S1121" s="4">
        <f t="shared" si="70"/>
        <v>42.039999999999992</v>
      </c>
      <c r="T1121" s="6">
        <f t="shared" si="71"/>
        <v>0.60125858123569798</v>
      </c>
    </row>
    <row r="1122" spans="1:20" ht="15.6">
      <c r="A1122" s="2">
        <v>2295</v>
      </c>
      <c r="B1122" s="10">
        <v>46191</v>
      </c>
      <c r="C1122" s="3">
        <f>YEAR(SalesDataTable[[#This Row],[Order Date]])</f>
        <v>2026</v>
      </c>
      <c r="D1122" s="13" t="str">
        <f>"Q"&amp;ROUNDUP(MONTH(SalesDataTable[[#This Row],[Order Date]])/3,0)</f>
        <v>Q2</v>
      </c>
      <c r="E1122" s="13">
        <f>MONTH(SalesDataTable[[#This Row],[Order Date]])</f>
        <v>6</v>
      </c>
      <c r="F1122" s="3" t="str">
        <f>TEXT(SalesDataTable[[#This Row],[Order Date]],"mmm")</f>
        <v>Jun</v>
      </c>
      <c r="G1122" s="3" t="s">
        <v>6</v>
      </c>
      <c r="H1122" s="3" t="s">
        <v>41</v>
      </c>
      <c r="I1122" s="3" t="s">
        <v>28</v>
      </c>
      <c r="J1122" s="3" t="s">
        <v>13</v>
      </c>
      <c r="K1122" s="3" t="s">
        <v>14</v>
      </c>
      <c r="L1122" s="3" t="s">
        <v>32</v>
      </c>
      <c r="M1122" s="7">
        <v>1</v>
      </c>
      <c r="N1122" s="4">
        <v>45.7</v>
      </c>
      <c r="O1122" s="5">
        <v>0.1</v>
      </c>
      <c r="P1122" s="4">
        <v>18.600000000000001</v>
      </c>
      <c r="Q1122" s="4">
        <f t="shared" si="68"/>
        <v>41.13</v>
      </c>
      <c r="R1122" s="4">
        <f t="shared" si="69"/>
        <v>18.600000000000001</v>
      </c>
      <c r="S1122" s="4">
        <f t="shared" si="70"/>
        <v>22.53</v>
      </c>
      <c r="T1122" s="6">
        <f t="shared" si="71"/>
        <v>0.5477753464624362</v>
      </c>
    </row>
    <row r="1123" spans="1:20" ht="15.6">
      <c r="A1123" s="2">
        <v>2670</v>
      </c>
      <c r="B1123" s="10">
        <v>46191</v>
      </c>
      <c r="C1123" s="3">
        <f>YEAR(SalesDataTable[[#This Row],[Order Date]])</f>
        <v>2026</v>
      </c>
      <c r="D1123" s="13" t="str">
        <f>"Q"&amp;ROUNDUP(MONTH(SalesDataTable[[#This Row],[Order Date]])/3,0)</f>
        <v>Q2</v>
      </c>
      <c r="E1123" s="13">
        <f>MONTH(SalesDataTable[[#This Row],[Order Date]])</f>
        <v>6</v>
      </c>
      <c r="F1123" s="3" t="str">
        <f>TEXT(SalesDataTable[[#This Row],[Order Date]],"mmm")</f>
        <v>Jun</v>
      </c>
      <c r="G1123" s="3" t="s">
        <v>11</v>
      </c>
      <c r="H1123" s="3" t="s">
        <v>25</v>
      </c>
      <c r="I1123" s="3" t="s">
        <v>28</v>
      </c>
      <c r="J1123" s="3" t="s">
        <v>3</v>
      </c>
      <c r="K1123" s="3" t="s">
        <v>14</v>
      </c>
      <c r="L1123" s="3" t="s">
        <v>48</v>
      </c>
      <c r="M1123" s="7">
        <v>3</v>
      </c>
      <c r="N1123" s="4">
        <v>162.30000000000001</v>
      </c>
      <c r="O1123" s="5">
        <v>0.1</v>
      </c>
      <c r="P1123" s="4">
        <v>86.43</v>
      </c>
      <c r="Q1123" s="4">
        <f t="shared" si="68"/>
        <v>438.21000000000004</v>
      </c>
      <c r="R1123" s="4">
        <f t="shared" si="69"/>
        <v>259.29000000000002</v>
      </c>
      <c r="S1123" s="4">
        <f t="shared" si="70"/>
        <v>178.92000000000002</v>
      </c>
      <c r="T1123" s="6">
        <f t="shared" si="71"/>
        <v>0.40829739166153217</v>
      </c>
    </row>
    <row r="1124" spans="1:20" ht="15.6">
      <c r="A1124" s="2">
        <v>2777</v>
      </c>
      <c r="B1124" s="10">
        <v>46191</v>
      </c>
      <c r="C1124" s="3">
        <f>YEAR(SalesDataTable[[#This Row],[Order Date]])</f>
        <v>2026</v>
      </c>
      <c r="D1124" s="13" t="str">
        <f>"Q"&amp;ROUNDUP(MONTH(SalesDataTable[[#This Row],[Order Date]])/3,0)</f>
        <v>Q2</v>
      </c>
      <c r="E1124" s="13">
        <f>MONTH(SalesDataTable[[#This Row],[Order Date]])</f>
        <v>6</v>
      </c>
      <c r="F1124" s="3" t="str">
        <f>TEXT(SalesDataTable[[#This Row],[Order Date]],"mmm")</f>
        <v>Jun</v>
      </c>
      <c r="G1124" s="3" t="s">
        <v>6</v>
      </c>
      <c r="H1124" s="3" t="s">
        <v>49</v>
      </c>
      <c r="I1124" s="3" t="s">
        <v>8</v>
      </c>
      <c r="J1124" s="3" t="s">
        <v>16</v>
      </c>
      <c r="K1124" s="3" t="s">
        <v>9</v>
      </c>
      <c r="L1124" s="3" t="s">
        <v>46</v>
      </c>
      <c r="M1124" s="7">
        <v>5</v>
      </c>
      <c r="N1124" s="4">
        <v>72.37</v>
      </c>
      <c r="O1124" s="5">
        <v>0.2</v>
      </c>
      <c r="P1124" s="4">
        <v>32.840000000000003</v>
      </c>
      <c r="Q1124" s="4">
        <f t="shared" si="68"/>
        <v>289.48</v>
      </c>
      <c r="R1124" s="4">
        <f t="shared" si="69"/>
        <v>164.20000000000002</v>
      </c>
      <c r="S1124" s="4">
        <f t="shared" si="70"/>
        <v>125.28</v>
      </c>
      <c r="T1124" s="6">
        <f t="shared" si="71"/>
        <v>0.43277601215973466</v>
      </c>
    </row>
    <row r="1125" spans="1:20" ht="15.6">
      <c r="A1125" s="2">
        <v>2780</v>
      </c>
      <c r="B1125" s="10">
        <v>46191</v>
      </c>
      <c r="C1125" s="3">
        <f>YEAR(SalesDataTable[[#This Row],[Order Date]])</f>
        <v>2026</v>
      </c>
      <c r="D1125" s="13" t="str">
        <f>"Q"&amp;ROUNDUP(MONTH(SalesDataTable[[#This Row],[Order Date]])/3,0)</f>
        <v>Q2</v>
      </c>
      <c r="E1125" s="13">
        <f>MONTH(SalesDataTable[[#This Row],[Order Date]])</f>
        <v>6</v>
      </c>
      <c r="F1125" s="3" t="str">
        <f>TEXT(SalesDataTable[[#This Row],[Order Date]],"mmm")</f>
        <v>Jun</v>
      </c>
      <c r="G1125" s="3" t="s">
        <v>11</v>
      </c>
      <c r="H1125" s="3" t="s">
        <v>18</v>
      </c>
      <c r="I1125" s="3" t="s">
        <v>2</v>
      </c>
      <c r="J1125" s="3" t="s">
        <v>13</v>
      </c>
      <c r="K1125" s="3" t="s">
        <v>34</v>
      </c>
      <c r="L1125" s="3" t="s">
        <v>42</v>
      </c>
      <c r="M1125" s="7">
        <v>2</v>
      </c>
      <c r="N1125" s="4">
        <v>35.61</v>
      </c>
      <c r="O1125" s="5">
        <v>0.15</v>
      </c>
      <c r="P1125" s="4">
        <v>13.96</v>
      </c>
      <c r="Q1125" s="4">
        <f t="shared" si="68"/>
        <v>60.536999999999999</v>
      </c>
      <c r="R1125" s="4">
        <f t="shared" si="69"/>
        <v>27.92</v>
      </c>
      <c r="S1125" s="4">
        <f t="shared" si="70"/>
        <v>32.616999999999997</v>
      </c>
      <c r="T1125" s="6">
        <f t="shared" si="71"/>
        <v>0.53879445628293432</v>
      </c>
    </row>
    <row r="1126" spans="1:20" ht="15.6">
      <c r="A1126" s="2">
        <v>3209</v>
      </c>
      <c r="B1126" s="10">
        <v>46191</v>
      </c>
      <c r="C1126" s="3">
        <f>YEAR(SalesDataTable[[#This Row],[Order Date]])</f>
        <v>2026</v>
      </c>
      <c r="D1126" s="13" t="str">
        <f>"Q"&amp;ROUNDUP(MONTH(SalesDataTable[[#This Row],[Order Date]])/3,0)</f>
        <v>Q2</v>
      </c>
      <c r="E1126" s="13">
        <f>MONTH(SalesDataTable[[#This Row],[Order Date]])</f>
        <v>6</v>
      </c>
      <c r="F1126" s="3" t="str">
        <f>TEXT(SalesDataTable[[#This Row],[Order Date]],"mmm")</f>
        <v>Jun</v>
      </c>
      <c r="G1126" s="3" t="s">
        <v>20</v>
      </c>
      <c r="H1126" s="3" t="s">
        <v>47</v>
      </c>
      <c r="I1126" s="3" t="s">
        <v>2</v>
      </c>
      <c r="J1126" s="3" t="s">
        <v>3</v>
      </c>
      <c r="K1126" s="3" t="s">
        <v>14</v>
      </c>
      <c r="L1126" s="3" t="s">
        <v>44</v>
      </c>
      <c r="M1126" s="7">
        <v>2</v>
      </c>
      <c r="N1126" s="4">
        <v>133.12</v>
      </c>
      <c r="O1126" s="5">
        <v>0</v>
      </c>
      <c r="P1126" s="4">
        <v>67.02</v>
      </c>
      <c r="Q1126" s="4">
        <f t="shared" si="68"/>
        <v>266.24</v>
      </c>
      <c r="R1126" s="4">
        <f t="shared" si="69"/>
        <v>134.04</v>
      </c>
      <c r="S1126" s="4">
        <f t="shared" si="70"/>
        <v>132.20000000000002</v>
      </c>
      <c r="T1126" s="6">
        <f t="shared" si="71"/>
        <v>0.4965444711538462</v>
      </c>
    </row>
    <row r="1127" spans="1:20" ht="15.6">
      <c r="A1127" s="2">
        <v>3414</v>
      </c>
      <c r="B1127" s="10">
        <v>46191</v>
      </c>
      <c r="C1127" s="3">
        <f>YEAR(SalesDataTable[[#This Row],[Order Date]])</f>
        <v>2026</v>
      </c>
      <c r="D1127" s="13" t="str">
        <f>"Q"&amp;ROUNDUP(MONTH(SalesDataTable[[#This Row],[Order Date]])/3,0)</f>
        <v>Q2</v>
      </c>
      <c r="E1127" s="13">
        <f>MONTH(SalesDataTable[[#This Row],[Order Date]])</f>
        <v>6</v>
      </c>
      <c r="F1127" s="3" t="str">
        <f>TEXT(SalesDataTable[[#This Row],[Order Date]],"mmm")</f>
        <v>Jun</v>
      </c>
      <c r="G1127" s="3" t="s">
        <v>0</v>
      </c>
      <c r="H1127" s="3" t="s">
        <v>50</v>
      </c>
      <c r="I1127" s="3" t="s">
        <v>28</v>
      </c>
      <c r="J1127" s="3" t="s">
        <v>3</v>
      </c>
      <c r="K1127" s="3" t="s">
        <v>4</v>
      </c>
      <c r="L1127" s="3" t="s">
        <v>22</v>
      </c>
      <c r="M1127" s="7">
        <v>1</v>
      </c>
      <c r="N1127" s="4">
        <v>51.23</v>
      </c>
      <c r="O1127" s="5">
        <v>0.05</v>
      </c>
      <c r="P1127" s="4">
        <v>23.12</v>
      </c>
      <c r="Q1127" s="4">
        <f t="shared" si="68"/>
        <v>48.668499999999995</v>
      </c>
      <c r="R1127" s="4">
        <f t="shared" si="69"/>
        <v>23.12</v>
      </c>
      <c r="S1127" s="4">
        <f t="shared" si="70"/>
        <v>25.548499999999994</v>
      </c>
      <c r="T1127" s="6">
        <f t="shared" si="71"/>
        <v>0.5249494025909982</v>
      </c>
    </row>
    <row r="1128" spans="1:20" ht="15.6">
      <c r="A1128" s="2">
        <v>3846</v>
      </c>
      <c r="B1128" s="10">
        <v>46191</v>
      </c>
      <c r="C1128" s="3">
        <f>YEAR(SalesDataTable[[#This Row],[Order Date]])</f>
        <v>2026</v>
      </c>
      <c r="D1128" s="13" t="str">
        <f>"Q"&amp;ROUNDUP(MONTH(SalesDataTable[[#This Row],[Order Date]])/3,0)</f>
        <v>Q2</v>
      </c>
      <c r="E1128" s="13">
        <f>MONTH(SalesDataTable[[#This Row],[Order Date]])</f>
        <v>6</v>
      </c>
      <c r="F1128" s="3" t="str">
        <f>TEXT(SalesDataTable[[#This Row],[Order Date]],"mmm")</f>
        <v>Jun</v>
      </c>
      <c r="G1128" s="3" t="s">
        <v>6</v>
      </c>
      <c r="H1128" s="3" t="s">
        <v>43</v>
      </c>
      <c r="I1128" s="3" t="s">
        <v>2</v>
      </c>
      <c r="J1128" s="3" t="s">
        <v>16</v>
      </c>
      <c r="K1128" s="3" t="s">
        <v>9</v>
      </c>
      <c r="L1128" s="3" t="s">
        <v>10</v>
      </c>
      <c r="M1128" s="7">
        <v>1</v>
      </c>
      <c r="N1128" s="4">
        <v>93.5</v>
      </c>
      <c r="O1128" s="5">
        <v>0</v>
      </c>
      <c r="P1128" s="4">
        <v>46.63</v>
      </c>
      <c r="Q1128" s="4">
        <f t="shared" si="68"/>
        <v>93.5</v>
      </c>
      <c r="R1128" s="4">
        <f t="shared" si="69"/>
        <v>46.63</v>
      </c>
      <c r="S1128" s="4">
        <f t="shared" si="70"/>
        <v>46.87</v>
      </c>
      <c r="T1128" s="6">
        <f t="shared" si="71"/>
        <v>0.50128342245989299</v>
      </c>
    </row>
    <row r="1129" spans="1:20" ht="15.6">
      <c r="A1129" s="2">
        <v>4120</v>
      </c>
      <c r="B1129" s="10">
        <v>46191</v>
      </c>
      <c r="C1129" s="3">
        <f>YEAR(SalesDataTable[[#This Row],[Order Date]])</f>
        <v>2026</v>
      </c>
      <c r="D1129" s="13" t="str">
        <f>"Q"&amp;ROUNDUP(MONTH(SalesDataTable[[#This Row],[Order Date]])/3,0)</f>
        <v>Q2</v>
      </c>
      <c r="E1129" s="13">
        <f>MONTH(SalesDataTable[[#This Row],[Order Date]])</f>
        <v>6</v>
      </c>
      <c r="F1129" s="3" t="str">
        <f>TEXT(SalesDataTable[[#This Row],[Order Date]],"mmm")</f>
        <v>Jun</v>
      </c>
      <c r="G1129" s="3" t="s">
        <v>20</v>
      </c>
      <c r="H1129" s="3" t="s">
        <v>21</v>
      </c>
      <c r="I1129" s="3" t="s">
        <v>19</v>
      </c>
      <c r="J1129" s="3" t="s">
        <v>3</v>
      </c>
      <c r="K1129" s="3" t="s">
        <v>34</v>
      </c>
      <c r="L1129" s="3" t="s">
        <v>35</v>
      </c>
      <c r="M1129" s="7">
        <v>3</v>
      </c>
      <c r="N1129" s="4">
        <v>41.16</v>
      </c>
      <c r="O1129" s="5">
        <v>0</v>
      </c>
      <c r="P1129" s="4">
        <v>14.79</v>
      </c>
      <c r="Q1129" s="4">
        <f t="shared" si="68"/>
        <v>123.47999999999999</v>
      </c>
      <c r="R1129" s="4">
        <f t="shared" si="69"/>
        <v>44.37</v>
      </c>
      <c r="S1129" s="4">
        <f t="shared" si="70"/>
        <v>79.109999999999985</v>
      </c>
      <c r="T1129" s="6">
        <f t="shared" si="71"/>
        <v>0.64067055393586003</v>
      </c>
    </row>
    <row r="1130" spans="1:20" ht="15.6">
      <c r="A1130" s="2">
        <v>4217</v>
      </c>
      <c r="B1130" s="10">
        <v>46191</v>
      </c>
      <c r="C1130" s="3">
        <f>YEAR(SalesDataTable[[#This Row],[Order Date]])</f>
        <v>2026</v>
      </c>
      <c r="D1130" s="13" t="str">
        <f>"Q"&amp;ROUNDUP(MONTH(SalesDataTable[[#This Row],[Order Date]])/3,0)</f>
        <v>Q2</v>
      </c>
      <c r="E1130" s="13">
        <f>MONTH(SalesDataTable[[#This Row],[Order Date]])</f>
        <v>6</v>
      </c>
      <c r="F1130" s="3" t="str">
        <f>TEXT(SalesDataTable[[#This Row],[Order Date]],"mmm")</f>
        <v>Jun</v>
      </c>
      <c r="G1130" s="3" t="s">
        <v>6</v>
      </c>
      <c r="H1130" s="3" t="s">
        <v>43</v>
      </c>
      <c r="I1130" s="3" t="s">
        <v>28</v>
      </c>
      <c r="J1130" s="3" t="s">
        <v>13</v>
      </c>
      <c r="K1130" s="3" t="s">
        <v>34</v>
      </c>
      <c r="L1130" s="3" t="s">
        <v>35</v>
      </c>
      <c r="M1130" s="7">
        <v>1</v>
      </c>
      <c r="N1130" s="4">
        <v>39.74</v>
      </c>
      <c r="O1130" s="5">
        <v>0.05</v>
      </c>
      <c r="P1130" s="4">
        <v>14.39</v>
      </c>
      <c r="Q1130" s="4">
        <f t="shared" si="68"/>
        <v>37.753</v>
      </c>
      <c r="R1130" s="4">
        <f t="shared" si="69"/>
        <v>14.39</v>
      </c>
      <c r="S1130" s="4">
        <f t="shared" si="70"/>
        <v>23.363</v>
      </c>
      <c r="T1130" s="6">
        <f t="shared" si="71"/>
        <v>0.6188382380208195</v>
      </c>
    </row>
    <row r="1131" spans="1:20" ht="15.6">
      <c r="A1131" s="2">
        <v>4786</v>
      </c>
      <c r="B1131" s="10">
        <v>46191</v>
      </c>
      <c r="C1131" s="3">
        <f>YEAR(SalesDataTable[[#This Row],[Order Date]])</f>
        <v>2026</v>
      </c>
      <c r="D1131" s="13" t="str">
        <f>"Q"&amp;ROUNDUP(MONTH(SalesDataTable[[#This Row],[Order Date]])/3,0)</f>
        <v>Q2</v>
      </c>
      <c r="E1131" s="13">
        <f>MONTH(SalesDataTable[[#This Row],[Order Date]])</f>
        <v>6</v>
      </c>
      <c r="F1131" s="3" t="str">
        <f>TEXT(SalesDataTable[[#This Row],[Order Date]],"mmm")</f>
        <v>Jun</v>
      </c>
      <c r="G1131" s="3" t="s">
        <v>20</v>
      </c>
      <c r="H1131" s="3" t="s">
        <v>31</v>
      </c>
      <c r="I1131" s="3" t="s">
        <v>2</v>
      </c>
      <c r="J1131" s="3" t="s">
        <v>3</v>
      </c>
      <c r="K1131" s="3" t="s">
        <v>14</v>
      </c>
      <c r="L1131" s="3" t="s">
        <v>32</v>
      </c>
      <c r="M1131" s="7">
        <v>3</v>
      </c>
      <c r="N1131" s="4">
        <v>46.79</v>
      </c>
      <c r="O1131" s="5">
        <v>0.1</v>
      </c>
      <c r="P1131" s="4">
        <v>18.25</v>
      </c>
      <c r="Q1131" s="4">
        <f t="shared" si="68"/>
        <v>126.33300000000001</v>
      </c>
      <c r="R1131" s="4">
        <f t="shared" si="69"/>
        <v>54.75</v>
      </c>
      <c r="S1131" s="4">
        <f t="shared" si="70"/>
        <v>71.583000000000013</v>
      </c>
      <c r="T1131" s="6">
        <f t="shared" si="71"/>
        <v>0.56662154781411034</v>
      </c>
    </row>
    <row r="1132" spans="1:20" ht="15.6">
      <c r="A1132" s="2">
        <v>23</v>
      </c>
      <c r="B1132" s="10">
        <v>46192</v>
      </c>
      <c r="C1132" s="3">
        <f>YEAR(SalesDataTable[[#This Row],[Order Date]])</f>
        <v>2026</v>
      </c>
      <c r="D1132" s="13" t="str">
        <f>"Q"&amp;ROUNDUP(MONTH(SalesDataTable[[#This Row],[Order Date]])/3,0)</f>
        <v>Q2</v>
      </c>
      <c r="E1132" s="13">
        <f>MONTH(SalesDataTable[[#This Row],[Order Date]])</f>
        <v>6</v>
      </c>
      <c r="F1132" s="3" t="str">
        <f>TEXT(SalesDataTable[[#This Row],[Order Date]],"mmm")</f>
        <v>Jun</v>
      </c>
      <c r="G1132" s="3" t="s">
        <v>20</v>
      </c>
      <c r="H1132" s="3" t="s">
        <v>47</v>
      </c>
      <c r="I1132" s="3" t="s">
        <v>8</v>
      </c>
      <c r="J1132" s="3" t="s">
        <v>16</v>
      </c>
      <c r="K1132" s="3" t="s">
        <v>9</v>
      </c>
      <c r="L1132" s="3" t="s">
        <v>10</v>
      </c>
      <c r="M1132" s="7">
        <v>4</v>
      </c>
      <c r="N1132" s="4">
        <v>91.74</v>
      </c>
      <c r="O1132" s="5">
        <v>0.2</v>
      </c>
      <c r="P1132" s="4">
        <v>44.74</v>
      </c>
      <c r="Q1132" s="4">
        <f t="shared" si="68"/>
        <v>293.56799999999998</v>
      </c>
      <c r="R1132" s="4">
        <f t="shared" si="69"/>
        <v>178.96</v>
      </c>
      <c r="S1132" s="4">
        <f t="shared" si="70"/>
        <v>114.60799999999998</v>
      </c>
      <c r="T1132" s="6">
        <f t="shared" si="71"/>
        <v>0.39039677349029861</v>
      </c>
    </row>
    <row r="1133" spans="1:20" ht="15.6">
      <c r="A1133" s="2">
        <v>99</v>
      </c>
      <c r="B1133" s="10">
        <v>46192</v>
      </c>
      <c r="C1133" s="3">
        <f>YEAR(SalesDataTable[[#This Row],[Order Date]])</f>
        <v>2026</v>
      </c>
      <c r="D1133" s="13" t="str">
        <f>"Q"&amp;ROUNDUP(MONTH(SalesDataTable[[#This Row],[Order Date]])/3,0)</f>
        <v>Q2</v>
      </c>
      <c r="E1133" s="13">
        <f>MONTH(SalesDataTable[[#This Row],[Order Date]])</f>
        <v>6</v>
      </c>
      <c r="F1133" s="3" t="str">
        <f>TEXT(SalesDataTable[[#This Row],[Order Date]],"mmm")</f>
        <v>Jun</v>
      </c>
      <c r="G1133" s="3" t="s">
        <v>20</v>
      </c>
      <c r="H1133" s="3" t="s">
        <v>47</v>
      </c>
      <c r="I1133" s="3" t="s">
        <v>2</v>
      </c>
      <c r="J1133" s="3" t="s">
        <v>13</v>
      </c>
      <c r="K1133" s="3" t="s">
        <v>34</v>
      </c>
      <c r="L1133" s="3" t="s">
        <v>42</v>
      </c>
      <c r="M1133" s="7">
        <v>1</v>
      </c>
      <c r="N1133" s="4">
        <v>36.28</v>
      </c>
      <c r="O1133" s="5">
        <v>0.1</v>
      </c>
      <c r="P1133" s="4">
        <v>13.8</v>
      </c>
      <c r="Q1133" s="4">
        <f t="shared" si="68"/>
        <v>32.652000000000001</v>
      </c>
      <c r="R1133" s="4">
        <f t="shared" si="69"/>
        <v>13.8</v>
      </c>
      <c r="S1133" s="4">
        <f t="shared" si="70"/>
        <v>18.852</v>
      </c>
      <c r="T1133" s="6">
        <f t="shared" si="71"/>
        <v>0.5773612642410878</v>
      </c>
    </row>
    <row r="1134" spans="1:20" ht="15.6">
      <c r="A1134" s="2">
        <v>269</v>
      </c>
      <c r="B1134" s="10">
        <v>46192</v>
      </c>
      <c r="C1134" s="3">
        <f>YEAR(SalesDataTable[[#This Row],[Order Date]])</f>
        <v>2026</v>
      </c>
      <c r="D1134" s="13" t="str">
        <f>"Q"&amp;ROUNDUP(MONTH(SalesDataTable[[#This Row],[Order Date]])/3,0)</f>
        <v>Q2</v>
      </c>
      <c r="E1134" s="13">
        <f>MONTH(SalesDataTable[[#This Row],[Order Date]])</f>
        <v>6</v>
      </c>
      <c r="F1134" s="3" t="str">
        <f>TEXT(SalesDataTable[[#This Row],[Order Date]],"mmm")</f>
        <v>Jun</v>
      </c>
      <c r="G1134" s="3" t="s">
        <v>20</v>
      </c>
      <c r="H1134" s="3" t="s">
        <v>47</v>
      </c>
      <c r="I1134" s="3" t="s">
        <v>8</v>
      </c>
      <c r="J1134" s="3" t="s">
        <v>3</v>
      </c>
      <c r="K1134" s="3" t="s">
        <v>9</v>
      </c>
      <c r="L1134" s="3" t="s">
        <v>46</v>
      </c>
      <c r="M1134" s="7">
        <v>3</v>
      </c>
      <c r="N1134" s="4">
        <v>73.02</v>
      </c>
      <c r="O1134" s="5">
        <v>0.1</v>
      </c>
      <c r="P1134" s="4">
        <v>32.69</v>
      </c>
      <c r="Q1134" s="4">
        <f t="shared" si="68"/>
        <v>197.154</v>
      </c>
      <c r="R1134" s="4">
        <f t="shared" si="69"/>
        <v>98.07</v>
      </c>
      <c r="S1134" s="4">
        <f t="shared" si="70"/>
        <v>99.084000000000003</v>
      </c>
      <c r="T1134" s="6">
        <f t="shared" si="71"/>
        <v>0.50257159377948202</v>
      </c>
    </row>
    <row r="1135" spans="1:20" ht="15.6">
      <c r="A1135" s="2">
        <v>1772</v>
      </c>
      <c r="B1135" s="10">
        <v>46192</v>
      </c>
      <c r="C1135" s="3">
        <f>YEAR(SalesDataTable[[#This Row],[Order Date]])</f>
        <v>2026</v>
      </c>
      <c r="D1135" s="13" t="str">
        <f>"Q"&amp;ROUNDUP(MONTH(SalesDataTable[[#This Row],[Order Date]])/3,0)</f>
        <v>Q2</v>
      </c>
      <c r="E1135" s="13">
        <f>MONTH(SalesDataTable[[#This Row],[Order Date]])</f>
        <v>6</v>
      </c>
      <c r="F1135" s="3" t="str">
        <f>TEXT(SalesDataTable[[#This Row],[Order Date]],"mmm")</f>
        <v>Jun</v>
      </c>
      <c r="G1135" s="3" t="s">
        <v>20</v>
      </c>
      <c r="H1135" s="3" t="s">
        <v>21</v>
      </c>
      <c r="I1135" s="3" t="s">
        <v>2</v>
      </c>
      <c r="J1135" s="3" t="s">
        <v>13</v>
      </c>
      <c r="K1135" s="3" t="s">
        <v>9</v>
      </c>
      <c r="L1135" s="3" t="s">
        <v>37</v>
      </c>
      <c r="M1135" s="7">
        <v>4</v>
      </c>
      <c r="N1135" s="4">
        <v>153.38</v>
      </c>
      <c r="O1135" s="5">
        <v>0</v>
      </c>
      <c r="P1135" s="4">
        <v>76.92</v>
      </c>
      <c r="Q1135" s="4">
        <f t="shared" si="68"/>
        <v>613.52</v>
      </c>
      <c r="R1135" s="4">
        <f t="shared" si="69"/>
        <v>307.68</v>
      </c>
      <c r="S1135" s="4">
        <f t="shared" si="70"/>
        <v>305.83999999999997</v>
      </c>
      <c r="T1135" s="6">
        <f t="shared" si="71"/>
        <v>0.49850045638283996</v>
      </c>
    </row>
    <row r="1136" spans="1:20" ht="15.6">
      <c r="A1136" s="2">
        <v>1906</v>
      </c>
      <c r="B1136" s="10">
        <v>46192</v>
      </c>
      <c r="C1136" s="3">
        <f>YEAR(SalesDataTable[[#This Row],[Order Date]])</f>
        <v>2026</v>
      </c>
      <c r="D1136" s="13" t="str">
        <f>"Q"&amp;ROUNDUP(MONTH(SalesDataTable[[#This Row],[Order Date]])/3,0)</f>
        <v>Q2</v>
      </c>
      <c r="E1136" s="13">
        <f>MONTH(SalesDataTable[[#This Row],[Order Date]])</f>
        <v>6</v>
      </c>
      <c r="F1136" s="3" t="str">
        <f>TEXT(SalesDataTable[[#This Row],[Order Date]],"mmm")</f>
        <v>Jun</v>
      </c>
      <c r="G1136" s="3" t="s">
        <v>20</v>
      </c>
      <c r="H1136" s="3" t="s">
        <v>33</v>
      </c>
      <c r="I1136" s="3" t="s">
        <v>28</v>
      </c>
      <c r="J1136" s="3" t="s">
        <v>3</v>
      </c>
      <c r="K1136" s="3" t="s">
        <v>23</v>
      </c>
      <c r="L1136" s="3" t="s">
        <v>51</v>
      </c>
      <c r="M1136" s="7">
        <v>2</v>
      </c>
      <c r="N1136" s="4">
        <v>125.5</v>
      </c>
      <c r="O1136" s="5">
        <v>0</v>
      </c>
      <c r="P1136" s="4">
        <v>61.67</v>
      </c>
      <c r="Q1136" s="4">
        <f t="shared" si="68"/>
        <v>251</v>
      </c>
      <c r="R1136" s="4">
        <f t="shared" si="69"/>
        <v>123.34</v>
      </c>
      <c r="S1136" s="4">
        <f t="shared" si="70"/>
        <v>127.66</v>
      </c>
      <c r="T1136" s="6">
        <f t="shared" si="71"/>
        <v>0.50860557768924297</v>
      </c>
    </row>
    <row r="1137" spans="1:20" ht="15.6">
      <c r="A1137" s="2">
        <v>2473</v>
      </c>
      <c r="B1137" s="10">
        <v>46192</v>
      </c>
      <c r="C1137" s="3">
        <f>YEAR(SalesDataTable[[#This Row],[Order Date]])</f>
        <v>2026</v>
      </c>
      <c r="D1137" s="13" t="str">
        <f>"Q"&amp;ROUNDUP(MONTH(SalesDataTable[[#This Row],[Order Date]])/3,0)</f>
        <v>Q2</v>
      </c>
      <c r="E1137" s="13">
        <f>MONTH(SalesDataTable[[#This Row],[Order Date]])</f>
        <v>6</v>
      </c>
      <c r="F1137" s="3" t="str">
        <f>TEXT(SalesDataTable[[#This Row],[Order Date]],"mmm")</f>
        <v>Jun</v>
      </c>
      <c r="G1137" s="3" t="s">
        <v>0</v>
      </c>
      <c r="H1137" s="3" t="s">
        <v>1</v>
      </c>
      <c r="I1137" s="3" t="s">
        <v>8</v>
      </c>
      <c r="J1137" s="3" t="s">
        <v>3</v>
      </c>
      <c r="K1137" s="3" t="s">
        <v>4</v>
      </c>
      <c r="L1137" s="3" t="s">
        <v>5</v>
      </c>
      <c r="M1137" s="7">
        <v>3</v>
      </c>
      <c r="N1137" s="4">
        <v>80.75</v>
      </c>
      <c r="O1137" s="5">
        <v>0.15</v>
      </c>
      <c r="P1137" s="4">
        <v>42.81</v>
      </c>
      <c r="Q1137" s="4">
        <f t="shared" si="68"/>
        <v>205.91249999999999</v>
      </c>
      <c r="R1137" s="4">
        <f t="shared" si="69"/>
        <v>128.43</v>
      </c>
      <c r="S1137" s="4">
        <f t="shared" si="70"/>
        <v>77.482499999999987</v>
      </c>
      <c r="T1137" s="6">
        <f t="shared" si="71"/>
        <v>0.37628847204516475</v>
      </c>
    </row>
    <row r="1138" spans="1:20" ht="15.6">
      <c r="A1138" s="2">
        <v>2549</v>
      </c>
      <c r="B1138" s="10">
        <v>46192</v>
      </c>
      <c r="C1138" s="3">
        <f>YEAR(SalesDataTable[[#This Row],[Order Date]])</f>
        <v>2026</v>
      </c>
      <c r="D1138" s="13" t="str">
        <f>"Q"&amp;ROUNDUP(MONTH(SalesDataTable[[#This Row],[Order Date]])/3,0)</f>
        <v>Q2</v>
      </c>
      <c r="E1138" s="13">
        <f>MONTH(SalesDataTable[[#This Row],[Order Date]])</f>
        <v>6</v>
      </c>
      <c r="F1138" s="3" t="str">
        <f>TEXT(SalesDataTable[[#This Row],[Order Date]],"mmm")</f>
        <v>Jun</v>
      </c>
      <c r="G1138" s="3" t="s">
        <v>20</v>
      </c>
      <c r="H1138" s="3" t="s">
        <v>47</v>
      </c>
      <c r="I1138" s="3" t="s">
        <v>8</v>
      </c>
      <c r="J1138" s="3" t="s">
        <v>3</v>
      </c>
      <c r="K1138" s="3" t="s">
        <v>34</v>
      </c>
      <c r="L1138" s="3" t="s">
        <v>42</v>
      </c>
      <c r="M1138" s="7">
        <v>8</v>
      </c>
      <c r="N1138" s="4">
        <v>36.15</v>
      </c>
      <c r="O1138" s="5">
        <v>0.05</v>
      </c>
      <c r="P1138" s="4">
        <v>13.55</v>
      </c>
      <c r="Q1138" s="4">
        <f t="shared" si="68"/>
        <v>274.73999999999995</v>
      </c>
      <c r="R1138" s="4">
        <f t="shared" si="69"/>
        <v>108.4</v>
      </c>
      <c r="S1138" s="4">
        <f t="shared" si="70"/>
        <v>166.33999999999995</v>
      </c>
      <c r="T1138" s="6">
        <f t="shared" si="71"/>
        <v>0.60544514814005956</v>
      </c>
    </row>
    <row r="1139" spans="1:20" ht="15.6">
      <c r="A1139" s="2">
        <v>3341</v>
      </c>
      <c r="B1139" s="10">
        <v>46192</v>
      </c>
      <c r="C1139" s="3">
        <f>YEAR(SalesDataTable[[#This Row],[Order Date]])</f>
        <v>2026</v>
      </c>
      <c r="D1139" s="13" t="str">
        <f>"Q"&amp;ROUNDUP(MONTH(SalesDataTable[[#This Row],[Order Date]])/3,0)</f>
        <v>Q2</v>
      </c>
      <c r="E1139" s="13">
        <f>MONTH(SalesDataTable[[#This Row],[Order Date]])</f>
        <v>6</v>
      </c>
      <c r="F1139" s="3" t="str">
        <f>TEXT(SalesDataTable[[#This Row],[Order Date]],"mmm")</f>
        <v>Jun</v>
      </c>
      <c r="G1139" s="3" t="s">
        <v>0</v>
      </c>
      <c r="H1139" s="3" t="s">
        <v>50</v>
      </c>
      <c r="I1139" s="3" t="s">
        <v>2</v>
      </c>
      <c r="J1139" s="3" t="s">
        <v>13</v>
      </c>
      <c r="K1139" s="3" t="s">
        <v>9</v>
      </c>
      <c r="L1139" s="3" t="s">
        <v>17</v>
      </c>
      <c r="M1139" s="7">
        <v>2</v>
      </c>
      <c r="N1139" s="4">
        <v>143.1</v>
      </c>
      <c r="O1139" s="5">
        <v>0</v>
      </c>
      <c r="P1139" s="4">
        <v>78.11</v>
      </c>
      <c r="Q1139" s="4">
        <f t="shared" si="68"/>
        <v>286.2</v>
      </c>
      <c r="R1139" s="4">
        <f t="shared" si="69"/>
        <v>156.22</v>
      </c>
      <c r="S1139" s="4">
        <f t="shared" si="70"/>
        <v>129.97999999999999</v>
      </c>
      <c r="T1139" s="6">
        <f t="shared" si="71"/>
        <v>0.45415793151642209</v>
      </c>
    </row>
    <row r="1140" spans="1:20" ht="15.6">
      <c r="A1140" s="2">
        <v>3351</v>
      </c>
      <c r="B1140" s="10">
        <v>46192</v>
      </c>
      <c r="C1140" s="3">
        <f>YEAR(SalesDataTable[[#This Row],[Order Date]])</f>
        <v>2026</v>
      </c>
      <c r="D1140" s="13" t="str">
        <f>"Q"&amp;ROUNDUP(MONTH(SalesDataTable[[#This Row],[Order Date]])/3,0)</f>
        <v>Q2</v>
      </c>
      <c r="E1140" s="13">
        <f>MONTH(SalesDataTable[[#This Row],[Order Date]])</f>
        <v>6</v>
      </c>
      <c r="F1140" s="3" t="str">
        <f>TEXT(SalesDataTable[[#This Row],[Order Date]],"mmm")</f>
        <v>Jun</v>
      </c>
      <c r="G1140" s="3" t="s">
        <v>6</v>
      </c>
      <c r="H1140" s="3" t="s">
        <v>7</v>
      </c>
      <c r="I1140" s="3" t="s">
        <v>28</v>
      </c>
      <c r="J1140" s="3" t="s">
        <v>13</v>
      </c>
      <c r="K1140" s="3" t="s">
        <v>23</v>
      </c>
      <c r="L1140" s="3" t="s">
        <v>51</v>
      </c>
      <c r="M1140" s="7">
        <v>4</v>
      </c>
      <c r="N1140" s="4">
        <v>123.89</v>
      </c>
      <c r="O1140" s="5">
        <v>0</v>
      </c>
      <c r="P1140" s="4">
        <v>59.42</v>
      </c>
      <c r="Q1140" s="4">
        <f t="shared" si="68"/>
        <v>495.56</v>
      </c>
      <c r="R1140" s="4">
        <f t="shared" si="69"/>
        <v>237.68</v>
      </c>
      <c r="S1140" s="4">
        <f t="shared" si="70"/>
        <v>257.88</v>
      </c>
      <c r="T1140" s="6">
        <f t="shared" si="71"/>
        <v>0.5203809831301961</v>
      </c>
    </row>
    <row r="1141" spans="1:20" ht="15.6">
      <c r="A1141" s="2">
        <v>3366</v>
      </c>
      <c r="B1141" s="10">
        <v>46192</v>
      </c>
      <c r="C1141" s="3">
        <f>YEAR(SalesDataTable[[#This Row],[Order Date]])</f>
        <v>2026</v>
      </c>
      <c r="D1141" s="13" t="str">
        <f>"Q"&amp;ROUNDUP(MONTH(SalesDataTable[[#This Row],[Order Date]])/3,0)</f>
        <v>Q2</v>
      </c>
      <c r="E1141" s="13">
        <f>MONTH(SalesDataTable[[#This Row],[Order Date]])</f>
        <v>6</v>
      </c>
      <c r="F1141" s="3" t="str">
        <f>TEXT(SalesDataTable[[#This Row],[Order Date]],"mmm")</f>
        <v>Jun</v>
      </c>
      <c r="G1141" s="3" t="s">
        <v>6</v>
      </c>
      <c r="H1141" s="3" t="s">
        <v>41</v>
      </c>
      <c r="I1141" s="3" t="s">
        <v>2</v>
      </c>
      <c r="J1141" s="3" t="s">
        <v>16</v>
      </c>
      <c r="K1141" s="3" t="s">
        <v>14</v>
      </c>
      <c r="L1141" s="3" t="s">
        <v>44</v>
      </c>
      <c r="M1141" s="7">
        <v>1</v>
      </c>
      <c r="N1141" s="4">
        <v>135.41999999999999</v>
      </c>
      <c r="O1141" s="5">
        <v>0.05</v>
      </c>
      <c r="P1141" s="4">
        <v>68.180000000000007</v>
      </c>
      <c r="Q1141" s="4">
        <f t="shared" si="68"/>
        <v>128.64899999999997</v>
      </c>
      <c r="R1141" s="4">
        <f t="shared" si="69"/>
        <v>68.180000000000007</v>
      </c>
      <c r="S1141" s="4">
        <f t="shared" si="70"/>
        <v>60.468999999999966</v>
      </c>
      <c r="T1141" s="6">
        <f t="shared" si="71"/>
        <v>0.47003085915941811</v>
      </c>
    </row>
    <row r="1142" spans="1:20" ht="15.6">
      <c r="A1142" s="2">
        <v>3691</v>
      </c>
      <c r="B1142" s="10">
        <v>46192</v>
      </c>
      <c r="C1142" s="3">
        <f>YEAR(SalesDataTable[[#This Row],[Order Date]])</f>
        <v>2026</v>
      </c>
      <c r="D1142" s="13" t="str">
        <f>"Q"&amp;ROUNDUP(MONTH(SalesDataTable[[#This Row],[Order Date]])/3,0)</f>
        <v>Q2</v>
      </c>
      <c r="E1142" s="13">
        <f>MONTH(SalesDataTable[[#This Row],[Order Date]])</f>
        <v>6</v>
      </c>
      <c r="F1142" s="3" t="str">
        <f>TEXT(SalesDataTable[[#This Row],[Order Date]],"mmm")</f>
        <v>Jun</v>
      </c>
      <c r="G1142" s="3" t="s">
        <v>6</v>
      </c>
      <c r="H1142" s="3" t="s">
        <v>27</v>
      </c>
      <c r="I1142" s="3" t="s">
        <v>19</v>
      </c>
      <c r="J1142" s="3" t="s">
        <v>3</v>
      </c>
      <c r="K1142" s="3" t="s">
        <v>9</v>
      </c>
      <c r="L1142" s="3" t="s">
        <v>10</v>
      </c>
      <c r="M1142" s="7">
        <v>1</v>
      </c>
      <c r="N1142" s="4">
        <v>93.48</v>
      </c>
      <c r="O1142" s="5">
        <v>0.05</v>
      </c>
      <c r="P1142" s="4">
        <v>44.31</v>
      </c>
      <c r="Q1142" s="4">
        <f t="shared" si="68"/>
        <v>88.805999999999997</v>
      </c>
      <c r="R1142" s="4">
        <f t="shared" si="69"/>
        <v>44.31</v>
      </c>
      <c r="S1142" s="4">
        <f t="shared" si="70"/>
        <v>44.495999999999995</v>
      </c>
      <c r="T1142" s="6">
        <f t="shared" si="71"/>
        <v>0.50104722653874734</v>
      </c>
    </row>
    <row r="1143" spans="1:20" ht="15.6">
      <c r="A1143" s="2">
        <v>3909</v>
      </c>
      <c r="B1143" s="10">
        <v>46192</v>
      </c>
      <c r="C1143" s="3">
        <f>YEAR(SalesDataTable[[#This Row],[Order Date]])</f>
        <v>2026</v>
      </c>
      <c r="D1143" s="13" t="str">
        <f>"Q"&amp;ROUNDUP(MONTH(SalesDataTable[[#This Row],[Order Date]])/3,0)</f>
        <v>Q2</v>
      </c>
      <c r="E1143" s="13">
        <f>MONTH(SalesDataTable[[#This Row],[Order Date]])</f>
        <v>6</v>
      </c>
      <c r="F1143" s="3" t="str">
        <f>TEXT(SalesDataTable[[#This Row],[Order Date]],"mmm")</f>
        <v>Jun</v>
      </c>
      <c r="G1143" s="3" t="s">
        <v>6</v>
      </c>
      <c r="H1143" s="3" t="s">
        <v>7</v>
      </c>
      <c r="I1143" s="3" t="s">
        <v>28</v>
      </c>
      <c r="J1143" s="3" t="s">
        <v>3</v>
      </c>
      <c r="K1143" s="3" t="s">
        <v>9</v>
      </c>
      <c r="L1143" s="3" t="s">
        <v>37</v>
      </c>
      <c r="M1143" s="7">
        <v>1</v>
      </c>
      <c r="N1143" s="4">
        <v>156.05000000000001</v>
      </c>
      <c r="O1143" s="5">
        <v>0.05</v>
      </c>
      <c r="P1143" s="4">
        <v>81.28</v>
      </c>
      <c r="Q1143" s="4">
        <f t="shared" si="68"/>
        <v>148.2475</v>
      </c>
      <c r="R1143" s="4">
        <f t="shared" si="69"/>
        <v>81.28</v>
      </c>
      <c r="S1143" s="4">
        <f t="shared" si="70"/>
        <v>66.967500000000001</v>
      </c>
      <c r="T1143" s="6">
        <f t="shared" si="71"/>
        <v>0.45172768512116562</v>
      </c>
    </row>
    <row r="1144" spans="1:20" ht="15.6">
      <c r="A1144" s="2">
        <v>4862</v>
      </c>
      <c r="B1144" s="10">
        <v>46192</v>
      </c>
      <c r="C1144" s="3">
        <f>YEAR(SalesDataTable[[#This Row],[Order Date]])</f>
        <v>2026</v>
      </c>
      <c r="D1144" s="13" t="str">
        <f>"Q"&amp;ROUNDUP(MONTH(SalesDataTable[[#This Row],[Order Date]])/3,0)</f>
        <v>Q2</v>
      </c>
      <c r="E1144" s="13">
        <f>MONTH(SalesDataTable[[#This Row],[Order Date]])</f>
        <v>6</v>
      </c>
      <c r="F1144" s="3" t="str">
        <f>TEXT(SalesDataTable[[#This Row],[Order Date]],"mmm")</f>
        <v>Jun</v>
      </c>
      <c r="G1144" s="3" t="s">
        <v>6</v>
      </c>
      <c r="H1144" s="3" t="s">
        <v>27</v>
      </c>
      <c r="I1144" s="3" t="s">
        <v>2</v>
      </c>
      <c r="J1144" s="3" t="s">
        <v>3</v>
      </c>
      <c r="K1144" s="3" t="s">
        <v>34</v>
      </c>
      <c r="L1144" s="3" t="s">
        <v>42</v>
      </c>
      <c r="M1144" s="7">
        <v>1</v>
      </c>
      <c r="N1144" s="4">
        <v>36.74</v>
      </c>
      <c r="O1144" s="5">
        <v>0</v>
      </c>
      <c r="P1144" s="4">
        <v>14.15</v>
      </c>
      <c r="Q1144" s="4">
        <f t="shared" si="68"/>
        <v>36.74</v>
      </c>
      <c r="R1144" s="4">
        <f t="shared" si="69"/>
        <v>14.15</v>
      </c>
      <c r="S1144" s="4">
        <f t="shared" si="70"/>
        <v>22.590000000000003</v>
      </c>
      <c r="T1144" s="6">
        <f t="shared" si="71"/>
        <v>0.61486118671747425</v>
      </c>
    </row>
    <row r="1145" spans="1:20" ht="15.6">
      <c r="A1145" s="2">
        <v>5096</v>
      </c>
      <c r="B1145" s="10">
        <v>46192</v>
      </c>
      <c r="C1145" s="3">
        <f>YEAR(SalesDataTable[[#This Row],[Order Date]])</f>
        <v>2026</v>
      </c>
      <c r="D1145" s="13" t="str">
        <f>"Q"&amp;ROUNDUP(MONTH(SalesDataTable[[#This Row],[Order Date]])/3,0)</f>
        <v>Q2</v>
      </c>
      <c r="E1145" s="13">
        <f>MONTH(SalesDataTable[[#This Row],[Order Date]])</f>
        <v>6</v>
      </c>
      <c r="F1145" s="3" t="str">
        <f>TEXT(SalesDataTable[[#This Row],[Order Date]],"mmm")</f>
        <v>Jun</v>
      </c>
      <c r="G1145" s="3" t="s">
        <v>0</v>
      </c>
      <c r="H1145" s="3" t="s">
        <v>50</v>
      </c>
      <c r="I1145" s="3" t="s">
        <v>2</v>
      </c>
      <c r="J1145" s="3" t="s">
        <v>3</v>
      </c>
      <c r="K1145" s="3" t="s">
        <v>23</v>
      </c>
      <c r="L1145" s="3" t="s">
        <v>29</v>
      </c>
      <c r="M1145" s="7">
        <v>2</v>
      </c>
      <c r="N1145" s="4">
        <v>199.28</v>
      </c>
      <c r="O1145" s="5">
        <v>0</v>
      </c>
      <c r="P1145" s="4">
        <v>102.85</v>
      </c>
      <c r="Q1145" s="4">
        <f t="shared" si="68"/>
        <v>398.56</v>
      </c>
      <c r="R1145" s="4">
        <f t="shared" si="69"/>
        <v>205.7</v>
      </c>
      <c r="S1145" s="4">
        <f t="shared" si="70"/>
        <v>192.86</v>
      </c>
      <c r="T1145" s="6">
        <f t="shared" si="71"/>
        <v>0.48389201124046571</v>
      </c>
    </row>
    <row r="1146" spans="1:20" ht="15.6">
      <c r="A1146" s="2">
        <v>5112</v>
      </c>
      <c r="B1146" s="10">
        <v>46192</v>
      </c>
      <c r="C1146" s="3">
        <f>YEAR(SalesDataTable[[#This Row],[Order Date]])</f>
        <v>2026</v>
      </c>
      <c r="D1146" s="13" t="str">
        <f>"Q"&amp;ROUNDUP(MONTH(SalesDataTable[[#This Row],[Order Date]])/3,0)</f>
        <v>Q2</v>
      </c>
      <c r="E1146" s="13">
        <f>MONTH(SalesDataTable[[#This Row],[Order Date]])</f>
        <v>6</v>
      </c>
      <c r="F1146" s="3" t="str">
        <f>TEXT(SalesDataTable[[#This Row],[Order Date]],"mmm")</f>
        <v>Jun</v>
      </c>
      <c r="G1146" s="3" t="s">
        <v>0</v>
      </c>
      <c r="H1146" s="3" t="s">
        <v>1</v>
      </c>
      <c r="I1146" s="3" t="s">
        <v>28</v>
      </c>
      <c r="J1146" s="3" t="s">
        <v>3</v>
      </c>
      <c r="K1146" s="3" t="s">
        <v>34</v>
      </c>
      <c r="L1146" s="3" t="s">
        <v>42</v>
      </c>
      <c r="M1146" s="7">
        <v>2</v>
      </c>
      <c r="N1146" s="4">
        <v>37.04</v>
      </c>
      <c r="O1146" s="5">
        <v>0.05</v>
      </c>
      <c r="P1146" s="4">
        <v>13.76</v>
      </c>
      <c r="Q1146" s="4">
        <f t="shared" si="68"/>
        <v>70.375999999999991</v>
      </c>
      <c r="R1146" s="4">
        <f t="shared" si="69"/>
        <v>27.52</v>
      </c>
      <c r="S1146" s="4">
        <f t="shared" si="70"/>
        <v>42.855999999999995</v>
      </c>
      <c r="T1146" s="6">
        <f t="shared" si="71"/>
        <v>0.60895759918153913</v>
      </c>
    </row>
    <row r="1147" spans="1:20" ht="15.6">
      <c r="A1147" s="2">
        <v>501</v>
      </c>
      <c r="B1147" s="10">
        <v>46193</v>
      </c>
      <c r="C1147" s="3">
        <f>YEAR(SalesDataTable[[#This Row],[Order Date]])</f>
        <v>2026</v>
      </c>
      <c r="D1147" s="13" t="str">
        <f>"Q"&amp;ROUNDUP(MONTH(SalesDataTable[[#This Row],[Order Date]])/3,0)</f>
        <v>Q2</v>
      </c>
      <c r="E1147" s="13">
        <f>MONTH(SalesDataTable[[#This Row],[Order Date]])</f>
        <v>6</v>
      </c>
      <c r="F1147" s="3" t="str">
        <f>TEXT(SalesDataTable[[#This Row],[Order Date]],"mmm")</f>
        <v>Jun</v>
      </c>
      <c r="G1147" s="3" t="s">
        <v>20</v>
      </c>
      <c r="H1147" s="3" t="s">
        <v>21</v>
      </c>
      <c r="I1147" s="3" t="s">
        <v>2</v>
      </c>
      <c r="J1147" s="3" t="s">
        <v>13</v>
      </c>
      <c r="K1147" s="3" t="s">
        <v>23</v>
      </c>
      <c r="L1147" s="3" t="s">
        <v>40</v>
      </c>
      <c r="M1147" s="7">
        <v>2</v>
      </c>
      <c r="N1147" s="4">
        <v>80.95</v>
      </c>
      <c r="O1147" s="5">
        <v>0.1</v>
      </c>
      <c r="P1147" s="4">
        <v>39.44</v>
      </c>
      <c r="Q1147" s="4">
        <f t="shared" si="68"/>
        <v>145.71</v>
      </c>
      <c r="R1147" s="4">
        <f t="shared" si="69"/>
        <v>78.88</v>
      </c>
      <c r="S1147" s="4">
        <f t="shared" si="70"/>
        <v>66.830000000000013</v>
      </c>
      <c r="T1147" s="6">
        <f t="shared" si="71"/>
        <v>0.45865074462974409</v>
      </c>
    </row>
    <row r="1148" spans="1:20" ht="15.6">
      <c r="A1148" s="2">
        <v>540</v>
      </c>
      <c r="B1148" s="10">
        <v>46193</v>
      </c>
      <c r="C1148" s="3">
        <f>YEAR(SalesDataTable[[#This Row],[Order Date]])</f>
        <v>2026</v>
      </c>
      <c r="D1148" s="13" t="str">
        <f>"Q"&amp;ROUNDUP(MONTH(SalesDataTable[[#This Row],[Order Date]])/3,0)</f>
        <v>Q2</v>
      </c>
      <c r="E1148" s="13">
        <f>MONTH(SalesDataTable[[#This Row],[Order Date]])</f>
        <v>6</v>
      </c>
      <c r="F1148" s="3" t="str">
        <f>TEXT(SalesDataTable[[#This Row],[Order Date]],"mmm")</f>
        <v>Jun</v>
      </c>
      <c r="G1148" s="3" t="s">
        <v>0</v>
      </c>
      <c r="H1148" s="3" t="s">
        <v>36</v>
      </c>
      <c r="I1148" s="3" t="s">
        <v>28</v>
      </c>
      <c r="J1148" s="3" t="s">
        <v>3</v>
      </c>
      <c r="K1148" s="3" t="s">
        <v>9</v>
      </c>
      <c r="L1148" s="3" t="s">
        <v>37</v>
      </c>
      <c r="M1148" s="7">
        <v>1</v>
      </c>
      <c r="N1148" s="4">
        <v>151.46</v>
      </c>
      <c r="O1148" s="5">
        <v>0.05</v>
      </c>
      <c r="P1148" s="4">
        <v>77.98</v>
      </c>
      <c r="Q1148" s="4">
        <f t="shared" si="68"/>
        <v>143.887</v>
      </c>
      <c r="R1148" s="4">
        <f t="shared" si="69"/>
        <v>77.98</v>
      </c>
      <c r="S1148" s="4">
        <f t="shared" si="70"/>
        <v>65.906999999999996</v>
      </c>
      <c r="T1148" s="6">
        <f t="shared" si="71"/>
        <v>0.45804693961233467</v>
      </c>
    </row>
    <row r="1149" spans="1:20" ht="15.6">
      <c r="A1149" s="2">
        <v>2255</v>
      </c>
      <c r="B1149" s="10">
        <v>46193</v>
      </c>
      <c r="C1149" s="3">
        <f>YEAR(SalesDataTable[[#This Row],[Order Date]])</f>
        <v>2026</v>
      </c>
      <c r="D1149" s="13" t="str">
        <f>"Q"&amp;ROUNDUP(MONTH(SalesDataTable[[#This Row],[Order Date]])/3,0)</f>
        <v>Q2</v>
      </c>
      <c r="E1149" s="13">
        <f>MONTH(SalesDataTable[[#This Row],[Order Date]])</f>
        <v>6</v>
      </c>
      <c r="F1149" s="3" t="str">
        <f>TEXT(SalesDataTable[[#This Row],[Order Date]],"mmm")</f>
        <v>Jun</v>
      </c>
      <c r="G1149" s="3" t="s">
        <v>0</v>
      </c>
      <c r="H1149" s="3" t="s">
        <v>36</v>
      </c>
      <c r="I1149" s="3" t="s">
        <v>2</v>
      </c>
      <c r="J1149" s="3" t="s">
        <v>16</v>
      </c>
      <c r="K1149" s="3" t="s">
        <v>9</v>
      </c>
      <c r="L1149" s="3" t="s">
        <v>10</v>
      </c>
      <c r="M1149" s="7">
        <v>5</v>
      </c>
      <c r="N1149" s="4">
        <v>90.1</v>
      </c>
      <c r="O1149" s="5">
        <v>0</v>
      </c>
      <c r="P1149" s="4">
        <v>44.32</v>
      </c>
      <c r="Q1149" s="4">
        <f t="shared" si="68"/>
        <v>450.5</v>
      </c>
      <c r="R1149" s="4">
        <f t="shared" si="69"/>
        <v>221.6</v>
      </c>
      <c r="S1149" s="4">
        <f t="shared" si="70"/>
        <v>228.9</v>
      </c>
      <c r="T1149" s="6">
        <f t="shared" si="71"/>
        <v>0.50810210876803552</v>
      </c>
    </row>
    <row r="1150" spans="1:20" ht="15.6">
      <c r="A1150" s="2">
        <v>3126</v>
      </c>
      <c r="B1150" s="10">
        <v>46193</v>
      </c>
      <c r="C1150" s="3">
        <f>YEAR(SalesDataTable[[#This Row],[Order Date]])</f>
        <v>2026</v>
      </c>
      <c r="D1150" s="13" t="str">
        <f>"Q"&amp;ROUNDUP(MONTH(SalesDataTable[[#This Row],[Order Date]])/3,0)</f>
        <v>Q2</v>
      </c>
      <c r="E1150" s="13">
        <f>MONTH(SalesDataTable[[#This Row],[Order Date]])</f>
        <v>6</v>
      </c>
      <c r="F1150" s="3" t="str">
        <f>TEXT(SalesDataTable[[#This Row],[Order Date]],"mmm")</f>
        <v>Jun</v>
      </c>
      <c r="G1150" s="3" t="s">
        <v>0</v>
      </c>
      <c r="H1150" s="3" t="s">
        <v>1</v>
      </c>
      <c r="I1150" s="3" t="s">
        <v>28</v>
      </c>
      <c r="J1150" s="3" t="s">
        <v>16</v>
      </c>
      <c r="K1150" s="3" t="s">
        <v>9</v>
      </c>
      <c r="L1150" s="3" t="s">
        <v>37</v>
      </c>
      <c r="M1150" s="7">
        <v>1</v>
      </c>
      <c r="N1150" s="4">
        <v>155.69</v>
      </c>
      <c r="O1150" s="5">
        <v>0.1</v>
      </c>
      <c r="P1150" s="4">
        <v>79.42</v>
      </c>
      <c r="Q1150" s="4">
        <f t="shared" si="68"/>
        <v>140.12100000000001</v>
      </c>
      <c r="R1150" s="4">
        <f t="shared" si="69"/>
        <v>79.42</v>
      </c>
      <c r="S1150" s="4">
        <f t="shared" si="70"/>
        <v>60.701000000000008</v>
      </c>
      <c r="T1150" s="6">
        <f t="shared" si="71"/>
        <v>0.43320415926235184</v>
      </c>
    </row>
    <row r="1151" spans="1:20" ht="15.6">
      <c r="A1151" s="2">
        <v>3223</v>
      </c>
      <c r="B1151" s="10">
        <v>46193</v>
      </c>
      <c r="C1151" s="3">
        <f>YEAR(SalesDataTable[[#This Row],[Order Date]])</f>
        <v>2026</v>
      </c>
      <c r="D1151" s="13" t="str">
        <f>"Q"&amp;ROUNDUP(MONTH(SalesDataTable[[#This Row],[Order Date]])/3,0)</f>
        <v>Q2</v>
      </c>
      <c r="E1151" s="13">
        <f>MONTH(SalesDataTable[[#This Row],[Order Date]])</f>
        <v>6</v>
      </c>
      <c r="F1151" s="3" t="str">
        <f>TEXT(SalesDataTable[[#This Row],[Order Date]],"mmm")</f>
        <v>Jun</v>
      </c>
      <c r="G1151" s="3" t="s">
        <v>6</v>
      </c>
      <c r="H1151" s="3" t="s">
        <v>49</v>
      </c>
      <c r="I1151" s="3" t="s">
        <v>19</v>
      </c>
      <c r="J1151" s="3" t="s">
        <v>3</v>
      </c>
      <c r="K1151" s="3" t="s">
        <v>34</v>
      </c>
      <c r="L1151" s="3" t="s">
        <v>45</v>
      </c>
      <c r="M1151" s="7">
        <v>1</v>
      </c>
      <c r="N1151" s="4">
        <v>50.11</v>
      </c>
      <c r="O1151" s="5">
        <v>0.05</v>
      </c>
      <c r="P1151" s="4">
        <v>21.38</v>
      </c>
      <c r="Q1151" s="4">
        <f t="shared" si="68"/>
        <v>47.604499999999994</v>
      </c>
      <c r="R1151" s="4">
        <f t="shared" si="69"/>
        <v>21.38</v>
      </c>
      <c r="S1151" s="4">
        <f t="shared" si="70"/>
        <v>26.224499999999995</v>
      </c>
      <c r="T1151" s="6">
        <f t="shared" si="71"/>
        <v>0.55088279469377888</v>
      </c>
    </row>
    <row r="1152" spans="1:20" ht="15.6">
      <c r="A1152" s="2">
        <v>3260</v>
      </c>
      <c r="B1152" s="10">
        <v>46193</v>
      </c>
      <c r="C1152" s="3">
        <f>YEAR(SalesDataTable[[#This Row],[Order Date]])</f>
        <v>2026</v>
      </c>
      <c r="D1152" s="13" t="str">
        <f>"Q"&amp;ROUNDUP(MONTH(SalesDataTable[[#This Row],[Order Date]])/3,0)</f>
        <v>Q2</v>
      </c>
      <c r="E1152" s="13">
        <f>MONTH(SalesDataTable[[#This Row],[Order Date]])</f>
        <v>6</v>
      </c>
      <c r="F1152" s="3" t="str">
        <f>TEXT(SalesDataTable[[#This Row],[Order Date]],"mmm")</f>
        <v>Jun</v>
      </c>
      <c r="G1152" s="3" t="s">
        <v>11</v>
      </c>
      <c r="H1152" s="3" t="s">
        <v>12</v>
      </c>
      <c r="I1152" s="3" t="s">
        <v>19</v>
      </c>
      <c r="J1152" s="3" t="s">
        <v>3</v>
      </c>
      <c r="K1152" s="3" t="s">
        <v>9</v>
      </c>
      <c r="L1152" s="3" t="s">
        <v>17</v>
      </c>
      <c r="M1152" s="7">
        <v>1</v>
      </c>
      <c r="N1152" s="4">
        <v>142.55000000000001</v>
      </c>
      <c r="O1152" s="5">
        <v>0.1</v>
      </c>
      <c r="P1152" s="4">
        <v>79.709999999999994</v>
      </c>
      <c r="Q1152" s="4">
        <f t="shared" si="68"/>
        <v>128.29500000000002</v>
      </c>
      <c r="R1152" s="4">
        <f t="shared" si="69"/>
        <v>79.709999999999994</v>
      </c>
      <c r="S1152" s="4">
        <f t="shared" si="70"/>
        <v>48.585000000000022</v>
      </c>
      <c r="T1152" s="6">
        <f t="shared" si="71"/>
        <v>0.37869753302934656</v>
      </c>
    </row>
    <row r="1153" spans="1:20" ht="15.6">
      <c r="A1153" s="2">
        <v>3404</v>
      </c>
      <c r="B1153" s="10">
        <v>46193</v>
      </c>
      <c r="C1153" s="3">
        <f>YEAR(SalesDataTable[[#This Row],[Order Date]])</f>
        <v>2026</v>
      </c>
      <c r="D1153" s="13" t="str">
        <f>"Q"&amp;ROUNDUP(MONTH(SalesDataTable[[#This Row],[Order Date]])/3,0)</f>
        <v>Q2</v>
      </c>
      <c r="E1153" s="13">
        <f>MONTH(SalesDataTable[[#This Row],[Order Date]])</f>
        <v>6</v>
      </c>
      <c r="F1153" s="3" t="str">
        <f>TEXT(SalesDataTable[[#This Row],[Order Date]],"mmm")</f>
        <v>Jun</v>
      </c>
      <c r="G1153" s="3" t="s">
        <v>20</v>
      </c>
      <c r="H1153" s="3" t="s">
        <v>33</v>
      </c>
      <c r="I1153" s="3" t="s">
        <v>2</v>
      </c>
      <c r="J1153" s="3" t="s">
        <v>13</v>
      </c>
      <c r="K1153" s="3" t="s">
        <v>23</v>
      </c>
      <c r="L1153" s="3" t="s">
        <v>29</v>
      </c>
      <c r="M1153" s="7">
        <v>3</v>
      </c>
      <c r="N1153" s="4">
        <v>191.11</v>
      </c>
      <c r="O1153" s="5">
        <v>0.05</v>
      </c>
      <c r="P1153" s="4">
        <v>102.82</v>
      </c>
      <c r="Q1153" s="4">
        <f t="shared" si="68"/>
        <v>544.6635</v>
      </c>
      <c r="R1153" s="4">
        <f t="shared" si="69"/>
        <v>308.45999999999998</v>
      </c>
      <c r="S1153" s="4">
        <f t="shared" si="70"/>
        <v>236.20350000000002</v>
      </c>
      <c r="T1153" s="6">
        <f t="shared" si="71"/>
        <v>0.43366867800026992</v>
      </c>
    </row>
    <row r="1154" spans="1:20" ht="15.6">
      <c r="A1154" s="2">
        <v>4267</v>
      </c>
      <c r="B1154" s="10">
        <v>46193</v>
      </c>
      <c r="C1154" s="3">
        <f>YEAR(SalesDataTable[[#This Row],[Order Date]])</f>
        <v>2026</v>
      </c>
      <c r="D1154" s="13" t="str">
        <f>"Q"&amp;ROUNDUP(MONTH(SalesDataTable[[#This Row],[Order Date]])/3,0)</f>
        <v>Q2</v>
      </c>
      <c r="E1154" s="13">
        <f>MONTH(SalesDataTable[[#This Row],[Order Date]])</f>
        <v>6</v>
      </c>
      <c r="F1154" s="3" t="str">
        <f>TEXT(SalesDataTable[[#This Row],[Order Date]],"mmm")</f>
        <v>Jun</v>
      </c>
      <c r="G1154" s="3" t="s">
        <v>20</v>
      </c>
      <c r="H1154" s="3" t="s">
        <v>47</v>
      </c>
      <c r="I1154" s="3" t="s">
        <v>8</v>
      </c>
      <c r="J1154" s="3" t="s">
        <v>16</v>
      </c>
      <c r="K1154" s="3" t="s">
        <v>4</v>
      </c>
      <c r="L1154" s="3" t="s">
        <v>26</v>
      </c>
      <c r="M1154" s="7">
        <v>6</v>
      </c>
      <c r="N1154" s="4">
        <v>40.229999999999997</v>
      </c>
      <c r="O1154" s="5">
        <v>0.15</v>
      </c>
      <c r="P1154" s="4">
        <v>17.079999999999998</v>
      </c>
      <c r="Q1154" s="4">
        <f t="shared" ref="Q1154:Q1217" si="72">M1154*N1154*(1-O1154)</f>
        <v>205.173</v>
      </c>
      <c r="R1154" s="4">
        <f t="shared" ref="R1154:R1217" si="73">M1154*P1154</f>
        <v>102.47999999999999</v>
      </c>
      <c r="S1154" s="4">
        <f t="shared" ref="S1154:S1217" si="74">Q1154-R1154</f>
        <v>102.69300000000001</v>
      </c>
      <c r="T1154" s="6">
        <f t="shared" ref="T1154:T1217" si="75">IFERROR(S1154/Q1154,0)</f>
        <v>0.50051907414718322</v>
      </c>
    </row>
    <row r="1155" spans="1:20" ht="15.6">
      <c r="A1155" s="2">
        <v>5082</v>
      </c>
      <c r="B1155" s="10">
        <v>46193</v>
      </c>
      <c r="C1155" s="3">
        <f>YEAR(SalesDataTable[[#This Row],[Order Date]])</f>
        <v>2026</v>
      </c>
      <c r="D1155" s="13" t="str">
        <f>"Q"&amp;ROUNDUP(MONTH(SalesDataTable[[#This Row],[Order Date]])/3,0)</f>
        <v>Q2</v>
      </c>
      <c r="E1155" s="13">
        <f>MONTH(SalesDataTable[[#This Row],[Order Date]])</f>
        <v>6</v>
      </c>
      <c r="F1155" s="3" t="str">
        <f>TEXT(SalesDataTable[[#This Row],[Order Date]],"mmm")</f>
        <v>Jun</v>
      </c>
      <c r="G1155" s="3" t="s">
        <v>6</v>
      </c>
      <c r="H1155" s="3" t="s">
        <v>41</v>
      </c>
      <c r="I1155" s="3" t="s">
        <v>2</v>
      </c>
      <c r="J1155" s="3" t="s">
        <v>16</v>
      </c>
      <c r="K1155" s="3" t="s">
        <v>4</v>
      </c>
      <c r="L1155" s="3" t="s">
        <v>5</v>
      </c>
      <c r="M1155" s="7">
        <v>2</v>
      </c>
      <c r="N1155" s="4">
        <v>81.489999999999995</v>
      </c>
      <c r="O1155" s="5">
        <v>0</v>
      </c>
      <c r="P1155" s="4">
        <v>42.15</v>
      </c>
      <c r="Q1155" s="4">
        <f t="shared" si="72"/>
        <v>162.97999999999999</v>
      </c>
      <c r="R1155" s="4">
        <f t="shared" si="73"/>
        <v>84.3</v>
      </c>
      <c r="S1155" s="4">
        <f t="shared" si="74"/>
        <v>78.679999999999993</v>
      </c>
      <c r="T1155" s="6">
        <f t="shared" si="75"/>
        <v>0.48275862068965514</v>
      </c>
    </row>
    <row r="1156" spans="1:20" ht="15.6">
      <c r="A1156" s="2">
        <v>5108</v>
      </c>
      <c r="B1156" s="10">
        <v>46193</v>
      </c>
      <c r="C1156" s="3">
        <f>YEAR(SalesDataTable[[#This Row],[Order Date]])</f>
        <v>2026</v>
      </c>
      <c r="D1156" s="13" t="str">
        <f>"Q"&amp;ROUNDUP(MONTH(SalesDataTable[[#This Row],[Order Date]])/3,0)</f>
        <v>Q2</v>
      </c>
      <c r="E1156" s="13">
        <f>MONTH(SalesDataTable[[#This Row],[Order Date]])</f>
        <v>6</v>
      </c>
      <c r="F1156" s="3" t="str">
        <f>TEXT(SalesDataTable[[#This Row],[Order Date]],"mmm")</f>
        <v>Jun</v>
      </c>
      <c r="G1156" s="3" t="s">
        <v>6</v>
      </c>
      <c r="H1156" s="3" t="s">
        <v>27</v>
      </c>
      <c r="I1156" s="3" t="s">
        <v>8</v>
      </c>
      <c r="J1156" s="3" t="s">
        <v>16</v>
      </c>
      <c r="K1156" s="3" t="s">
        <v>14</v>
      </c>
      <c r="L1156" s="3" t="s">
        <v>48</v>
      </c>
      <c r="M1156" s="7">
        <v>8</v>
      </c>
      <c r="N1156" s="4">
        <v>162.71</v>
      </c>
      <c r="O1156" s="5">
        <v>0.2</v>
      </c>
      <c r="P1156" s="4">
        <v>85.27</v>
      </c>
      <c r="Q1156" s="4">
        <f t="shared" si="72"/>
        <v>1041.3440000000001</v>
      </c>
      <c r="R1156" s="4">
        <f t="shared" si="73"/>
        <v>682.16</v>
      </c>
      <c r="S1156" s="4">
        <f t="shared" si="74"/>
        <v>359.18400000000008</v>
      </c>
      <c r="T1156" s="6">
        <f t="shared" si="75"/>
        <v>0.34492348349824847</v>
      </c>
    </row>
    <row r="1157" spans="1:20" ht="15.6">
      <c r="A1157" s="2">
        <v>1105</v>
      </c>
      <c r="B1157" s="10">
        <v>46194</v>
      </c>
      <c r="C1157" s="3">
        <f>YEAR(SalesDataTable[[#This Row],[Order Date]])</f>
        <v>2026</v>
      </c>
      <c r="D1157" s="13" t="str">
        <f>"Q"&amp;ROUNDUP(MONTH(SalesDataTable[[#This Row],[Order Date]])/3,0)</f>
        <v>Q2</v>
      </c>
      <c r="E1157" s="13">
        <f>MONTH(SalesDataTable[[#This Row],[Order Date]])</f>
        <v>6</v>
      </c>
      <c r="F1157" s="3" t="str">
        <f>TEXT(SalesDataTable[[#This Row],[Order Date]],"mmm")</f>
        <v>Jun</v>
      </c>
      <c r="G1157" s="3" t="s">
        <v>11</v>
      </c>
      <c r="H1157" s="3" t="s">
        <v>25</v>
      </c>
      <c r="I1157" s="3" t="s">
        <v>28</v>
      </c>
      <c r="J1157" s="3" t="s">
        <v>3</v>
      </c>
      <c r="K1157" s="3" t="s">
        <v>14</v>
      </c>
      <c r="L1157" s="3" t="s">
        <v>15</v>
      </c>
      <c r="M1157" s="7">
        <v>1</v>
      </c>
      <c r="N1157" s="4">
        <v>36.479999999999997</v>
      </c>
      <c r="O1157" s="5">
        <v>0.1</v>
      </c>
      <c r="P1157" s="4">
        <v>13.9</v>
      </c>
      <c r="Q1157" s="4">
        <f t="shared" si="72"/>
        <v>32.832000000000001</v>
      </c>
      <c r="R1157" s="4">
        <f t="shared" si="73"/>
        <v>13.9</v>
      </c>
      <c r="S1157" s="4">
        <f t="shared" si="74"/>
        <v>18.932000000000002</v>
      </c>
      <c r="T1157" s="6">
        <f t="shared" si="75"/>
        <v>0.57663255360623789</v>
      </c>
    </row>
    <row r="1158" spans="1:20" ht="15.6">
      <c r="A1158" s="2">
        <v>2757</v>
      </c>
      <c r="B1158" s="10">
        <v>46194</v>
      </c>
      <c r="C1158" s="3">
        <f>YEAR(SalesDataTable[[#This Row],[Order Date]])</f>
        <v>2026</v>
      </c>
      <c r="D1158" s="13" t="str">
        <f>"Q"&amp;ROUNDUP(MONTH(SalesDataTable[[#This Row],[Order Date]])/3,0)</f>
        <v>Q2</v>
      </c>
      <c r="E1158" s="13">
        <f>MONTH(SalesDataTable[[#This Row],[Order Date]])</f>
        <v>6</v>
      </c>
      <c r="F1158" s="3" t="str">
        <f>TEXT(SalesDataTable[[#This Row],[Order Date]],"mmm")</f>
        <v>Jun</v>
      </c>
      <c r="G1158" s="3" t="s">
        <v>6</v>
      </c>
      <c r="H1158" s="3" t="s">
        <v>27</v>
      </c>
      <c r="I1158" s="3" t="s">
        <v>8</v>
      </c>
      <c r="J1158" s="3" t="s">
        <v>16</v>
      </c>
      <c r="K1158" s="3" t="s">
        <v>14</v>
      </c>
      <c r="L1158" s="3" t="s">
        <v>44</v>
      </c>
      <c r="M1158" s="7">
        <v>6</v>
      </c>
      <c r="N1158" s="4">
        <v>136.65</v>
      </c>
      <c r="O1158" s="5">
        <v>0.15</v>
      </c>
      <c r="P1158" s="4">
        <v>68.56</v>
      </c>
      <c r="Q1158" s="4">
        <f t="shared" si="72"/>
        <v>696.91500000000008</v>
      </c>
      <c r="R1158" s="4">
        <f t="shared" si="73"/>
        <v>411.36</v>
      </c>
      <c r="S1158" s="4">
        <f t="shared" si="74"/>
        <v>285.55500000000006</v>
      </c>
      <c r="T1158" s="6">
        <f t="shared" si="75"/>
        <v>0.4097415036266977</v>
      </c>
    </row>
    <row r="1159" spans="1:20" ht="15.6">
      <c r="A1159" s="2">
        <v>3325</v>
      </c>
      <c r="B1159" s="10">
        <v>46194</v>
      </c>
      <c r="C1159" s="3">
        <f>YEAR(SalesDataTable[[#This Row],[Order Date]])</f>
        <v>2026</v>
      </c>
      <c r="D1159" s="13" t="str">
        <f>"Q"&amp;ROUNDUP(MONTH(SalesDataTable[[#This Row],[Order Date]])/3,0)</f>
        <v>Q2</v>
      </c>
      <c r="E1159" s="13">
        <f>MONTH(SalesDataTable[[#This Row],[Order Date]])</f>
        <v>6</v>
      </c>
      <c r="F1159" s="3" t="str">
        <f>TEXT(SalesDataTable[[#This Row],[Order Date]],"mmm")</f>
        <v>Jun</v>
      </c>
      <c r="G1159" s="3" t="s">
        <v>11</v>
      </c>
      <c r="H1159" s="3" t="s">
        <v>12</v>
      </c>
      <c r="I1159" s="3" t="s">
        <v>2</v>
      </c>
      <c r="J1159" s="3" t="s">
        <v>13</v>
      </c>
      <c r="K1159" s="3" t="s">
        <v>4</v>
      </c>
      <c r="L1159" s="3" t="s">
        <v>22</v>
      </c>
      <c r="M1159" s="7">
        <v>4</v>
      </c>
      <c r="N1159" s="4">
        <v>50.57</v>
      </c>
      <c r="O1159" s="5">
        <v>0</v>
      </c>
      <c r="P1159" s="4">
        <v>21.85</v>
      </c>
      <c r="Q1159" s="4">
        <f t="shared" si="72"/>
        <v>202.28</v>
      </c>
      <c r="R1159" s="4">
        <f t="shared" si="73"/>
        <v>87.4</v>
      </c>
      <c r="S1159" s="4">
        <f t="shared" si="74"/>
        <v>114.88</v>
      </c>
      <c r="T1159" s="6">
        <f t="shared" si="75"/>
        <v>0.56792564761716435</v>
      </c>
    </row>
    <row r="1160" spans="1:20" ht="15.6">
      <c r="A1160" s="2">
        <v>4070</v>
      </c>
      <c r="B1160" s="10">
        <v>46194</v>
      </c>
      <c r="C1160" s="3">
        <f>YEAR(SalesDataTable[[#This Row],[Order Date]])</f>
        <v>2026</v>
      </c>
      <c r="D1160" s="13" t="str">
        <f>"Q"&amp;ROUNDUP(MONTH(SalesDataTable[[#This Row],[Order Date]])/3,0)</f>
        <v>Q2</v>
      </c>
      <c r="E1160" s="13">
        <f>MONTH(SalesDataTable[[#This Row],[Order Date]])</f>
        <v>6</v>
      </c>
      <c r="F1160" s="3" t="str">
        <f>TEXT(SalesDataTable[[#This Row],[Order Date]],"mmm")</f>
        <v>Jun</v>
      </c>
      <c r="G1160" s="3" t="s">
        <v>20</v>
      </c>
      <c r="H1160" s="3" t="s">
        <v>33</v>
      </c>
      <c r="I1160" s="3" t="s">
        <v>2</v>
      </c>
      <c r="J1160" s="3" t="s">
        <v>13</v>
      </c>
      <c r="K1160" s="3" t="s">
        <v>4</v>
      </c>
      <c r="L1160" s="3" t="s">
        <v>30</v>
      </c>
      <c r="M1160" s="7">
        <v>3</v>
      </c>
      <c r="N1160" s="4">
        <v>103.72</v>
      </c>
      <c r="O1160" s="5">
        <v>0</v>
      </c>
      <c r="P1160" s="4">
        <v>50.34</v>
      </c>
      <c r="Q1160" s="4">
        <f t="shared" si="72"/>
        <v>311.15999999999997</v>
      </c>
      <c r="R1160" s="4">
        <f t="shared" si="73"/>
        <v>151.02000000000001</v>
      </c>
      <c r="S1160" s="4">
        <f t="shared" si="74"/>
        <v>160.13999999999996</v>
      </c>
      <c r="T1160" s="6">
        <f t="shared" si="75"/>
        <v>0.51465483995372152</v>
      </c>
    </row>
    <row r="1161" spans="1:20" ht="15.6">
      <c r="A1161" s="2">
        <v>4339</v>
      </c>
      <c r="B1161" s="10">
        <v>46194</v>
      </c>
      <c r="C1161" s="3">
        <f>YEAR(SalesDataTable[[#This Row],[Order Date]])</f>
        <v>2026</v>
      </c>
      <c r="D1161" s="13" t="str">
        <f>"Q"&amp;ROUNDUP(MONTH(SalesDataTable[[#This Row],[Order Date]])/3,0)</f>
        <v>Q2</v>
      </c>
      <c r="E1161" s="13">
        <f>MONTH(SalesDataTable[[#This Row],[Order Date]])</f>
        <v>6</v>
      </c>
      <c r="F1161" s="3" t="str">
        <f>TEXT(SalesDataTable[[#This Row],[Order Date]],"mmm")</f>
        <v>Jun</v>
      </c>
      <c r="G1161" s="3" t="s">
        <v>11</v>
      </c>
      <c r="H1161" s="3" t="s">
        <v>52</v>
      </c>
      <c r="I1161" s="3" t="s">
        <v>28</v>
      </c>
      <c r="J1161" s="3" t="s">
        <v>3</v>
      </c>
      <c r="K1161" s="3" t="s">
        <v>14</v>
      </c>
      <c r="L1161" s="3" t="s">
        <v>44</v>
      </c>
      <c r="M1161" s="7">
        <v>1</v>
      </c>
      <c r="N1161" s="4">
        <v>132.49</v>
      </c>
      <c r="O1161" s="5">
        <v>0</v>
      </c>
      <c r="P1161" s="4">
        <v>67.09</v>
      </c>
      <c r="Q1161" s="4">
        <f t="shared" si="72"/>
        <v>132.49</v>
      </c>
      <c r="R1161" s="4">
        <f t="shared" si="73"/>
        <v>67.09</v>
      </c>
      <c r="S1161" s="4">
        <f t="shared" si="74"/>
        <v>65.400000000000006</v>
      </c>
      <c r="T1161" s="6">
        <f t="shared" si="75"/>
        <v>0.49362216016303118</v>
      </c>
    </row>
    <row r="1162" spans="1:20" ht="15.6">
      <c r="A1162" s="2">
        <v>731</v>
      </c>
      <c r="B1162" s="10">
        <v>46195</v>
      </c>
      <c r="C1162" s="3">
        <f>YEAR(SalesDataTable[[#This Row],[Order Date]])</f>
        <v>2026</v>
      </c>
      <c r="D1162" s="13" t="str">
        <f>"Q"&amp;ROUNDUP(MONTH(SalesDataTable[[#This Row],[Order Date]])/3,0)</f>
        <v>Q2</v>
      </c>
      <c r="E1162" s="13">
        <f>MONTH(SalesDataTable[[#This Row],[Order Date]])</f>
        <v>6</v>
      </c>
      <c r="F1162" s="3" t="str">
        <f>TEXT(SalesDataTable[[#This Row],[Order Date]],"mmm")</f>
        <v>Jun</v>
      </c>
      <c r="G1162" s="3" t="s">
        <v>11</v>
      </c>
      <c r="H1162" s="3" t="s">
        <v>18</v>
      </c>
      <c r="I1162" s="3" t="s">
        <v>2</v>
      </c>
      <c r="J1162" s="3" t="s">
        <v>13</v>
      </c>
      <c r="K1162" s="3" t="s">
        <v>23</v>
      </c>
      <c r="L1162" s="3" t="s">
        <v>40</v>
      </c>
      <c r="M1162" s="7">
        <v>2</v>
      </c>
      <c r="N1162" s="4">
        <v>80.650000000000006</v>
      </c>
      <c r="O1162" s="5">
        <v>0</v>
      </c>
      <c r="P1162" s="4">
        <v>39.18</v>
      </c>
      <c r="Q1162" s="4">
        <f t="shared" si="72"/>
        <v>161.30000000000001</v>
      </c>
      <c r="R1162" s="4">
        <f t="shared" si="73"/>
        <v>78.36</v>
      </c>
      <c r="S1162" s="4">
        <f t="shared" si="74"/>
        <v>82.940000000000012</v>
      </c>
      <c r="T1162" s="6">
        <f t="shared" si="75"/>
        <v>0.51419714817110973</v>
      </c>
    </row>
    <row r="1163" spans="1:20" ht="15.6">
      <c r="A1163" s="2">
        <v>1362</v>
      </c>
      <c r="B1163" s="10">
        <v>46195</v>
      </c>
      <c r="C1163" s="3">
        <f>YEAR(SalesDataTable[[#This Row],[Order Date]])</f>
        <v>2026</v>
      </c>
      <c r="D1163" s="13" t="str">
        <f>"Q"&amp;ROUNDUP(MONTH(SalesDataTable[[#This Row],[Order Date]])/3,0)</f>
        <v>Q2</v>
      </c>
      <c r="E1163" s="13">
        <f>MONTH(SalesDataTable[[#This Row],[Order Date]])</f>
        <v>6</v>
      </c>
      <c r="F1163" s="3" t="str">
        <f>TEXT(SalesDataTable[[#This Row],[Order Date]],"mmm")</f>
        <v>Jun</v>
      </c>
      <c r="G1163" s="3" t="s">
        <v>6</v>
      </c>
      <c r="H1163" s="3" t="s">
        <v>7</v>
      </c>
      <c r="I1163" s="3" t="s">
        <v>19</v>
      </c>
      <c r="J1163" s="3" t="s">
        <v>13</v>
      </c>
      <c r="K1163" s="3" t="s">
        <v>34</v>
      </c>
      <c r="L1163" s="3" t="s">
        <v>42</v>
      </c>
      <c r="M1163" s="7">
        <v>1</v>
      </c>
      <c r="N1163" s="4">
        <v>35.409999999999997</v>
      </c>
      <c r="O1163" s="5">
        <v>0.05</v>
      </c>
      <c r="P1163" s="4">
        <v>13.9</v>
      </c>
      <c r="Q1163" s="4">
        <f t="shared" si="72"/>
        <v>33.639499999999998</v>
      </c>
      <c r="R1163" s="4">
        <f t="shared" si="73"/>
        <v>13.9</v>
      </c>
      <c r="S1163" s="4">
        <f t="shared" si="74"/>
        <v>19.7395</v>
      </c>
      <c r="T1163" s="6">
        <f t="shared" si="75"/>
        <v>0.58679528530447833</v>
      </c>
    </row>
    <row r="1164" spans="1:20" ht="15.6">
      <c r="A1164" s="2">
        <v>1512</v>
      </c>
      <c r="B1164" s="10">
        <v>46195</v>
      </c>
      <c r="C1164" s="3">
        <f>YEAR(SalesDataTable[[#This Row],[Order Date]])</f>
        <v>2026</v>
      </c>
      <c r="D1164" s="13" t="str">
        <f>"Q"&amp;ROUNDUP(MONTH(SalesDataTable[[#This Row],[Order Date]])/3,0)</f>
        <v>Q2</v>
      </c>
      <c r="E1164" s="13">
        <f>MONTH(SalesDataTable[[#This Row],[Order Date]])</f>
        <v>6</v>
      </c>
      <c r="F1164" s="3" t="str">
        <f>TEXT(SalesDataTable[[#This Row],[Order Date]],"mmm")</f>
        <v>Jun</v>
      </c>
      <c r="G1164" s="3" t="s">
        <v>0</v>
      </c>
      <c r="H1164" s="3" t="s">
        <v>1</v>
      </c>
      <c r="I1164" s="3" t="s">
        <v>28</v>
      </c>
      <c r="J1164" s="3" t="s">
        <v>3</v>
      </c>
      <c r="K1164" s="3" t="s">
        <v>34</v>
      </c>
      <c r="L1164" s="3" t="s">
        <v>35</v>
      </c>
      <c r="M1164" s="7">
        <v>3</v>
      </c>
      <c r="N1164" s="4">
        <v>41.01</v>
      </c>
      <c r="O1164" s="5">
        <v>0</v>
      </c>
      <c r="P1164" s="4">
        <v>14.33</v>
      </c>
      <c r="Q1164" s="4">
        <f t="shared" si="72"/>
        <v>123.03</v>
      </c>
      <c r="R1164" s="4">
        <f t="shared" si="73"/>
        <v>42.99</v>
      </c>
      <c r="S1164" s="4">
        <f t="shared" si="74"/>
        <v>80.039999999999992</v>
      </c>
      <c r="T1164" s="6">
        <f t="shared" si="75"/>
        <v>0.65057303096805652</v>
      </c>
    </row>
    <row r="1165" spans="1:20" ht="15.6">
      <c r="A1165" s="2">
        <v>1647</v>
      </c>
      <c r="B1165" s="10">
        <v>46195</v>
      </c>
      <c r="C1165" s="3">
        <f>YEAR(SalesDataTable[[#This Row],[Order Date]])</f>
        <v>2026</v>
      </c>
      <c r="D1165" s="13" t="str">
        <f>"Q"&amp;ROUNDUP(MONTH(SalesDataTable[[#This Row],[Order Date]])/3,0)</f>
        <v>Q2</v>
      </c>
      <c r="E1165" s="13">
        <f>MONTH(SalesDataTable[[#This Row],[Order Date]])</f>
        <v>6</v>
      </c>
      <c r="F1165" s="3" t="str">
        <f>TEXT(SalesDataTable[[#This Row],[Order Date]],"mmm")</f>
        <v>Jun</v>
      </c>
      <c r="G1165" s="3" t="s">
        <v>20</v>
      </c>
      <c r="H1165" s="3" t="s">
        <v>33</v>
      </c>
      <c r="I1165" s="3" t="s">
        <v>2</v>
      </c>
      <c r="J1165" s="3" t="s">
        <v>16</v>
      </c>
      <c r="K1165" s="3" t="s">
        <v>14</v>
      </c>
      <c r="L1165" s="3" t="s">
        <v>15</v>
      </c>
      <c r="M1165" s="7">
        <v>1</v>
      </c>
      <c r="N1165" s="4">
        <v>36.01</v>
      </c>
      <c r="O1165" s="5">
        <v>0</v>
      </c>
      <c r="P1165" s="4">
        <v>13.23</v>
      </c>
      <c r="Q1165" s="4">
        <f t="shared" si="72"/>
        <v>36.01</v>
      </c>
      <c r="R1165" s="4">
        <f t="shared" si="73"/>
        <v>13.23</v>
      </c>
      <c r="S1165" s="4">
        <f t="shared" si="74"/>
        <v>22.779999999999998</v>
      </c>
      <c r="T1165" s="6">
        <f t="shared" si="75"/>
        <v>0.63260205498472644</v>
      </c>
    </row>
    <row r="1166" spans="1:20" ht="15.6">
      <c r="A1166" s="2">
        <v>2358</v>
      </c>
      <c r="B1166" s="10">
        <v>46195</v>
      </c>
      <c r="C1166" s="3">
        <f>YEAR(SalesDataTable[[#This Row],[Order Date]])</f>
        <v>2026</v>
      </c>
      <c r="D1166" s="13" t="str">
        <f>"Q"&amp;ROUNDUP(MONTH(SalesDataTable[[#This Row],[Order Date]])/3,0)</f>
        <v>Q2</v>
      </c>
      <c r="E1166" s="13">
        <f>MONTH(SalesDataTable[[#This Row],[Order Date]])</f>
        <v>6</v>
      </c>
      <c r="F1166" s="3" t="str">
        <f>TEXT(SalesDataTable[[#This Row],[Order Date]],"mmm")</f>
        <v>Jun</v>
      </c>
      <c r="G1166" s="3" t="s">
        <v>0</v>
      </c>
      <c r="H1166" s="3" t="s">
        <v>1</v>
      </c>
      <c r="I1166" s="3" t="s">
        <v>28</v>
      </c>
      <c r="J1166" s="3" t="s">
        <v>3</v>
      </c>
      <c r="K1166" s="3" t="s">
        <v>34</v>
      </c>
      <c r="L1166" s="3" t="s">
        <v>45</v>
      </c>
      <c r="M1166" s="7">
        <v>2</v>
      </c>
      <c r="N1166" s="4">
        <v>50.21</v>
      </c>
      <c r="O1166" s="5">
        <v>0.05</v>
      </c>
      <c r="P1166" s="4">
        <v>21.74</v>
      </c>
      <c r="Q1166" s="4">
        <f t="shared" si="72"/>
        <v>95.399000000000001</v>
      </c>
      <c r="R1166" s="4">
        <f t="shared" si="73"/>
        <v>43.48</v>
      </c>
      <c r="S1166" s="4">
        <f t="shared" si="74"/>
        <v>51.919000000000004</v>
      </c>
      <c r="T1166" s="6">
        <f t="shared" si="75"/>
        <v>0.54423002337550708</v>
      </c>
    </row>
    <row r="1167" spans="1:20" ht="15.6">
      <c r="A1167" s="2">
        <v>2366</v>
      </c>
      <c r="B1167" s="10">
        <v>46195</v>
      </c>
      <c r="C1167" s="3">
        <f>YEAR(SalesDataTable[[#This Row],[Order Date]])</f>
        <v>2026</v>
      </c>
      <c r="D1167" s="13" t="str">
        <f>"Q"&amp;ROUNDUP(MONTH(SalesDataTable[[#This Row],[Order Date]])/3,0)</f>
        <v>Q2</v>
      </c>
      <c r="E1167" s="13">
        <f>MONTH(SalesDataTable[[#This Row],[Order Date]])</f>
        <v>6</v>
      </c>
      <c r="F1167" s="3" t="str">
        <f>TEXT(SalesDataTable[[#This Row],[Order Date]],"mmm")</f>
        <v>Jun</v>
      </c>
      <c r="G1167" s="3" t="s">
        <v>11</v>
      </c>
      <c r="H1167" s="3" t="s">
        <v>39</v>
      </c>
      <c r="I1167" s="3" t="s">
        <v>28</v>
      </c>
      <c r="J1167" s="3" t="s">
        <v>3</v>
      </c>
      <c r="K1167" s="3" t="s">
        <v>4</v>
      </c>
      <c r="L1167" s="3" t="s">
        <v>30</v>
      </c>
      <c r="M1167" s="7">
        <v>3</v>
      </c>
      <c r="N1167" s="4">
        <v>100.3</v>
      </c>
      <c r="O1167" s="5">
        <v>0</v>
      </c>
      <c r="P1167" s="4">
        <v>49.26</v>
      </c>
      <c r="Q1167" s="4">
        <f t="shared" si="72"/>
        <v>300.89999999999998</v>
      </c>
      <c r="R1167" s="4">
        <f t="shared" si="73"/>
        <v>147.78</v>
      </c>
      <c r="S1167" s="4">
        <f t="shared" si="74"/>
        <v>153.11999999999998</v>
      </c>
      <c r="T1167" s="6">
        <f t="shared" si="75"/>
        <v>0.5088733798604187</v>
      </c>
    </row>
    <row r="1168" spans="1:20" ht="15.6">
      <c r="A1168" s="2">
        <v>3481</v>
      </c>
      <c r="B1168" s="10">
        <v>46195</v>
      </c>
      <c r="C1168" s="3">
        <f>YEAR(SalesDataTable[[#This Row],[Order Date]])</f>
        <v>2026</v>
      </c>
      <c r="D1168" s="13" t="str">
        <f>"Q"&amp;ROUNDUP(MONTH(SalesDataTable[[#This Row],[Order Date]])/3,0)</f>
        <v>Q2</v>
      </c>
      <c r="E1168" s="13">
        <f>MONTH(SalesDataTable[[#This Row],[Order Date]])</f>
        <v>6</v>
      </c>
      <c r="F1168" s="3" t="str">
        <f>TEXT(SalesDataTable[[#This Row],[Order Date]],"mmm")</f>
        <v>Jun</v>
      </c>
      <c r="G1168" s="3" t="s">
        <v>20</v>
      </c>
      <c r="H1168" s="3" t="s">
        <v>33</v>
      </c>
      <c r="I1168" s="3" t="s">
        <v>19</v>
      </c>
      <c r="J1168" s="3" t="s">
        <v>13</v>
      </c>
      <c r="K1168" s="3" t="s">
        <v>14</v>
      </c>
      <c r="L1168" s="3" t="s">
        <v>32</v>
      </c>
      <c r="M1168" s="7">
        <v>1</v>
      </c>
      <c r="N1168" s="4">
        <v>47.7</v>
      </c>
      <c r="O1168" s="5">
        <v>0.1</v>
      </c>
      <c r="P1168" s="4">
        <v>18.760000000000002</v>
      </c>
      <c r="Q1168" s="4">
        <f t="shared" si="72"/>
        <v>42.930000000000007</v>
      </c>
      <c r="R1168" s="4">
        <f t="shared" si="73"/>
        <v>18.760000000000002</v>
      </c>
      <c r="S1168" s="4">
        <f t="shared" si="74"/>
        <v>24.170000000000005</v>
      </c>
      <c r="T1168" s="6">
        <f t="shared" si="75"/>
        <v>0.56300955043093415</v>
      </c>
    </row>
    <row r="1169" spans="1:20" ht="15.6">
      <c r="A1169" s="2">
        <v>3595</v>
      </c>
      <c r="B1169" s="10">
        <v>46195</v>
      </c>
      <c r="C1169" s="3">
        <f>YEAR(SalesDataTable[[#This Row],[Order Date]])</f>
        <v>2026</v>
      </c>
      <c r="D1169" s="13" t="str">
        <f>"Q"&amp;ROUNDUP(MONTH(SalesDataTable[[#This Row],[Order Date]])/3,0)</f>
        <v>Q2</v>
      </c>
      <c r="E1169" s="13">
        <f>MONTH(SalesDataTable[[#This Row],[Order Date]])</f>
        <v>6</v>
      </c>
      <c r="F1169" s="3" t="str">
        <f>TEXT(SalesDataTable[[#This Row],[Order Date]],"mmm")</f>
        <v>Jun</v>
      </c>
      <c r="G1169" s="3" t="s">
        <v>6</v>
      </c>
      <c r="H1169" s="3" t="s">
        <v>49</v>
      </c>
      <c r="I1169" s="3" t="s">
        <v>2</v>
      </c>
      <c r="J1169" s="3" t="s">
        <v>13</v>
      </c>
      <c r="K1169" s="3" t="s">
        <v>4</v>
      </c>
      <c r="L1169" s="3" t="s">
        <v>26</v>
      </c>
      <c r="M1169" s="7">
        <v>2</v>
      </c>
      <c r="N1169" s="4">
        <v>40.94</v>
      </c>
      <c r="O1169" s="5">
        <v>0.1</v>
      </c>
      <c r="P1169" s="4">
        <v>16.88</v>
      </c>
      <c r="Q1169" s="4">
        <f t="shared" si="72"/>
        <v>73.691999999999993</v>
      </c>
      <c r="R1169" s="4">
        <f t="shared" si="73"/>
        <v>33.76</v>
      </c>
      <c r="S1169" s="4">
        <f t="shared" si="74"/>
        <v>39.931999999999995</v>
      </c>
      <c r="T1169" s="6">
        <f t="shared" si="75"/>
        <v>0.54187700157411933</v>
      </c>
    </row>
    <row r="1170" spans="1:20" ht="15.6">
      <c r="A1170" s="2">
        <v>3766</v>
      </c>
      <c r="B1170" s="10">
        <v>46195</v>
      </c>
      <c r="C1170" s="3">
        <f>YEAR(SalesDataTable[[#This Row],[Order Date]])</f>
        <v>2026</v>
      </c>
      <c r="D1170" s="13" t="str">
        <f>"Q"&amp;ROUNDUP(MONTH(SalesDataTable[[#This Row],[Order Date]])/3,0)</f>
        <v>Q2</v>
      </c>
      <c r="E1170" s="13">
        <f>MONTH(SalesDataTable[[#This Row],[Order Date]])</f>
        <v>6</v>
      </c>
      <c r="F1170" s="3" t="str">
        <f>TEXT(SalesDataTable[[#This Row],[Order Date]],"mmm")</f>
        <v>Jun</v>
      </c>
      <c r="G1170" s="3" t="s">
        <v>20</v>
      </c>
      <c r="H1170" s="3" t="s">
        <v>33</v>
      </c>
      <c r="I1170" s="3" t="s">
        <v>19</v>
      </c>
      <c r="J1170" s="3" t="s">
        <v>3</v>
      </c>
      <c r="K1170" s="3" t="s">
        <v>9</v>
      </c>
      <c r="L1170" s="3" t="s">
        <v>10</v>
      </c>
      <c r="M1170" s="7">
        <v>1</v>
      </c>
      <c r="N1170" s="4">
        <v>93.78</v>
      </c>
      <c r="O1170" s="5">
        <v>0</v>
      </c>
      <c r="P1170" s="4">
        <v>46.62</v>
      </c>
      <c r="Q1170" s="4">
        <f t="shared" si="72"/>
        <v>93.78</v>
      </c>
      <c r="R1170" s="4">
        <f t="shared" si="73"/>
        <v>46.62</v>
      </c>
      <c r="S1170" s="4">
        <f t="shared" si="74"/>
        <v>47.160000000000004</v>
      </c>
      <c r="T1170" s="6">
        <f t="shared" si="75"/>
        <v>0.50287907869481774</v>
      </c>
    </row>
    <row r="1171" spans="1:20" ht="15.6">
      <c r="A1171" s="2">
        <v>3933</v>
      </c>
      <c r="B1171" s="10">
        <v>46195</v>
      </c>
      <c r="C1171" s="3">
        <f>YEAR(SalesDataTable[[#This Row],[Order Date]])</f>
        <v>2026</v>
      </c>
      <c r="D1171" s="13" t="str">
        <f>"Q"&amp;ROUNDUP(MONTH(SalesDataTable[[#This Row],[Order Date]])/3,0)</f>
        <v>Q2</v>
      </c>
      <c r="E1171" s="13">
        <f>MONTH(SalesDataTable[[#This Row],[Order Date]])</f>
        <v>6</v>
      </c>
      <c r="F1171" s="3" t="str">
        <f>TEXT(SalesDataTable[[#This Row],[Order Date]],"mmm")</f>
        <v>Jun</v>
      </c>
      <c r="G1171" s="3" t="s">
        <v>20</v>
      </c>
      <c r="H1171" s="3" t="s">
        <v>21</v>
      </c>
      <c r="I1171" s="3" t="s">
        <v>19</v>
      </c>
      <c r="J1171" s="3" t="s">
        <v>13</v>
      </c>
      <c r="K1171" s="3" t="s">
        <v>34</v>
      </c>
      <c r="L1171" s="3" t="s">
        <v>45</v>
      </c>
      <c r="M1171" s="7">
        <v>2</v>
      </c>
      <c r="N1171" s="4">
        <v>51.42</v>
      </c>
      <c r="O1171" s="5">
        <v>0</v>
      </c>
      <c r="P1171" s="4">
        <v>22.19</v>
      </c>
      <c r="Q1171" s="4">
        <f t="shared" si="72"/>
        <v>102.84</v>
      </c>
      <c r="R1171" s="4">
        <f t="shared" si="73"/>
        <v>44.38</v>
      </c>
      <c r="S1171" s="4">
        <f t="shared" si="74"/>
        <v>58.46</v>
      </c>
      <c r="T1171" s="6">
        <f t="shared" si="75"/>
        <v>0.56845585375340335</v>
      </c>
    </row>
    <row r="1172" spans="1:20" ht="15.6">
      <c r="A1172" s="2">
        <v>3951</v>
      </c>
      <c r="B1172" s="10">
        <v>46195</v>
      </c>
      <c r="C1172" s="3">
        <f>YEAR(SalesDataTable[[#This Row],[Order Date]])</f>
        <v>2026</v>
      </c>
      <c r="D1172" s="13" t="str">
        <f>"Q"&amp;ROUNDUP(MONTH(SalesDataTable[[#This Row],[Order Date]])/3,0)</f>
        <v>Q2</v>
      </c>
      <c r="E1172" s="13">
        <f>MONTH(SalesDataTable[[#This Row],[Order Date]])</f>
        <v>6</v>
      </c>
      <c r="F1172" s="3" t="str">
        <f>TEXT(SalesDataTable[[#This Row],[Order Date]],"mmm")</f>
        <v>Jun</v>
      </c>
      <c r="G1172" s="3" t="s">
        <v>11</v>
      </c>
      <c r="H1172" s="3" t="s">
        <v>12</v>
      </c>
      <c r="I1172" s="3" t="s">
        <v>19</v>
      </c>
      <c r="J1172" s="3" t="s">
        <v>13</v>
      </c>
      <c r="K1172" s="3" t="s">
        <v>14</v>
      </c>
      <c r="L1172" s="3" t="s">
        <v>48</v>
      </c>
      <c r="M1172" s="7">
        <v>1</v>
      </c>
      <c r="N1172" s="4">
        <v>164.99</v>
      </c>
      <c r="O1172" s="5">
        <v>0.1</v>
      </c>
      <c r="P1172" s="4">
        <v>86.6</v>
      </c>
      <c r="Q1172" s="4">
        <f t="shared" si="72"/>
        <v>148.49100000000001</v>
      </c>
      <c r="R1172" s="4">
        <f t="shared" si="73"/>
        <v>86.6</v>
      </c>
      <c r="S1172" s="4">
        <f t="shared" si="74"/>
        <v>61.89100000000002</v>
      </c>
      <c r="T1172" s="6">
        <f t="shared" si="75"/>
        <v>0.41679967136055396</v>
      </c>
    </row>
    <row r="1173" spans="1:20" ht="15.6">
      <c r="A1173" s="2">
        <v>4078</v>
      </c>
      <c r="B1173" s="10">
        <v>46195</v>
      </c>
      <c r="C1173" s="3">
        <f>YEAR(SalesDataTable[[#This Row],[Order Date]])</f>
        <v>2026</v>
      </c>
      <c r="D1173" s="13" t="str">
        <f>"Q"&amp;ROUNDUP(MONTH(SalesDataTable[[#This Row],[Order Date]])/3,0)</f>
        <v>Q2</v>
      </c>
      <c r="E1173" s="13">
        <f>MONTH(SalesDataTable[[#This Row],[Order Date]])</f>
        <v>6</v>
      </c>
      <c r="F1173" s="3" t="str">
        <f>TEXT(SalesDataTable[[#This Row],[Order Date]],"mmm")</f>
        <v>Jun</v>
      </c>
      <c r="G1173" s="3" t="s">
        <v>11</v>
      </c>
      <c r="H1173" s="3" t="s">
        <v>25</v>
      </c>
      <c r="I1173" s="3" t="s">
        <v>28</v>
      </c>
      <c r="J1173" s="3" t="s">
        <v>3</v>
      </c>
      <c r="K1173" s="3" t="s">
        <v>9</v>
      </c>
      <c r="L1173" s="3" t="s">
        <v>17</v>
      </c>
      <c r="M1173" s="7">
        <v>1</v>
      </c>
      <c r="N1173" s="4">
        <v>145.65</v>
      </c>
      <c r="O1173" s="5">
        <v>0</v>
      </c>
      <c r="P1173" s="4">
        <v>79.87</v>
      </c>
      <c r="Q1173" s="4">
        <f t="shared" si="72"/>
        <v>145.65</v>
      </c>
      <c r="R1173" s="4">
        <f t="shared" si="73"/>
        <v>79.87</v>
      </c>
      <c r="S1173" s="4">
        <f t="shared" si="74"/>
        <v>65.78</v>
      </c>
      <c r="T1173" s="6">
        <f t="shared" si="75"/>
        <v>0.45163062135255749</v>
      </c>
    </row>
    <row r="1174" spans="1:20" ht="15.6">
      <c r="A1174" s="2">
        <v>4182</v>
      </c>
      <c r="B1174" s="10">
        <v>46195</v>
      </c>
      <c r="C1174" s="3">
        <f>YEAR(SalesDataTable[[#This Row],[Order Date]])</f>
        <v>2026</v>
      </c>
      <c r="D1174" s="13" t="str">
        <f>"Q"&amp;ROUNDUP(MONTH(SalesDataTable[[#This Row],[Order Date]])/3,0)</f>
        <v>Q2</v>
      </c>
      <c r="E1174" s="13">
        <f>MONTH(SalesDataTable[[#This Row],[Order Date]])</f>
        <v>6</v>
      </c>
      <c r="F1174" s="3" t="str">
        <f>TEXT(SalesDataTable[[#This Row],[Order Date]],"mmm")</f>
        <v>Jun</v>
      </c>
      <c r="G1174" s="3" t="s">
        <v>6</v>
      </c>
      <c r="H1174" s="3" t="s">
        <v>41</v>
      </c>
      <c r="I1174" s="3" t="s">
        <v>2</v>
      </c>
      <c r="J1174" s="3" t="s">
        <v>13</v>
      </c>
      <c r="K1174" s="3" t="s">
        <v>34</v>
      </c>
      <c r="L1174" s="3" t="s">
        <v>38</v>
      </c>
      <c r="M1174" s="7">
        <v>4</v>
      </c>
      <c r="N1174" s="4">
        <v>120.94</v>
      </c>
      <c r="O1174" s="5">
        <v>0.05</v>
      </c>
      <c r="P1174" s="4">
        <v>70.84</v>
      </c>
      <c r="Q1174" s="4">
        <f t="shared" si="72"/>
        <v>459.57199999999995</v>
      </c>
      <c r="R1174" s="4">
        <f t="shared" si="73"/>
        <v>283.36</v>
      </c>
      <c r="S1174" s="4">
        <f t="shared" si="74"/>
        <v>176.21199999999993</v>
      </c>
      <c r="T1174" s="6">
        <f t="shared" si="75"/>
        <v>0.38342631840059871</v>
      </c>
    </row>
    <row r="1175" spans="1:20" ht="15.6">
      <c r="A1175" s="2">
        <v>323</v>
      </c>
      <c r="B1175" s="10">
        <v>46196</v>
      </c>
      <c r="C1175" s="3">
        <f>YEAR(SalesDataTable[[#This Row],[Order Date]])</f>
        <v>2026</v>
      </c>
      <c r="D1175" s="13" t="str">
        <f>"Q"&amp;ROUNDUP(MONTH(SalesDataTable[[#This Row],[Order Date]])/3,0)</f>
        <v>Q2</v>
      </c>
      <c r="E1175" s="13">
        <f>MONTH(SalesDataTable[[#This Row],[Order Date]])</f>
        <v>6</v>
      </c>
      <c r="F1175" s="3" t="str">
        <f>TEXT(SalesDataTable[[#This Row],[Order Date]],"mmm")</f>
        <v>Jun</v>
      </c>
      <c r="G1175" s="3" t="s">
        <v>20</v>
      </c>
      <c r="H1175" s="3" t="s">
        <v>47</v>
      </c>
      <c r="I1175" s="3" t="s">
        <v>2</v>
      </c>
      <c r="J1175" s="3" t="s">
        <v>3</v>
      </c>
      <c r="K1175" s="3" t="s">
        <v>14</v>
      </c>
      <c r="L1175" s="3" t="s">
        <v>15</v>
      </c>
      <c r="M1175" s="7">
        <v>1</v>
      </c>
      <c r="N1175" s="4">
        <v>36.94</v>
      </c>
      <c r="O1175" s="5">
        <v>0</v>
      </c>
      <c r="P1175" s="4">
        <v>13.25</v>
      </c>
      <c r="Q1175" s="4">
        <f t="shared" si="72"/>
        <v>36.94</v>
      </c>
      <c r="R1175" s="4">
        <f t="shared" si="73"/>
        <v>13.25</v>
      </c>
      <c r="S1175" s="4">
        <f t="shared" si="74"/>
        <v>23.689999999999998</v>
      </c>
      <c r="T1175" s="6">
        <f t="shared" si="75"/>
        <v>0.64131023280996213</v>
      </c>
    </row>
    <row r="1176" spans="1:20" ht="15.6">
      <c r="A1176" s="2">
        <v>544</v>
      </c>
      <c r="B1176" s="10">
        <v>46196</v>
      </c>
      <c r="C1176" s="3">
        <f>YEAR(SalesDataTable[[#This Row],[Order Date]])</f>
        <v>2026</v>
      </c>
      <c r="D1176" s="13" t="str">
        <f>"Q"&amp;ROUNDUP(MONTH(SalesDataTable[[#This Row],[Order Date]])/3,0)</f>
        <v>Q2</v>
      </c>
      <c r="E1176" s="13">
        <f>MONTH(SalesDataTable[[#This Row],[Order Date]])</f>
        <v>6</v>
      </c>
      <c r="F1176" s="3" t="str">
        <f>TEXT(SalesDataTable[[#This Row],[Order Date]],"mmm")</f>
        <v>Jun</v>
      </c>
      <c r="G1176" s="3" t="s">
        <v>0</v>
      </c>
      <c r="H1176" s="3" t="s">
        <v>50</v>
      </c>
      <c r="I1176" s="3" t="s">
        <v>2</v>
      </c>
      <c r="J1176" s="3" t="s">
        <v>16</v>
      </c>
      <c r="K1176" s="3" t="s">
        <v>9</v>
      </c>
      <c r="L1176" s="3" t="s">
        <v>10</v>
      </c>
      <c r="M1176" s="7">
        <v>1</v>
      </c>
      <c r="N1176" s="4">
        <v>90.3</v>
      </c>
      <c r="O1176" s="5">
        <v>0.05</v>
      </c>
      <c r="P1176" s="4">
        <v>45.07</v>
      </c>
      <c r="Q1176" s="4">
        <f t="shared" si="72"/>
        <v>85.784999999999997</v>
      </c>
      <c r="R1176" s="4">
        <f t="shared" si="73"/>
        <v>45.07</v>
      </c>
      <c r="S1176" s="4">
        <f t="shared" si="74"/>
        <v>40.714999999999996</v>
      </c>
      <c r="T1176" s="6">
        <f t="shared" si="75"/>
        <v>0.47461677449437545</v>
      </c>
    </row>
    <row r="1177" spans="1:20" ht="15.6">
      <c r="A1177" s="2">
        <v>1570</v>
      </c>
      <c r="B1177" s="10">
        <v>46196</v>
      </c>
      <c r="C1177" s="3">
        <f>YEAR(SalesDataTable[[#This Row],[Order Date]])</f>
        <v>2026</v>
      </c>
      <c r="D1177" s="13" t="str">
        <f>"Q"&amp;ROUNDUP(MONTH(SalesDataTable[[#This Row],[Order Date]])/3,0)</f>
        <v>Q2</v>
      </c>
      <c r="E1177" s="13">
        <f>MONTH(SalesDataTable[[#This Row],[Order Date]])</f>
        <v>6</v>
      </c>
      <c r="F1177" s="3" t="str">
        <f>TEXT(SalesDataTable[[#This Row],[Order Date]],"mmm")</f>
        <v>Jun</v>
      </c>
      <c r="G1177" s="3" t="s">
        <v>20</v>
      </c>
      <c r="H1177" s="3" t="s">
        <v>47</v>
      </c>
      <c r="I1177" s="3" t="s">
        <v>28</v>
      </c>
      <c r="J1177" s="3" t="s">
        <v>3</v>
      </c>
      <c r="K1177" s="3" t="s">
        <v>23</v>
      </c>
      <c r="L1177" s="3" t="s">
        <v>24</v>
      </c>
      <c r="M1177" s="7">
        <v>1</v>
      </c>
      <c r="N1177" s="4">
        <v>335.05</v>
      </c>
      <c r="O1177" s="5">
        <v>0</v>
      </c>
      <c r="P1177" s="4">
        <v>191.67</v>
      </c>
      <c r="Q1177" s="4">
        <f t="shared" si="72"/>
        <v>335.05</v>
      </c>
      <c r="R1177" s="4">
        <f t="shared" si="73"/>
        <v>191.67</v>
      </c>
      <c r="S1177" s="4">
        <f t="shared" si="74"/>
        <v>143.38000000000002</v>
      </c>
      <c r="T1177" s="6">
        <f t="shared" si="75"/>
        <v>0.42793612893597976</v>
      </c>
    </row>
    <row r="1178" spans="1:20" ht="15.6">
      <c r="A1178" s="2">
        <v>1932</v>
      </c>
      <c r="B1178" s="10">
        <v>46196</v>
      </c>
      <c r="C1178" s="3">
        <f>YEAR(SalesDataTable[[#This Row],[Order Date]])</f>
        <v>2026</v>
      </c>
      <c r="D1178" s="13" t="str">
        <f>"Q"&amp;ROUNDUP(MONTH(SalesDataTable[[#This Row],[Order Date]])/3,0)</f>
        <v>Q2</v>
      </c>
      <c r="E1178" s="13">
        <f>MONTH(SalesDataTable[[#This Row],[Order Date]])</f>
        <v>6</v>
      </c>
      <c r="F1178" s="3" t="str">
        <f>TEXT(SalesDataTable[[#This Row],[Order Date]],"mmm")</f>
        <v>Jun</v>
      </c>
      <c r="G1178" s="3" t="s">
        <v>20</v>
      </c>
      <c r="H1178" s="3" t="s">
        <v>33</v>
      </c>
      <c r="I1178" s="3" t="s">
        <v>2</v>
      </c>
      <c r="J1178" s="3" t="s">
        <v>13</v>
      </c>
      <c r="K1178" s="3" t="s">
        <v>14</v>
      </c>
      <c r="L1178" s="3" t="s">
        <v>15</v>
      </c>
      <c r="M1178" s="7">
        <v>1</v>
      </c>
      <c r="N1178" s="4">
        <v>35.9</v>
      </c>
      <c r="O1178" s="5">
        <v>0.05</v>
      </c>
      <c r="P1178" s="4">
        <v>13.81</v>
      </c>
      <c r="Q1178" s="4">
        <f t="shared" si="72"/>
        <v>34.104999999999997</v>
      </c>
      <c r="R1178" s="4">
        <f t="shared" si="73"/>
        <v>13.81</v>
      </c>
      <c r="S1178" s="4">
        <f t="shared" si="74"/>
        <v>20.294999999999995</v>
      </c>
      <c r="T1178" s="6">
        <f t="shared" si="75"/>
        <v>0.59507403606509301</v>
      </c>
    </row>
    <row r="1179" spans="1:20" ht="15.6">
      <c r="A1179" s="2">
        <v>4352</v>
      </c>
      <c r="B1179" s="10">
        <v>46196</v>
      </c>
      <c r="C1179" s="3">
        <f>YEAR(SalesDataTable[[#This Row],[Order Date]])</f>
        <v>2026</v>
      </c>
      <c r="D1179" s="13" t="str">
        <f>"Q"&amp;ROUNDUP(MONTH(SalesDataTable[[#This Row],[Order Date]])/3,0)</f>
        <v>Q2</v>
      </c>
      <c r="E1179" s="13">
        <f>MONTH(SalesDataTable[[#This Row],[Order Date]])</f>
        <v>6</v>
      </c>
      <c r="F1179" s="3" t="str">
        <f>TEXT(SalesDataTable[[#This Row],[Order Date]],"mmm")</f>
        <v>Jun</v>
      </c>
      <c r="G1179" s="3" t="s">
        <v>20</v>
      </c>
      <c r="H1179" s="3" t="s">
        <v>47</v>
      </c>
      <c r="I1179" s="3" t="s">
        <v>2</v>
      </c>
      <c r="J1179" s="3" t="s">
        <v>3</v>
      </c>
      <c r="K1179" s="3" t="s">
        <v>4</v>
      </c>
      <c r="L1179" s="3" t="s">
        <v>22</v>
      </c>
      <c r="M1179" s="7">
        <v>6</v>
      </c>
      <c r="N1179" s="4">
        <v>51.34</v>
      </c>
      <c r="O1179" s="5">
        <v>0.1</v>
      </c>
      <c r="P1179" s="4">
        <v>22.47</v>
      </c>
      <c r="Q1179" s="4">
        <f t="shared" si="72"/>
        <v>277.23600000000005</v>
      </c>
      <c r="R1179" s="4">
        <f t="shared" si="73"/>
        <v>134.82</v>
      </c>
      <c r="S1179" s="4">
        <f t="shared" si="74"/>
        <v>142.41600000000005</v>
      </c>
      <c r="T1179" s="6">
        <f t="shared" si="75"/>
        <v>0.51369951954291659</v>
      </c>
    </row>
    <row r="1180" spans="1:20" ht="15.6">
      <c r="A1180" s="2">
        <v>4561</v>
      </c>
      <c r="B1180" s="10">
        <v>46196</v>
      </c>
      <c r="C1180" s="3">
        <f>YEAR(SalesDataTable[[#This Row],[Order Date]])</f>
        <v>2026</v>
      </c>
      <c r="D1180" s="13" t="str">
        <f>"Q"&amp;ROUNDUP(MONTH(SalesDataTable[[#This Row],[Order Date]])/3,0)</f>
        <v>Q2</v>
      </c>
      <c r="E1180" s="13">
        <f>MONTH(SalesDataTable[[#This Row],[Order Date]])</f>
        <v>6</v>
      </c>
      <c r="F1180" s="3" t="str">
        <f>TEXT(SalesDataTable[[#This Row],[Order Date]],"mmm")</f>
        <v>Jun</v>
      </c>
      <c r="G1180" s="3" t="s">
        <v>0</v>
      </c>
      <c r="H1180" s="3" t="s">
        <v>1</v>
      </c>
      <c r="I1180" s="3" t="s">
        <v>19</v>
      </c>
      <c r="J1180" s="3" t="s">
        <v>3</v>
      </c>
      <c r="K1180" s="3" t="s">
        <v>9</v>
      </c>
      <c r="L1180" s="3" t="s">
        <v>37</v>
      </c>
      <c r="M1180" s="7">
        <v>1</v>
      </c>
      <c r="N1180" s="4">
        <v>157.91</v>
      </c>
      <c r="O1180" s="5">
        <v>0</v>
      </c>
      <c r="P1180" s="4">
        <v>77.12</v>
      </c>
      <c r="Q1180" s="4">
        <f t="shared" si="72"/>
        <v>157.91</v>
      </c>
      <c r="R1180" s="4">
        <f t="shared" si="73"/>
        <v>77.12</v>
      </c>
      <c r="S1180" s="4">
        <f t="shared" si="74"/>
        <v>80.789999999999992</v>
      </c>
      <c r="T1180" s="6">
        <f t="shared" si="75"/>
        <v>0.51162054334747642</v>
      </c>
    </row>
    <row r="1181" spans="1:20" ht="15.6">
      <c r="A1181" s="2">
        <v>4741</v>
      </c>
      <c r="B1181" s="10">
        <v>46196</v>
      </c>
      <c r="C1181" s="3">
        <f>YEAR(SalesDataTable[[#This Row],[Order Date]])</f>
        <v>2026</v>
      </c>
      <c r="D1181" s="13" t="str">
        <f>"Q"&amp;ROUNDUP(MONTH(SalesDataTable[[#This Row],[Order Date]])/3,0)</f>
        <v>Q2</v>
      </c>
      <c r="E1181" s="13">
        <f>MONTH(SalesDataTable[[#This Row],[Order Date]])</f>
        <v>6</v>
      </c>
      <c r="F1181" s="3" t="str">
        <f>TEXT(SalesDataTable[[#This Row],[Order Date]],"mmm")</f>
        <v>Jun</v>
      </c>
      <c r="G1181" s="3" t="s">
        <v>20</v>
      </c>
      <c r="H1181" s="3" t="s">
        <v>47</v>
      </c>
      <c r="I1181" s="3" t="s">
        <v>2</v>
      </c>
      <c r="J1181" s="3" t="s">
        <v>13</v>
      </c>
      <c r="K1181" s="3" t="s">
        <v>4</v>
      </c>
      <c r="L1181" s="3" t="s">
        <v>26</v>
      </c>
      <c r="M1181" s="7">
        <v>3</v>
      </c>
      <c r="N1181" s="4">
        <v>41.09</v>
      </c>
      <c r="O1181" s="5">
        <v>0.05</v>
      </c>
      <c r="P1181" s="4">
        <v>16.809999999999999</v>
      </c>
      <c r="Q1181" s="4">
        <f t="shared" si="72"/>
        <v>117.10650000000001</v>
      </c>
      <c r="R1181" s="4">
        <f t="shared" si="73"/>
        <v>50.429999999999993</v>
      </c>
      <c r="S1181" s="4">
        <f t="shared" si="74"/>
        <v>66.676500000000019</v>
      </c>
      <c r="T1181" s="6">
        <f t="shared" si="75"/>
        <v>0.569366346018368</v>
      </c>
    </row>
    <row r="1182" spans="1:20" ht="15.6">
      <c r="A1182" s="2">
        <v>4882</v>
      </c>
      <c r="B1182" s="10">
        <v>46196</v>
      </c>
      <c r="C1182" s="3">
        <f>YEAR(SalesDataTable[[#This Row],[Order Date]])</f>
        <v>2026</v>
      </c>
      <c r="D1182" s="13" t="str">
        <f>"Q"&amp;ROUNDUP(MONTH(SalesDataTable[[#This Row],[Order Date]])/3,0)</f>
        <v>Q2</v>
      </c>
      <c r="E1182" s="13">
        <f>MONTH(SalesDataTable[[#This Row],[Order Date]])</f>
        <v>6</v>
      </c>
      <c r="F1182" s="3" t="str">
        <f>TEXT(SalesDataTable[[#This Row],[Order Date]],"mmm")</f>
        <v>Jun</v>
      </c>
      <c r="G1182" s="3" t="s">
        <v>6</v>
      </c>
      <c r="H1182" s="3" t="s">
        <v>43</v>
      </c>
      <c r="I1182" s="3" t="s">
        <v>2</v>
      </c>
      <c r="J1182" s="3" t="s">
        <v>3</v>
      </c>
      <c r="K1182" s="3" t="s">
        <v>23</v>
      </c>
      <c r="L1182" s="3" t="s">
        <v>51</v>
      </c>
      <c r="M1182" s="7">
        <v>2</v>
      </c>
      <c r="N1182" s="4">
        <v>120.18</v>
      </c>
      <c r="O1182" s="5">
        <v>0.05</v>
      </c>
      <c r="P1182" s="4">
        <v>59.4</v>
      </c>
      <c r="Q1182" s="4">
        <f t="shared" si="72"/>
        <v>228.34200000000001</v>
      </c>
      <c r="R1182" s="4">
        <f t="shared" si="73"/>
        <v>118.8</v>
      </c>
      <c r="S1182" s="4">
        <f t="shared" si="74"/>
        <v>109.54200000000002</v>
      </c>
      <c r="T1182" s="6">
        <f t="shared" si="75"/>
        <v>0.47972777675591882</v>
      </c>
    </row>
    <row r="1183" spans="1:20" ht="15.6">
      <c r="A1183" s="2">
        <v>4885</v>
      </c>
      <c r="B1183" s="10">
        <v>46196</v>
      </c>
      <c r="C1183" s="3">
        <f>YEAR(SalesDataTable[[#This Row],[Order Date]])</f>
        <v>2026</v>
      </c>
      <c r="D1183" s="13" t="str">
        <f>"Q"&amp;ROUNDUP(MONTH(SalesDataTable[[#This Row],[Order Date]])/3,0)</f>
        <v>Q2</v>
      </c>
      <c r="E1183" s="13">
        <f>MONTH(SalesDataTable[[#This Row],[Order Date]])</f>
        <v>6</v>
      </c>
      <c r="F1183" s="3" t="str">
        <f>TEXT(SalesDataTable[[#This Row],[Order Date]],"mmm")</f>
        <v>Jun</v>
      </c>
      <c r="G1183" s="3" t="s">
        <v>20</v>
      </c>
      <c r="H1183" s="3" t="s">
        <v>47</v>
      </c>
      <c r="I1183" s="3" t="s">
        <v>28</v>
      </c>
      <c r="J1183" s="3" t="s">
        <v>13</v>
      </c>
      <c r="K1183" s="3" t="s">
        <v>23</v>
      </c>
      <c r="L1183" s="3" t="s">
        <v>29</v>
      </c>
      <c r="M1183" s="7">
        <v>1</v>
      </c>
      <c r="N1183" s="4">
        <v>198.1</v>
      </c>
      <c r="O1183" s="5">
        <v>0.1</v>
      </c>
      <c r="P1183" s="4">
        <v>103.46</v>
      </c>
      <c r="Q1183" s="4">
        <f t="shared" si="72"/>
        <v>178.29</v>
      </c>
      <c r="R1183" s="4">
        <f t="shared" si="73"/>
        <v>103.46</v>
      </c>
      <c r="S1183" s="4">
        <f t="shared" si="74"/>
        <v>74.83</v>
      </c>
      <c r="T1183" s="6">
        <f t="shared" si="75"/>
        <v>0.41970946211228899</v>
      </c>
    </row>
    <row r="1184" spans="1:20" ht="15.6">
      <c r="A1184" s="2">
        <v>4982</v>
      </c>
      <c r="B1184" s="10">
        <v>46196</v>
      </c>
      <c r="C1184" s="3">
        <f>YEAR(SalesDataTable[[#This Row],[Order Date]])</f>
        <v>2026</v>
      </c>
      <c r="D1184" s="13" t="str">
        <f>"Q"&amp;ROUNDUP(MONTH(SalesDataTable[[#This Row],[Order Date]])/3,0)</f>
        <v>Q2</v>
      </c>
      <c r="E1184" s="13">
        <f>MONTH(SalesDataTable[[#This Row],[Order Date]])</f>
        <v>6</v>
      </c>
      <c r="F1184" s="3" t="str">
        <f>TEXT(SalesDataTable[[#This Row],[Order Date]],"mmm")</f>
        <v>Jun</v>
      </c>
      <c r="G1184" s="3" t="s">
        <v>11</v>
      </c>
      <c r="H1184" s="3" t="s">
        <v>39</v>
      </c>
      <c r="I1184" s="3" t="s">
        <v>2</v>
      </c>
      <c r="J1184" s="3" t="s">
        <v>3</v>
      </c>
      <c r="K1184" s="3" t="s">
        <v>14</v>
      </c>
      <c r="L1184" s="3" t="s">
        <v>15</v>
      </c>
      <c r="M1184" s="7">
        <v>1</v>
      </c>
      <c r="N1184" s="4">
        <v>36.700000000000003</v>
      </c>
      <c r="O1184" s="5">
        <v>0.15</v>
      </c>
      <c r="P1184" s="4">
        <v>13.59</v>
      </c>
      <c r="Q1184" s="4">
        <f t="shared" si="72"/>
        <v>31.195</v>
      </c>
      <c r="R1184" s="4">
        <f t="shared" si="73"/>
        <v>13.59</v>
      </c>
      <c r="S1184" s="4">
        <f t="shared" si="74"/>
        <v>17.605</v>
      </c>
      <c r="T1184" s="6">
        <f t="shared" si="75"/>
        <v>0.56435326174066358</v>
      </c>
    </row>
    <row r="1185" spans="1:20" ht="15.6">
      <c r="A1185" s="2">
        <v>40</v>
      </c>
      <c r="B1185" s="10">
        <v>46197</v>
      </c>
      <c r="C1185" s="3">
        <f>YEAR(SalesDataTable[[#This Row],[Order Date]])</f>
        <v>2026</v>
      </c>
      <c r="D1185" s="13" t="str">
        <f>"Q"&amp;ROUNDUP(MONTH(SalesDataTable[[#This Row],[Order Date]])/3,0)</f>
        <v>Q2</v>
      </c>
      <c r="E1185" s="13">
        <f>MONTH(SalesDataTable[[#This Row],[Order Date]])</f>
        <v>6</v>
      </c>
      <c r="F1185" s="3" t="str">
        <f>TEXT(SalesDataTable[[#This Row],[Order Date]],"mmm")</f>
        <v>Jun</v>
      </c>
      <c r="G1185" s="3" t="s">
        <v>20</v>
      </c>
      <c r="H1185" s="3" t="s">
        <v>31</v>
      </c>
      <c r="I1185" s="3" t="s">
        <v>19</v>
      </c>
      <c r="J1185" s="3" t="s">
        <v>13</v>
      </c>
      <c r="K1185" s="3" t="s">
        <v>14</v>
      </c>
      <c r="L1185" s="3" t="s">
        <v>48</v>
      </c>
      <c r="M1185" s="7">
        <v>1</v>
      </c>
      <c r="N1185" s="4">
        <v>167.23</v>
      </c>
      <c r="O1185" s="5">
        <v>0.05</v>
      </c>
      <c r="P1185" s="4">
        <v>85.14</v>
      </c>
      <c r="Q1185" s="4">
        <f t="shared" si="72"/>
        <v>158.86849999999998</v>
      </c>
      <c r="R1185" s="4">
        <f t="shared" si="73"/>
        <v>85.14</v>
      </c>
      <c r="S1185" s="4">
        <f t="shared" si="74"/>
        <v>73.728499999999983</v>
      </c>
      <c r="T1185" s="6">
        <f t="shared" si="75"/>
        <v>0.46408507665144438</v>
      </c>
    </row>
    <row r="1186" spans="1:20" ht="15.6">
      <c r="A1186" s="2">
        <v>110</v>
      </c>
      <c r="B1186" s="10">
        <v>46197</v>
      </c>
      <c r="C1186" s="3">
        <f>YEAR(SalesDataTable[[#This Row],[Order Date]])</f>
        <v>2026</v>
      </c>
      <c r="D1186" s="13" t="str">
        <f>"Q"&amp;ROUNDUP(MONTH(SalesDataTable[[#This Row],[Order Date]])/3,0)</f>
        <v>Q2</v>
      </c>
      <c r="E1186" s="13">
        <f>MONTH(SalesDataTable[[#This Row],[Order Date]])</f>
        <v>6</v>
      </c>
      <c r="F1186" s="3" t="str">
        <f>TEXT(SalesDataTable[[#This Row],[Order Date]],"mmm")</f>
        <v>Jun</v>
      </c>
      <c r="G1186" s="3" t="s">
        <v>6</v>
      </c>
      <c r="H1186" s="3" t="s">
        <v>43</v>
      </c>
      <c r="I1186" s="3" t="s">
        <v>19</v>
      </c>
      <c r="J1186" s="3" t="s">
        <v>16</v>
      </c>
      <c r="K1186" s="3" t="s">
        <v>9</v>
      </c>
      <c r="L1186" s="3" t="s">
        <v>46</v>
      </c>
      <c r="M1186" s="7">
        <v>2</v>
      </c>
      <c r="N1186" s="4">
        <v>72.97</v>
      </c>
      <c r="O1186" s="5">
        <v>0</v>
      </c>
      <c r="P1186" s="4">
        <v>31.57</v>
      </c>
      <c r="Q1186" s="4">
        <f t="shared" si="72"/>
        <v>145.94</v>
      </c>
      <c r="R1186" s="4">
        <f t="shared" si="73"/>
        <v>63.14</v>
      </c>
      <c r="S1186" s="4">
        <f t="shared" si="74"/>
        <v>82.8</v>
      </c>
      <c r="T1186" s="6">
        <f t="shared" si="75"/>
        <v>0.56735644785528294</v>
      </c>
    </row>
    <row r="1187" spans="1:20" ht="15.6">
      <c r="A1187" s="2">
        <v>1169</v>
      </c>
      <c r="B1187" s="10">
        <v>46197</v>
      </c>
      <c r="C1187" s="3">
        <f>YEAR(SalesDataTable[[#This Row],[Order Date]])</f>
        <v>2026</v>
      </c>
      <c r="D1187" s="13" t="str">
        <f>"Q"&amp;ROUNDUP(MONTH(SalesDataTable[[#This Row],[Order Date]])/3,0)</f>
        <v>Q2</v>
      </c>
      <c r="E1187" s="13">
        <f>MONTH(SalesDataTable[[#This Row],[Order Date]])</f>
        <v>6</v>
      </c>
      <c r="F1187" s="3" t="str">
        <f>TEXT(SalesDataTable[[#This Row],[Order Date]],"mmm")</f>
        <v>Jun</v>
      </c>
      <c r="G1187" s="3" t="s">
        <v>6</v>
      </c>
      <c r="H1187" s="3" t="s">
        <v>41</v>
      </c>
      <c r="I1187" s="3" t="s">
        <v>19</v>
      </c>
      <c r="J1187" s="3" t="s">
        <v>13</v>
      </c>
      <c r="K1187" s="3" t="s">
        <v>4</v>
      </c>
      <c r="L1187" s="3" t="s">
        <v>5</v>
      </c>
      <c r="M1187" s="7">
        <v>3</v>
      </c>
      <c r="N1187" s="4">
        <v>82.91</v>
      </c>
      <c r="O1187" s="5">
        <v>0</v>
      </c>
      <c r="P1187" s="4">
        <v>42.29</v>
      </c>
      <c r="Q1187" s="4">
        <f t="shared" si="72"/>
        <v>248.73</v>
      </c>
      <c r="R1187" s="4">
        <f t="shared" si="73"/>
        <v>126.87</v>
      </c>
      <c r="S1187" s="4">
        <f t="shared" si="74"/>
        <v>121.85999999999999</v>
      </c>
      <c r="T1187" s="6">
        <f t="shared" si="75"/>
        <v>0.4899288384995778</v>
      </c>
    </row>
    <row r="1188" spans="1:20" ht="15.6">
      <c r="A1188" s="2">
        <v>2211</v>
      </c>
      <c r="B1188" s="10">
        <v>46197</v>
      </c>
      <c r="C1188" s="3">
        <f>YEAR(SalesDataTable[[#This Row],[Order Date]])</f>
        <v>2026</v>
      </c>
      <c r="D1188" s="13" t="str">
        <f>"Q"&amp;ROUNDUP(MONTH(SalesDataTable[[#This Row],[Order Date]])/3,0)</f>
        <v>Q2</v>
      </c>
      <c r="E1188" s="13">
        <f>MONTH(SalesDataTable[[#This Row],[Order Date]])</f>
        <v>6</v>
      </c>
      <c r="F1188" s="3" t="str">
        <f>TEXT(SalesDataTable[[#This Row],[Order Date]],"mmm")</f>
        <v>Jun</v>
      </c>
      <c r="G1188" s="3" t="s">
        <v>11</v>
      </c>
      <c r="H1188" s="3" t="s">
        <v>39</v>
      </c>
      <c r="I1188" s="3" t="s">
        <v>28</v>
      </c>
      <c r="J1188" s="3" t="s">
        <v>13</v>
      </c>
      <c r="K1188" s="3" t="s">
        <v>34</v>
      </c>
      <c r="L1188" s="3" t="s">
        <v>35</v>
      </c>
      <c r="M1188" s="7">
        <v>2</v>
      </c>
      <c r="N1188" s="4">
        <v>41.25</v>
      </c>
      <c r="O1188" s="5">
        <v>0</v>
      </c>
      <c r="P1188" s="4">
        <v>14.72</v>
      </c>
      <c r="Q1188" s="4">
        <f t="shared" si="72"/>
        <v>82.5</v>
      </c>
      <c r="R1188" s="4">
        <f t="shared" si="73"/>
        <v>29.44</v>
      </c>
      <c r="S1188" s="4">
        <f t="shared" si="74"/>
        <v>53.06</v>
      </c>
      <c r="T1188" s="6">
        <f t="shared" si="75"/>
        <v>0.64315151515151514</v>
      </c>
    </row>
    <row r="1189" spans="1:20" ht="15.6">
      <c r="A1189" s="2">
        <v>3494</v>
      </c>
      <c r="B1189" s="10">
        <v>46197</v>
      </c>
      <c r="C1189" s="3">
        <f>YEAR(SalesDataTable[[#This Row],[Order Date]])</f>
        <v>2026</v>
      </c>
      <c r="D1189" s="13" t="str">
        <f>"Q"&amp;ROUNDUP(MONTH(SalesDataTable[[#This Row],[Order Date]])/3,0)</f>
        <v>Q2</v>
      </c>
      <c r="E1189" s="13">
        <f>MONTH(SalesDataTable[[#This Row],[Order Date]])</f>
        <v>6</v>
      </c>
      <c r="F1189" s="3" t="str">
        <f>TEXT(SalesDataTable[[#This Row],[Order Date]],"mmm")</f>
        <v>Jun</v>
      </c>
      <c r="G1189" s="3" t="s">
        <v>20</v>
      </c>
      <c r="H1189" s="3" t="s">
        <v>33</v>
      </c>
      <c r="I1189" s="3" t="s">
        <v>8</v>
      </c>
      <c r="J1189" s="3" t="s">
        <v>16</v>
      </c>
      <c r="K1189" s="3" t="s">
        <v>23</v>
      </c>
      <c r="L1189" s="3" t="s">
        <v>29</v>
      </c>
      <c r="M1189" s="7">
        <v>6</v>
      </c>
      <c r="N1189" s="4">
        <v>194.79</v>
      </c>
      <c r="O1189" s="5">
        <v>0.15</v>
      </c>
      <c r="P1189" s="4">
        <v>106.78</v>
      </c>
      <c r="Q1189" s="4">
        <f t="shared" si="72"/>
        <v>993.42899999999997</v>
      </c>
      <c r="R1189" s="4">
        <f t="shared" si="73"/>
        <v>640.68000000000006</v>
      </c>
      <c r="S1189" s="4">
        <f t="shared" si="74"/>
        <v>352.74899999999991</v>
      </c>
      <c r="T1189" s="6">
        <f t="shared" si="75"/>
        <v>0.3550822454347517</v>
      </c>
    </row>
    <row r="1190" spans="1:20" ht="15.6">
      <c r="A1190" s="2">
        <v>3586</v>
      </c>
      <c r="B1190" s="10">
        <v>46197</v>
      </c>
      <c r="C1190" s="3">
        <f>YEAR(SalesDataTable[[#This Row],[Order Date]])</f>
        <v>2026</v>
      </c>
      <c r="D1190" s="13" t="str">
        <f>"Q"&amp;ROUNDUP(MONTH(SalesDataTable[[#This Row],[Order Date]])/3,0)</f>
        <v>Q2</v>
      </c>
      <c r="E1190" s="13">
        <f>MONTH(SalesDataTable[[#This Row],[Order Date]])</f>
        <v>6</v>
      </c>
      <c r="F1190" s="3" t="str">
        <f>TEXT(SalesDataTable[[#This Row],[Order Date]],"mmm")</f>
        <v>Jun</v>
      </c>
      <c r="G1190" s="3" t="s">
        <v>0</v>
      </c>
      <c r="H1190" s="3" t="s">
        <v>50</v>
      </c>
      <c r="I1190" s="3" t="s">
        <v>8</v>
      </c>
      <c r="J1190" s="3" t="s">
        <v>16</v>
      </c>
      <c r="K1190" s="3" t="s">
        <v>23</v>
      </c>
      <c r="L1190" s="3" t="s">
        <v>29</v>
      </c>
      <c r="M1190" s="7">
        <v>6</v>
      </c>
      <c r="N1190" s="4">
        <v>193.13</v>
      </c>
      <c r="O1190" s="5">
        <v>0.15</v>
      </c>
      <c r="P1190" s="4">
        <v>106.49</v>
      </c>
      <c r="Q1190" s="4">
        <f t="shared" si="72"/>
        <v>984.96299999999997</v>
      </c>
      <c r="R1190" s="4">
        <f t="shared" si="73"/>
        <v>638.93999999999994</v>
      </c>
      <c r="S1190" s="4">
        <f t="shared" si="74"/>
        <v>346.02300000000002</v>
      </c>
      <c r="T1190" s="6">
        <f t="shared" si="75"/>
        <v>0.35130558203709178</v>
      </c>
    </row>
    <row r="1191" spans="1:20" ht="15.6">
      <c r="A1191" s="2">
        <v>3660</v>
      </c>
      <c r="B1191" s="10">
        <v>46197</v>
      </c>
      <c r="C1191" s="3">
        <f>YEAR(SalesDataTable[[#This Row],[Order Date]])</f>
        <v>2026</v>
      </c>
      <c r="D1191" s="13" t="str">
        <f>"Q"&amp;ROUNDUP(MONTH(SalesDataTable[[#This Row],[Order Date]])/3,0)</f>
        <v>Q2</v>
      </c>
      <c r="E1191" s="13">
        <f>MONTH(SalesDataTable[[#This Row],[Order Date]])</f>
        <v>6</v>
      </c>
      <c r="F1191" s="3" t="str">
        <f>TEXT(SalesDataTable[[#This Row],[Order Date]],"mmm")</f>
        <v>Jun</v>
      </c>
      <c r="G1191" s="3" t="s">
        <v>11</v>
      </c>
      <c r="H1191" s="3" t="s">
        <v>18</v>
      </c>
      <c r="I1191" s="3" t="s">
        <v>2</v>
      </c>
      <c r="J1191" s="3" t="s">
        <v>13</v>
      </c>
      <c r="K1191" s="3" t="s">
        <v>4</v>
      </c>
      <c r="L1191" s="3" t="s">
        <v>5</v>
      </c>
      <c r="M1191" s="7">
        <v>1</v>
      </c>
      <c r="N1191" s="4">
        <v>82.7</v>
      </c>
      <c r="O1191" s="5">
        <v>0.05</v>
      </c>
      <c r="P1191" s="4">
        <v>42.16</v>
      </c>
      <c r="Q1191" s="4">
        <f t="shared" si="72"/>
        <v>78.564999999999998</v>
      </c>
      <c r="R1191" s="4">
        <f t="shared" si="73"/>
        <v>42.16</v>
      </c>
      <c r="S1191" s="4">
        <f t="shared" si="74"/>
        <v>36.405000000000001</v>
      </c>
      <c r="T1191" s="6">
        <f t="shared" si="75"/>
        <v>0.46337427607713361</v>
      </c>
    </row>
    <row r="1192" spans="1:20" ht="15.6">
      <c r="A1192" s="2">
        <v>4307</v>
      </c>
      <c r="B1192" s="10">
        <v>46197</v>
      </c>
      <c r="C1192" s="3">
        <f>YEAR(SalesDataTable[[#This Row],[Order Date]])</f>
        <v>2026</v>
      </c>
      <c r="D1192" s="13" t="str">
        <f>"Q"&amp;ROUNDUP(MONTH(SalesDataTable[[#This Row],[Order Date]])/3,0)</f>
        <v>Q2</v>
      </c>
      <c r="E1192" s="13">
        <f>MONTH(SalesDataTable[[#This Row],[Order Date]])</f>
        <v>6</v>
      </c>
      <c r="F1192" s="3" t="str">
        <f>TEXT(SalesDataTable[[#This Row],[Order Date]],"mmm")</f>
        <v>Jun</v>
      </c>
      <c r="G1192" s="3" t="s">
        <v>20</v>
      </c>
      <c r="H1192" s="3" t="s">
        <v>33</v>
      </c>
      <c r="I1192" s="3" t="s">
        <v>2</v>
      </c>
      <c r="J1192" s="3" t="s">
        <v>16</v>
      </c>
      <c r="K1192" s="3" t="s">
        <v>4</v>
      </c>
      <c r="L1192" s="3" t="s">
        <v>26</v>
      </c>
      <c r="M1192" s="7">
        <v>1</v>
      </c>
      <c r="N1192" s="4">
        <v>40.33</v>
      </c>
      <c r="O1192" s="5">
        <v>0</v>
      </c>
      <c r="P1192" s="4">
        <v>16.48</v>
      </c>
      <c r="Q1192" s="4">
        <f t="shared" si="72"/>
        <v>40.33</v>
      </c>
      <c r="R1192" s="4">
        <f t="shared" si="73"/>
        <v>16.48</v>
      </c>
      <c r="S1192" s="4">
        <f t="shared" si="74"/>
        <v>23.849999999999998</v>
      </c>
      <c r="T1192" s="6">
        <f t="shared" si="75"/>
        <v>0.59137118770146291</v>
      </c>
    </row>
    <row r="1193" spans="1:20" ht="15.6">
      <c r="A1193" s="2">
        <v>5133</v>
      </c>
      <c r="B1193" s="10">
        <v>46197</v>
      </c>
      <c r="C1193" s="3">
        <f>YEAR(SalesDataTable[[#This Row],[Order Date]])</f>
        <v>2026</v>
      </c>
      <c r="D1193" s="13" t="str">
        <f>"Q"&amp;ROUNDUP(MONTH(SalesDataTable[[#This Row],[Order Date]])/3,0)</f>
        <v>Q2</v>
      </c>
      <c r="E1193" s="13">
        <f>MONTH(SalesDataTable[[#This Row],[Order Date]])</f>
        <v>6</v>
      </c>
      <c r="F1193" s="3" t="str">
        <f>TEXT(SalesDataTable[[#This Row],[Order Date]],"mmm")</f>
        <v>Jun</v>
      </c>
      <c r="G1193" s="3" t="s">
        <v>0</v>
      </c>
      <c r="H1193" s="3" t="s">
        <v>1</v>
      </c>
      <c r="I1193" s="3" t="s">
        <v>2</v>
      </c>
      <c r="J1193" s="3" t="s">
        <v>16</v>
      </c>
      <c r="K1193" s="3" t="s">
        <v>23</v>
      </c>
      <c r="L1193" s="3" t="s">
        <v>40</v>
      </c>
      <c r="M1193" s="7">
        <v>1</v>
      </c>
      <c r="N1193" s="4">
        <v>81.99</v>
      </c>
      <c r="O1193" s="5">
        <v>0.15</v>
      </c>
      <c r="P1193" s="4">
        <v>40.29</v>
      </c>
      <c r="Q1193" s="4">
        <f t="shared" si="72"/>
        <v>69.691499999999991</v>
      </c>
      <c r="R1193" s="4">
        <f t="shared" si="73"/>
        <v>40.29</v>
      </c>
      <c r="S1193" s="4">
        <f t="shared" si="74"/>
        <v>29.401499999999992</v>
      </c>
      <c r="T1193" s="6">
        <f t="shared" si="75"/>
        <v>0.4218807171606293</v>
      </c>
    </row>
    <row r="1194" spans="1:20" ht="15.6">
      <c r="A1194" s="2">
        <v>472</v>
      </c>
      <c r="B1194" s="10">
        <v>46198</v>
      </c>
      <c r="C1194" s="3">
        <f>YEAR(SalesDataTable[[#This Row],[Order Date]])</f>
        <v>2026</v>
      </c>
      <c r="D1194" s="13" t="str">
        <f>"Q"&amp;ROUNDUP(MONTH(SalesDataTable[[#This Row],[Order Date]])/3,0)</f>
        <v>Q2</v>
      </c>
      <c r="E1194" s="13">
        <f>MONTH(SalesDataTable[[#This Row],[Order Date]])</f>
        <v>6</v>
      </c>
      <c r="F1194" s="3" t="str">
        <f>TEXT(SalesDataTable[[#This Row],[Order Date]],"mmm")</f>
        <v>Jun</v>
      </c>
      <c r="G1194" s="3" t="s">
        <v>6</v>
      </c>
      <c r="H1194" s="3" t="s">
        <v>27</v>
      </c>
      <c r="I1194" s="3" t="s">
        <v>19</v>
      </c>
      <c r="J1194" s="3" t="s">
        <v>16</v>
      </c>
      <c r="K1194" s="3" t="s">
        <v>14</v>
      </c>
      <c r="L1194" s="3" t="s">
        <v>32</v>
      </c>
      <c r="M1194" s="7">
        <v>3</v>
      </c>
      <c r="N1194" s="4">
        <v>46.29</v>
      </c>
      <c r="O1194" s="5">
        <v>0</v>
      </c>
      <c r="P1194" s="4">
        <v>18.309999999999999</v>
      </c>
      <c r="Q1194" s="4">
        <f t="shared" si="72"/>
        <v>138.87</v>
      </c>
      <c r="R1194" s="4">
        <f t="shared" si="73"/>
        <v>54.929999999999993</v>
      </c>
      <c r="S1194" s="4">
        <f t="shared" si="74"/>
        <v>83.940000000000012</v>
      </c>
      <c r="T1194" s="6">
        <f t="shared" si="75"/>
        <v>0.60445020522791104</v>
      </c>
    </row>
    <row r="1195" spans="1:20" ht="15.6">
      <c r="A1195" s="2">
        <v>689</v>
      </c>
      <c r="B1195" s="10">
        <v>46198</v>
      </c>
      <c r="C1195" s="3">
        <f>YEAR(SalesDataTable[[#This Row],[Order Date]])</f>
        <v>2026</v>
      </c>
      <c r="D1195" s="13" t="str">
        <f>"Q"&amp;ROUNDUP(MONTH(SalesDataTable[[#This Row],[Order Date]])/3,0)</f>
        <v>Q2</v>
      </c>
      <c r="E1195" s="13">
        <f>MONTH(SalesDataTable[[#This Row],[Order Date]])</f>
        <v>6</v>
      </c>
      <c r="F1195" s="3" t="str">
        <f>TEXT(SalesDataTable[[#This Row],[Order Date]],"mmm")</f>
        <v>Jun</v>
      </c>
      <c r="G1195" s="3" t="s">
        <v>20</v>
      </c>
      <c r="H1195" s="3" t="s">
        <v>31</v>
      </c>
      <c r="I1195" s="3" t="s">
        <v>2</v>
      </c>
      <c r="J1195" s="3" t="s">
        <v>13</v>
      </c>
      <c r="K1195" s="3" t="s">
        <v>4</v>
      </c>
      <c r="L1195" s="3" t="s">
        <v>26</v>
      </c>
      <c r="M1195" s="7">
        <v>1</v>
      </c>
      <c r="N1195" s="4">
        <v>39.729999999999997</v>
      </c>
      <c r="O1195" s="5">
        <v>0</v>
      </c>
      <c r="P1195" s="4">
        <v>16.55</v>
      </c>
      <c r="Q1195" s="4">
        <f t="shared" si="72"/>
        <v>39.729999999999997</v>
      </c>
      <c r="R1195" s="4">
        <f t="shared" si="73"/>
        <v>16.55</v>
      </c>
      <c r="S1195" s="4">
        <f t="shared" si="74"/>
        <v>23.179999999999996</v>
      </c>
      <c r="T1195" s="6">
        <f t="shared" si="75"/>
        <v>0.58343820790334755</v>
      </c>
    </row>
    <row r="1196" spans="1:20" ht="15.6">
      <c r="A1196" s="2">
        <v>864</v>
      </c>
      <c r="B1196" s="10">
        <v>46198</v>
      </c>
      <c r="C1196" s="3">
        <f>YEAR(SalesDataTable[[#This Row],[Order Date]])</f>
        <v>2026</v>
      </c>
      <c r="D1196" s="13" t="str">
        <f>"Q"&amp;ROUNDUP(MONTH(SalesDataTable[[#This Row],[Order Date]])/3,0)</f>
        <v>Q2</v>
      </c>
      <c r="E1196" s="13">
        <f>MONTH(SalesDataTable[[#This Row],[Order Date]])</f>
        <v>6</v>
      </c>
      <c r="F1196" s="3" t="str">
        <f>TEXT(SalesDataTable[[#This Row],[Order Date]],"mmm")</f>
        <v>Jun</v>
      </c>
      <c r="G1196" s="3" t="s">
        <v>20</v>
      </c>
      <c r="H1196" s="3" t="s">
        <v>33</v>
      </c>
      <c r="I1196" s="3" t="s">
        <v>2</v>
      </c>
      <c r="J1196" s="3" t="s">
        <v>13</v>
      </c>
      <c r="K1196" s="3" t="s">
        <v>14</v>
      </c>
      <c r="L1196" s="3" t="s">
        <v>44</v>
      </c>
      <c r="M1196" s="7">
        <v>4</v>
      </c>
      <c r="N1196" s="4">
        <v>131.02000000000001</v>
      </c>
      <c r="O1196" s="5">
        <v>0.05</v>
      </c>
      <c r="P1196" s="4">
        <v>67.42</v>
      </c>
      <c r="Q1196" s="4">
        <f t="shared" si="72"/>
        <v>497.87600000000003</v>
      </c>
      <c r="R1196" s="4">
        <f t="shared" si="73"/>
        <v>269.68</v>
      </c>
      <c r="S1196" s="4">
        <f t="shared" si="74"/>
        <v>228.19600000000003</v>
      </c>
      <c r="T1196" s="6">
        <f t="shared" si="75"/>
        <v>0.45833902417469413</v>
      </c>
    </row>
    <row r="1197" spans="1:20" ht="15.6">
      <c r="A1197" s="2">
        <v>1163</v>
      </c>
      <c r="B1197" s="10">
        <v>46198</v>
      </c>
      <c r="C1197" s="3">
        <f>YEAR(SalesDataTable[[#This Row],[Order Date]])</f>
        <v>2026</v>
      </c>
      <c r="D1197" s="13" t="str">
        <f>"Q"&amp;ROUNDUP(MONTH(SalesDataTable[[#This Row],[Order Date]])/3,0)</f>
        <v>Q2</v>
      </c>
      <c r="E1197" s="13">
        <f>MONTH(SalesDataTable[[#This Row],[Order Date]])</f>
        <v>6</v>
      </c>
      <c r="F1197" s="3" t="str">
        <f>TEXT(SalesDataTable[[#This Row],[Order Date]],"mmm")</f>
        <v>Jun</v>
      </c>
      <c r="G1197" s="3" t="s">
        <v>6</v>
      </c>
      <c r="H1197" s="3" t="s">
        <v>43</v>
      </c>
      <c r="I1197" s="3" t="s">
        <v>2</v>
      </c>
      <c r="J1197" s="3" t="s">
        <v>13</v>
      </c>
      <c r="K1197" s="3" t="s">
        <v>14</v>
      </c>
      <c r="L1197" s="3" t="s">
        <v>32</v>
      </c>
      <c r="M1197" s="7">
        <v>2</v>
      </c>
      <c r="N1197" s="4">
        <v>46.69</v>
      </c>
      <c r="O1197" s="5">
        <v>0.05</v>
      </c>
      <c r="P1197" s="4">
        <v>18.23</v>
      </c>
      <c r="Q1197" s="4">
        <f t="shared" si="72"/>
        <v>88.710999999999999</v>
      </c>
      <c r="R1197" s="4">
        <f t="shared" si="73"/>
        <v>36.46</v>
      </c>
      <c r="S1197" s="4">
        <f t="shared" si="74"/>
        <v>52.250999999999998</v>
      </c>
      <c r="T1197" s="6">
        <f t="shared" si="75"/>
        <v>0.58900249123558523</v>
      </c>
    </row>
    <row r="1198" spans="1:20" ht="15.6">
      <c r="A1198" s="2">
        <v>1323</v>
      </c>
      <c r="B1198" s="10">
        <v>46198</v>
      </c>
      <c r="C1198" s="3">
        <f>YEAR(SalesDataTable[[#This Row],[Order Date]])</f>
        <v>2026</v>
      </c>
      <c r="D1198" s="13" t="str">
        <f>"Q"&amp;ROUNDUP(MONTH(SalesDataTable[[#This Row],[Order Date]])/3,0)</f>
        <v>Q2</v>
      </c>
      <c r="E1198" s="13">
        <f>MONTH(SalesDataTable[[#This Row],[Order Date]])</f>
        <v>6</v>
      </c>
      <c r="F1198" s="3" t="str">
        <f>TEXT(SalesDataTable[[#This Row],[Order Date]],"mmm")</f>
        <v>Jun</v>
      </c>
      <c r="G1198" s="3" t="s">
        <v>6</v>
      </c>
      <c r="H1198" s="3" t="s">
        <v>43</v>
      </c>
      <c r="I1198" s="3" t="s">
        <v>2</v>
      </c>
      <c r="J1198" s="3" t="s">
        <v>3</v>
      </c>
      <c r="K1198" s="3" t="s">
        <v>34</v>
      </c>
      <c r="L1198" s="3" t="s">
        <v>35</v>
      </c>
      <c r="M1198" s="7">
        <v>2</v>
      </c>
      <c r="N1198" s="4">
        <v>39.57</v>
      </c>
      <c r="O1198" s="5">
        <v>0.1</v>
      </c>
      <c r="P1198" s="4">
        <v>14.64</v>
      </c>
      <c r="Q1198" s="4">
        <f t="shared" si="72"/>
        <v>71.225999999999999</v>
      </c>
      <c r="R1198" s="4">
        <f t="shared" si="73"/>
        <v>29.28</v>
      </c>
      <c r="S1198" s="4">
        <f t="shared" si="74"/>
        <v>41.945999999999998</v>
      </c>
      <c r="T1198" s="6">
        <f t="shared" si="75"/>
        <v>0.58891416055934631</v>
      </c>
    </row>
    <row r="1199" spans="1:20" ht="15.6">
      <c r="A1199" s="2">
        <v>2098</v>
      </c>
      <c r="B1199" s="10">
        <v>46198</v>
      </c>
      <c r="C1199" s="3">
        <f>YEAR(SalesDataTable[[#This Row],[Order Date]])</f>
        <v>2026</v>
      </c>
      <c r="D1199" s="13" t="str">
        <f>"Q"&amp;ROUNDUP(MONTH(SalesDataTable[[#This Row],[Order Date]])/3,0)</f>
        <v>Q2</v>
      </c>
      <c r="E1199" s="13">
        <f>MONTH(SalesDataTable[[#This Row],[Order Date]])</f>
        <v>6</v>
      </c>
      <c r="F1199" s="3" t="str">
        <f>TEXT(SalesDataTable[[#This Row],[Order Date]],"mmm")</f>
        <v>Jun</v>
      </c>
      <c r="G1199" s="3" t="s">
        <v>11</v>
      </c>
      <c r="H1199" s="3" t="s">
        <v>12</v>
      </c>
      <c r="I1199" s="3" t="s">
        <v>2</v>
      </c>
      <c r="J1199" s="3" t="s">
        <v>3</v>
      </c>
      <c r="K1199" s="3" t="s">
        <v>9</v>
      </c>
      <c r="L1199" s="3" t="s">
        <v>17</v>
      </c>
      <c r="M1199" s="7">
        <v>1</v>
      </c>
      <c r="N1199" s="4">
        <v>146.46</v>
      </c>
      <c r="O1199" s="5">
        <v>0.15</v>
      </c>
      <c r="P1199" s="4">
        <v>80.760000000000005</v>
      </c>
      <c r="Q1199" s="4">
        <f t="shared" si="72"/>
        <v>124.491</v>
      </c>
      <c r="R1199" s="4">
        <f t="shared" si="73"/>
        <v>80.760000000000005</v>
      </c>
      <c r="S1199" s="4">
        <f t="shared" si="74"/>
        <v>43.730999999999995</v>
      </c>
      <c r="T1199" s="6">
        <f t="shared" si="75"/>
        <v>0.35127840566787955</v>
      </c>
    </row>
    <row r="1200" spans="1:20" ht="15.6">
      <c r="A1200" s="2">
        <v>2190</v>
      </c>
      <c r="B1200" s="10">
        <v>46198</v>
      </c>
      <c r="C1200" s="3">
        <f>YEAR(SalesDataTable[[#This Row],[Order Date]])</f>
        <v>2026</v>
      </c>
      <c r="D1200" s="13" t="str">
        <f>"Q"&amp;ROUNDUP(MONTH(SalesDataTable[[#This Row],[Order Date]])/3,0)</f>
        <v>Q2</v>
      </c>
      <c r="E1200" s="13">
        <f>MONTH(SalesDataTable[[#This Row],[Order Date]])</f>
        <v>6</v>
      </c>
      <c r="F1200" s="3" t="str">
        <f>TEXT(SalesDataTable[[#This Row],[Order Date]],"mmm")</f>
        <v>Jun</v>
      </c>
      <c r="G1200" s="3" t="s">
        <v>6</v>
      </c>
      <c r="H1200" s="3" t="s">
        <v>27</v>
      </c>
      <c r="I1200" s="3" t="s">
        <v>19</v>
      </c>
      <c r="J1200" s="3" t="s">
        <v>16</v>
      </c>
      <c r="K1200" s="3" t="s">
        <v>4</v>
      </c>
      <c r="L1200" s="3" t="s">
        <v>22</v>
      </c>
      <c r="M1200" s="7">
        <v>5</v>
      </c>
      <c r="N1200" s="4">
        <v>50.78</v>
      </c>
      <c r="O1200" s="5">
        <v>0</v>
      </c>
      <c r="P1200" s="4">
        <v>22.68</v>
      </c>
      <c r="Q1200" s="4">
        <f t="shared" si="72"/>
        <v>253.9</v>
      </c>
      <c r="R1200" s="4">
        <f t="shared" si="73"/>
        <v>113.4</v>
      </c>
      <c r="S1200" s="4">
        <f t="shared" si="74"/>
        <v>140.5</v>
      </c>
      <c r="T1200" s="6">
        <f t="shared" si="75"/>
        <v>0.55336746750689247</v>
      </c>
    </row>
    <row r="1201" spans="1:20" ht="15.6">
      <c r="A1201" s="2">
        <v>2664</v>
      </c>
      <c r="B1201" s="10">
        <v>46198</v>
      </c>
      <c r="C1201" s="3">
        <f>YEAR(SalesDataTable[[#This Row],[Order Date]])</f>
        <v>2026</v>
      </c>
      <c r="D1201" s="13" t="str">
        <f>"Q"&amp;ROUNDUP(MONTH(SalesDataTable[[#This Row],[Order Date]])/3,0)</f>
        <v>Q2</v>
      </c>
      <c r="E1201" s="13">
        <f>MONTH(SalesDataTable[[#This Row],[Order Date]])</f>
        <v>6</v>
      </c>
      <c r="F1201" s="3" t="str">
        <f>TEXT(SalesDataTable[[#This Row],[Order Date]],"mmm")</f>
        <v>Jun</v>
      </c>
      <c r="G1201" s="3" t="s">
        <v>11</v>
      </c>
      <c r="H1201" s="3" t="s">
        <v>39</v>
      </c>
      <c r="I1201" s="3" t="s">
        <v>28</v>
      </c>
      <c r="J1201" s="3" t="s">
        <v>3</v>
      </c>
      <c r="K1201" s="3" t="s">
        <v>14</v>
      </c>
      <c r="L1201" s="3" t="s">
        <v>32</v>
      </c>
      <c r="M1201" s="7">
        <v>3</v>
      </c>
      <c r="N1201" s="4">
        <v>47.61</v>
      </c>
      <c r="O1201" s="5">
        <v>0</v>
      </c>
      <c r="P1201" s="4">
        <v>18.21</v>
      </c>
      <c r="Q1201" s="4">
        <f t="shared" si="72"/>
        <v>142.82999999999998</v>
      </c>
      <c r="R1201" s="4">
        <f t="shared" si="73"/>
        <v>54.63</v>
      </c>
      <c r="S1201" s="4">
        <f t="shared" si="74"/>
        <v>88.199999999999989</v>
      </c>
      <c r="T1201" s="6">
        <f t="shared" si="75"/>
        <v>0.61751732829237549</v>
      </c>
    </row>
    <row r="1202" spans="1:20" ht="15.6">
      <c r="A1202" s="2">
        <v>2992</v>
      </c>
      <c r="B1202" s="10">
        <v>46198</v>
      </c>
      <c r="C1202" s="3">
        <f>YEAR(SalesDataTable[[#This Row],[Order Date]])</f>
        <v>2026</v>
      </c>
      <c r="D1202" s="13" t="str">
        <f>"Q"&amp;ROUNDUP(MONTH(SalesDataTable[[#This Row],[Order Date]])/3,0)</f>
        <v>Q2</v>
      </c>
      <c r="E1202" s="13">
        <f>MONTH(SalesDataTable[[#This Row],[Order Date]])</f>
        <v>6</v>
      </c>
      <c r="F1202" s="3" t="str">
        <f>TEXT(SalesDataTable[[#This Row],[Order Date]],"mmm")</f>
        <v>Jun</v>
      </c>
      <c r="G1202" s="3" t="s">
        <v>11</v>
      </c>
      <c r="H1202" s="3" t="s">
        <v>52</v>
      </c>
      <c r="I1202" s="3" t="s">
        <v>2</v>
      </c>
      <c r="J1202" s="3" t="s">
        <v>13</v>
      </c>
      <c r="K1202" s="3" t="s">
        <v>4</v>
      </c>
      <c r="L1202" s="3" t="s">
        <v>22</v>
      </c>
      <c r="M1202" s="7">
        <v>1</v>
      </c>
      <c r="N1202" s="4">
        <v>50.75</v>
      </c>
      <c r="O1202" s="5">
        <v>0.1</v>
      </c>
      <c r="P1202" s="4">
        <v>22.94</v>
      </c>
      <c r="Q1202" s="4">
        <f t="shared" si="72"/>
        <v>45.675000000000004</v>
      </c>
      <c r="R1202" s="4">
        <f t="shared" si="73"/>
        <v>22.94</v>
      </c>
      <c r="S1202" s="4">
        <f t="shared" si="74"/>
        <v>22.735000000000003</v>
      </c>
      <c r="T1202" s="6">
        <f t="shared" si="75"/>
        <v>0.49775588396278053</v>
      </c>
    </row>
    <row r="1203" spans="1:20" ht="15.6">
      <c r="A1203" s="2">
        <v>3120</v>
      </c>
      <c r="B1203" s="10">
        <v>46198</v>
      </c>
      <c r="C1203" s="3">
        <f>YEAR(SalesDataTable[[#This Row],[Order Date]])</f>
        <v>2026</v>
      </c>
      <c r="D1203" s="13" t="str">
        <f>"Q"&amp;ROUNDUP(MONTH(SalesDataTable[[#This Row],[Order Date]])/3,0)</f>
        <v>Q2</v>
      </c>
      <c r="E1203" s="13">
        <f>MONTH(SalesDataTable[[#This Row],[Order Date]])</f>
        <v>6</v>
      </c>
      <c r="F1203" s="3" t="str">
        <f>TEXT(SalesDataTable[[#This Row],[Order Date]],"mmm")</f>
        <v>Jun</v>
      </c>
      <c r="G1203" s="3" t="s">
        <v>11</v>
      </c>
      <c r="H1203" s="3" t="s">
        <v>25</v>
      </c>
      <c r="I1203" s="3" t="s">
        <v>28</v>
      </c>
      <c r="J1203" s="3" t="s">
        <v>3</v>
      </c>
      <c r="K1203" s="3" t="s">
        <v>34</v>
      </c>
      <c r="L1203" s="3" t="s">
        <v>45</v>
      </c>
      <c r="M1203" s="7">
        <v>1</v>
      </c>
      <c r="N1203" s="4">
        <v>50.33</v>
      </c>
      <c r="O1203" s="5">
        <v>0</v>
      </c>
      <c r="P1203" s="4">
        <v>21.66</v>
      </c>
      <c r="Q1203" s="4">
        <f t="shared" si="72"/>
        <v>50.33</v>
      </c>
      <c r="R1203" s="4">
        <f t="shared" si="73"/>
        <v>21.66</v>
      </c>
      <c r="S1203" s="4">
        <f t="shared" si="74"/>
        <v>28.669999999999998</v>
      </c>
      <c r="T1203" s="6">
        <f t="shared" si="75"/>
        <v>0.56964037353467112</v>
      </c>
    </row>
    <row r="1204" spans="1:20" ht="15.6">
      <c r="A1204" s="2">
        <v>189</v>
      </c>
      <c r="B1204" s="10">
        <v>46199</v>
      </c>
      <c r="C1204" s="3">
        <f>YEAR(SalesDataTable[[#This Row],[Order Date]])</f>
        <v>2026</v>
      </c>
      <c r="D1204" s="13" t="str">
        <f>"Q"&amp;ROUNDUP(MONTH(SalesDataTable[[#This Row],[Order Date]])/3,0)</f>
        <v>Q2</v>
      </c>
      <c r="E1204" s="13">
        <f>MONTH(SalesDataTable[[#This Row],[Order Date]])</f>
        <v>6</v>
      </c>
      <c r="F1204" s="3" t="str">
        <f>TEXT(SalesDataTable[[#This Row],[Order Date]],"mmm")</f>
        <v>Jun</v>
      </c>
      <c r="G1204" s="3" t="s">
        <v>11</v>
      </c>
      <c r="H1204" s="3" t="s">
        <v>39</v>
      </c>
      <c r="I1204" s="3" t="s">
        <v>2</v>
      </c>
      <c r="J1204" s="3" t="s">
        <v>16</v>
      </c>
      <c r="K1204" s="3" t="s">
        <v>14</v>
      </c>
      <c r="L1204" s="3" t="s">
        <v>32</v>
      </c>
      <c r="M1204" s="7">
        <v>1</v>
      </c>
      <c r="N1204" s="4">
        <v>47.5</v>
      </c>
      <c r="O1204" s="5">
        <v>0.1</v>
      </c>
      <c r="P1204" s="4">
        <v>18.8</v>
      </c>
      <c r="Q1204" s="4">
        <f t="shared" si="72"/>
        <v>42.75</v>
      </c>
      <c r="R1204" s="4">
        <f t="shared" si="73"/>
        <v>18.8</v>
      </c>
      <c r="S1204" s="4">
        <f t="shared" si="74"/>
        <v>23.95</v>
      </c>
      <c r="T1204" s="6">
        <f t="shared" si="75"/>
        <v>0.56023391812865497</v>
      </c>
    </row>
    <row r="1205" spans="1:20" ht="15.6">
      <c r="A1205" s="2">
        <v>927</v>
      </c>
      <c r="B1205" s="10">
        <v>46199</v>
      </c>
      <c r="C1205" s="3">
        <f>YEAR(SalesDataTable[[#This Row],[Order Date]])</f>
        <v>2026</v>
      </c>
      <c r="D1205" s="13" t="str">
        <f>"Q"&amp;ROUNDUP(MONTH(SalesDataTable[[#This Row],[Order Date]])/3,0)</f>
        <v>Q2</v>
      </c>
      <c r="E1205" s="13">
        <f>MONTH(SalesDataTable[[#This Row],[Order Date]])</f>
        <v>6</v>
      </c>
      <c r="F1205" s="3" t="str">
        <f>TEXT(SalesDataTable[[#This Row],[Order Date]],"mmm")</f>
        <v>Jun</v>
      </c>
      <c r="G1205" s="3" t="s">
        <v>11</v>
      </c>
      <c r="H1205" s="3" t="s">
        <v>39</v>
      </c>
      <c r="I1205" s="3" t="s">
        <v>28</v>
      </c>
      <c r="J1205" s="3" t="s">
        <v>3</v>
      </c>
      <c r="K1205" s="3" t="s">
        <v>14</v>
      </c>
      <c r="L1205" s="3" t="s">
        <v>44</v>
      </c>
      <c r="M1205" s="7">
        <v>2</v>
      </c>
      <c r="N1205" s="4">
        <v>130.33000000000001</v>
      </c>
      <c r="O1205" s="5">
        <v>0.1</v>
      </c>
      <c r="P1205" s="4">
        <v>67.319999999999993</v>
      </c>
      <c r="Q1205" s="4">
        <f t="shared" si="72"/>
        <v>234.59400000000002</v>
      </c>
      <c r="R1205" s="4">
        <f t="shared" si="73"/>
        <v>134.63999999999999</v>
      </c>
      <c r="S1205" s="4">
        <f t="shared" si="74"/>
        <v>99.954000000000036</v>
      </c>
      <c r="T1205" s="6">
        <f t="shared" si="75"/>
        <v>0.42607227806337772</v>
      </c>
    </row>
    <row r="1206" spans="1:20" ht="15.6">
      <c r="A1206" s="2">
        <v>1388</v>
      </c>
      <c r="B1206" s="10">
        <v>46199</v>
      </c>
      <c r="C1206" s="3">
        <f>YEAR(SalesDataTable[[#This Row],[Order Date]])</f>
        <v>2026</v>
      </c>
      <c r="D1206" s="13" t="str">
        <f>"Q"&amp;ROUNDUP(MONTH(SalesDataTable[[#This Row],[Order Date]])/3,0)</f>
        <v>Q2</v>
      </c>
      <c r="E1206" s="13">
        <f>MONTH(SalesDataTable[[#This Row],[Order Date]])</f>
        <v>6</v>
      </c>
      <c r="F1206" s="3" t="str">
        <f>TEXT(SalesDataTable[[#This Row],[Order Date]],"mmm")</f>
        <v>Jun</v>
      </c>
      <c r="G1206" s="3" t="s">
        <v>6</v>
      </c>
      <c r="H1206" s="3" t="s">
        <v>49</v>
      </c>
      <c r="I1206" s="3" t="s">
        <v>2</v>
      </c>
      <c r="J1206" s="3" t="s">
        <v>3</v>
      </c>
      <c r="K1206" s="3" t="s">
        <v>9</v>
      </c>
      <c r="L1206" s="3" t="s">
        <v>37</v>
      </c>
      <c r="M1206" s="7">
        <v>3</v>
      </c>
      <c r="N1206" s="4">
        <v>156.76</v>
      </c>
      <c r="O1206" s="5">
        <v>0.05</v>
      </c>
      <c r="P1206" s="4">
        <v>78.63</v>
      </c>
      <c r="Q1206" s="4">
        <f t="shared" si="72"/>
        <v>446.76599999999996</v>
      </c>
      <c r="R1206" s="4">
        <f t="shared" si="73"/>
        <v>235.89</v>
      </c>
      <c r="S1206" s="4">
        <f t="shared" si="74"/>
        <v>210.87599999999998</v>
      </c>
      <c r="T1206" s="6">
        <f t="shared" si="75"/>
        <v>0.47200547937846654</v>
      </c>
    </row>
    <row r="1207" spans="1:20" ht="15.6">
      <c r="A1207" s="2">
        <v>3932</v>
      </c>
      <c r="B1207" s="10">
        <v>46199</v>
      </c>
      <c r="C1207" s="3">
        <f>YEAR(SalesDataTable[[#This Row],[Order Date]])</f>
        <v>2026</v>
      </c>
      <c r="D1207" s="13" t="str">
        <f>"Q"&amp;ROUNDUP(MONTH(SalesDataTable[[#This Row],[Order Date]])/3,0)</f>
        <v>Q2</v>
      </c>
      <c r="E1207" s="13">
        <f>MONTH(SalesDataTable[[#This Row],[Order Date]])</f>
        <v>6</v>
      </c>
      <c r="F1207" s="3" t="str">
        <f>TEXT(SalesDataTable[[#This Row],[Order Date]],"mmm")</f>
        <v>Jun</v>
      </c>
      <c r="G1207" s="3" t="s">
        <v>11</v>
      </c>
      <c r="H1207" s="3" t="s">
        <v>39</v>
      </c>
      <c r="I1207" s="3" t="s">
        <v>2</v>
      </c>
      <c r="J1207" s="3" t="s">
        <v>13</v>
      </c>
      <c r="K1207" s="3" t="s">
        <v>34</v>
      </c>
      <c r="L1207" s="3" t="s">
        <v>42</v>
      </c>
      <c r="M1207" s="7">
        <v>4</v>
      </c>
      <c r="N1207" s="4">
        <v>35.770000000000003</v>
      </c>
      <c r="O1207" s="5">
        <v>0</v>
      </c>
      <c r="P1207" s="4">
        <v>13.75</v>
      </c>
      <c r="Q1207" s="4">
        <f t="shared" si="72"/>
        <v>143.08000000000001</v>
      </c>
      <c r="R1207" s="4">
        <f t="shared" si="73"/>
        <v>55</v>
      </c>
      <c r="S1207" s="4">
        <f t="shared" si="74"/>
        <v>88.080000000000013</v>
      </c>
      <c r="T1207" s="6">
        <f t="shared" si="75"/>
        <v>0.61559966452334358</v>
      </c>
    </row>
    <row r="1208" spans="1:20" ht="15.6">
      <c r="A1208" s="2">
        <v>4008</v>
      </c>
      <c r="B1208" s="10">
        <v>46199</v>
      </c>
      <c r="C1208" s="3">
        <f>YEAR(SalesDataTable[[#This Row],[Order Date]])</f>
        <v>2026</v>
      </c>
      <c r="D1208" s="13" t="str">
        <f>"Q"&amp;ROUNDUP(MONTH(SalesDataTable[[#This Row],[Order Date]])/3,0)</f>
        <v>Q2</v>
      </c>
      <c r="E1208" s="13">
        <f>MONTH(SalesDataTable[[#This Row],[Order Date]])</f>
        <v>6</v>
      </c>
      <c r="F1208" s="3" t="str">
        <f>TEXT(SalesDataTable[[#This Row],[Order Date]],"mmm")</f>
        <v>Jun</v>
      </c>
      <c r="G1208" s="3" t="s">
        <v>6</v>
      </c>
      <c r="H1208" s="3" t="s">
        <v>49</v>
      </c>
      <c r="I1208" s="3" t="s">
        <v>2</v>
      </c>
      <c r="J1208" s="3" t="s">
        <v>3</v>
      </c>
      <c r="K1208" s="3" t="s">
        <v>4</v>
      </c>
      <c r="L1208" s="3" t="s">
        <v>30</v>
      </c>
      <c r="M1208" s="7">
        <v>2</v>
      </c>
      <c r="N1208" s="4">
        <v>102.49</v>
      </c>
      <c r="O1208" s="5">
        <v>0</v>
      </c>
      <c r="P1208" s="4">
        <v>50.07</v>
      </c>
      <c r="Q1208" s="4">
        <f t="shared" si="72"/>
        <v>204.98</v>
      </c>
      <c r="R1208" s="4">
        <f t="shared" si="73"/>
        <v>100.14</v>
      </c>
      <c r="S1208" s="4">
        <f t="shared" si="74"/>
        <v>104.83999999999999</v>
      </c>
      <c r="T1208" s="6">
        <f t="shared" si="75"/>
        <v>0.51146453312518292</v>
      </c>
    </row>
    <row r="1209" spans="1:20" ht="15.6">
      <c r="A1209" s="2">
        <v>4701</v>
      </c>
      <c r="B1209" s="10">
        <v>46199</v>
      </c>
      <c r="C1209" s="3">
        <f>YEAR(SalesDataTable[[#This Row],[Order Date]])</f>
        <v>2026</v>
      </c>
      <c r="D1209" s="13" t="str">
        <f>"Q"&amp;ROUNDUP(MONTH(SalesDataTable[[#This Row],[Order Date]])/3,0)</f>
        <v>Q2</v>
      </c>
      <c r="E1209" s="13">
        <f>MONTH(SalesDataTable[[#This Row],[Order Date]])</f>
        <v>6</v>
      </c>
      <c r="F1209" s="3" t="str">
        <f>TEXT(SalesDataTable[[#This Row],[Order Date]],"mmm")</f>
        <v>Jun</v>
      </c>
      <c r="G1209" s="3" t="s">
        <v>0</v>
      </c>
      <c r="H1209" s="3" t="s">
        <v>1</v>
      </c>
      <c r="I1209" s="3" t="s">
        <v>8</v>
      </c>
      <c r="J1209" s="3" t="s">
        <v>16</v>
      </c>
      <c r="K1209" s="3" t="s">
        <v>4</v>
      </c>
      <c r="L1209" s="3" t="s">
        <v>5</v>
      </c>
      <c r="M1209" s="7">
        <v>8</v>
      </c>
      <c r="N1209" s="4">
        <v>82.47</v>
      </c>
      <c r="O1209" s="5">
        <v>0.15</v>
      </c>
      <c r="P1209" s="4">
        <v>42.58</v>
      </c>
      <c r="Q1209" s="4">
        <f t="shared" si="72"/>
        <v>560.79599999999994</v>
      </c>
      <c r="R1209" s="4">
        <f t="shared" si="73"/>
        <v>340.64</v>
      </c>
      <c r="S1209" s="4">
        <f t="shared" si="74"/>
        <v>220.15599999999995</v>
      </c>
      <c r="T1209" s="6">
        <f t="shared" si="75"/>
        <v>0.39257769313618496</v>
      </c>
    </row>
    <row r="1210" spans="1:20" ht="15.6">
      <c r="A1210" s="2">
        <v>4805</v>
      </c>
      <c r="B1210" s="10">
        <v>46199</v>
      </c>
      <c r="C1210" s="3">
        <f>YEAR(SalesDataTable[[#This Row],[Order Date]])</f>
        <v>2026</v>
      </c>
      <c r="D1210" s="13" t="str">
        <f>"Q"&amp;ROUNDUP(MONTH(SalesDataTable[[#This Row],[Order Date]])/3,0)</f>
        <v>Q2</v>
      </c>
      <c r="E1210" s="13">
        <f>MONTH(SalesDataTable[[#This Row],[Order Date]])</f>
        <v>6</v>
      </c>
      <c r="F1210" s="3" t="str">
        <f>TEXT(SalesDataTable[[#This Row],[Order Date]],"mmm")</f>
        <v>Jun</v>
      </c>
      <c r="G1210" s="3" t="s">
        <v>11</v>
      </c>
      <c r="H1210" s="3" t="s">
        <v>39</v>
      </c>
      <c r="I1210" s="3" t="s">
        <v>2</v>
      </c>
      <c r="J1210" s="3" t="s">
        <v>3</v>
      </c>
      <c r="K1210" s="3" t="s">
        <v>23</v>
      </c>
      <c r="L1210" s="3" t="s">
        <v>51</v>
      </c>
      <c r="M1210" s="7">
        <v>1</v>
      </c>
      <c r="N1210" s="4">
        <v>121.44</v>
      </c>
      <c r="O1210" s="5">
        <v>0</v>
      </c>
      <c r="P1210" s="4">
        <v>62.34</v>
      </c>
      <c r="Q1210" s="4">
        <f t="shared" si="72"/>
        <v>121.44</v>
      </c>
      <c r="R1210" s="4">
        <f t="shared" si="73"/>
        <v>62.34</v>
      </c>
      <c r="S1210" s="4">
        <f t="shared" si="74"/>
        <v>59.099999999999994</v>
      </c>
      <c r="T1210" s="6">
        <f t="shared" si="75"/>
        <v>0.48666007905138337</v>
      </c>
    </row>
    <row r="1211" spans="1:20" ht="15.6">
      <c r="A1211" s="2">
        <v>912</v>
      </c>
      <c r="B1211" s="10">
        <v>46200</v>
      </c>
      <c r="C1211" s="3">
        <f>YEAR(SalesDataTable[[#This Row],[Order Date]])</f>
        <v>2026</v>
      </c>
      <c r="D1211" s="13" t="str">
        <f>"Q"&amp;ROUNDUP(MONTH(SalesDataTable[[#This Row],[Order Date]])/3,0)</f>
        <v>Q2</v>
      </c>
      <c r="E1211" s="13">
        <f>MONTH(SalesDataTable[[#This Row],[Order Date]])</f>
        <v>6</v>
      </c>
      <c r="F1211" s="3" t="str">
        <f>TEXT(SalesDataTable[[#This Row],[Order Date]],"mmm")</f>
        <v>Jun</v>
      </c>
      <c r="G1211" s="3" t="s">
        <v>0</v>
      </c>
      <c r="H1211" s="3" t="s">
        <v>1</v>
      </c>
      <c r="I1211" s="3" t="s">
        <v>28</v>
      </c>
      <c r="J1211" s="3" t="s">
        <v>13</v>
      </c>
      <c r="K1211" s="3" t="s">
        <v>14</v>
      </c>
      <c r="L1211" s="3" t="s">
        <v>32</v>
      </c>
      <c r="M1211" s="7">
        <v>4</v>
      </c>
      <c r="N1211" s="4">
        <v>46.44</v>
      </c>
      <c r="O1211" s="5">
        <v>0.05</v>
      </c>
      <c r="P1211" s="4">
        <v>18.2</v>
      </c>
      <c r="Q1211" s="4">
        <f t="shared" si="72"/>
        <v>176.47199999999998</v>
      </c>
      <c r="R1211" s="4">
        <f t="shared" si="73"/>
        <v>72.8</v>
      </c>
      <c r="S1211" s="4">
        <f t="shared" si="74"/>
        <v>103.67199999999998</v>
      </c>
      <c r="T1211" s="6">
        <f t="shared" si="75"/>
        <v>0.58746996690693143</v>
      </c>
    </row>
    <row r="1212" spans="1:20" ht="15.6">
      <c r="A1212" s="2">
        <v>1837</v>
      </c>
      <c r="B1212" s="10">
        <v>46200</v>
      </c>
      <c r="C1212" s="3">
        <f>YEAR(SalesDataTable[[#This Row],[Order Date]])</f>
        <v>2026</v>
      </c>
      <c r="D1212" s="13" t="str">
        <f>"Q"&amp;ROUNDUP(MONTH(SalesDataTable[[#This Row],[Order Date]])/3,0)</f>
        <v>Q2</v>
      </c>
      <c r="E1212" s="13">
        <f>MONTH(SalesDataTable[[#This Row],[Order Date]])</f>
        <v>6</v>
      </c>
      <c r="F1212" s="3" t="str">
        <f>TEXT(SalesDataTable[[#This Row],[Order Date]],"mmm")</f>
        <v>Jun</v>
      </c>
      <c r="G1212" s="3" t="s">
        <v>0</v>
      </c>
      <c r="H1212" s="3" t="s">
        <v>1</v>
      </c>
      <c r="I1212" s="3" t="s">
        <v>28</v>
      </c>
      <c r="J1212" s="3" t="s">
        <v>16</v>
      </c>
      <c r="K1212" s="3" t="s">
        <v>23</v>
      </c>
      <c r="L1212" s="3" t="s">
        <v>29</v>
      </c>
      <c r="M1212" s="7">
        <v>2</v>
      </c>
      <c r="N1212" s="4">
        <v>194.13</v>
      </c>
      <c r="O1212" s="5">
        <v>0.1</v>
      </c>
      <c r="P1212" s="4">
        <v>106.51</v>
      </c>
      <c r="Q1212" s="4">
        <f t="shared" si="72"/>
        <v>349.43400000000003</v>
      </c>
      <c r="R1212" s="4">
        <f t="shared" si="73"/>
        <v>213.02</v>
      </c>
      <c r="S1212" s="4">
        <f t="shared" si="74"/>
        <v>136.41400000000002</v>
      </c>
      <c r="T1212" s="6">
        <f t="shared" si="75"/>
        <v>0.39038559499075648</v>
      </c>
    </row>
    <row r="1213" spans="1:20" ht="15.6">
      <c r="A1213" s="2">
        <v>2216</v>
      </c>
      <c r="B1213" s="10">
        <v>46200</v>
      </c>
      <c r="C1213" s="3">
        <f>YEAR(SalesDataTable[[#This Row],[Order Date]])</f>
        <v>2026</v>
      </c>
      <c r="D1213" s="13" t="str">
        <f>"Q"&amp;ROUNDUP(MONTH(SalesDataTable[[#This Row],[Order Date]])/3,0)</f>
        <v>Q2</v>
      </c>
      <c r="E1213" s="13">
        <f>MONTH(SalesDataTable[[#This Row],[Order Date]])</f>
        <v>6</v>
      </c>
      <c r="F1213" s="3" t="str">
        <f>TEXT(SalesDataTable[[#This Row],[Order Date]],"mmm")</f>
        <v>Jun</v>
      </c>
      <c r="G1213" s="3" t="s">
        <v>0</v>
      </c>
      <c r="H1213" s="3" t="s">
        <v>36</v>
      </c>
      <c r="I1213" s="3" t="s">
        <v>2</v>
      </c>
      <c r="J1213" s="3" t="s">
        <v>16</v>
      </c>
      <c r="K1213" s="3" t="s">
        <v>4</v>
      </c>
      <c r="L1213" s="3" t="s">
        <v>5</v>
      </c>
      <c r="M1213" s="7">
        <v>4</v>
      </c>
      <c r="N1213" s="4">
        <v>81.86</v>
      </c>
      <c r="O1213" s="5">
        <v>0.05</v>
      </c>
      <c r="P1213" s="4">
        <v>42.22</v>
      </c>
      <c r="Q1213" s="4">
        <f t="shared" si="72"/>
        <v>311.06799999999998</v>
      </c>
      <c r="R1213" s="4">
        <f t="shared" si="73"/>
        <v>168.88</v>
      </c>
      <c r="S1213" s="4">
        <f t="shared" si="74"/>
        <v>142.18799999999999</v>
      </c>
      <c r="T1213" s="6">
        <f t="shared" si="75"/>
        <v>0.45709619761595532</v>
      </c>
    </row>
    <row r="1214" spans="1:20" ht="15.6">
      <c r="A1214" s="2">
        <v>2451</v>
      </c>
      <c r="B1214" s="10">
        <v>46200</v>
      </c>
      <c r="C1214" s="3">
        <f>YEAR(SalesDataTable[[#This Row],[Order Date]])</f>
        <v>2026</v>
      </c>
      <c r="D1214" s="13" t="str">
        <f>"Q"&amp;ROUNDUP(MONTH(SalesDataTable[[#This Row],[Order Date]])/3,0)</f>
        <v>Q2</v>
      </c>
      <c r="E1214" s="13">
        <f>MONTH(SalesDataTable[[#This Row],[Order Date]])</f>
        <v>6</v>
      </c>
      <c r="F1214" s="3" t="str">
        <f>TEXT(SalesDataTable[[#This Row],[Order Date]],"mmm")</f>
        <v>Jun</v>
      </c>
      <c r="G1214" s="3" t="s">
        <v>0</v>
      </c>
      <c r="H1214" s="3" t="s">
        <v>36</v>
      </c>
      <c r="I1214" s="3" t="s">
        <v>8</v>
      </c>
      <c r="J1214" s="3" t="s">
        <v>16</v>
      </c>
      <c r="K1214" s="3" t="s">
        <v>14</v>
      </c>
      <c r="L1214" s="3" t="s">
        <v>48</v>
      </c>
      <c r="M1214" s="7">
        <v>4</v>
      </c>
      <c r="N1214" s="4">
        <v>162.61000000000001</v>
      </c>
      <c r="O1214" s="5">
        <v>0.05</v>
      </c>
      <c r="P1214" s="4">
        <v>88.64</v>
      </c>
      <c r="Q1214" s="4">
        <f t="shared" si="72"/>
        <v>617.91800000000001</v>
      </c>
      <c r="R1214" s="4">
        <f t="shared" si="73"/>
        <v>354.56</v>
      </c>
      <c r="S1214" s="4">
        <f t="shared" si="74"/>
        <v>263.358</v>
      </c>
      <c r="T1214" s="6">
        <f t="shared" si="75"/>
        <v>0.4262021821665658</v>
      </c>
    </row>
    <row r="1215" spans="1:20" ht="15.6">
      <c r="A1215" s="2">
        <v>2874</v>
      </c>
      <c r="B1215" s="10">
        <v>46200</v>
      </c>
      <c r="C1215" s="3">
        <f>YEAR(SalesDataTable[[#This Row],[Order Date]])</f>
        <v>2026</v>
      </c>
      <c r="D1215" s="13" t="str">
        <f>"Q"&amp;ROUNDUP(MONTH(SalesDataTable[[#This Row],[Order Date]])/3,0)</f>
        <v>Q2</v>
      </c>
      <c r="E1215" s="13">
        <f>MONTH(SalesDataTable[[#This Row],[Order Date]])</f>
        <v>6</v>
      </c>
      <c r="F1215" s="3" t="str">
        <f>TEXT(SalesDataTable[[#This Row],[Order Date]],"mmm")</f>
        <v>Jun</v>
      </c>
      <c r="G1215" s="3" t="s">
        <v>6</v>
      </c>
      <c r="H1215" s="3" t="s">
        <v>43</v>
      </c>
      <c r="I1215" s="3" t="s">
        <v>19</v>
      </c>
      <c r="J1215" s="3" t="s">
        <v>13</v>
      </c>
      <c r="K1215" s="3" t="s">
        <v>4</v>
      </c>
      <c r="L1215" s="3" t="s">
        <v>26</v>
      </c>
      <c r="M1215" s="7">
        <v>1</v>
      </c>
      <c r="N1215" s="4">
        <v>40.26</v>
      </c>
      <c r="O1215" s="5">
        <v>0</v>
      </c>
      <c r="P1215" s="4">
        <v>16.62</v>
      </c>
      <c r="Q1215" s="4">
        <f t="shared" si="72"/>
        <v>40.26</v>
      </c>
      <c r="R1215" s="4">
        <f t="shared" si="73"/>
        <v>16.62</v>
      </c>
      <c r="S1215" s="4">
        <f t="shared" si="74"/>
        <v>23.639999999999997</v>
      </c>
      <c r="T1215" s="6">
        <f t="shared" si="75"/>
        <v>0.58718330849478384</v>
      </c>
    </row>
    <row r="1216" spans="1:20" ht="15.6">
      <c r="A1216" s="2">
        <v>2885</v>
      </c>
      <c r="B1216" s="10">
        <v>46200</v>
      </c>
      <c r="C1216" s="3">
        <f>YEAR(SalesDataTable[[#This Row],[Order Date]])</f>
        <v>2026</v>
      </c>
      <c r="D1216" s="13" t="str">
        <f>"Q"&amp;ROUNDUP(MONTH(SalesDataTable[[#This Row],[Order Date]])/3,0)</f>
        <v>Q2</v>
      </c>
      <c r="E1216" s="13">
        <f>MONTH(SalesDataTable[[#This Row],[Order Date]])</f>
        <v>6</v>
      </c>
      <c r="F1216" s="3" t="str">
        <f>TEXT(SalesDataTable[[#This Row],[Order Date]],"mmm")</f>
        <v>Jun</v>
      </c>
      <c r="G1216" s="3" t="s">
        <v>0</v>
      </c>
      <c r="H1216" s="3" t="s">
        <v>1</v>
      </c>
      <c r="I1216" s="3" t="s">
        <v>2</v>
      </c>
      <c r="J1216" s="3" t="s">
        <v>16</v>
      </c>
      <c r="K1216" s="3" t="s">
        <v>14</v>
      </c>
      <c r="L1216" s="3" t="s">
        <v>32</v>
      </c>
      <c r="M1216" s="7">
        <v>1</v>
      </c>
      <c r="N1216" s="4">
        <v>47.23</v>
      </c>
      <c r="O1216" s="5">
        <v>0.1</v>
      </c>
      <c r="P1216" s="4">
        <v>17.829999999999998</v>
      </c>
      <c r="Q1216" s="4">
        <f t="shared" si="72"/>
        <v>42.506999999999998</v>
      </c>
      <c r="R1216" s="4">
        <f t="shared" si="73"/>
        <v>17.829999999999998</v>
      </c>
      <c r="S1216" s="4">
        <f t="shared" si="74"/>
        <v>24.677</v>
      </c>
      <c r="T1216" s="6">
        <f t="shared" si="75"/>
        <v>0.58053967581810062</v>
      </c>
    </row>
    <row r="1217" spans="1:20" ht="15.6">
      <c r="A1217" s="2">
        <v>3014</v>
      </c>
      <c r="B1217" s="10">
        <v>46200</v>
      </c>
      <c r="C1217" s="3">
        <f>YEAR(SalesDataTable[[#This Row],[Order Date]])</f>
        <v>2026</v>
      </c>
      <c r="D1217" s="13" t="str">
        <f>"Q"&amp;ROUNDUP(MONTH(SalesDataTable[[#This Row],[Order Date]])/3,0)</f>
        <v>Q2</v>
      </c>
      <c r="E1217" s="13">
        <f>MONTH(SalesDataTable[[#This Row],[Order Date]])</f>
        <v>6</v>
      </c>
      <c r="F1217" s="3" t="str">
        <f>TEXT(SalesDataTable[[#This Row],[Order Date]],"mmm")</f>
        <v>Jun</v>
      </c>
      <c r="G1217" s="3" t="s">
        <v>11</v>
      </c>
      <c r="H1217" s="3" t="s">
        <v>39</v>
      </c>
      <c r="I1217" s="3" t="s">
        <v>2</v>
      </c>
      <c r="J1217" s="3" t="s">
        <v>13</v>
      </c>
      <c r="K1217" s="3" t="s">
        <v>34</v>
      </c>
      <c r="L1217" s="3" t="s">
        <v>45</v>
      </c>
      <c r="M1217" s="7">
        <v>1</v>
      </c>
      <c r="N1217" s="4">
        <v>50.13</v>
      </c>
      <c r="O1217" s="5">
        <v>0.15</v>
      </c>
      <c r="P1217" s="4">
        <v>22.22</v>
      </c>
      <c r="Q1217" s="4">
        <f t="shared" si="72"/>
        <v>42.610500000000002</v>
      </c>
      <c r="R1217" s="4">
        <f t="shared" si="73"/>
        <v>22.22</v>
      </c>
      <c r="S1217" s="4">
        <f t="shared" si="74"/>
        <v>20.390500000000003</v>
      </c>
      <c r="T1217" s="6">
        <f t="shared" si="75"/>
        <v>0.47853228664296366</v>
      </c>
    </row>
    <row r="1218" spans="1:20" ht="15.6">
      <c r="A1218" s="2">
        <v>3273</v>
      </c>
      <c r="B1218" s="10">
        <v>46200</v>
      </c>
      <c r="C1218" s="3">
        <f>YEAR(SalesDataTable[[#This Row],[Order Date]])</f>
        <v>2026</v>
      </c>
      <c r="D1218" s="13" t="str">
        <f>"Q"&amp;ROUNDUP(MONTH(SalesDataTable[[#This Row],[Order Date]])/3,0)</f>
        <v>Q2</v>
      </c>
      <c r="E1218" s="13">
        <f>MONTH(SalesDataTable[[#This Row],[Order Date]])</f>
        <v>6</v>
      </c>
      <c r="F1218" s="3" t="str">
        <f>TEXT(SalesDataTable[[#This Row],[Order Date]],"mmm")</f>
        <v>Jun</v>
      </c>
      <c r="G1218" s="3" t="s">
        <v>11</v>
      </c>
      <c r="H1218" s="3" t="s">
        <v>18</v>
      </c>
      <c r="I1218" s="3" t="s">
        <v>2</v>
      </c>
      <c r="J1218" s="3" t="s">
        <v>16</v>
      </c>
      <c r="K1218" s="3" t="s">
        <v>23</v>
      </c>
      <c r="L1218" s="3" t="s">
        <v>24</v>
      </c>
      <c r="M1218" s="7">
        <v>2</v>
      </c>
      <c r="N1218" s="4">
        <v>345.82</v>
      </c>
      <c r="O1218" s="5">
        <v>0.05</v>
      </c>
      <c r="P1218" s="4">
        <v>196.24</v>
      </c>
      <c r="Q1218" s="4">
        <f t="shared" ref="Q1218:Q1281" si="76">M1218*N1218*(1-O1218)</f>
        <v>657.05799999999999</v>
      </c>
      <c r="R1218" s="4">
        <f t="shared" ref="R1218:R1281" si="77">M1218*P1218</f>
        <v>392.48</v>
      </c>
      <c r="S1218" s="4">
        <f t="shared" ref="S1218:S1281" si="78">Q1218-R1218</f>
        <v>264.57799999999997</v>
      </c>
      <c r="T1218" s="6">
        <f t="shared" ref="T1218:T1281" si="79">IFERROR(S1218/Q1218,0)</f>
        <v>0.40267069269379563</v>
      </c>
    </row>
    <row r="1219" spans="1:20" ht="15.6">
      <c r="A1219" s="2">
        <v>5041</v>
      </c>
      <c r="B1219" s="10">
        <v>46200</v>
      </c>
      <c r="C1219" s="3">
        <f>YEAR(SalesDataTable[[#This Row],[Order Date]])</f>
        <v>2026</v>
      </c>
      <c r="D1219" s="13" t="str">
        <f>"Q"&amp;ROUNDUP(MONTH(SalesDataTable[[#This Row],[Order Date]])/3,0)</f>
        <v>Q2</v>
      </c>
      <c r="E1219" s="13">
        <f>MONTH(SalesDataTable[[#This Row],[Order Date]])</f>
        <v>6</v>
      </c>
      <c r="F1219" s="3" t="str">
        <f>TEXT(SalesDataTable[[#This Row],[Order Date]],"mmm")</f>
        <v>Jun</v>
      </c>
      <c r="G1219" s="3" t="s">
        <v>0</v>
      </c>
      <c r="H1219" s="3" t="s">
        <v>50</v>
      </c>
      <c r="I1219" s="3" t="s">
        <v>19</v>
      </c>
      <c r="J1219" s="3" t="s">
        <v>13</v>
      </c>
      <c r="K1219" s="3" t="s">
        <v>23</v>
      </c>
      <c r="L1219" s="3" t="s">
        <v>51</v>
      </c>
      <c r="M1219" s="7">
        <v>1</v>
      </c>
      <c r="N1219" s="4">
        <v>126.12</v>
      </c>
      <c r="O1219" s="5">
        <v>0</v>
      </c>
      <c r="P1219" s="4">
        <v>62.18</v>
      </c>
      <c r="Q1219" s="4">
        <f t="shared" si="76"/>
        <v>126.12</v>
      </c>
      <c r="R1219" s="4">
        <f t="shared" si="77"/>
        <v>62.18</v>
      </c>
      <c r="S1219" s="4">
        <f t="shared" si="78"/>
        <v>63.940000000000005</v>
      </c>
      <c r="T1219" s="6">
        <f t="shared" si="79"/>
        <v>0.50697748176339996</v>
      </c>
    </row>
    <row r="1220" spans="1:20" ht="15.6">
      <c r="A1220" s="2">
        <v>312</v>
      </c>
      <c r="B1220" s="10">
        <v>46201</v>
      </c>
      <c r="C1220" s="3">
        <f>YEAR(SalesDataTable[[#This Row],[Order Date]])</f>
        <v>2026</v>
      </c>
      <c r="D1220" s="13" t="str">
        <f>"Q"&amp;ROUNDUP(MONTH(SalesDataTable[[#This Row],[Order Date]])/3,0)</f>
        <v>Q2</v>
      </c>
      <c r="E1220" s="13">
        <f>MONTH(SalesDataTable[[#This Row],[Order Date]])</f>
        <v>6</v>
      </c>
      <c r="F1220" s="3" t="str">
        <f>TEXT(SalesDataTable[[#This Row],[Order Date]],"mmm")</f>
        <v>Jun</v>
      </c>
      <c r="G1220" s="3" t="s">
        <v>20</v>
      </c>
      <c r="H1220" s="3" t="s">
        <v>31</v>
      </c>
      <c r="I1220" s="3" t="s">
        <v>28</v>
      </c>
      <c r="J1220" s="3" t="s">
        <v>3</v>
      </c>
      <c r="K1220" s="3" t="s">
        <v>34</v>
      </c>
      <c r="L1220" s="3" t="s">
        <v>42</v>
      </c>
      <c r="M1220" s="7">
        <v>1</v>
      </c>
      <c r="N1220" s="4">
        <v>36</v>
      </c>
      <c r="O1220" s="5">
        <v>0</v>
      </c>
      <c r="P1220" s="4">
        <v>13.95</v>
      </c>
      <c r="Q1220" s="4">
        <f t="shared" si="76"/>
        <v>36</v>
      </c>
      <c r="R1220" s="4">
        <f t="shared" si="77"/>
        <v>13.95</v>
      </c>
      <c r="S1220" s="4">
        <f t="shared" si="78"/>
        <v>22.05</v>
      </c>
      <c r="T1220" s="6">
        <f t="shared" si="79"/>
        <v>0.61250000000000004</v>
      </c>
    </row>
    <row r="1221" spans="1:20" ht="15.6">
      <c r="A1221" s="2">
        <v>647</v>
      </c>
      <c r="B1221" s="10">
        <v>46201</v>
      </c>
      <c r="C1221" s="3">
        <f>YEAR(SalesDataTable[[#This Row],[Order Date]])</f>
        <v>2026</v>
      </c>
      <c r="D1221" s="13" t="str">
        <f>"Q"&amp;ROUNDUP(MONTH(SalesDataTable[[#This Row],[Order Date]])/3,0)</f>
        <v>Q2</v>
      </c>
      <c r="E1221" s="13">
        <f>MONTH(SalesDataTable[[#This Row],[Order Date]])</f>
        <v>6</v>
      </c>
      <c r="F1221" s="3" t="str">
        <f>TEXT(SalesDataTable[[#This Row],[Order Date]],"mmm")</f>
        <v>Jun</v>
      </c>
      <c r="G1221" s="3" t="s">
        <v>0</v>
      </c>
      <c r="H1221" s="3" t="s">
        <v>1</v>
      </c>
      <c r="I1221" s="3" t="s">
        <v>2</v>
      </c>
      <c r="J1221" s="3" t="s">
        <v>3</v>
      </c>
      <c r="K1221" s="3" t="s">
        <v>14</v>
      </c>
      <c r="L1221" s="3" t="s">
        <v>48</v>
      </c>
      <c r="M1221" s="7">
        <v>1</v>
      </c>
      <c r="N1221" s="4">
        <v>162.25</v>
      </c>
      <c r="O1221" s="5">
        <v>0.05</v>
      </c>
      <c r="P1221" s="4">
        <v>89.28</v>
      </c>
      <c r="Q1221" s="4">
        <f t="shared" si="76"/>
        <v>154.13749999999999</v>
      </c>
      <c r="R1221" s="4">
        <f t="shared" si="77"/>
        <v>89.28</v>
      </c>
      <c r="S1221" s="4">
        <f t="shared" si="78"/>
        <v>64.857499999999987</v>
      </c>
      <c r="T1221" s="6">
        <f t="shared" si="79"/>
        <v>0.42077690373854509</v>
      </c>
    </row>
    <row r="1222" spans="1:20" ht="15.6">
      <c r="A1222" s="2">
        <v>708</v>
      </c>
      <c r="B1222" s="10">
        <v>46201</v>
      </c>
      <c r="C1222" s="3">
        <f>YEAR(SalesDataTable[[#This Row],[Order Date]])</f>
        <v>2026</v>
      </c>
      <c r="D1222" s="13" t="str">
        <f>"Q"&amp;ROUNDUP(MONTH(SalesDataTable[[#This Row],[Order Date]])/3,0)</f>
        <v>Q2</v>
      </c>
      <c r="E1222" s="13">
        <f>MONTH(SalesDataTable[[#This Row],[Order Date]])</f>
        <v>6</v>
      </c>
      <c r="F1222" s="3" t="str">
        <f>TEXT(SalesDataTable[[#This Row],[Order Date]],"mmm")</f>
        <v>Jun</v>
      </c>
      <c r="G1222" s="3" t="s">
        <v>6</v>
      </c>
      <c r="H1222" s="3" t="s">
        <v>41</v>
      </c>
      <c r="I1222" s="3" t="s">
        <v>2</v>
      </c>
      <c r="J1222" s="3" t="s">
        <v>3</v>
      </c>
      <c r="K1222" s="3" t="s">
        <v>9</v>
      </c>
      <c r="L1222" s="3" t="s">
        <v>37</v>
      </c>
      <c r="M1222" s="7">
        <v>1</v>
      </c>
      <c r="N1222" s="4">
        <v>150.44</v>
      </c>
      <c r="O1222" s="5">
        <v>0</v>
      </c>
      <c r="P1222" s="4">
        <v>80.5</v>
      </c>
      <c r="Q1222" s="4">
        <f t="shared" si="76"/>
        <v>150.44</v>
      </c>
      <c r="R1222" s="4">
        <f t="shared" si="77"/>
        <v>80.5</v>
      </c>
      <c r="S1222" s="4">
        <f t="shared" si="78"/>
        <v>69.94</v>
      </c>
      <c r="T1222" s="6">
        <f t="shared" si="79"/>
        <v>0.46490295134272797</v>
      </c>
    </row>
    <row r="1223" spans="1:20" ht="15.6">
      <c r="A1223" s="2">
        <v>886</v>
      </c>
      <c r="B1223" s="10">
        <v>46201</v>
      </c>
      <c r="C1223" s="3">
        <f>YEAR(SalesDataTable[[#This Row],[Order Date]])</f>
        <v>2026</v>
      </c>
      <c r="D1223" s="13" t="str">
        <f>"Q"&amp;ROUNDUP(MONTH(SalesDataTable[[#This Row],[Order Date]])/3,0)</f>
        <v>Q2</v>
      </c>
      <c r="E1223" s="13">
        <f>MONTH(SalesDataTable[[#This Row],[Order Date]])</f>
        <v>6</v>
      </c>
      <c r="F1223" s="3" t="str">
        <f>TEXT(SalesDataTable[[#This Row],[Order Date]],"mmm")</f>
        <v>Jun</v>
      </c>
      <c r="G1223" s="3" t="s">
        <v>0</v>
      </c>
      <c r="H1223" s="3" t="s">
        <v>1</v>
      </c>
      <c r="I1223" s="3" t="s">
        <v>19</v>
      </c>
      <c r="J1223" s="3" t="s">
        <v>16</v>
      </c>
      <c r="K1223" s="3" t="s">
        <v>23</v>
      </c>
      <c r="L1223" s="3" t="s">
        <v>51</v>
      </c>
      <c r="M1223" s="7">
        <v>2</v>
      </c>
      <c r="N1223" s="4">
        <v>126.17</v>
      </c>
      <c r="O1223" s="5">
        <v>0.05</v>
      </c>
      <c r="P1223" s="4">
        <v>61.13</v>
      </c>
      <c r="Q1223" s="4">
        <f t="shared" si="76"/>
        <v>239.72299999999998</v>
      </c>
      <c r="R1223" s="4">
        <f t="shared" si="77"/>
        <v>122.26</v>
      </c>
      <c r="S1223" s="4">
        <f t="shared" si="78"/>
        <v>117.46299999999998</v>
      </c>
      <c r="T1223" s="6">
        <f t="shared" si="79"/>
        <v>0.48999470221881081</v>
      </c>
    </row>
    <row r="1224" spans="1:20" ht="15.6">
      <c r="A1224" s="2">
        <v>944</v>
      </c>
      <c r="B1224" s="10">
        <v>46201</v>
      </c>
      <c r="C1224" s="3">
        <f>YEAR(SalesDataTable[[#This Row],[Order Date]])</f>
        <v>2026</v>
      </c>
      <c r="D1224" s="13" t="str">
        <f>"Q"&amp;ROUNDUP(MONTH(SalesDataTable[[#This Row],[Order Date]])/3,0)</f>
        <v>Q2</v>
      </c>
      <c r="E1224" s="13">
        <f>MONTH(SalesDataTable[[#This Row],[Order Date]])</f>
        <v>6</v>
      </c>
      <c r="F1224" s="3" t="str">
        <f>TEXT(SalesDataTable[[#This Row],[Order Date]],"mmm")</f>
        <v>Jun</v>
      </c>
      <c r="G1224" s="3" t="s">
        <v>20</v>
      </c>
      <c r="H1224" s="3" t="s">
        <v>31</v>
      </c>
      <c r="I1224" s="3" t="s">
        <v>28</v>
      </c>
      <c r="J1224" s="3" t="s">
        <v>3</v>
      </c>
      <c r="K1224" s="3" t="s">
        <v>23</v>
      </c>
      <c r="L1224" s="3" t="s">
        <v>40</v>
      </c>
      <c r="M1224" s="7">
        <v>2</v>
      </c>
      <c r="N1224" s="4">
        <v>83.72</v>
      </c>
      <c r="O1224" s="5">
        <v>0</v>
      </c>
      <c r="P1224" s="4">
        <v>38.96</v>
      </c>
      <c r="Q1224" s="4">
        <f t="shared" si="76"/>
        <v>167.44</v>
      </c>
      <c r="R1224" s="4">
        <f t="shared" si="77"/>
        <v>77.92</v>
      </c>
      <c r="S1224" s="4">
        <f t="shared" si="78"/>
        <v>89.52</v>
      </c>
      <c r="T1224" s="6">
        <f t="shared" si="79"/>
        <v>0.53463927376970855</v>
      </c>
    </row>
    <row r="1225" spans="1:20" ht="15.6">
      <c r="A1225" s="2">
        <v>1050</v>
      </c>
      <c r="B1225" s="10">
        <v>46201</v>
      </c>
      <c r="C1225" s="3">
        <f>YEAR(SalesDataTable[[#This Row],[Order Date]])</f>
        <v>2026</v>
      </c>
      <c r="D1225" s="13" t="str">
        <f>"Q"&amp;ROUNDUP(MONTH(SalesDataTable[[#This Row],[Order Date]])/3,0)</f>
        <v>Q2</v>
      </c>
      <c r="E1225" s="13">
        <f>MONTH(SalesDataTable[[#This Row],[Order Date]])</f>
        <v>6</v>
      </c>
      <c r="F1225" s="3" t="str">
        <f>TEXT(SalesDataTable[[#This Row],[Order Date]],"mmm")</f>
        <v>Jun</v>
      </c>
      <c r="G1225" s="3" t="s">
        <v>20</v>
      </c>
      <c r="H1225" s="3" t="s">
        <v>33</v>
      </c>
      <c r="I1225" s="3" t="s">
        <v>28</v>
      </c>
      <c r="J1225" s="3" t="s">
        <v>13</v>
      </c>
      <c r="K1225" s="3" t="s">
        <v>9</v>
      </c>
      <c r="L1225" s="3" t="s">
        <v>46</v>
      </c>
      <c r="M1225" s="7">
        <v>1</v>
      </c>
      <c r="N1225" s="4">
        <v>70.58</v>
      </c>
      <c r="O1225" s="5">
        <v>0</v>
      </c>
      <c r="P1225" s="4">
        <v>32.78</v>
      </c>
      <c r="Q1225" s="4">
        <f t="shared" si="76"/>
        <v>70.58</v>
      </c>
      <c r="R1225" s="4">
        <f t="shared" si="77"/>
        <v>32.78</v>
      </c>
      <c r="S1225" s="4">
        <f t="shared" si="78"/>
        <v>37.799999999999997</v>
      </c>
      <c r="T1225" s="6">
        <f t="shared" si="79"/>
        <v>0.53556248228960046</v>
      </c>
    </row>
    <row r="1226" spans="1:20" ht="15.6">
      <c r="A1226" s="2">
        <v>1677</v>
      </c>
      <c r="B1226" s="10">
        <v>46201</v>
      </c>
      <c r="C1226" s="3">
        <f>YEAR(SalesDataTable[[#This Row],[Order Date]])</f>
        <v>2026</v>
      </c>
      <c r="D1226" s="13" t="str">
        <f>"Q"&amp;ROUNDUP(MONTH(SalesDataTable[[#This Row],[Order Date]])/3,0)</f>
        <v>Q2</v>
      </c>
      <c r="E1226" s="13">
        <f>MONTH(SalesDataTable[[#This Row],[Order Date]])</f>
        <v>6</v>
      </c>
      <c r="F1226" s="3" t="str">
        <f>TEXT(SalesDataTable[[#This Row],[Order Date]],"mmm")</f>
        <v>Jun</v>
      </c>
      <c r="G1226" s="3" t="s">
        <v>20</v>
      </c>
      <c r="H1226" s="3" t="s">
        <v>47</v>
      </c>
      <c r="I1226" s="3" t="s">
        <v>8</v>
      </c>
      <c r="J1226" s="3" t="s">
        <v>16</v>
      </c>
      <c r="K1226" s="3" t="s">
        <v>23</v>
      </c>
      <c r="L1226" s="3" t="s">
        <v>40</v>
      </c>
      <c r="M1226" s="7">
        <v>5</v>
      </c>
      <c r="N1226" s="4">
        <v>81.96</v>
      </c>
      <c r="O1226" s="5">
        <v>0.05</v>
      </c>
      <c r="P1226" s="4">
        <v>39.130000000000003</v>
      </c>
      <c r="Q1226" s="4">
        <f t="shared" si="76"/>
        <v>389.30999999999995</v>
      </c>
      <c r="R1226" s="4">
        <f t="shared" si="77"/>
        <v>195.65</v>
      </c>
      <c r="S1226" s="4">
        <f t="shared" si="78"/>
        <v>193.65999999999994</v>
      </c>
      <c r="T1226" s="6">
        <f t="shared" si="79"/>
        <v>0.497444196141892</v>
      </c>
    </row>
    <row r="1227" spans="1:20" ht="15.6">
      <c r="A1227" s="2">
        <v>2109</v>
      </c>
      <c r="B1227" s="10">
        <v>46201</v>
      </c>
      <c r="C1227" s="3">
        <f>YEAR(SalesDataTable[[#This Row],[Order Date]])</f>
        <v>2026</v>
      </c>
      <c r="D1227" s="13" t="str">
        <f>"Q"&amp;ROUNDUP(MONTH(SalesDataTable[[#This Row],[Order Date]])/3,0)</f>
        <v>Q2</v>
      </c>
      <c r="E1227" s="13">
        <f>MONTH(SalesDataTable[[#This Row],[Order Date]])</f>
        <v>6</v>
      </c>
      <c r="F1227" s="3" t="str">
        <f>TEXT(SalesDataTable[[#This Row],[Order Date]],"mmm")</f>
        <v>Jun</v>
      </c>
      <c r="G1227" s="3" t="s">
        <v>6</v>
      </c>
      <c r="H1227" s="3" t="s">
        <v>49</v>
      </c>
      <c r="I1227" s="3" t="s">
        <v>2</v>
      </c>
      <c r="J1227" s="3" t="s">
        <v>13</v>
      </c>
      <c r="K1227" s="3" t="s">
        <v>4</v>
      </c>
      <c r="L1227" s="3" t="s">
        <v>26</v>
      </c>
      <c r="M1227" s="7">
        <v>1</v>
      </c>
      <c r="N1227" s="4">
        <v>40.67</v>
      </c>
      <c r="O1227" s="5">
        <v>0</v>
      </c>
      <c r="P1227" s="4">
        <v>16.5</v>
      </c>
      <c r="Q1227" s="4">
        <f t="shared" si="76"/>
        <v>40.67</v>
      </c>
      <c r="R1227" s="4">
        <f t="shared" si="77"/>
        <v>16.5</v>
      </c>
      <c r="S1227" s="4">
        <f t="shared" si="78"/>
        <v>24.17</v>
      </c>
      <c r="T1227" s="6">
        <f t="shared" si="79"/>
        <v>0.59429554954511932</v>
      </c>
    </row>
    <row r="1228" spans="1:20" ht="15.6">
      <c r="A1228" s="2">
        <v>3688</v>
      </c>
      <c r="B1228" s="10">
        <v>46201</v>
      </c>
      <c r="C1228" s="3">
        <f>YEAR(SalesDataTable[[#This Row],[Order Date]])</f>
        <v>2026</v>
      </c>
      <c r="D1228" s="13" t="str">
        <f>"Q"&amp;ROUNDUP(MONTH(SalesDataTable[[#This Row],[Order Date]])/3,0)</f>
        <v>Q2</v>
      </c>
      <c r="E1228" s="13">
        <f>MONTH(SalesDataTable[[#This Row],[Order Date]])</f>
        <v>6</v>
      </c>
      <c r="F1228" s="3" t="str">
        <f>TEXT(SalesDataTable[[#This Row],[Order Date]],"mmm")</f>
        <v>Jun</v>
      </c>
      <c r="G1228" s="3" t="s">
        <v>11</v>
      </c>
      <c r="H1228" s="3" t="s">
        <v>52</v>
      </c>
      <c r="I1228" s="3" t="s">
        <v>19</v>
      </c>
      <c r="J1228" s="3" t="s">
        <v>13</v>
      </c>
      <c r="K1228" s="3" t="s">
        <v>34</v>
      </c>
      <c r="L1228" s="3" t="s">
        <v>35</v>
      </c>
      <c r="M1228" s="7">
        <v>1</v>
      </c>
      <c r="N1228" s="4">
        <v>40.94</v>
      </c>
      <c r="O1228" s="5">
        <v>0</v>
      </c>
      <c r="P1228" s="4">
        <v>14.47</v>
      </c>
      <c r="Q1228" s="4">
        <f t="shared" si="76"/>
        <v>40.94</v>
      </c>
      <c r="R1228" s="4">
        <f t="shared" si="77"/>
        <v>14.47</v>
      </c>
      <c r="S1228" s="4">
        <f t="shared" si="78"/>
        <v>26.47</v>
      </c>
      <c r="T1228" s="6">
        <f t="shared" si="79"/>
        <v>0.64655593551538837</v>
      </c>
    </row>
    <row r="1229" spans="1:20" ht="15.6">
      <c r="A1229" s="2">
        <v>521</v>
      </c>
      <c r="B1229" s="10">
        <v>46202</v>
      </c>
      <c r="C1229" s="3">
        <f>YEAR(SalesDataTable[[#This Row],[Order Date]])</f>
        <v>2026</v>
      </c>
      <c r="D1229" s="13" t="str">
        <f>"Q"&amp;ROUNDUP(MONTH(SalesDataTable[[#This Row],[Order Date]])/3,0)</f>
        <v>Q2</v>
      </c>
      <c r="E1229" s="13">
        <f>MONTH(SalesDataTable[[#This Row],[Order Date]])</f>
        <v>6</v>
      </c>
      <c r="F1229" s="3" t="str">
        <f>TEXT(SalesDataTable[[#This Row],[Order Date]],"mmm")</f>
        <v>Jun</v>
      </c>
      <c r="G1229" s="3" t="s">
        <v>20</v>
      </c>
      <c r="H1229" s="3" t="s">
        <v>33</v>
      </c>
      <c r="I1229" s="3" t="s">
        <v>8</v>
      </c>
      <c r="J1229" s="3" t="s">
        <v>16</v>
      </c>
      <c r="K1229" s="3" t="s">
        <v>4</v>
      </c>
      <c r="L1229" s="3" t="s">
        <v>30</v>
      </c>
      <c r="M1229" s="7">
        <v>3</v>
      </c>
      <c r="N1229" s="4">
        <v>100.89</v>
      </c>
      <c r="O1229" s="5">
        <v>0.05</v>
      </c>
      <c r="P1229" s="4">
        <v>49.08</v>
      </c>
      <c r="Q1229" s="4">
        <f t="shared" si="76"/>
        <v>287.53649999999999</v>
      </c>
      <c r="R1229" s="4">
        <f t="shared" si="77"/>
        <v>147.24</v>
      </c>
      <c r="S1229" s="4">
        <f t="shared" si="78"/>
        <v>140.29649999999998</v>
      </c>
      <c r="T1229" s="6">
        <f t="shared" si="79"/>
        <v>0.48792588071427451</v>
      </c>
    </row>
    <row r="1230" spans="1:20" ht="15.6">
      <c r="A1230" s="2">
        <v>557</v>
      </c>
      <c r="B1230" s="10">
        <v>46202</v>
      </c>
      <c r="C1230" s="3">
        <f>YEAR(SalesDataTable[[#This Row],[Order Date]])</f>
        <v>2026</v>
      </c>
      <c r="D1230" s="13" t="str">
        <f>"Q"&amp;ROUNDUP(MONTH(SalesDataTable[[#This Row],[Order Date]])/3,0)</f>
        <v>Q2</v>
      </c>
      <c r="E1230" s="13">
        <f>MONTH(SalesDataTable[[#This Row],[Order Date]])</f>
        <v>6</v>
      </c>
      <c r="F1230" s="3" t="str">
        <f>TEXT(SalesDataTable[[#This Row],[Order Date]],"mmm")</f>
        <v>Jun</v>
      </c>
      <c r="G1230" s="3" t="s">
        <v>6</v>
      </c>
      <c r="H1230" s="3" t="s">
        <v>43</v>
      </c>
      <c r="I1230" s="3" t="s">
        <v>8</v>
      </c>
      <c r="J1230" s="3" t="s">
        <v>16</v>
      </c>
      <c r="K1230" s="3" t="s">
        <v>4</v>
      </c>
      <c r="L1230" s="3" t="s">
        <v>26</v>
      </c>
      <c r="M1230" s="7">
        <v>3</v>
      </c>
      <c r="N1230" s="4">
        <v>39.78</v>
      </c>
      <c r="O1230" s="5">
        <v>0.15</v>
      </c>
      <c r="P1230" s="4">
        <v>16.850000000000001</v>
      </c>
      <c r="Q1230" s="4">
        <f t="shared" si="76"/>
        <v>101.43900000000001</v>
      </c>
      <c r="R1230" s="4">
        <f t="shared" si="77"/>
        <v>50.550000000000004</v>
      </c>
      <c r="S1230" s="4">
        <f t="shared" si="78"/>
        <v>50.889000000000003</v>
      </c>
      <c r="T1230" s="6">
        <f t="shared" si="79"/>
        <v>0.50167095495815217</v>
      </c>
    </row>
    <row r="1231" spans="1:20" ht="15.6">
      <c r="A1231" s="2">
        <v>929</v>
      </c>
      <c r="B1231" s="10">
        <v>46202</v>
      </c>
      <c r="C1231" s="3">
        <f>YEAR(SalesDataTable[[#This Row],[Order Date]])</f>
        <v>2026</v>
      </c>
      <c r="D1231" s="13" t="str">
        <f>"Q"&amp;ROUNDUP(MONTH(SalesDataTable[[#This Row],[Order Date]])/3,0)</f>
        <v>Q2</v>
      </c>
      <c r="E1231" s="13">
        <f>MONTH(SalesDataTable[[#This Row],[Order Date]])</f>
        <v>6</v>
      </c>
      <c r="F1231" s="3" t="str">
        <f>TEXT(SalesDataTable[[#This Row],[Order Date]],"mmm")</f>
        <v>Jun</v>
      </c>
      <c r="G1231" s="3" t="s">
        <v>0</v>
      </c>
      <c r="H1231" s="3" t="s">
        <v>1</v>
      </c>
      <c r="I1231" s="3" t="s">
        <v>2</v>
      </c>
      <c r="J1231" s="3" t="s">
        <v>3</v>
      </c>
      <c r="K1231" s="3" t="s">
        <v>34</v>
      </c>
      <c r="L1231" s="3" t="s">
        <v>35</v>
      </c>
      <c r="M1231" s="7">
        <v>1</v>
      </c>
      <c r="N1231" s="4">
        <v>40.299999999999997</v>
      </c>
      <c r="O1231" s="5">
        <v>0.05</v>
      </c>
      <c r="P1231" s="4">
        <v>14.79</v>
      </c>
      <c r="Q1231" s="4">
        <f t="shared" si="76"/>
        <v>38.284999999999997</v>
      </c>
      <c r="R1231" s="4">
        <f t="shared" si="77"/>
        <v>14.79</v>
      </c>
      <c r="S1231" s="4">
        <f t="shared" si="78"/>
        <v>23.494999999999997</v>
      </c>
      <c r="T1231" s="6">
        <f t="shared" si="79"/>
        <v>0.61368682251534545</v>
      </c>
    </row>
    <row r="1232" spans="1:20" ht="15.6">
      <c r="A1232" s="2">
        <v>1089</v>
      </c>
      <c r="B1232" s="10">
        <v>46202</v>
      </c>
      <c r="C1232" s="3">
        <f>YEAR(SalesDataTable[[#This Row],[Order Date]])</f>
        <v>2026</v>
      </c>
      <c r="D1232" s="13" t="str">
        <f>"Q"&amp;ROUNDUP(MONTH(SalesDataTable[[#This Row],[Order Date]])/3,0)</f>
        <v>Q2</v>
      </c>
      <c r="E1232" s="13">
        <f>MONTH(SalesDataTable[[#This Row],[Order Date]])</f>
        <v>6</v>
      </c>
      <c r="F1232" s="3" t="str">
        <f>TEXT(SalesDataTable[[#This Row],[Order Date]],"mmm")</f>
        <v>Jun</v>
      </c>
      <c r="G1232" s="3" t="s">
        <v>6</v>
      </c>
      <c r="H1232" s="3" t="s">
        <v>41</v>
      </c>
      <c r="I1232" s="3" t="s">
        <v>19</v>
      </c>
      <c r="J1232" s="3" t="s">
        <v>3</v>
      </c>
      <c r="K1232" s="3" t="s">
        <v>9</v>
      </c>
      <c r="L1232" s="3" t="s">
        <v>10</v>
      </c>
      <c r="M1232" s="7">
        <v>1</v>
      </c>
      <c r="N1232" s="4">
        <v>90.91</v>
      </c>
      <c r="O1232" s="5">
        <v>0.05</v>
      </c>
      <c r="P1232" s="4">
        <v>45.9</v>
      </c>
      <c r="Q1232" s="4">
        <f t="shared" si="76"/>
        <v>86.364499999999992</v>
      </c>
      <c r="R1232" s="4">
        <f t="shared" si="77"/>
        <v>45.9</v>
      </c>
      <c r="S1232" s="4">
        <f t="shared" si="78"/>
        <v>40.464499999999994</v>
      </c>
      <c r="T1232" s="6">
        <f t="shared" si="79"/>
        <v>0.46853163047316893</v>
      </c>
    </row>
    <row r="1233" spans="1:20" ht="15.6">
      <c r="A1233" s="2">
        <v>1655</v>
      </c>
      <c r="B1233" s="10">
        <v>46202</v>
      </c>
      <c r="C1233" s="3">
        <f>YEAR(SalesDataTable[[#This Row],[Order Date]])</f>
        <v>2026</v>
      </c>
      <c r="D1233" s="13" t="str">
        <f>"Q"&amp;ROUNDUP(MONTH(SalesDataTable[[#This Row],[Order Date]])/3,0)</f>
        <v>Q2</v>
      </c>
      <c r="E1233" s="13">
        <f>MONTH(SalesDataTable[[#This Row],[Order Date]])</f>
        <v>6</v>
      </c>
      <c r="F1233" s="3" t="str">
        <f>TEXT(SalesDataTable[[#This Row],[Order Date]],"mmm")</f>
        <v>Jun</v>
      </c>
      <c r="G1233" s="3" t="s">
        <v>0</v>
      </c>
      <c r="H1233" s="3" t="s">
        <v>1</v>
      </c>
      <c r="I1233" s="3" t="s">
        <v>8</v>
      </c>
      <c r="J1233" s="3" t="s">
        <v>16</v>
      </c>
      <c r="K1233" s="3" t="s">
        <v>14</v>
      </c>
      <c r="L1233" s="3" t="s">
        <v>48</v>
      </c>
      <c r="M1233" s="7">
        <v>5</v>
      </c>
      <c r="N1233" s="4">
        <v>162.29</v>
      </c>
      <c r="O1233" s="5">
        <v>0.15</v>
      </c>
      <c r="P1233" s="4">
        <v>86.66</v>
      </c>
      <c r="Q1233" s="4">
        <f t="shared" si="76"/>
        <v>689.73249999999996</v>
      </c>
      <c r="R1233" s="4">
        <f t="shared" si="77"/>
        <v>433.29999999999995</v>
      </c>
      <c r="S1233" s="4">
        <f t="shared" si="78"/>
        <v>256.4325</v>
      </c>
      <c r="T1233" s="6">
        <f t="shared" si="79"/>
        <v>0.37178543855770174</v>
      </c>
    </row>
    <row r="1234" spans="1:20" ht="15.6">
      <c r="A1234" s="2">
        <v>1897</v>
      </c>
      <c r="B1234" s="10">
        <v>46202</v>
      </c>
      <c r="C1234" s="3">
        <f>YEAR(SalesDataTable[[#This Row],[Order Date]])</f>
        <v>2026</v>
      </c>
      <c r="D1234" s="13" t="str">
        <f>"Q"&amp;ROUNDUP(MONTH(SalesDataTable[[#This Row],[Order Date]])/3,0)</f>
        <v>Q2</v>
      </c>
      <c r="E1234" s="13">
        <f>MONTH(SalesDataTable[[#This Row],[Order Date]])</f>
        <v>6</v>
      </c>
      <c r="F1234" s="3" t="str">
        <f>TEXT(SalesDataTable[[#This Row],[Order Date]],"mmm")</f>
        <v>Jun</v>
      </c>
      <c r="G1234" s="3" t="s">
        <v>6</v>
      </c>
      <c r="H1234" s="3" t="s">
        <v>41</v>
      </c>
      <c r="I1234" s="3" t="s">
        <v>2</v>
      </c>
      <c r="J1234" s="3" t="s">
        <v>16</v>
      </c>
      <c r="K1234" s="3" t="s">
        <v>4</v>
      </c>
      <c r="L1234" s="3" t="s">
        <v>22</v>
      </c>
      <c r="M1234" s="7">
        <v>2</v>
      </c>
      <c r="N1234" s="4">
        <v>51.03</v>
      </c>
      <c r="O1234" s="5">
        <v>0</v>
      </c>
      <c r="P1234" s="4">
        <v>22.59</v>
      </c>
      <c r="Q1234" s="4">
        <f t="shared" si="76"/>
        <v>102.06</v>
      </c>
      <c r="R1234" s="4">
        <f t="shared" si="77"/>
        <v>45.18</v>
      </c>
      <c r="S1234" s="4">
        <f t="shared" si="78"/>
        <v>56.88</v>
      </c>
      <c r="T1234" s="6">
        <f t="shared" si="79"/>
        <v>0.55731922398589062</v>
      </c>
    </row>
    <row r="1235" spans="1:20" ht="15.6">
      <c r="A1235" s="2">
        <v>2417</v>
      </c>
      <c r="B1235" s="10">
        <v>46202</v>
      </c>
      <c r="C1235" s="3">
        <f>YEAR(SalesDataTable[[#This Row],[Order Date]])</f>
        <v>2026</v>
      </c>
      <c r="D1235" s="13" t="str">
        <f>"Q"&amp;ROUNDUP(MONTH(SalesDataTable[[#This Row],[Order Date]])/3,0)</f>
        <v>Q2</v>
      </c>
      <c r="E1235" s="13">
        <f>MONTH(SalesDataTable[[#This Row],[Order Date]])</f>
        <v>6</v>
      </c>
      <c r="F1235" s="3" t="str">
        <f>TEXT(SalesDataTable[[#This Row],[Order Date]],"mmm")</f>
        <v>Jun</v>
      </c>
      <c r="G1235" s="3" t="s">
        <v>6</v>
      </c>
      <c r="H1235" s="3" t="s">
        <v>43</v>
      </c>
      <c r="I1235" s="3" t="s">
        <v>2</v>
      </c>
      <c r="J1235" s="3" t="s">
        <v>16</v>
      </c>
      <c r="K1235" s="3" t="s">
        <v>34</v>
      </c>
      <c r="L1235" s="3" t="s">
        <v>45</v>
      </c>
      <c r="M1235" s="7">
        <v>1</v>
      </c>
      <c r="N1235" s="4">
        <v>50.67</v>
      </c>
      <c r="O1235" s="5">
        <v>0</v>
      </c>
      <c r="P1235" s="4">
        <v>22.18</v>
      </c>
      <c r="Q1235" s="4">
        <f t="shared" si="76"/>
        <v>50.67</v>
      </c>
      <c r="R1235" s="4">
        <f t="shared" si="77"/>
        <v>22.18</v>
      </c>
      <c r="S1235" s="4">
        <f t="shared" si="78"/>
        <v>28.490000000000002</v>
      </c>
      <c r="T1235" s="6">
        <f t="shared" si="79"/>
        <v>0.56226564041839355</v>
      </c>
    </row>
    <row r="1236" spans="1:20" ht="15.6">
      <c r="A1236" s="2">
        <v>3474</v>
      </c>
      <c r="B1236" s="10">
        <v>46202</v>
      </c>
      <c r="C1236" s="3">
        <f>YEAR(SalesDataTable[[#This Row],[Order Date]])</f>
        <v>2026</v>
      </c>
      <c r="D1236" s="13" t="str">
        <f>"Q"&amp;ROUNDUP(MONTH(SalesDataTable[[#This Row],[Order Date]])/3,0)</f>
        <v>Q2</v>
      </c>
      <c r="E1236" s="13">
        <f>MONTH(SalesDataTable[[#This Row],[Order Date]])</f>
        <v>6</v>
      </c>
      <c r="F1236" s="3" t="str">
        <f>TEXT(SalesDataTable[[#This Row],[Order Date]],"mmm")</f>
        <v>Jun</v>
      </c>
      <c r="G1236" s="3" t="s">
        <v>20</v>
      </c>
      <c r="H1236" s="3" t="s">
        <v>33</v>
      </c>
      <c r="I1236" s="3" t="s">
        <v>8</v>
      </c>
      <c r="J1236" s="3" t="s">
        <v>3</v>
      </c>
      <c r="K1236" s="3" t="s">
        <v>14</v>
      </c>
      <c r="L1236" s="3" t="s">
        <v>44</v>
      </c>
      <c r="M1236" s="7">
        <v>10</v>
      </c>
      <c r="N1236" s="4">
        <v>130.62</v>
      </c>
      <c r="O1236" s="5">
        <v>0.05</v>
      </c>
      <c r="P1236" s="4">
        <v>67.05</v>
      </c>
      <c r="Q1236" s="4">
        <f t="shared" si="76"/>
        <v>1240.8899999999999</v>
      </c>
      <c r="R1236" s="4">
        <f t="shared" si="77"/>
        <v>670.5</v>
      </c>
      <c r="S1236" s="4">
        <f t="shared" si="78"/>
        <v>570.38999999999987</v>
      </c>
      <c r="T1236" s="6">
        <f t="shared" si="79"/>
        <v>0.45966201677828006</v>
      </c>
    </row>
    <row r="1237" spans="1:20" ht="15.6">
      <c r="A1237" s="2">
        <v>4079</v>
      </c>
      <c r="B1237" s="10">
        <v>46202</v>
      </c>
      <c r="C1237" s="3">
        <f>YEAR(SalesDataTable[[#This Row],[Order Date]])</f>
        <v>2026</v>
      </c>
      <c r="D1237" s="13" t="str">
        <f>"Q"&amp;ROUNDUP(MONTH(SalesDataTable[[#This Row],[Order Date]])/3,0)</f>
        <v>Q2</v>
      </c>
      <c r="E1237" s="13">
        <f>MONTH(SalesDataTable[[#This Row],[Order Date]])</f>
        <v>6</v>
      </c>
      <c r="F1237" s="3" t="str">
        <f>TEXT(SalesDataTable[[#This Row],[Order Date]],"mmm")</f>
        <v>Jun</v>
      </c>
      <c r="G1237" s="3" t="s">
        <v>11</v>
      </c>
      <c r="H1237" s="3" t="s">
        <v>25</v>
      </c>
      <c r="I1237" s="3" t="s">
        <v>2</v>
      </c>
      <c r="J1237" s="3" t="s">
        <v>13</v>
      </c>
      <c r="K1237" s="3" t="s">
        <v>23</v>
      </c>
      <c r="L1237" s="3" t="s">
        <v>29</v>
      </c>
      <c r="M1237" s="7">
        <v>4</v>
      </c>
      <c r="N1237" s="4">
        <v>194.6</v>
      </c>
      <c r="O1237" s="5">
        <v>0</v>
      </c>
      <c r="P1237" s="4">
        <v>104.64</v>
      </c>
      <c r="Q1237" s="4">
        <f t="shared" si="76"/>
        <v>778.4</v>
      </c>
      <c r="R1237" s="4">
        <f t="shared" si="77"/>
        <v>418.56</v>
      </c>
      <c r="S1237" s="4">
        <f t="shared" si="78"/>
        <v>359.84</v>
      </c>
      <c r="T1237" s="6">
        <f t="shared" si="79"/>
        <v>0.46228160328879753</v>
      </c>
    </row>
    <row r="1238" spans="1:20" ht="15.6">
      <c r="A1238" s="2">
        <v>45</v>
      </c>
      <c r="B1238" s="10">
        <v>46203</v>
      </c>
      <c r="C1238" s="3">
        <f>YEAR(SalesDataTable[[#This Row],[Order Date]])</f>
        <v>2026</v>
      </c>
      <c r="D1238" s="13" t="str">
        <f>"Q"&amp;ROUNDUP(MONTH(SalesDataTable[[#This Row],[Order Date]])/3,0)</f>
        <v>Q2</v>
      </c>
      <c r="E1238" s="13">
        <f>MONTH(SalesDataTable[[#This Row],[Order Date]])</f>
        <v>6</v>
      </c>
      <c r="F1238" s="3" t="str">
        <f>TEXT(SalesDataTable[[#This Row],[Order Date]],"mmm")</f>
        <v>Jun</v>
      </c>
      <c r="G1238" s="3" t="s">
        <v>11</v>
      </c>
      <c r="H1238" s="3" t="s">
        <v>12</v>
      </c>
      <c r="I1238" s="3" t="s">
        <v>19</v>
      </c>
      <c r="J1238" s="3" t="s">
        <v>13</v>
      </c>
      <c r="K1238" s="3" t="s">
        <v>9</v>
      </c>
      <c r="L1238" s="3" t="s">
        <v>10</v>
      </c>
      <c r="M1238" s="7">
        <v>1</v>
      </c>
      <c r="N1238" s="4">
        <v>94</v>
      </c>
      <c r="O1238" s="5">
        <v>0</v>
      </c>
      <c r="P1238" s="4">
        <v>45.62</v>
      </c>
      <c r="Q1238" s="4">
        <f t="shared" si="76"/>
        <v>94</v>
      </c>
      <c r="R1238" s="4">
        <f t="shared" si="77"/>
        <v>45.62</v>
      </c>
      <c r="S1238" s="4">
        <f t="shared" si="78"/>
        <v>48.38</v>
      </c>
      <c r="T1238" s="6">
        <f t="shared" si="79"/>
        <v>0.51468085106382977</v>
      </c>
    </row>
    <row r="1239" spans="1:20" ht="15.6">
      <c r="A1239" s="2">
        <v>2895</v>
      </c>
      <c r="B1239" s="10">
        <v>46203</v>
      </c>
      <c r="C1239" s="3">
        <f>YEAR(SalesDataTable[[#This Row],[Order Date]])</f>
        <v>2026</v>
      </c>
      <c r="D1239" s="13" t="str">
        <f>"Q"&amp;ROUNDUP(MONTH(SalesDataTable[[#This Row],[Order Date]])/3,0)</f>
        <v>Q2</v>
      </c>
      <c r="E1239" s="13">
        <f>MONTH(SalesDataTable[[#This Row],[Order Date]])</f>
        <v>6</v>
      </c>
      <c r="F1239" s="3" t="str">
        <f>TEXT(SalesDataTable[[#This Row],[Order Date]],"mmm")</f>
        <v>Jun</v>
      </c>
      <c r="G1239" s="3" t="s">
        <v>20</v>
      </c>
      <c r="H1239" s="3" t="s">
        <v>33</v>
      </c>
      <c r="I1239" s="3" t="s">
        <v>2</v>
      </c>
      <c r="J1239" s="3" t="s">
        <v>3</v>
      </c>
      <c r="K1239" s="3" t="s">
        <v>34</v>
      </c>
      <c r="L1239" s="3" t="s">
        <v>35</v>
      </c>
      <c r="M1239" s="7">
        <v>2</v>
      </c>
      <c r="N1239" s="4">
        <v>40.46</v>
      </c>
      <c r="O1239" s="5">
        <v>0</v>
      </c>
      <c r="P1239" s="4">
        <v>15.15</v>
      </c>
      <c r="Q1239" s="4">
        <f t="shared" si="76"/>
        <v>80.92</v>
      </c>
      <c r="R1239" s="4">
        <f t="shared" si="77"/>
        <v>30.3</v>
      </c>
      <c r="S1239" s="4">
        <f t="shared" si="78"/>
        <v>50.620000000000005</v>
      </c>
      <c r="T1239" s="6">
        <f t="shared" si="79"/>
        <v>0.62555610479485912</v>
      </c>
    </row>
    <row r="1240" spans="1:20" ht="15.6">
      <c r="A1240" s="2">
        <v>5158</v>
      </c>
      <c r="B1240" s="10">
        <v>46203</v>
      </c>
      <c r="C1240" s="3">
        <f>YEAR(SalesDataTable[[#This Row],[Order Date]])</f>
        <v>2026</v>
      </c>
      <c r="D1240" s="13" t="str">
        <f>"Q"&amp;ROUNDUP(MONTH(SalesDataTable[[#This Row],[Order Date]])/3,0)</f>
        <v>Q2</v>
      </c>
      <c r="E1240" s="13">
        <f>MONTH(SalesDataTable[[#This Row],[Order Date]])</f>
        <v>6</v>
      </c>
      <c r="F1240" s="3" t="str">
        <f>TEXT(SalesDataTable[[#This Row],[Order Date]],"mmm")</f>
        <v>Jun</v>
      </c>
      <c r="G1240" s="3" t="s">
        <v>6</v>
      </c>
      <c r="H1240" s="3" t="s">
        <v>27</v>
      </c>
      <c r="I1240" s="3" t="s">
        <v>19</v>
      </c>
      <c r="J1240" s="3" t="s">
        <v>13</v>
      </c>
      <c r="K1240" s="3" t="s">
        <v>9</v>
      </c>
      <c r="L1240" s="3" t="s">
        <v>37</v>
      </c>
      <c r="M1240" s="7">
        <v>1</v>
      </c>
      <c r="N1240" s="4">
        <v>156.11000000000001</v>
      </c>
      <c r="O1240" s="5">
        <v>0</v>
      </c>
      <c r="P1240" s="4">
        <v>79.52</v>
      </c>
      <c r="Q1240" s="4">
        <f t="shared" si="76"/>
        <v>156.11000000000001</v>
      </c>
      <c r="R1240" s="4">
        <f t="shared" si="77"/>
        <v>79.52</v>
      </c>
      <c r="S1240" s="4">
        <f t="shared" si="78"/>
        <v>76.590000000000018</v>
      </c>
      <c r="T1240" s="6">
        <f t="shared" si="79"/>
        <v>0.49061559157004681</v>
      </c>
    </row>
    <row r="1241" spans="1:20" ht="15.6">
      <c r="A1241" s="2">
        <v>1217</v>
      </c>
      <c r="B1241" s="10">
        <v>46204</v>
      </c>
      <c r="C1241" s="3">
        <f>YEAR(SalesDataTable[[#This Row],[Order Date]])</f>
        <v>2026</v>
      </c>
      <c r="D1241" s="13" t="str">
        <f>"Q"&amp;ROUNDUP(MONTH(SalesDataTable[[#This Row],[Order Date]])/3,0)</f>
        <v>Q3</v>
      </c>
      <c r="E1241" s="13">
        <f>MONTH(SalesDataTable[[#This Row],[Order Date]])</f>
        <v>7</v>
      </c>
      <c r="F1241" s="3" t="str">
        <f>TEXT(SalesDataTable[[#This Row],[Order Date]],"mmm")</f>
        <v>Jul</v>
      </c>
      <c r="G1241" s="3" t="s">
        <v>11</v>
      </c>
      <c r="H1241" s="3" t="s">
        <v>18</v>
      </c>
      <c r="I1241" s="3" t="s">
        <v>2</v>
      </c>
      <c r="J1241" s="3" t="s">
        <v>3</v>
      </c>
      <c r="K1241" s="3" t="s">
        <v>23</v>
      </c>
      <c r="L1241" s="3" t="s">
        <v>51</v>
      </c>
      <c r="M1241" s="7">
        <v>2</v>
      </c>
      <c r="N1241" s="4">
        <v>121.78</v>
      </c>
      <c r="O1241" s="5">
        <v>0.1</v>
      </c>
      <c r="P1241" s="4">
        <v>59.62</v>
      </c>
      <c r="Q1241" s="4">
        <f t="shared" si="76"/>
        <v>219.20400000000001</v>
      </c>
      <c r="R1241" s="4">
        <f t="shared" si="77"/>
        <v>119.24</v>
      </c>
      <c r="S1241" s="4">
        <f t="shared" si="78"/>
        <v>99.964000000000013</v>
      </c>
      <c r="T1241" s="6">
        <f t="shared" si="79"/>
        <v>0.45603182423678407</v>
      </c>
    </row>
    <row r="1242" spans="1:20" ht="15.6">
      <c r="A1242" s="2">
        <v>2249</v>
      </c>
      <c r="B1242" s="10">
        <v>46204</v>
      </c>
      <c r="C1242" s="3">
        <f>YEAR(SalesDataTable[[#This Row],[Order Date]])</f>
        <v>2026</v>
      </c>
      <c r="D1242" s="13" t="str">
        <f>"Q"&amp;ROUNDUP(MONTH(SalesDataTable[[#This Row],[Order Date]])/3,0)</f>
        <v>Q3</v>
      </c>
      <c r="E1242" s="13">
        <f>MONTH(SalesDataTable[[#This Row],[Order Date]])</f>
        <v>7</v>
      </c>
      <c r="F1242" s="3" t="str">
        <f>TEXT(SalesDataTable[[#This Row],[Order Date]],"mmm")</f>
        <v>Jul</v>
      </c>
      <c r="G1242" s="3" t="s">
        <v>0</v>
      </c>
      <c r="H1242" s="3" t="s">
        <v>50</v>
      </c>
      <c r="I1242" s="3" t="s">
        <v>28</v>
      </c>
      <c r="J1242" s="3" t="s">
        <v>13</v>
      </c>
      <c r="K1242" s="3" t="s">
        <v>34</v>
      </c>
      <c r="L1242" s="3" t="s">
        <v>42</v>
      </c>
      <c r="M1242" s="7">
        <v>3</v>
      </c>
      <c r="N1242" s="4">
        <v>36.22</v>
      </c>
      <c r="O1242" s="5">
        <v>0.1</v>
      </c>
      <c r="P1242" s="4">
        <v>13.83</v>
      </c>
      <c r="Q1242" s="4">
        <f t="shared" si="76"/>
        <v>97.793999999999997</v>
      </c>
      <c r="R1242" s="4">
        <f t="shared" si="77"/>
        <v>41.49</v>
      </c>
      <c r="S1242" s="4">
        <f t="shared" si="78"/>
        <v>56.303999999999995</v>
      </c>
      <c r="T1242" s="6">
        <f t="shared" si="79"/>
        <v>0.57574084299650286</v>
      </c>
    </row>
    <row r="1243" spans="1:20" ht="15.6">
      <c r="A1243" s="2">
        <v>2650</v>
      </c>
      <c r="B1243" s="10">
        <v>46204</v>
      </c>
      <c r="C1243" s="3">
        <f>YEAR(SalesDataTable[[#This Row],[Order Date]])</f>
        <v>2026</v>
      </c>
      <c r="D1243" s="13" t="str">
        <f>"Q"&amp;ROUNDUP(MONTH(SalesDataTable[[#This Row],[Order Date]])/3,0)</f>
        <v>Q3</v>
      </c>
      <c r="E1243" s="13">
        <f>MONTH(SalesDataTable[[#This Row],[Order Date]])</f>
        <v>7</v>
      </c>
      <c r="F1243" s="3" t="str">
        <f>TEXT(SalesDataTable[[#This Row],[Order Date]],"mmm")</f>
        <v>Jul</v>
      </c>
      <c r="G1243" s="3" t="s">
        <v>20</v>
      </c>
      <c r="H1243" s="3" t="s">
        <v>31</v>
      </c>
      <c r="I1243" s="3" t="s">
        <v>8</v>
      </c>
      <c r="J1243" s="3" t="s">
        <v>16</v>
      </c>
      <c r="K1243" s="3" t="s">
        <v>14</v>
      </c>
      <c r="L1243" s="3" t="s">
        <v>48</v>
      </c>
      <c r="M1243" s="7">
        <v>10</v>
      </c>
      <c r="N1243" s="4">
        <v>161.78</v>
      </c>
      <c r="O1243" s="5">
        <v>0.1</v>
      </c>
      <c r="P1243" s="4">
        <v>85.11</v>
      </c>
      <c r="Q1243" s="4">
        <f t="shared" si="76"/>
        <v>1456.02</v>
      </c>
      <c r="R1243" s="4">
        <f t="shared" si="77"/>
        <v>851.1</v>
      </c>
      <c r="S1243" s="4">
        <f t="shared" si="78"/>
        <v>604.91999999999996</v>
      </c>
      <c r="T1243" s="6">
        <f t="shared" si="79"/>
        <v>0.4154613260806857</v>
      </c>
    </row>
    <row r="1244" spans="1:20" ht="15.6">
      <c r="A1244" s="2">
        <v>3937</v>
      </c>
      <c r="B1244" s="10">
        <v>46204</v>
      </c>
      <c r="C1244" s="3">
        <f>YEAR(SalesDataTable[[#This Row],[Order Date]])</f>
        <v>2026</v>
      </c>
      <c r="D1244" s="13" t="str">
        <f>"Q"&amp;ROUNDUP(MONTH(SalesDataTable[[#This Row],[Order Date]])/3,0)</f>
        <v>Q3</v>
      </c>
      <c r="E1244" s="13">
        <f>MONTH(SalesDataTable[[#This Row],[Order Date]])</f>
        <v>7</v>
      </c>
      <c r="F1244" s="3" t="str">
        <f>TEXT(SalesDataTable[[#This Row],[Order Date]],"mmm")</f>
        <v>Jul</v>
      </c>
      <c r="G1244" s="3" t="s">
        <v>20</v>
      </c>
      <c r="H1244" s="3" t="s">
        <v>31</v>
      </c>
      <c r="I1244" s="3" t="s">
        <v>2</v>
      </c>
      <c r="J1244" s="3" t="s">
        <v>16</v>
      </c>
      <c r="K1244" s="3" t="s">
        <v>23</v>
      </c>
      <c r="L1244" s="3" t="s">
        <v>51</v>
      </c>
      <c r="M1244" s="7">
        <v>3</v>
      </c>
      <c r="N1244" s="4">
        <v>126.23</v>
      </c>
      <c r="O1244" s="5">
        <v>0.05</v>
      </c>
      <c r="P1244" s="4">
        <v>61.81</v>
      </c>
      <c r="Q1244" s="4">
        <f t="shared" si="76"/>
        <v>359.75549999999998</v>
      </c>
      <c r="R1244" s="4">
        <f t="shared" si="77"/>
        <v>185.43</v>
      </c>
      <c r="S1244" s="4">
        <f t="shared" si="78"/>
        <v>174.32549999999998</v>
      </c>
      <c r="T1244" s="6">
        <f t="shared" si="79"/>
        <v>0.4845666014835075</v>
      </c>
    </row>
    <row r="1245" spans="1:20" ht="15.6">
      <c r="A1245" s="2">
        <v>4122</v>
      </c>
      <c r="B1245" s="10">
        <v>46204</v>
      </c>
      <c r="C1245" s="3">
        <f>YEAR(SalesDataTable[[#This Row],[Order Date]])</f>
        <v>2026</v>
      </c>
      <c r="D1245" s="13" t="str">
        <f>"Q"&amp;ROUNDUP(MONTH(SalesDataTable[[#This Row],[Order Date]])/3,0)</f>
        <v>Q3</v>
      </c>
      <c r="E1245" s="13">
        <f>MONTH(SalesDataTable[[#This Row],[Order Date]])</f>
        <v>7</v>
      </c>
      <c r="F1245" s="3" t="str">
        <f>TEXT(SalesDataTable[[#This Row],[Order Date]],"mmm")</f>
        <v>Jul</v>
      </c>
      <c r="G1245" s="3" t="s">
        <v>20</v>
      </c>
      <c r="H1245" s="3" t="s">
        <v>33</v>
      </c>
      <c r="I1245" s="3" t="s">
        <v>2</v>
      </c>
      <c r="J1245" s="3" t="s">
        <v>3</v>
      </c>
      <c r="K1245" s="3" t="s">
        <v>4</v>
      </c>
      <c r="L1245" s="3" t="s">
        <v>5</v>
      </c>
      <c r="M1245" s="7">
        <v>4</v>
      </c>
      <c r="N1245" s="4">
        <v>79.97</v>
      </c>
      <c r="O1245" s="5">
        <v>0.1</v>
      </c>
      <c r="P1245" s="4">
        <v>43.36</v>
      </c>
      <c r="Q1245" s="4">
        <f t="shared" si="76"/>
        <v>287.892</v>
      </c>
      <c r="R1245" s="4">
        <f t="shared" si="77"/>
        <v>173.44</v>
      </c>
      <c r="S1245" s="4">
        <f t="shared" si="78"/>
        <v>114.452</v>
      </c>
      <c r="T1245" s="6">
        <f t="shared" si="79"/>
        <v>0.39755185972517471</v>
      </c>
    </row>
    <row r="1246" spans="1:20" ht="15.6">
      <c r="A1246" s="2">
        <v>4589</v>
      </c>
      <c r="B1246" s="10">
        <v>46204</v>
      </c>
      <c r="C1246" s="3">
        <f>YEAR(SalesDataTable[[#This Row],[Order Date]])</f>
        <v>2026</v>
      </c>
      <c r="D1246" s="13" t="str">
        <f>"Q"&amp;ROUNDUP(MONTH(SalesDataTable[[#This Row],[Order Date]])/3,0)</f>
        <v>Q3</v>
      </c>
      <c r="E1246" s="13">
        <f>MONTH(SalesDataTable[[#This Row],[Order Date]])</f>
        <v>7</v>
      </c>
      <c r="F1246" s="3" t="str">
        <f>TEXT(SalesDataTable[[#This Row],[Order Date]],"mmm")</f>
        <v>Jul</v>
      </c>
      <c r="G1246" s="3" t="s">
        <v>20</v>
      </c>
      <c r="H1246" s="3" t="s">
        <v>33</v>
      </c>
      <c r="I1246" s="3" t="s">
        <v>19</v>
      </c>
      <c r="J1246" s="3" t="s">
        <v>13</v>
      </c>
      <c r="K1246" s="3" t="s">
        <v>4</v>
      </c>
      <c r="L1246" s="3" t="s">
        <v>30</v>
      </c>
      <c r="M1246" s="7">
        <v>2</v>
      </c>
      <c r="N1246" s="4">
        <v>102.37</v>
      </c>
      <c r="O1246" s="5">
        <v>0</v>
      </c>
      <c r="P1246" s="4">
        <v>50.25</v>
      </c>
      <c r="Q1246" s="4">
        <f t="shared" si="76"/>
        <v>204.74</v>
      </c>
      <c r="R1246" s="4">
        <f t="shared" si="77"/>
        <v>100.5</v>
      </c>
      <c r="S1246" s="4">
        <f t="shared" si="78"/>
        <v>104.24000000000001</v>
      </c>
      <c r="T1246" s="6">
        <f t="shared" si="79"/>
        <v>0.50913353521539517</v>
      </c>
    </row>
    <row r="1247" spans="1:20" ht="15.6">
      <c r="A1247" s="2">
        <v>4873</v>
      </c>
      <c r="B1247" s="10">
        <v>46204</v>
      </c>
      <c r="C1247" s="3">
        <f>YEAR(SalesDataTable[[#This Row],[Order Date]])</f>
        <v>2026</v>
      </c>
      <c r="D1247" s="13" t="str">
        <f>"Q"&amp;ROUNDUP(MONTH(SalesDataTable[[#This Row],[Order Date]])/3,0)</f>
        <v>Q3</v>
      </c>
      <c r="E1247" s="13">
        <f>MONTH(SalesDataTable[[#This Row],[Order Date]])</f>
        <v>7</v>
      </c>
      <c r="F1247" s="3" t="str">
        <f>TEXT(SalesDataTable[[#This Row],[Order Date]],"mmm")</f>
        <v>Jul</v>
      </c>
      <c r="G1247" s="3" t="s">
        <v>20</v>
      </c>
      <c r="H1247" s="3" t="s">
        <v>47</v>
      </c>
      <c r="I1247" s="3" t="s">
        <v>2</v>
      </c>
      <c r="J1247" s="3" t="s">
        <v>13</v>
      </c>
      <c r="K1247" s="3" t="s">
        <v>4</v>
      </c>
      <c r="L1247" s="3" t="s">
        <v>30</v>
      </c>
      <c r="M1247" s="7">
        <v>1</v>
      </c>
      <c r="N1247" s="4">
        <v>102.13</v>
      </c>
      <c r="O1247" s="5">
        <v>0</v>
      </c>
      <c r="P1247" s="4">
        <v>49.17</v>
      </c>
      <c r="Q1247" s="4">
        <f t="shared" si="76"/>
        <v>102.13</v>
      </c>
      <c r="R1247" s="4">
        <f t="shared" si="77"/>
        <v>49.17</v>
      </c>
      <c r="S1247" s="4">
        <f t="shared" si="78"/>
        <v>52.959999999999994</v>
      </c>
      <c r="T1247" s="6">
        <f t="shared" si="79"/>
        <v>0.5185547831195535</v>
      </c>
    </row>
    <row r="1248" spans="1:20" ht="15.6">
      <c r="A1248" s="2">
        <v>729</v>
      </c>
      <c r="B1248" s="10">
        <v>46205</v>
      </c>
      <c r="C1248" s="3">
        <f>YEAR(SalesDataTable[[#This Row],[Order Date]])</f>
        <v>2026</v>
      </c>
      <c r="D1248" s="13" t="str">
        <f>"Q"&amp;ROUNDUP(MONTH(SalesDataTable[[#This Row],[Order Date]])/3,0)</f>
        <v>Q3</v>
      </c>
      <c r="E1248" s="13">
        <f>MONTH(SalesDataTable[[#This Row],[Order Date]])</f>
        <v>7</v>
      </c>
      <c r="F1248" s="3" t="str">
        <f>TEXT(SalesDataTable[[#This Row],[Order Date]],"mmm")</f>
        <v>Jul</v>
      </c>
      <c r="G1248" s="3" t="s">
        <v>11</v>
      </c>
      <c r="H1248" s="3" t="s">
        <v>12</v>
      </c>
      <c r="I1248" s="3" t="s">
        <v>2</v>
      </c>
      <c r="J1248" s="3" t="s">
        <v>3</v>
      </c>
      <c r="K1248" s="3" t="s">
        <v>14</v>
      </c>
      <c r="L1248" s="3" t="s">
        <v>48</v>
      </c>
      <c r="M1248" s="7">
        <v>1</v>
      </c>
      <c r="N1248" s="4">
        <v>161.82</v>
      </c>
      <c r="O1248" s="5">
        <v>0</v>
      </c>
      <c r="P1248" s="4">
        <v>87.15</v>
      </c>
      <c r="Q1248" s="4">
        <f t="shared" si="76"/>
        <v>161.82</v>
      </c>
      <c r="R1248" s="4">
        <f t="shared" si="77"/>
        <v>87.15</v>
      </c>
      <c r="S1248" s="4">
        <f t="shared" si="78"/>
        <v>74.669999999999987</v>
      </c>
      <c r="T1248" s="6">
        <f t="shared" si="79"/>
        <v>0.46143863552094916</v>
      </c>
    </row>
    <row r="1249" spans="1:20" ht="15.6">
      <c r="A1249" s="2">
        <v>906</v>
      </c>
      <c r="B1249" s="10">
        <v>46205</v>
      </c>
      <c r="C1249" s="3">
        <f>YEAR(SalesDataTable[[#This Row],[Order Date]])</f>
        <v>2026</v>
      </c>
      <c r="D1249" s="13" t="str">
        <f>"Q"&amp;ROUNDUP(MONTH(SalesDataTable[[#This Row],[Order Date]])/3,0)</f>
        <v>Q3</v>
      </c>
      <c r="E1249" s="13">
        <f>MONTH(SalesDataTable[[#This Row],[Order Date]])</f>
        <v>7</v>
      </c>
      <c r="F1249" s="3" t="str">
        <f>TEXT(SalesDataTable[[#This Row],[Order Date]],"mmm")</f>
        <v>Jul</v>
      </c>
      <c r="G1249" s="3" t="s">
        <v>20</v>
      </c>
      <c r="H1249" s="3" t="s">
        <v>33</v>
      </c>
      <c r="I1249" s="3" t="s">
        <v>2</v>
      </c>
      <c r="J1249" s="3" t="s">
        <v>13</v>
      </c>
      <c r="K1249" s="3" t="s">
        <v>4</v>
      </c>
      <c r="L1249" s="3" t="s">
        <v>5</v>
      </c>
      <c r="M1249" s="7">
        <v>2</v>
      </c>
      <c r="N1249" s="4">
        <v>83.29</v>
      </c>
      <c r="O1249" s="5">
        <v>0</v>
      </c>
      <c r="P1249" s="4">
        <v>42.45</v>
      </c>
      <c r="Q1249" s="4">
        <f t="shared" si="76"/>
        <v>166.58</v>
      </c>
      <c r="R1249" s="4">
        <f t="shared" si="77"/>
        <v>84.9</v>
      </c>
      <c r="S1249" s="4">
        <f t="shared" si="78"/>
        <v>81.680000000000007</v>
      </c>
      <c r="T1249" s="6">
        <f t="shared" si="79"/>
        <v>0.49033497418657701</v>
      </c>
    </row>
    <row r="1250" spans="1:20" ht="15.6">
      <c r="A1250" s="2">
        <v>1531</v>
      </c>
      <c r="B1250" s="10">
        <v>46205</v>
      </c>
      <c r="C1250" s="3">
        <f>YEAR(SalesDataTable[[#This Row],[Order Date]])</f>
        <v>2026</v>
      </c>
      <c r="D1250" s="13" t="str">
        <f>"Q"&amp;ROUNDUP(MONTH(SalesDataTable[[#This Row],[Order Date]])/3,0)</f>
        <v>Q3</v>
      </c>
      <c r="E1250" s="13">
        <f>MONTH(SalesDataTable[[#This Row],[Order Date]])</f>
        <v>7</v>
      </c>
      <c r="F1250" s="3" t="str">
        <f>TEXT(SalesDataTable[[#This Row],[Order Date]],"mmm")</f>
        <v>Jul</v>
      </c>
      <c r="G1250" s="3" t="s">
        <v>11</v>
      </c>
      <c r="H1250" s="3" t="s">
        <v>52</v>
      </c>
      <c r="I1250" s="3" t="s">
        <v>2</v>
      </c>
      <c r="J1250" s="3" t="s">
        <v>13</v>
      </c>
      <c r="K1250" s="3" t="s">
        <v>14</v>
      </c>
      <c r="L1250" s="3" t="s">
        <v>44</v>
      </c>
      <c r="M1250" s="7">
        <v>2</v>
      </c>
      <c r="N1250" s="4">
        <v>136.72999999999999</v>
      </c>
      <c r="O1250" s="5">
        <v>0</v>
      </c>
      <c r="P1250" s="4">
        <v>66.03</v>
      </c>
      <c r="Q1250" s="4">
        <f t="shared" si="76"/>
        <v>273.45999999999998</v>
      </c>
      <c r="R1250" s="4">
        <f t="shared" si="77"/>
        <v>132.06</v>
      </c>
      <c r="S1250" s="4">
        <f t="shared" si="78"/>
        <v>141.39999999999998</v>
      </c>
      <c r="T1250" s="6">
        <f t="shared" si="79"/>
        <v>0.5170774519125283</v>
      </c>
    </row>
    <row r="1251" spans="1:20" ht="15.6">
      <c r="A1251" s="2">
        <v>1683</v>
      </c>
      <c r="B1251" s="10">
        <v>46205</v>
      </c>
      <c r="C1251" s="3">
        <f>YEAR(SalesDataTable[[#This Row],[Order Date]])</f>
        <v>2026</v>
      </c>
      <c r="D1251" s="13" t="str">
        <f>"Q"&amp;ROUNDUP(MONTH(SalesDataTable[[#This Row],[Order Date]])/3,0)</f>
        <v>Q3</v>
      </c>
      <c r="E1251" s="13">
        <f>MONTH(SalesDataTable[[#This Row],[Order Date]])</f>
        <v>7</v>
      </c>
      <c r="F1251" s="3" t="str">
        <f>TEXT(SalesDataTable[[#This Row],[Order Date]],"mmm")</f>
        <v>Jul</v>
      </c>
      <c r="G1251" s="3" t="s">
        <v>11</v>
      </c>
      <c r="H1251" s="3" t="s">
        <v>12</v>
      </c>
      <c r="I1251" s="3" t="s">
        <v>28</v>
      </c>
      <c r="J1251" s="3" t="s">
        <v>3</v>
      </c>
      <c r="K1251" s="3" t="s">
        <v>9</v>
      </c>
      <c r="L1251" s="3" t="s">
        <v>37</v>
      </c>
      <c r="M1251" s="7">
        <v>2</v>
      </c>
      <c r="N1251" s="4">
        <v>152.44</v>
      </c>
      <c r="O1251" s="5">
        <v>0</v>
      </c>
      <c r="P1251" s="4">
        <v>81.23</v>
      </c>
      <c r="Q1251" s="4">
        <f t="shared" si="76"/>
        <v>304.88</v>
      </c>
      <c r="R1251" s="4">
        <f t="shared" si="77"/>
        <v>162.46</v>
      </c>
      <c r="S1251" s="4">
        <f t="shared" si="78"/>
        <v>142.41999999999999</v>
      </c>
      <c r="T1251" s="6">
        <f t="shared" si="79"/>
        <v>0.46713461033849379</v>
      </c>
    </row>
    <row r="1252" spans="1:20" ht="15.6">
      <c r="A1252" s="2">
        <v>2363</v>
      </c>
      <c r="B1252" s="10">
        <v>46205</v>
      </c>
      <c r="C1252" s="3">
        <f>YEAR(SalesDataTable[[#This Row],[Order Date]])</f>
        <v>2026</v>
      </c>
      <c r="D1252" s="13" t="str">
        <f>"Q"&amp;ROUNDUP(MONTH(SalesDataTable[[#This Row],[Order Date]])/3,0)</f>
        <v>Q3</v>
      </c>
      <c r="E1252" s="13">
        <f>MONTH(SalesDataTable[[#This Row],[Order Date]])</f>
        <v>7</v>
      </c>
      <c r="F1252" s="3" t="str">
        <f>TEXT(SalesDataTable[[#This Row],[Order Date]],"mmm")</f>
        <v>Jul</v>
      </c>
      <c r="G1252" s="3" t="s">
        <v>20</v>
      </c>
      <c r="H1252" s="3" t="s">
        <v>31</v>
      </c>
      <c r="I1252" s="3" t="s">
        <v>2</v>
      </c>
      <c r="J1252" s="3" t="s">
        <v>13</v>
      </c>
      <c r="K1252" s="3" t="s">
        <v>9</v>
      </c>
      <c r="L1252" s="3" t="s">
        <v>46</v>
      </c>
      <c r="M1252" s="7">
        <v>2</v>
      </c>
      <c r="N1252" s="4">
        <v>71.28</v>
      </c>
      <c r="O1252" s="5">
        <v>0.1</v>
      </c>
      <c r="P1252" s="4">
        <v>32.67</v>
      </c>
      <c r="Q1252" s="4">
        <f t="shared" si="76"/>
        <v>128.304</v>
      </c>
      <c r="R1252" s="4">
        <f t="shared" si="77"/>
        <v>65.34</v>
      </c>
      <c r="S1252" s="4">
        <f t="shared" si="78"/>
        <v>62.963999999999999</v>
      </c>
      <c r="T1252" s="6">
        <f t="shared" si="79"/>
        <v>0.4907407407407407</v>
      </c>
    </row>
    <row r="1253" spans="1:20" ht="15.6">
      <c r="A1253" s="2">
        <v>3858</v>
      </c>
      <c r="B1253" s="10">
        <v>46205</v>
      </c>
      <c r="C1253" s="3">
        <f>YEAR(SalesDataTable[[#This Row],[Order Date]])</f>
        <v>2026</v>
      </c>
      <c r="D1253" s="13" t="str">
        <f>"Q"&amp;ROUNDUP(MONTH(SalesDataTable[[#This Row],[Order Date]])/3,0)</f>
        <v>Q3</v>
      </c>
      <c r="E1253" s="13">
        <f>MONTH(SalesDataTable[[#This Row],[Order Date]])</f>
        <v>7</v>
      </c>
      <c r="F1253" s="3" t="str">
        <f>TEXT(SalesDataTable[[#This Row],[Order Date]],"mmm")</f>
        <v>Jul</v>
      </c>
      <c r="G1253" s="3" t="s">
        <v>11</v>
      </c>
      <c r="H1253" s="3" t="s">
        <v>18</v>
      </c>
      <c r="I1253" s="3" t="s">
        <v>28</v>
      </c>
      <c r="J1253" s="3" t="s">
        <v>3</v>
      </c>
      <c r="K1253" s="3" t="s">
        <v>4</v>
      </c>
      <c r="L1253" s="3" t="s">
        <v>5</v>
      </c>
      <c r="M1253" s="7">
        <v>1</v>
      </c>
      <c r="N1253" s="4">
        <v>80.290000000000006</v>
      </c>
      <c r="O1253" s="5">
        <v>0.1</v>
      </c>
      <c r="P1253" s="4">
        <v>43.47</v>
      </c>
      <c r="Q1253" s="4">
        <f t="shared" si="76"/>
        <v>72.26100000000001</v>
      </c>
      <c r="R1253" s="4">
        <f t="shared" si="77"/>
        <v>43.47</v>
      </c>
      <c r="S1253" s="4">
        <f t="shared" si="78"/>
        <v>28.791000000000011</v>
      </c>
      <c r="T1253" s="6">
        <f t="shared" si="79"/>
        <v>0.39843068875326948</v>
      </c>
    </row>
    <row r="1254" spans="1:20" ht="15.6">
      <c r="A1254" s="2">
        <v>4233</v>
      </c>
      <c r="B1254" s="10">
        <v>46205</v>
      </c>
      <c r="C1254" s="3">
        <f>YEAR(SalesDataTable[[#This Row],[Order Date]])</f>
        <v>2026</v>
      </c>
      <c r="D1254" s="13" t="str">
        <f>"Q"&amp;ROUNDUP(MONTH(SalesDataTable[[#This Row],[Order Date]])/3,0)</f>
        <v>Q3</v>
      </c>
      <c r="E1254" s="13">
        <f>MONTH(SalesDataTable[[#This Row],[Order Date]])</f>
        <v>7</v>
      </c>
      <c r="F1254" s="3" t="str">
        <f>TEXT(SalesDataTable[[#This Row],[Order Date]],"mmm")</f>
        <v>Jul</v>
      </c>
      <c r="G1254" s="3" t="s">
        <v>6</v>
      </c>
      <c r="H1254" s="3" t="s">
        <v>27</v>
      </c>
      <c r="I1254" s="3" t="s">
        <v>28</v>
      </c>
      <c r="J1254" s="3" t="s">
        <v>13</v>
      </c>
      <c r="K1254" s="3" t="s">
        <v>9</v>
      </c>
      <c r="L1254" s="3" t="s">
        <v>17</v>
      </c>
      <c r="M1254" s="7">
        <v>1</v>
      </c>
      <c r="N1254" s="4">
        <v>142.38</v>
      </c>
      <c r="O1254" s="5">
        <v>0.05</v>
      </c>
      <c r="P1254" s="4">
        <v>77.17</v>
      </c>
      <c r="Q1254" s="4">
        <f t="shared" si="76"/>
        <v>135.261</v>
      </c>
      <c r="R1254" s="4">
        <f t="shared" si="77"/>
        <v>77.17</v>
      </c>
      <c r="S1254" s="4">
        <f t="shared" si="78"/>
        <v>58.090999999999994</v>
      </c>
      <c r="T1254" s="6">
        <f t="shared" si="79"/>
        <v>0.42947338848596417</v>
      </c>
    </row>
    <row r="1255" spans="1:20" ht="15.6">
      <c r="A1255" s="2">
        <v>5071</v>
      </c>
      <c r="B1255" s="10">
        <v>46205</v>
      </c>
      <c r="C1255" s="3">
        <f>YEAR(SalesDataTable[[#This Row],[Order Date]])</f>
        <v>2026</v>
      </c>
      <c r="D1255" s="13" t="str">
        <f>"Q"&amp;ROUNDUP(MONTH(SalesDataTable[[#This Row],[Order Date]])/3,0)</f>
        <v>Q3</v>
      </c>
      <c r="E1255" s="13">
        <f>MONTH(SalesDataTable[[#This Row],[Order Date]])</f>
        <v>7</v>
      </c>
      <c r="F1255" s="3" t="str">
        <f>TEXT(SalesDataTable[[#This Row],[Order Date]],"mmm")</f>
        <v>Jul</v>
      </c>
      <c r="G1255" s="3" t="s">
        <v>20</v>
      </c>
      <c r="H1255" s="3" t="s">
        <v>31</v>
      </c>
      <c r="I1255" s="3" t="s">
        <v>2</v>
      </c>
      <c r="J1255" s="3" t="s">
        <v>13</v>
      </c>
      <c r="K1255" s="3" t="s">
        <v>9</v>
      </c>
      <c r="L1255" s="3" t="s">
        <v>10</v>
      </c>
      <c r="M1255" s="7">
        <v>3</v>
      </c>
      <c r="N1255" s="4">
        <v>91.47</v>
      </c>
      <c r="O1255" s="5">
        <v>0.05</v>
      </c>
      <c r="P1255" s="4">
        <v>45.6</v>
      </c>
      <c r="Q1255" s="4">
        <f t="shared" si="76"/>
        <v>260.68949999999995</v>
      </c>
      <c r="R1255" s="4">
        <f t="shared" si="77"/>
        <v>136.80000000000001</v>
      </c>
      <c r="S1255" s="4">
        <f t="shared" si="78"/>
        <v>123.88949999999994</v>
      </c>
      <c r="T1255" s="6">
        <f t="shared" si="79"/>
        <v>0.47523778287963253</v>
      </c>
    </row>
    <row r="1256" spans="1:20" ht="15.6">
      <c r="A1256" s="2">
        <v>5174</v>
      </c>
      <c r="B1256" s="10">
        <v>46205</v>
      </c>
      <c r="C1256" s="3">
        <f>YEAR(SalesDataTable[[#This Row],[Order Date]])</f>
        <v>2026</v>
      </c>
      <c r="D1256" s="13" t="str">
        <f>"Q"&amp;ROUNDUP(MONTH(SalesDataTable[[#This Row],[Order Date]])/3,0)</f>
        <v>Q3</v>
      </c>
      <c r="E1256" s="13">
        <f>MONTH(SalesDataTable[[#This Row],[Order Date]])</f>
        <v>7</v>
      </c>
      <c r="F1256" s="3" t="str">
        <f>TEXT(SalesDataTable[[#This Row],[Order Date]],"mmm")</f>
        <v>Jul</v>
      </c>
      <c r="G1256" s="3" t="s">
        <v>6</v>
      </c>
      <c r="H1256" s="3" t="s">
        <v>41</v>
      </c>
      <c r="I1256" s="3" t="s">
        <v>19</v>
      </c>
      <c r="J1256" s="3" t="s">
        <v>13</v>
      </c>
      <c r="K1256" s="3" t="s">
        <v>14</v>
      </c>
      <c r="L1256" s="3" t="s">
        <v>32</v>
      </c>
      <c r="M1256" s="7">
        <v>1</v>
      </c>
      <c r="N1256" s="4">
        <v>45.92</v>
      </c>
      <c r="O1256" s="5">
        <v>0.05</v>
      </c>
      <c r="P1256" s="4">
        <v>17.91</v>
      </c>
      <c r="Q1256" s="4">
        <f t="shared" si="76"/>
        <v>43.624000000000002</v>
      </c>
      <c r="R1256" s="4">
        <f t="shared" si="77"/>
        <v>17.91</v>
      </c>
      <c r="S1256" s="4">
        <f t="shared" si="78"/>
        <v>25.714000000000002</v>
      </c>
      <c r="T1256" s="6">
        <f t="shared" si="79"/>
        <v>0.58944617641665142</v>
      </c>
    </row>
    <row r="1257" spans="1:20" ht="15.6">
      <c r="A1257" s="2">
        <v>727</v>
      </c>
      <c r="B1257" s="10">
        <v>46206</v>
      </c>
      <c r="C1257" s="3">
        <f>YEAR(SalesDataTable[[#This Row],[Order Date]])</f>
        <v>2026</v>
      </c>
      <c r="D1257" s="13" t="str">
        <f>"Q"&amp;ROUNDUP(MONTH(SalesDataTable[[#This Row],[Order Date]])/3,0)</f>
        <v>Q3</v>
      </c>
      <c r="E1257" s="13">
        <f>MONTH(SalesDataTable[[#This Row],[Order Date]])</f>
        <v>7</v>
      </c>
      <c r="F1257" s="3" t="str">
        <f>TEXT(SalesDataTable[[#This Row],[Order Date]],"mmm")</f>
        <v>Jul</v>
      </c>
      <c r="G1257" s="3" t="s">
        <v>20</v>
      </c>
      <c r="H1257" s="3" t="s">
        <v>21</v>
      </c>
      <c r="I1257" s="3" t="s">
        <v>19</v>
      </c>
      <c r="J1257" s="3" t="s">
        <v>13</v>
      </c>
      <c r="K1257" s="3" t="s">
        <v>34</v>
      </c>
      <c r="L1257" s="3" t="s">
        <v>42</v>
      </c>
      <c r="M1257" s="7">
        <v>1</v>
      </c>
      <c r="N1257" s="4">
        <v>36.01</v>
      </c>
      <c r="O1257" s="5">
        <v>0</v>
      </c>
      <c r="P1257" s="4">
        <v>14.11</v>
      </c>
      <c r="Q1257" s="4">
        <f t="shared" si="76"/>
        <v>36.01</v>
      </c>
      <c r="R1257" s="4">
        <f t="shared" si="77"/>
        <v>14.11</v>
      </c>
      <c r="S1257" s="4">
        <f t="shared" si="78"/>
        <v>21.9</v>
      </c>
      <c r="T1257" s="6">
        <f t="shared" si="79"/>
        <v>0.60816439877811723</v>
      </c>
    </row>
    <row r="1258" spans="1:20" ht="15.6">
      <c r="A1258" s="2">
        <v>1546</v>
      </c>
      <c r="B1258" s="10">
        <v>46206</v>
      </c>
      <c r="C1258" s="3">
        <f>YEAR(SalesDataTable[[#This Row],[Order Date]])</f>
        <v>2026</v>
      </c>
      <c r="D1258" s="13" t="str">
        <f>"Q"&amp;ROUNDUP(MONTH(SalesDataTable[[#This Row],[Order Date]])/3,0)</f>
        <v>Q3</v>
      </c>
      <c r="E1258" s="13">
        <f>MONTH(SalesDataTable[[#This Row],[Order Date]])</f>
        <v>7</v>
      </c>
      <c r="F1258" s="3" t="str">
        <f>TEXT(SalesDataTable[[#This Row],[Order Date]],"mmm")</f>
        <v>Jul</v>
      </c>
      <c r="G1258" s="3" t="s">
        <v>20</v>
      </c>
      <c r="H1258" s="3" t="s">
        <v>47</v>
      </c>
      <c r="I1258" s="3" t="s">
        <v>2</v>
      </c>
      <c r="J1258" s="3" t="s">
        <v>16</v>
      </c>
      <c r="K1258" s="3" t="s">
        <v>14</v>
      </c>
      <c r="L1258" s="3" t="s">
        <v>48</v>
      </c>
      <c r="M1258" s="7">
        <v>1</v>
      </c>
      <c r="N1258" s="4">
        <v>165.8</v>
      </c>
      <c r="O1258" s="5">
        <v>0.1</v>
      </c>
      <c r="P1258" s="4">
        <v>88.32</v>
      </c>
      <c r="Q1258" s="4">
        <f t="shared" si="76"/>
        <v>149.22000000000003</v>
      </c>
      <c r="R1258" s="4">
        <f t="shared" si="77"/>
        <v>88.32</v>
      </c>
      <c r="S1258" s="4">
        <f t="shared" si="78"/>
        <v>60.900000000000034</v>
      </c>
      <c r="T1258" s="6">
        <f t="shared" si="79"/>
        <v>0.40812223562525146</v>
      </c>
    </row>
    <row r="1259" spans="1:20" ht="15.6">
      <c r="A1259" s="2">
        <v>3610</v>
      </c>
      <c r="B1259" s="10">
        <v>46206</v>
      </c>
      <c r="C1259" s="3">
        <f>YEAR(SalesDataTable[[#This Row],[Order Date]])</f>
        <v>2026</v>
      </c>
      <c r="D1259" s="13" t="str">
        <f>"Q"&amp;ROUNDUP(MONTH(SalesDataTable[[#This Row],[Order Date]])/3,0)</f>
        <v>Q3</v>
      </c>
      <c r="E1259" s="13">
        <f>MONTH(SalesDataTable[[#This Row],[Order Date]])</f>
        <v>7</v>
      </c>
      <c r="F1259" s="3" t="str">
        <f>TEXT(SalesDataTable[[#This Row],[Order Date]],"mmm")</f>
        <v>Jul</v>
      </c>
      <c r="G1259" s="3" t="s">
        <v>11</v>
      </c>
      <c r="H1259" s="3" t="s">
        <v>12</v>
      </c>
      <c r="I1259" s="3" t="s">
        <v>8</v>
      </c>
      <c r="J1259" s="3" t="s">
        <v>16</v>
      </c>
      <c r="K1259" s="3" t="s">
        <v>34</v>
      </c>
      <c r="L1259" s="3" t="s">
        <v>35</v>
      </c>
      <c r="M1259" s="7">
        <v>5</v>
      </c>
      <c r="N1259" s="4">
        <v>40.36</v>
      </c>
      <c r="O1259" s="5">
        <v>0.15</v>
      </c>
      <c r="P1259" s="4">
        <v>14.57</v>
      </c>
      <c r="Q1259" s="4">
        <f t="shared" si="76"/>
        <v>171.53</v>
      </c>
      <c r="R1259" s="4">
        <f t="shared" si="77"/>
        <v>72.849999999999994</v>
      </c>
      <c r="S1259" s="4">
        <f t="shared" si="78"/>
        <v>98.68</v>
      </c>
      <c r="T1259" s="6">
        <f t="shared" si="79"/>
        <v>0.57529295167026184</v>
      </c>
    </row>
    <row r="1260" spans="1:20" ht="15.6">
      <c r="A1260" s="2">
        <v>3931</v>
      </c>
      <c r="B1260" s="10">
        <v>46206</v>
      </c>
      <c r="C1260" s="3">
        <f>YEAR(SalesDataTable[[#This Row],[Order Date]])</f>
        <v>2026</v>
      </c>
      <c r="D1260" s="13" t="str">
        <f>"Q"&amp;ROUNDUP(MONTH(SalesDataTable[[#This Row],[Order Date]])/3,0)</f>
        <v>Q3</v>
      </c>
      <c r="E1260" s="13">
        <f>MONTH(SalesDataTable[[#This Row],[Order Date]])</f>
        <v>7</v>
      </c>
      <c r="F1260" s="3" t="str">
        <f>TEXT(SalesDataTable[[#This Row],[Order Date]],"mmm")</f>
        <v>Jul</v>
      </c>
      <c r="G1260" s="3" t="s">
        <v>11</v>
      </c>
      <c r="H1260" s="3" t="s">
        <v>52</v>
      </c>
      <c r="I1260" s="3" t="s">
        <v>8</v>
      </c>
      <c r="J1260" s="3" t="s">
        <v>16</v>
      </c>
      <c r="K1260" s="3" t="s">
        <v>9</v>
      </c>
      <c r="L1260" s="3" t="s">
        <v>17</v>
      </c>
      <c r="M1260" s="7">
        <v>12</v>
      </c>
      <c r="N1260" s="4">
        <v>143.77000000000001</v>
      </c>
      <c r="O1260" s="5">
        <v>0.1</v>
      </c>
      <c r="P1260" s="4">
        <v>81.680000000000007</v>
      </c>
      <c r="Q1260" s="4">
        <f t="shared" si="76"/>
        <v>1552.7160000000003</v>
      </c>
      <c r="R1260" s="4">
        <f t="shared" si="77"/>
        <v>980.16000000000008</v>
      </c>
      <c r="S1260" s="4">
        <f t="shared" si="78"/>
        <v>572.55600000000027</v>
      </c>
      <c r="T1260" s="6">
        <f t="shared" si="79"/>
        <v>0.3687448316369511</v>
      </c>
    </row>
    <row r="1261" spans="1:20" ht="15.6">
      <c r="A1261" s="2">
        <v>3942</v>
      </c>
      <c r="B1261" s="10">
        <v>46206</v>
      </c>
      <c r="C1261" s="3">
        <f>YEAR(SalesDataTable[[#This Row],[Order Date]])</f>
        <v>2026</v>
      </c>
      <c r="D1261" s="13" t="str">
        <f>"Q"&amp;ROUNDUP(MONTH(SalesDataTable[[#This Row],[Order Date]])/3,0)</f>
        <v>Q3</v>
      </c>
      <c r="E1261" s="13">
        <f>MONTH(SalesDataTable[[#This Row],[Order Date]])</f>
        <v>7</v>
      </c>
      <c r="F1261" s="3" t="str">
        <f>TEXT(SalesDataTable[[#This Row],[Order Date]],"mmm")</f>
        <v>Jul</v>
      </c>
      <c r="G1261" s="3" t="s">
        <v>6</v>
      </c>
      <c r="H1261" s="3" t="s">
        <v>43</v>
      </c>
      <c r="I1261" s="3" t="s">
        <v>2</v>
      </c>
      <c r="J1261" s="3" t="s">
        <v>13</v>
      </c>
      <c r="K1261" s="3" t="s">
        <v>9</v>
      </c>
      <c r="L1261" s="3" t="s">
        <v>46</v>
      </c>
      <c r="M1261" s="7">
        <v>2</v>
      </c>
      <c r="N1261" s="4">
        <v>70.5</v>
      </c>
      <c r="O1261" s="5">
        <v>0</v>
      </c>
      <c r="P1261" s="4">
        <v>32.51</v>
      </c>
      <c r="Q1261" s="4">
        <f t="shared" si="76"/>
        <v>141</v>
      </c>
      <c r="R1261" s="4">
        <f t="shared" si="77"/>
        <v>65.02</v>
      </c>
      <c r="S1261" s="4">
        <f t="shared" si="78"/>
        <v>75.98</v>
      </c>
      <c r="T1261" s="6">
        <f t="shared" si="79"/>
        <v>0.53886524822695037</v>
      </c>
    </row>
    <row r="1262" spans="1:20" ht="15.6">
      <c r="A1262" s="2">
        <v>4165</v>
      </c>
      <c r="B1262" s="10">
        <v>46206</v>
      </c>
      <c r="C1262" s="3">
        <f>YEAR(SalesDataTable[[#This Row],[Order Date]])</f>
        <v>2026</v>
      </c>
      <c r="D1262" s="13" t="str">
        <f>"Q"&amp;ROUNDUP(MONTH(SalesDataTable[[#This Row],[Order Date]])/3,0)</f>
        <v>Q3</v>
      </c>
      <c r="E1262" s="13">
        <f>MONTH(SalesDataTable[[#This Row],[Order Date]])</f>
        <v>7</v>
      </c>
      <c r="F1262" s="3" t="str">
        <f>TEXT(SalesDataTable[[#This Row],[Order Date]],"mmm")</f>
        <v>Jul</v>
      </c>
      <c r="G1262" s="3" t="s">
        <v>6</v>
      </c>
      <c r="H1262" s="3" t="s">
        <v>49</v>
      </c>
      <c r="I1262" s="3" t="s">
        <v>2</v>
      </c>
      <c r="J1262" s="3" t="s">
        <v>13</v>
      </c>
      <c r="K1262" s="3" t="s">
        <v>9</v>
      </c>
      <c r="L1262" s="3" t="s">
        <v>37</v>
      </c>
      <c r="M1262" s="7">
        <v>2</v>
      </c>
      <c r="N1262" s="4">
        <v>152.88999999999999</v>
      </c>
      <c r="O1262" s="5">
        <v>0</v>
      </c>
      <c r="P1262" s="4">
        <v>81.34</v>
      </c>
      <c r="Q1262" s="4">
        <f t="shared" si="76"/>
        <v>305.77999999999997</v>
      </c>
      <c r="R1262" s="4">
        <f t="shared" si="77"/>
        <v>162.68</v>
      </c>
      <c r="S1262" s="4">
        <f t="shared" si="78"/>
        <v>143.09999999999997</v>
      </c>
      <c r="T1262" s="6">
        <f t="shared" si="79"/>
        <v>0.46798351756164558</v>
      </c>
    </row>
    <row r="1263" spans="1:20" ht="15.6">
      <c r="A1263" s="2">
        <v>1149</v>
      </c>
      <c r="B1263" s="10">
        <v>46207</v>
      </c>
      <c r="C1263" s="3">
        <f>YEAR(SalesDataTable[[#This Row],[Order Date]])</f>
        <v>2026</v>
      </c>
      <c r="D1263" s="13" t="str">
        <f>"Q"&amp;ROUNDUP(MONTH(SalesDataTable[[#This Row],[Order Date]])/3,0)</f>
        <v>Q3</v>
      </c>
      <c r="E1263" s="13">
        <f>MONTH(SalesDataTable[[#This Row],[Order Date]])</f>
        <v>7</v>
      </c>
      <c r="F1263" s="3" t="str">
        <f>TEXT(SalesDataTable[[#This Row],[Order Date]],"mmm")</f>
        <v>Jul</v>
      </c>
      <c r="G1263" s="3" t="s">
        <v>0</v>
      </c>
      <c r="H1263" s="3" t="s">
        <v>50</v>
      </c>
      <c r="I1263" s="3" t="s">
        <v>2</v>
      </c>
      <c r="J1263" s="3" t="s">
        <v>13</v>
      </c>
      <c r="K1263" s="3" t="s">
        <v>4</v>
      </c>
      <c r="L1263" s="3" t="s">
        <v>5</v>
      </c>
      <c r="M1263" s="7">
        <v>2</v>
      </c>
      <c r="N1263" s="4">
        <v>81.900000000000006</v>
      </c>
      <c r="O1263" s="5">
        <v>0</v>
      </c>
      <c r="P1263" s="4">
        <v>42.61</v>
      </c>
      <c r="Q1263" s="4">
        <f t="shared" si="76"/>
        <v>163.80000000000001</v>
      </c>
      <c r="R1263" s="4">
        <f t="shared" si="77"/>
        <v>85.22</v>
      </c>
      <c r="S1263" s="4">
        <f t="shared" si="78"/>
        <v>78.580000000000013</v>
      </c>
      <c r="T1263" s="6">
        <f t="shared" si="79"/>
        <v>0.47973137973137975</v>
      </c>
    </row>
    <row r="1264" spans="1:20" ht="15.6">
      <c r="A1264" s="2">
        <v>1310</v>
      </c>
      <c r="B1264" s="10">
        <v>46207</v>
      </c>
      <c r="C1264" s="3">
        <f>YEAR(SalesDataTable[[#This Row],[Order Date]])</f>
        <v>2026</v>
      </c>
      <c r="D1264" s="13" t="str">
        <f>"Q"&amp;ROUNDUP(MONTH(SalesDataTable[[#This Row],[Order Date]])/3,0)</f>
        <v>Q3</v>
      </c>
      <c r="E1264" s="13">
        <f>MONTH(SalesDataTable[[#This Row],[Order Date]])</f>
        <v>7</v>
      </c>
      <c r="F1264" s="3" t="str">
        <f>TEXT(SalesDataTable[[#This Row],[Order Date]],"mmm")</f>
        <v>Jul</v>
      </c>
      <c r="G1264" s="3" t="s">
        <v>11</v>
      </c>
      <c r="H1264" s="3" t="s">
        <v>39</v>
      </c>
      <c r="I1264" s="3" t="s">
        <v>19</v>
      </c>
      <c r="J1264" s="3" t="s">
        <v>13</v>
      </c>
      <c r="K1264" s="3" t="s">
        <v>4</v>
      </c>
      <c r="L1264" s="3" t="s">
        <v>30</v>
      </c>
      <c r="M1264" s="7">
        <v>1</v>
      </c>
      <c r="N1264" s="4">
        <v>103.58</v>
      </c>
      <c r="O1264" s="5">
        <v>0</v>
      </c>
      <c r="P1264" s="4">
        <v>51.94</v>
      </c>
      <c r="Q1264" s="4">
        <f t="shared" si="76"/>
        <v>103.58</v>
      </c>
      <c r="R1264" s="4">
        <f t="shared" si="77"/>
        <v>51.94</v>
      </c>
      <c r="S1264" s="4">
        <f t="shared" si="78"/>
        <v>51.64</v>
      </c>
      <c r="T1264" s="6">
        <f t="shared" si="79"/>
        <v>0.49855184398532537</v>
      </c>
    </row>
    <row r="1265" spans="1:20" ht="15.6">
      <c r="A1265" s="2">
        <v>2352</v>
      </c>
      <c r="B1265" s="10">
        <v>46207</v>
      </c>
      <c r="C1265" s="3">
        <f>YEAR(SalesDataTable[[#This Row],[Order Date]])</f>
        <v>2026</v>
      </c>
      <c r="D1265" s="13" t="str">
        <f>"Q"&amp;ROUNDUP(MONTH(SalesDataTable[[#This Row],[Order Date]])/3,0)</f>
        <v>Q3</v>
      </c>
      <c r="E1265" s="13">
        <f>MONTH(SalesDataTable[[#This Row],[Order Date]])</f>
        <v>7</v>
      </c>
      <c r="F1265" s="3" t="str">
        <f>TEXT(SalesDataTable[[#This Row],[Order Date]],"mmm")</f>
        <v>Jul</v>
      </c>
      <c r="G1265" s="3" t="s">
        <v>11</v>
      </c>
      <c r="H1265" s="3" t="s">
        <v>18</v>
      </c>
      <c r="I1265" s="3" t="s">
        <v>8</v>
      </c>
      <c r="J1265" s="3" t="s">
        <v>3</v>
      </c>
      <c r="K1265" s="3" t="s">
        <v>9</v>
      </c>
      <c r="L1265" s="3" t="s">
        <v>46</v>
      </c>
      <c r="M1265" s="7">
        <v>4</v>
      </c>
      <c r="N1265" s="4">
        <v>69.7</v>
      </c>
      <c r="O1265" s="5">
        <v>0.1</v>
      </c>
      <c r="P1265" s="4">
        <v>32.799999999999997</v>
      </c>
      <c r="Q1265" s="4">
        <f t="shared" si="76"/>
        <v>250.92000000000002</v>
      </c>
      <c r="R1265" s="4">
        <f t="shared" si="77"/>
        <v>131.19999999999999</v>
      </c>
      <c r="S1265" s="4">
        <f t="shared" si="78"/>
        <v>119.72000000000003</v>
      </c>
      <c r="T1265" s="6">
        <f t="shared" si="79"/>
        <v>0.47712418300653603</v>
      </c>
    </row>
    <row r="1266" spans="1:20" ht="15.6">
      <c r="A1266" s="2">
        <v>2547</v>
      </c>
      <c r="B1266" s="10">
        <v>46207</v>
      </c>
      <c r="C1266" s="3">
        <f>YEAR(SalesDataTable[[#This Row],[Order Date]])</f>
        <v>2026</v>
      </c>
      <c r="D1266" s="13" t="str">
        <f>"Q"&amp;ROUNDUP(MONTH(SalesDataTable[[#This Row],[Order Date]])/3,0)</f>
        <v>Q3</v>
      </c>
      <c r="E1266" s="13">
        <f>MONTH(SalesDataTable[[#This Row],[Order Date]])</f>
        <v>7</v>
      </c>
      <c r="F1266" s="3" t="str">
        <f>TEXT(SalesDataTable[[#This Row],[Order Date]],"mmm")</f>
        <v>Jul</v>
      </c>
      <c r="G1266" s="3" t="s">
        <v>6</v>
      </c>
      <c r="H1266" s="3" t="s">
        <v>43</v>
      </c>
      <c r="I1266" s="3" t="s">
        <v>2</v>
      </c>
      <c r="J1266" s="3" t="s">
        <v>16</v>
      </c>
      <c r="K1266" s="3" t="s">
        <v>34</v>
      </c>
      <c r="L1266" s="3" t="s">
        <v>35</v>
      </c>
      <c r="M1266" s="7">
        <v>1</v>
      </c>
      <c r="N1266" s="4">
        <v>40.549999999999997</v>
      </c>
      <c r="O1266" s="5">
        <v>0.05</v>
      </c>
      <c r="P1266" s="4">
        <v>14.44</v>
      </c>
      <c r="Q1266" s="4">
        <f t="shared" si="76"/>
        <v>38.522499999999994</v>
      </c>
      <c r="R1266" s="4">
        <f t="shared" si="77"/>
        <v>14.44</v>
      </c>
      <c r="S1266" s="4">
        <f t="shared" si="78"/>
        <v>24.082499999999996</v>
      </c>
      <c r="T1266" s="6">
        <f t="shared" si="79"/>
        <v>0.62515413070283599</v>
      </c>
    </row>
    <row r="1267" spans="1:20" ht="15.6">
      <c r="A1267" s="2">
        <v>2720</v>
      </c>
      <c r="B1267" s="10">
        <v>46207</v>
      </c>
      <c r="C1267" s="3">
        <f>YEAR(SalesDataTable[[#This Row],[Order Date]])</f>
        <v>2026</v>
      </c>
      <c r="D1267" s="13" t="str">
        <f>"Q"&amp;ROUNDUP(MONTH(SalesDataTable[[#This Row],[Order Date]])/3,0)</f>
        <v>Q3</v>
      </c>
      <c r="E1267" s="13">
        <f>MONTH(SalesDataTable[[#This Row],[Order Date]])</f>
        <v>7</v>
      </c>
      <c r="F1267" s="3" t="str">
        <f>TEXT(SalesDataTable[[#This Row],[Order Date]],"mmm")</f>
        <v>Jul</v>
      </c>
      <c r="G1267" s="3" t="s">
        <v>20</v>
      </c>
      <c r="H1267" s="3" t="s">
        <v>33</v>
      </c>
      <c r="I1267" s="3" t="s">
        <v>2</v>
      </c>
      <c r="J1267" s="3" t="s">
        <v>13</v>
      </c>
      <c r="K1267" s="3" t="s">
        <v>9</v>
      </c>
      <c r="L1267" s="3" t="s">
        <v>17</v>
      </c>
      <c r="M1267" s="7">
        <v>2</v>
      </c>
      <c r="N1267" s="4">
        <v>145.88999999999999</v>
      </c>
      <c r="O1267" s="5">
        <v>0</v>
      </c>
      <c r="P1267" s="4">
        <v>80.709999999999994</v>
      </c>
      <c r="Q1267" s="4">
        <f t="shared" si="76"/>
        <v>291.77999999999997</v>
      </c>
      <c r="R1267" s="4">
        <f t="shared" si="77"/>
        <v>161.41999999999999</v>
      </c>
      <c r="S1267" s="4">
        <f t="shared" si="78"/>
        <v>130.35999999999999</v>
      </c>
      <c r="T1267" s="6">
        <f t="shared" si="79"/>
        <v>0.4467749674412228</v>
      </c>
    </row>
    <row r="1268" spans="1:20" ht="15.6">
      <c r="A1268" s="2">
        <v>3591</v>
      </c>
      <c r="B1268" s="10">
        <v>46207</v>
      </c>
      <c r="C1268" s="3">
        <f>YEAR(SalesDataTable[[#This Row],[Order Date]])</f>
        <v>2026</v>
      </c>
      <c r="D1268" s="13" t="str">
        <f>"Q"&amp;ROUNDUP(MONTH(SalesDataTable[[#This Row],[Order Date]])/3,0)</f>
        <v>Q3</v>
      </c>
      <c r="E1268" s="13">
        <f>MONTH(SalesDataTable[[#This Row],[Order Date]])</f>
        <v>7</v>
      </c>
      <c r="F1268" s="3" t="str">
        <f>TEXT(SalesDataTable[[#This Row],[Order Date]],"mmm")</f>
        <v>Jul</v>
      </c>
      <c r="G1268" s="3" t="s">
        <v>20</v>
      </c>
      <c r="H1268" s="3" t="s">
        <v>47</v>
      </c>
      <c r="I1268" s="3" t="s">
        <v>2</v>
      </c>
      <c r="J1268" s="3" t="s">
        <v>3</v>
      </c>
      <c r="K1268" s="3" t="s">
        <v>14</v>
      </c>
      <c r="L1268" s="3" t="s">
        <v>48</v>
      </c>
      <c r="M1268" s="7">
        <v>1</v>
      </c>
      <c r="N1268" s="4">
        <v>163.25</v>
      </c>
      <c r="O1268" s="5">
        <v>0</v>
      </c>
      <c r="P1268" s="4">
        <v>89.71</v>
      </c>
      <c r="Q1268" s="4">
        <f t="shared" si="76"/>
        <v>163.25</v>
      </c>
      <c r="R1268" s="4">
        <f t="shared" si="77"/>
        <v>89.71</v>
      </c>
      <c r="S1268" s="4">
        <f t="shared" si="78"/>
        <v>73.540000000000006</v>
      </c>
      <c r="T1268" s="6">
        <f t="shared" si="79"/>
        <v>0.45047473200612559</v>
      </c>
    </row>
    <row r="1269" spans="1:20" ht="15.6">
      <c r="A1269" s="2">
        <v>3819</v>
      </c>
      <c r="B1269" s="10">
        <v>46207</v>
      </c>
      <c r="C1269" s="3">
        <f>YEAR(SalesDataTable[[#This Row],[Order Date]])</f>
        <v>2026</v>
      </c>
      <c r="D1269" s="13" t="str">
        <f>"Q"&amp;ROUNDUP(MONTH(SalesDataTable[[#This Row],[Order Date]])/3,0)</f>
        <v>Q3</v>
      </c>
      <c r="E1269" s="13">
        <f>MONTH(SalesDataTable[[#This Row],[Order Date]])</f>
        <v>7</v>
      </c>
      <c r="F1269" s="3" t="str">
        <f>TEXT(SalesDataTable[[#This Row],[Order Date]],"mmm")</f>
        <v>Jul</v>
      </c>
      <c r="G1269" s="3" t="s">
        <v>6</v>
      </c>
      <c r="H1269" s="3" t="s">
        <v>7</v>
      </c>
      <c r="I1269" s="3" t="s">
        <v>2</v>
      </c>
      <c r="J1269" s="3" t="s">
        <v>3</v>
      </c>
      <c r="K1269" s="3" t="s">
        <v>34</v>
      </c>
      <c r="L1269" s="3" t="s">
        <v>35</v>
      </c>
      <c r="M1269" s="7">
        <v>1</v>
      </c>
      <c r="N1269" s="4">
        <v>40.39</v>
      </c>
      <c r="O1269" s="5">
        <v>0.1</v>
      </c>
      <c r="P1269" s="4">
        <v>14.38</v>
      </c>
      <c r="Q1269" s="4">
        <f t="shared" si="76"/>
        <v>36.350999999999999</v>
      </c>
      <c r="R1269" s="4">
        <f t="shared" si="77"/>
        <v>14.38</v>
      </c>
      <c r="S1269" s="4">
        <f t="shared" si="78"/>
        <v>21.970999999999997</v>
      </c>
      <c r="T1269" s="6">
        <f t="shared" si="79"/>
        <v>0.60441253335534095</v>
      </c>
    </row>
    <row r="1270" spans="1:20" ht="15.6">
      <c r="A1270" s="2">
        <v>4869</v>
      </c>
      <c r="B1270" s="10">
        <v>46207</v>
      </c>
      <c r="C1270" s="3">
        <f>YEAR(SalesDataTable[[#This Row],[Order Date]])</f>
        <v>2026</v>
      </c>
      <c r="D1270" s="13" t="str">
        <f>"Q"&amp;ROUNDUP(MONTH(SalesDataTable[[#This Row],[Order Date]])/3,0)</f>
        <v>Q3</v>
      </c>
      <c r="E1270" s="13">
        <f>MONTH(SalesDataTable[[#This Row],[Order Date]])</f>
        <v>7</v>
      </c>
      <c r="F1270" s="3" t="str">
        <f>TEXT(SalesDataTable[[#This Row],[Order Date]],"mmm")</f>
        <v>Jul</v>
      </c>
      <c r="G1270" s="3" t="s">
        <v>0</v>
      </c>
      <c r="H1270" s="3" t="s">
        <v>50</v>
      </c>
      <c r="I1270" s="3" t="s">
        <v>19</v>
      </c>
      <c r="J1270" s="3" t="s">
        <v>3</v>
      </c>
      <c r="K1270" s="3" t="s">
        <v>23</v>
      </c>
      <c r="L1270" s="3" t="s">
        <v>29</v>
      </c>
      <c r="M1270" s="7">
        <v>1</v>
      </c>
      <c r="N1270" s="4">
        <v>200.22</v>
      </c>
      <c r="O1270" s="5">
        <v>0</v>
      </c>
      <c r="P1270" s="4">
        <v>104.38</v>
      </c>
      <c r="Q1270" s="4">
        <f t="shared" si="76"/>
        <v>200.22</v>
      </c>
      <c r="R1270" s="4">
        <f t="shared" si="77"/>
        <v>104.38</v>
      </c>
      <c r="S1270" s="4">
        <f t="shared" si="78"/>
        <v>95.84</v>
      </c>
      <c r="T1270" s="6">
        <f t="shared" si="79"/>
        <v>0.47867345919488563</v>
      </c>
    </row>
    <row r="1271" spans="1:20" ht="15.6">
      <c r="A1271" s="2">
        <v>4940</v>
      </c>
      <c r="B1271" s="10">
        <v>46207</v>
      </c>
      <c r="C1271" s="3">
        <f>YEAR(SalesDataTable[[#This Row],[Order Date]])</f>
        <v>2026</v>
      </c>
      <c r="D1271" s="13" t="str">
        <f>"Q"&amp;ROUNDUP(MONTH(SalesDataTable[[#This Row],[Order Date]])/3,0)</f>
        <v>Q3</v>
      </c>
      <c r="E1271" s="13">
        <f>MONTH(SalesDataTable[[#This Row],[Order Date]])</f>
        <v>7</v>
      </c>
      <c r="F1271" s="3" t="str">
        <f>TEXT(SalesDataTable[[#This Row],[Order Date]],"mmm")</f>
        <v>Jul</v>
      </c>
      <c r="G1271" s="3" t="s">
        <v>6</v>
      </c>
      <c r="H1271" s="3" t="s">
        <v>27</v>
      </c>
      <c r="I1271" s="3" t="s">
        <v>2</v>
      </c>
      <c r="J1271" s="3" t="s">
        <v>3</v>
      </c>
      <c r="K1271" s="3" t="s">
        <v>14</v>
      </c>
      <c r="L1271" s="3" t="s">
        <v>48</v>
      </c>
      <c r="M1271" s="7">
        <v>1</v>
      </c>
      <c r="N1271" s="4">
        <v>164.78</v>
      </c>
      <c r="O1271" s="5">
        <v>0.1</v>
      </c>
      <c r="P1271" s="4">
        <v>88.72</v>
      </c>
      <c r="Q1271" s="4">
        <f t="shared" si="76"/>
        <v>148.30199999999999</v>
      </c>
      <c r="R1271" s="4">
        <f t="shared" si="77"/>
        <v>88.72</v>
      </c>
      <c r="S1271" s="4">
        <f t="shared" si="78"/>
        <v>59.581999999999994</v>
      </c>
      <c r="T1271" s="6">
        <f t="shared" si="79"/>
        <v>0.4017612709201494</v>
      </c>
    </row>
    <row r="1272" spans="1:20" ht="15.6">
      <c r="A1272" s="2">
        <v>5164</v>
      </c>
      <c r="B1272" s="10">
        <v>46207</v>
      </c>
      <c r="C1272" s="3">
        <f>YEAR(SalesDataTable[[#This Row],[Order Date]])</f>
        <v>2026</v>
      </c>
      <c r="D1272" s="13" t="str">
        <f>"Q"&amp;ROUNDUP(MONTH(SalesDataTable[[#This Row],[Order Date]])/3,0)</f>
        <v>Q3</v>
      </c>
      <c r="E1272" s="13">
        <f>MONTH(SalesDataTable[[#This Row],[Order Date]])</f>
        <v>7</v>
      </c>
      <c r="F1272" s="3" t="str">
        <f>TEXT(SalesDataTable[[#This Row],[Order Date]],"mmm")</f>
        <v>Jul</v>
      </c>
      <c r="G1272" s="3" t="s">
        <v>6</v>
      </c>
      <c r="H1272" s="3" t="s">
        <v>49</v>
      </c>
      <c r="I1272" s="3" t="s">
        <v>2</v>
      </c>
      <c r="J1272" s="3" t="s">
        <v>3</v>
      </c>
      <c r="K1272" s="3" t="s">
        <v>9</v>
      </c>
      <c r="L1272" s="3" t="s">
        <v>17</v>
      </c>
      <c r="M1272" s="7">
        <v>4</v>
      </c>
      <c r="N1272" s="4">
        <v>142.86000000000001</v>
      </c>
      <c r="O1272" s="5">
        <v>0</v>
      </c>
      <c r="P1272" s="4">
        <v>81.62</v>
      </c>
      <c r="Q1272" s="4">
        <f t="shared" si="76"/>
        <v>571.44000000000005</v>
      </c>
      <c r="R1272" s="4">
        <f t="shared" si="77"/>
        <v>326.48</v>
      </c>
      <c r="S1272" s="4">
        <f t="shared" si="78"/>
        <v>244.96000000000004</v>
      </c>
      <c r="T1272" s="6">
        <f t="shared" si="79"/>
        <v>0.42867142657146862</v>
      </c>
    </row>
    <row r="1273" spans="1:20" ht="15.6">
      <c r="A1273" s="2">
        <v>659</v>
      </c>
      <c r="B1273" s="10">
        <v>46208</v>
      </c>
      <c r="C1273" s="3">
        <f>YEAR(SalesDataTable[[#This Row],[Order Date]])</f>
        <v>2026</v>
      </c>
      <c r="D1273" s="13" t="str">
        <f>"Q"&amp;ROUNDUP(MONTH(SalesDataTable[[#This Row],[Order Date]])/3,0)</f>
        <v>Q3</v>
      </c>
      <c r="E1273" s="13">
        <f>MONTH(SalesDataTable[[#This Row],[Order Date]])</f>
        <v>7</v>
      </c>
      <c r="F1273" s="3" t="str">
        <f>TEXT(SalesDataTable[[#This Row],[Order Date]],"mmm")</f>
        <v>Jul</v>
      </c>
      <c r="G1273" s="3" t="s">
        <v>20</v>
      </c>
      <c r="H1273" s="3" t="s">
        <v>47</v>
      </c>
      <c r="I1273" s="3" t="s">
        <v>28</v>
      </c>
      <c r="J1273" s="3" t="s">
        <v>16</v>
      </c>
      <c r="K1273" s="3" t="s">
        <v>4</v>
      </c>
      <c r="L1273" s="3" t="s">
        <v>26</v>
      </c>
      <c r="M1273" s="7">
        <v>1</v>
      </c>
      <c r="N1273" s="4">
        <v>41.18</v>
      </c>
      <c r="O1273" s="5">
        <v>0</v>
      </c>
      <c r="P1273" s="4">
        <v>16.25</v>
      </c>
      <c r="Q1273" s="4">
        <f t="shared" si="76"/>
        <v>41.18</v>
      </c>
      <c r="R1273" s="4">
        <f t="shared" si="77"/>
        <v>16.25</v>
      </c>
      <c r="S1273" s="4">
        <f t="shared" si="78"/>
        <v>24.93</v>
      </c>
      <c r="T1273" s="6">
        <f t="shared" si="79"/>
        <v>0.6053909664885867</v>
      </c>
    </row>
    <row r="1274" spans="1:20" ht="15.6">
      <c r="A1274" s="2">
        <v>969</v>
      </c>
      <c r="B1274" s="10">
        <v>46208</v>
      </c>
      <c r="C1274" s="3">
        <f>YEAR(SalesDataTable[[#This Row],[Order Date]])</f>
        <v>2026</v>
      </c>
      <c r="D1274" s="13" t="str">
        <f>"Q"&amp;ROUNDUP(MONTH(SalesDataTable[[#This Row],[Order Date]])/3,0)</f>
        <v>Q3</v>
      </c>
      <c r="E1274" s="13">
        <f>MONTH(SalesDataTable[[#This Row],[Order Date]])</f>
        <v>7</v>
      </c>
      <c r="F1274" s="3" t="str">
        <f>TEXT(SalesDataTable[[#This Row],[Order Date]],"mmm")</f>
        <v>Jul</v>
      </c>
      <c r="G1274" s="3" t="s">
        <v>6</v>
      </c>
      <c r="H1274" s="3" t="s">
        <v>41</v>
      </c>
      <c r="I1274" s="3" t="s">
        <v>8</v>
      </c>
      <c r="J1274" s="3" t="s">
        <v>16</v>
      </c>
      <c r="K1274" s="3" t="s">
        <v>34</v>
      </c>
      <c r="L1274" s="3" t="s">
        <v>42</v>
      </c>
      <c r="M1274" s="7">
        <v>12</v>
      </c>
      <c r="N1274" s="4">
        <v>35.81</v>
      </c>
      <c r="O1274" s="5">
        <v>0.15</v>
      </c>
      <c r="P1274" s="4">
        <v>14.29</v>
      </c>
      <c r="Q1274" s="4">
        <f t="shared" si="76"/>
        <v>365.262</v>
      </c>
      <c r="R1274" s="4">
        <f t="shared" si="77"/>
        <v>171.48</v>
      </c>
      <c r="S1274" s="4">
        <f t="shared" si="78"/>
        <v>193.78200000000001</v>
      </c>
      <c r="T1274" s="6">
        <f t="shared" si="79"/>
        <v>0.53052877112866936</v>
      </c>
    </row>
    <row r="1275" spans="1:20" ht="15.6">
      <c r="A1275" s="2">
        <v>1096</v>
      </c>
      <c r="B1275" s="10">
        <v>46208</v>
      </c>
      <c r="C1275" s="3">
        <f>YEAR(SalesDataTable[[#This Row],[Order Date]])</f>
        <v>2026</v>
      </c>
      <c r="D1275" s="13" t="str">
        <f>"Q"&amp;ROUNDUP(MONTH(SalesDataTable[[#This Row],[Order Date]])/3,0)</f>
        <v>Q3</v>
      </c>
      <c r="E1275" s="13">
        <f>MONTH(SalesDataTable[[#This Row],[Order Date]])</f>
        <v>7</v>
      </c>
      <c r="F1275" s="3" t="str">
        <f>TEXT(SalesDataTable[[#This Row],[Order Date]],"mmm")</f>
        <v>Jul</v>
      </c>
      <c r="G1275" s="3" t="s">
        <v>6</v>
      </c>
      <c r="H1275" s="3" t="s">
        <v>49</v>
      </c>
      <c r="I1275" s="3" t="s">
        <v>19</v>
      </c>
      <c r="J1275" s="3" t="s">
        <v>13</v>
      </c>
      <c r="K1275" s="3" t="s">
        <v>23</v>
      </c>
      <c r="L1275" s="3" t="s">
        <v>24</v>
      </c>
      <c r="M1275" s="7">
        <v>3</v>
      </c>
      <c r="N1275" s="4">
        <v>345.42</v>
      </c>
      <c r="O1275" s="5">
        <v>0</v>
      </c>
      <c r="P1275" s="4">
        <v>198.69</v>
      </c>
      <c r="Q1275" s="4">
        <f t="shared" si="76"/>
        <v>1036.26</v>
      </c>
      <c r="R1275" s="4">
        <f t="shared" si="77"/>
        <v>596.06999999999994</v>
      </c>
      <c r="S1275" s="4">
        <f t="shared" si="78"/>
        <v>440.19000000000005</v>
      </c>
      <c r="T1275" s="6">
        <f t="shared" si="79"/>
        <v>0.42478721556366167</v>
      </c>
    </row>
    <row r="1276" spans="1:20" ht="15.6">
      <c r="A1276" s="2">
        <v>1440</v>
      </c>
      <c r="B1276" s="10">
        <v>46208</v>
      </c>
      <c r="C1276" s="3">
        <f>YEAR(SalesDataTable[[#This Row],[Order Date]])</f>
        <v>2026</v>
      </c>
      <c r="D1276" s="13" t="str">
        <f>"Q"&amp;ROUNDUP(MONTH(SalesDataTable[[#This Row],[Order Date]])/3,0)</f>
        <v>Q3</v>
      </c>
      <c r="E1276" s="13">
        <f>MONTH(SalesDataTable[[#This Row],[Order Date]])</f>
        <v>7</v>
      </c>
      <c r="F1276" s="3" t="str">
        <f>TEXT(SalesDataTable[[#This Row],[Order Date]],"mmm")</f>
        <v>Jul</v>
      </c>
      <c r="G1276" s="3" t="s">
        <v>20</v>
      </c>
      <c r="H1276" s="3" t="s">
        <v>33</v>
      </c>
      <c r="I1276" s="3" t="s">
        <v>2</v>
      </c>
      <c r="J1276" s="3" t="s">
        <v>3</v>
      </c>
      <c r="K1276" s="3" t="s">
        <v>4</v>
      </c>
      <c r="L1276" s="3" t="s">
        <v>30</v>
      </c>
      <c r="M1276" s="7">
        <v>4</v>
      </c>
      <c r="N1276" s="4">
        <v>101.66</v>
      </c>
      <c r="O1276" s="5">
        <v>0.1</v>
      </c>
      <c r="P1276" s="4">
        <v>51.55</v>
      </c>
      <c r="Q1276" s="4">
        <f t="shared" si="76"/>
        <v>365.976</v>
      </c>
      <c r="R1276" s="4">
        <f t="shared" si="77"/>
        <v>206.2</v>
      </c>
      <c r="S1276" s="4">
        <f t="shared" si="78"/>
        <v>159.77600000000001</v>
      </c>
      <c r="T1276" s="6">
        <f t="shared" si="79"/>
        <v>0.43657507596126527</v>
      </c>
    </row>
    <row r="1277" spans="1:20" ht="15.6">
      <c r="A1277" s="2">
        <v>2052</v>
      </c>
      <c r="B1277" s="10">
        <v>46208</v>
      </c>
      <c r="C1277" s="3">
        <f>YEAR(SalesDataTable[[#This Row],[Order Date]])</f>
        <v>2026</v>
      </c>
      <c r="D1277" s="13" t="str">
        <f>"Q"&amp;ROUNDUP(MONTH(SalesDataTable[[#This Row],[Order Date]])/3,0)</f>
        <v>Q3</v>
      </c>
      <c r="E1277" s="13">
        <f>MONTH(SalesDataTable[[#This Row],[Order Date]])</f>
        <v>7</v>
      </c>
      <c r="F1277" s="3" t="str">
        <f>TEXT(SalesDataTable[[#This Row],[Order Date]],"mmm")</f>
        <v>Jul</v>
      </c>
      <c r="G1277" s="3" t="s">
        <v>20</v>
      </c>
      <c r="H1277" s="3" t="s">
        <v>47</v>
      </c>
      <c r="I1277" s="3" t="s">
        <v>2</v>
      </c>
      <c r="J1277" s="3" t="s">
        <v>16</v>
      </c>
      <c r="K1277" s="3" t="s">
        <v>9</v>
      </c>
      <c r="L1277" s="3" t="s">
        <v>17</v>
      </c>
      <c r="M1277" s="7">
        <v>3</v>
      </c>
      <c r="N1277" s="4">
        <v>146.88999999999999</v>
      </c>
      <c r="O1277" s="5">
        <v>0</v>
      </c>
      <c r="P1277" s="4">
        <v>77.650000000000006</v>
      </c>
      <c r="Q1277" s="4">
        <f t="shared" si="76"/>
        <v>440.66999999999996</v>
      </c>
      <c r="R1277" s="4">
        <f t="shared" si="77"/>
        <v>232.95000000000002</v>
      </c>
      <c r="S1277" s="4">
        <f t="shared" si="78"/>
        <v>207.71999999999994</v>
      </c>
      <c r="T1277" s="6">
        <f t="shared" si="79"/>
        <v>0.47137313636054179</v>
      </c>
    </row>
    <row r="1278" spans="1:20" ht="15.6">
      <c r="A1278" s="2">
        <v>2096</v>
      </c>
      <c r="B1278" s="10">
        <v>46208</v>
      </c>
      <c r="C1278" s="3">
        <f>YEAR(SalesDataTable[[#This Row],[Order Date]])</f>
        <v>2026</v>
      </c>
      <c r="D1278" s="13" t="str">
        <f>"Q"&amp;ROUNDUP(MONTH(SalesDataTable[[#This Row],[Order Date]])/3,0)</f>
        <v>Q3</v>
      </c>
      <c r="E1278" s="13">
        <f>MONTH(SalesDataTable[[#This Row],[Order Date]])</f>
        <v>7</v>
      </c>
      <c r="F1278" s="3" t="str">
        <f>TEXT(SalesDataTable[[#This Row],[Order Date]],"mmm")</f>
        <v>Jul</v>
      </c>
      <c r="G1278" s="3" t="s">
        <v>20</v>
      </c>
      <c r="H1278" s="3" t="s">
        <v>47</v>
      </c>
      <c r="I1278" s="3" t="s">
        <v>28</v>
      </c>
      <c r="J1278" s="3" t="s">
        <v>3</v>
      </c>
      <c r="K1278" s="3" t="s">
        <v>14</v>
      </c>
      <c r="L1278" s="3" t="s">
        <v>48</v>
      </c>
      <c r="M1278" s="7">
        <v>2</v>
      </c>
      <c r="N1278" s="4">
        <v>161.21</v>
      </c>
      <c r="O1278" s="5">
        <v>0</v>
      </c>
      <c r="P1278" s="4">
        <v>85.2</v>
      </c>
      <c r="Q1278" s="4">
        <f t="shared" si="76"/>
        <v>322.42</v>
      </c>
      <c r="R1278" s="4">
        <f t="shared" si="77"/>
        <v>170.4</v>
      </c>
      <c r="S1278" s="4">
        <f t="shared" si="78"/>
        <v>152.02000000000001</v>
      </c>
      <c r="T1278" s="6">
        <f t="shared" si="79"/>
        <v>0.47149680540909372</v>
      </c>
    </row>
    <row r="1279" spans="1:20" ht="15.6">
      <c r="A1279" s="2">
        <v>2488</v>
      </c>
      <c r="B1279" s="10">
        <v>46208</v>
      </c>
      <c r="C1279" s="3">
        <f>YEAR(SalesDataTable[[#This Row],[Order Date]])</f>
        <v>2026</v>
      </c>
      <c r="D1279" s="13" t="str">
        <f>"Q"&amp;ROUNDUP(MONTH(SalesDataTable[[#This Row],[Order Date]])/3,0)</f>
        <v>Q3</v>
      </c>
      <c r="E1279" s="13">
        <f>MONTH(SalesDataTable[[#This Row],[Order Date]])</f>
        <v>7</v>
      </c>
      <c r="F1279" s="3" t="str">
        <f>TEXT(SalesDataTable[[#This Row],[Order Date]],"mmm")</f>
        <v>Jul</v>
      </c>
      <c r="G1279" s="3" t="s">
        <v>20</v>
      </c>
      <c r="H1279" s="3" t="s">
        <v>33</v>
      </c>
      <c r="I1279" s="3" t="s">
        <v>19</v>
      </c>
      <c r="J1279" s="3" t="s">
        <v>13</v>
      </c>
      <c r="K1279" s="3" t="s">
        <v>9</v>
      </c>
      <c r="L1279" s="3" t="s">
        <v>46</v>
      </c>
      <c r="M1279" s="7">
        <v>2</v>
      </c>
      <c r="N1279" s="4">
        <v>71.27</v>
      </c>
      <c r="O1279" s="5">
        <v>0.05</v>
      </c>
      <c r="P1279" s="4">
        <v>32.85</v>
      </c>
      <c r="Q1279" s="4">
        <f t="shared" si="76"/>
        <v>135.41299999999998</v>
      </c>
      <c r="R1279" s="4">
        <f t="shared" si="77"/>
        <v>65.7</v>
      </c>
      <c r="S1279" s="4">
        <f t="shared" si="78"/>
        <v>69.71299999999998</v>
      </c>
      <c r="T1279" s="6">
        <f t="shared" si="79"/>
        <v>0.5148176319851121</v>
      </c>
    </row>
    <row r="1280" spans="1:20" ht="15.6">
      <c r="A1280" s="2">
        <v>3220</v>
      </c>
      <c r="B1280" s="10">
        <v>46208</v>
      </c>
      <c r="C1280" s="3">
        <f>YEAR(SalesDataTable[[#This Row],[Order Date]])</f>
        <v>2026</v>
      </c>
      <c r="D1280" s="13" t="str">
        <f>"Q"&amp;ROUNDUP(MONTH(SalesDataTable[[#This Row],[Order Date]])/3,0)</f>
        <v>Q3</v>
      </c>
      <c r="E1280" s="13">
        <f>MONTH(SalesDataTable[[#This Row],[Order Date]])</f>
        <v>7</v>
      </c>
      <c r="F1280" s="3" t="str">
        <f>TEXT(SalesDataTable[[#This Row],[Order Date]],"mmm")</f>
        <v>Jul</v>
      </c>
      <c r="G1280" s="3" t="s">
        <v>0</v>
      </c>
      <c r="H1280" s="3" t="s">
        <v>36</v>
      </c>
      <c r="I1280" s="3" t="s">
        <v>19</v>
      </c>
      <c r="J1280" s="3" t="s">
        <v>3</v>
      </c>
      <c r="K1280" s="3" t="s">
        <v>34</v>
      </c>
      <c r="L1280" s="3" t="s">
        <v>45</v>
      </c>
      <c r="M1280" s="7">
        <v>3</v>
      </c>
      <c r="N1280" s="4">
        <v>50.16</v>
      </c>
      <c r="O1280" s="5">
        <v>0.05</v>
      </c>
      <c r="P1280" s="4">
        <v>22.24</v>
      </c>
      <c r="Q1280" s="4">
        <f t="shared" si="76"/>
        <v>142.95599999999999</v>
      </c>
      <c r="R1280" s="4">
        <f t="shared" si="77"/>
        <v>66.72</v>
      </c>
      <c r="S1280" s="4">
        <f t="shared" si="78"/>
        <v>76.23599999999999</v>
      </c>
      <c r="T1280" s="6">
        <f t="shared" si="79"/>
        <v>0.53328296818601528</v>
      </c>
    </row>
    <row r="1281" spans="1:20" ht="15.6">
      <c r="A1281" s="2">
        <v>3711</v>
      </c>
      <c r="B1281" s="10">
        <v>46208</v>
      </c>
      <c r="C1281" s="3">
        <f>YEAR(SalesDataTable[[#This Row],[Order Date]])</f>
        <v>2026</v>
      </c>
      <c r="D1281" s="13" t="str">
        <f>"Q"&amp;ROUNDUP(MONTH(SalesDataTable[[#This Row],[Order Date]])/3,0)</f>
        <v>Q3</v>
      </c>
      <c r="E1281" s="13">
        <f>MONTH(SalesDataTable[[#This Row],[Order Date]])</f>
        <v>7</v>
      </c>
      <c r="F1281" s="3" t="str">
        <f>TEXT(SalesDataTable[[#This Row],[Order Date]],"mmm")</f>
        <v>Jul</v>
      </c>
      <c r="G1281" s="3" t="s">
        <v>20</v>
      </c>
      <c r="H1281" s="3" t="s">
        <v>21</v>
      </c>
      <c r="I1281" s="3" t="s">
        <v>28</v>
      </c>
      <c r="J1281" s="3" t="s">
        <v>13</v>
      </c>
      <c r="K1281" s="3" t="s">
        <v>9</v>
      </c>
      <c r="L1281" s="3" t="s">
        <v>17</v>
      </c>
      <c r="M1281" s="7">
        <v>1</v>
      </c>
      <c r="N1281" s="4">
        <v>145.37</v>
      </c>
      <c r="O1281" s="5">
        <v>0.05</v>
      </c>
      <c r="P1281" s="4">
        <v>81.02</v>
      </c>
      <c r="Q1281" s="4">
        <f t="shared" si="76"/>
        <v>138.10149999999999</v>
      </c>
      <c r="R1281" s="4">
        <f t="shared" si="77"/>
        <v>81.02</v>
      </c>
      <c r="S1281" s="4">
        <f t="shared" si="78"/>
        <v>57.081499999999991</v>
      </c>
      <c r="T1281" s="6">
        <f t="shared" si="79"/>
        <v>0.41333005072356199</v>
      </c>
    </row>
    <row r="1282" spans="1:20" ht="15.6">
      <c r="A1282" s="2">
        <v>3823</v>
      </c>
      <c r="B1282" s="10">
        <v>46208</v>
      </c>
      <c r="C1282" s="3">
        <f>YEAR(SalesDataTable[[#This Row],[Order Date]])</f>
        <v>2026</v>
      </c>
      <c r="D1282" s="13" t="str">
        <f>"Q"&amp;ROUNDUP(MONTH(SalesDataTable[[#This Row],[Order Date]])/3,0)</f>
        <v>Q3</v>
      </c>
      <c r="E1282" s="13">
        <f>MONTH(SalesDataTable[[#This Row],[Order Date]])</f>
        <v>7</v>
      </c>
      <c r="F1282" s="3" t="str">
        <f>TEXT(SalesDataTable[[#This Row],[Order Date]],"mmm")</f>
        <v>Jul</v>
      </c>
      <c r="G1282" s="3" t="s">
        <v>20</v>
      </c>
      <c r="H1282" s="3" t="s">
        <v>31</v>
      </c>
      <c r="I1282" s="3" t="s">
        <v>19</v>
      </c>
      <c r="J1282" s="3" t="s">
        <v>13</v>
      </c>
      <c r="K1282" s="3" t="s">
        <v>14</v>
      </c>
      <c r="L1282" s="3" t="s">
        <v>32</v>
      </c>
      <c r="M1282" s="7">
        <v>2</v>
      </c>
      <c r="N1282" s="4">
        <v>47.1</v>
      </c>
      <c r="O1282" s="5">
        <v>0</v>
      </c>
      <c r="P1282" s="4">
        <v>17.920000000000002</v>
      </c>
      <c r="Q1282" s="4">
        <f t="shared" ref="Q1282:Q1345" si="80">M1282*N1282*(1-O1282)</f>
        <v>94.2</v>
      </c>
      <c r="R1282" s="4">
        <f t="shared" ref="R1282:R1345" si="81">M1282*P1282</f>
        <v>35.840000000000003</v>
      </c>
      <c r="S1282" s="4">
        <f t="shared" ref="S1282:S1345" si="82">Q1282-R1282</f>
        <v>58.36</v>
      </c>
      <c r="T1282" s="6">
        <f t="shared" ref="T1282:T1345" si="83">IFERROR(S1282/Q1282,0)</f>
        <v>0.6195329087048832</v>
      </c>
    </row>
    <row r="1283" spans="1:20" ht="15.6">
      <c r="A1283" s="2">
        <v>4058</v>
      </c>
      <c r="B1283" s="10">
        <v>46208</v>
      </c>
      <c r="C1283" s="3">
        <f>YEAR(SalesDataTable[[#This Row],[Order Date]])</f>
        <v>2026</v>
      </c>
      <c r="D1283" s="13" t="str">
        <f>"Q"&amp;ROUNDUP(MONTH(SalesDataTable[[#This Row],[Order Date]])/3,0)</f>
        <v>Q3</v>
      </c>
      <c r="E1283" s="13">
        <f>MONTH(SalesDataTable[[#This Row],[Order Date]])</f>
        <v>7</v>
      </c>
      <c r="F1283" s="3" t="str">
        <f>TEXT(SalesDataTable[[#This Row],[Order Date]],"mmm")</f>
        <v>Jul</v>
      </c>
      <c r="G1283" s="3" t="s">
        <v>20</v>
      </c>
      <c r="H1283" s="3" t="s">
        <v>47</v>
      </c>
      <c r="I1283" s="3" t="s">
        <v>8</v>
      </c>
      <c r="J1283" s="3" t="s">
        <v>16</v>
      </c>
      <c r="K1283" s="3" t="s">
        <v>9</v>
      </c>
      <c r="L1283" s="3" t="s">
        <v>37</v>
      </c>
      <c r="M1283" s="7">
        <v>5</v>
      </c>
      <c r="N1283" s="4">
        <v>155.09</v>
      </c>
      <c r="O1283" s="5">
        <v>0.1</v>
      </c>
      <c r="P1283" s="4">
        <v>78.52</v>
      </c>
      <c r="Q1283" s="4">
        <f t="shared" si="80"/>
        <v>697.90500000000009</v>
      </c>
      <c r="R1283" s="4">
        <f t="shared" si="81"/>
        <v>392.59999999999997</v>
      </c>
      <c r="S1283" s="4">
        <f t="shared" si="82"/>
        <v>305.30500000000012</v>
      </c>
      <c r="T1283" s="6">
        <f t="shared" si="83"/>
        <v>0.43745925305020034</v>
      </c>
    </row>
    <row r="1284" spans="1:20" ht="15.6">
      <c r="A1284" s="2">
        <v>4126</v>
      </c>
      <c r="B1284" s="10">
        <v>46208</v>
      </c>
      <c r="C1284" s="3">
        <f>YEAR(SalesDataTable[[#This Row],[Order Date]])</f>
        <v>2026</v>
      </c>
      <c r="D1284" s="13" t="str">
        <f>"Q"&amp;ROUNDUP(MONTH(SalesDataTable[[#This Row],[Order Date]])/3,0)</f>
        <v>Q3</v>
      </c>
      <c r="E1284" s="13">
        <f>MONTH(SalesDataTable[[#This Row],[Order Date]])</f>
        <v>7</v>
      </c>
      <c r="F1284" s="3" t="str">
        <f>TEXT(SalesDataTable[[#This Row],[Order Date]],"mmm")</f>
        <v>Jul</v>
      </c>
      <c r="G1284" s="3" t="s">
        <v>20</v>
      </c>
      <c r="H1284" s="3" t="s">
        <v>47</v>
      </c>
      <c r="I1284" s="3" t="s">
        <v>2</v>
      </c>
      <c r="J1284" s="3" t="s">
        <v>13</v>
      </c>
      <c r="K1284" s="3" t="s">
        <v>4</v>
      </c>
      <c r="L1284" s="3" t="s">
        <v>5</v>
      </c>
      <c r="M1284" s="7">
        <v>3</v>
      </c>
      <c r="N1284" s="4">
        <v>82.89</v>
      </c>
      <c r="O1284" s="5">
        <v>0</v>
      </c>
      <c r="P1284" s="4">
        <v>42.31</v>
      </c>
      <c r="Q1284" s="4">
        <f t="shared" si="80"/>
        <v>248.67000000000002</v>
      </c>
      <c r="R1284" s="4">
        <f t="shared" si="81"/>
        <v>126.93</v>
      </c>
      <c r="S1284" s="4">
        <f t="shared" si="82"/>
        <v>121.74000000000001</v>
      </c>
      <c r="T1284" s="6">
        <f t="shared" si="83"/>
        <v>0.48956448304982508</v>
      </c>
    </row>
    <row r="1285" spans="1:20" ht="15.6">
      <c r="A1285" s="2">
        <v>5080</v>
      </c>
      <c r="B1285" s="10">
        <v>46208</v>
      </c>
      <c r="C1285" s="3">
        <f>YEAR(SalesDataTable[[#This Row],[Order Date]])</f>
        <v>2026</v>
      </c>
      <c r="D1285" s="13" t="str">
        <f>"Q"&amp;ROUNDUP(MONTH(SalesDataTable[[#This Row],[Order Date]])/3,0)</f>
        <v>Q3</v>
      </c>
      <c r="E1285" s="13">
        <f>MONTH(SalesDataTable[[#This Row],[Order Date]])</f>
        <v>7</v>
      </c>
      <c r="F1285" s="3" t="str">
        <f>TEXT(SalesDataTable[[#This Row],[Order Date]],"mmm")</f>
        <v>Jul</v>
      </c>
      <c r="G1285" s="3" t="s">
        <v>11</v>
      </c>
      <c r="H1285" s="3" t="s">
        <v>18</v>
      </c>
      <c r="I1285" s="3" t="s">
        <v>19</v>
      </c>
      <c r="J1285" s="3" t="s">
        <v>13</v>
      </c>
      <c r="K1285" s="3" t="s">
        <v>4</v>
      </c>
      <c r="L1285" s="3" t="s">
        <v>5</v>
      </c>
      <c r="M1285" s="7">
        <v>2</v>
      </c>
      <c r="N1285" s="4">
        <v>80.8</v>
      </c>
      <c r="O1285" s="5">
        <v>0</v>
      </c>
      <c r="P1285" s="4">
        <v>42.21</v>
      </c>
      <c r="Q1285" s="4">
        <f t="shared" si="80"/>
        <v>161.6</v>
      </c>
      <c r="R1285" s="4">
        <f t="shared" si="81"/>
        <v>84.42</v>
      </c>
      <c r="S1285" s="4">
        <f t="shared" si="82"/>
        <v>77.179999999999993</v>
      </c>
      <c r="T1285" s="6">
        <f t="shared" si="83"/>
        <v>0.47759900990099008</v>
      </c>
    </row>
    <row r="1286" spans="1:20" ht="15.6">
      <c r="A1286" s="2">
        <v>923</v>
      </c>
      <c r="B1286" s="10">
        <v>46209</v>
      </c>
      <c r="C1286" s="3">
        <f>YEAR(SalesDataTable[[#This Row],[Order Date]])</f>
        <v>2026</v>
      </c>
      <c r="D1286" s="13" t="str">
        <f>"Q"&amp;ROUNDUP(MONTH(SalesDataTable[[#This Row],[Order Date]])/3,0)</f>
        <v>Q3</v>
      </c>
      <c r="E1286" s="13">
        <f>MONTH(SalesDataTable[[#This Row],[Order Date]])</f>
        <v>7</v>
      </c>
      <c r="F1286" s="3" t="str">
        <f>TEXT(SalesDataTable[[#This Row],[Order Date]],"mmm")</f>
        <v>Jul</v>
      </c>
      <c r="G1286" s="3" t="s">
        <v>11</v>
      </c>
      <c r="H1286" s="3" t="s">
        <v>25</v>
      </c>
      <c r="I1286" s="3" t="s">
        <v>2</v>
      </c>
      <c r="J1286" s="3" t="s">
        <v>13</v>
      </c>
      <c r="K1286" s="3" t="s">
        <v>34</v>
      </c>
      <c r="L1286" s="3" t="s">
        <v>35</v>
      </c>
      <c r="M1286" s="7">
        <v>2</v>
      </c>
      <c r="N1286" s="4">
        <v>39.54</v>
      </c>
      <c r="O1286" s="5">
        <v>0.05</v>
      </c>
      <c r="P1286" s="4">
        <v>14.68</v>
      </c>
      <c r="Q1286" s="4">
        <f t="shared" si="80"/>
        <v>75.125999999999991</v>
      </c>
      <c r="R1286" s="4">
        <f t="shared" si="81"/>
        <v>29.36</v>
      </c>
      <c r="S1286" s="4">
        <f t="shared" si="82"/>
        <v>45.765999999999991</v>
      </c>
      <c r="T1286" s="6">
        <f t="shared" si="83"/>
        <v>0.60918989431089099</v>
      </c>
    </row>
    <row r="1287" spans="1:20" ht="15.6">
      <c r="A1287" s="2">
        <v>1549</v>
      </c>
      <c r="B1287" s="10">
        <v>46209</v>
      </c>
      <c r="C1287" s="3">
        <f>YEAR(SalesDataTable[[#This Row],[Order Date]])</f>
        <v>2026</v>
      </c>
      <c r="D1287" s="13" t="str">
        <f>"Q"&amp;ROUNDUP(MONTH(SalesDataTable[[#This Row],[Order Date]])/3,0)</f>
        <v>Q3</v>
      </c>
      <c r="E1287" s="13">
        <f>MONTH(SalesDataTable[[#This Row],[Order Date]])</f>
        <v>7</v>
      </c>
      <c r="F1287" s="3" t="str">
        <f>TEXT(SalesDataTable[[#This Row],[Order Date]],"mmm")</f>
        <v>Jul</v>
      </c>
      <c r="G1287" s="3" t="s">
        <v>11</v>
      </c>
      <c r="H1287" s="3" t="s">
        <v>12</v>
      </c>
      <c r="I1287" s="3" t="s">
        <v>2</v>
      </c>
      <c r="J1287" s="3" t="s">
        <v>13</v>
      </c>
      <c r="K1287" s="3" t="s">
        <v>34</v>
      </c>
      <c r="L1287" s="3" t="s">
        <v>38</v>
      </c>
      <c r="M1287" s="7">
        <v>2</v>
      </c>
      <c r="N1287" s="4">
        <v>121.35</v>
      </c>
      <c r="O1287" s="5">
        <v>0</v>
      </c>
      <c r="P1287" s="4">
        <v>71.06</v>
      </c>
      <c r="Q1287" s="4">
        <f t="shared" si="80"/>
        <v>242.7</v>
      </c>
      <c r="R1287" s="4">
        <f t="shared" si="81"/>
        <v>142.12</v>
      </c>
      <c r="S1287" s="4">
        <f t="shared" si="82"/>
        <v>100.57999999999998</v>
      </c>
      <c r="T1287" s="6">
        <f t="shared" si="83"/>
        <v>0.41442109600329619</v>
      </c>
    </row>
    <row r="1288" spans="1:20" ht="15.6">
      <c r="A1288" s="2">
        <v>1839</v>
      </c>
      <c r="B1288" s="10">
        <v>46209</v>
      </c>
      <c r="C1288" s="3">
        <f>YEAR(SalesDataTable[[#This Row],[Order Date]])</f>
        <v>2026</v>
      </c>
      <c r="D1288" s="13" t="str">
        <f>"Q"&amp;ROUNDUP(MONTH(SalesDataTable[[#This Row],[Order Date]])/3,0)</f>
        <v>Q3</v>
      </c>
      <c r="E1288" s="13">
        <f>MONTH(SalesDataTable[[#This Row],[Order Date]])</f>
        <v>7</v>
      </c>
      <c r="F1288" s="3" t="str">
        <f>TEXT(SalesDataTable[[#This Row],[Order Date]],"mmm")</f>
        <v>Jul</v>
      </c>
      <c r="G1288" s="3" t="s">
        <v>20</v>
      </c>
      <c r="H1288" s="3" t="s">
        <v>33</v>
      </c>
      <c r="I1288" s="3" t="s">
        <v>19</v>
      </c>
      <c r="J1288" s="3" t="s">
        <v>3</v>
      </c>
      <c r="K1288" s="3" t="s">
        <v>34</v>
      </c>
      <c r="L1288" s="3" t="s">
        <v>35</v>
      </c>
      <c r="M1288" s="7">
        <v>1</v>
      </c>
      <c r="N1288" s="4">
        <v>41.37</v>
      </c>
      <c r="O1288" s="5">
        <v>0</v>
      </c>
      <c r="P1288" s="4">
        <v>15.12</v>
      </c>
      <c r="Q1288" s="4">
        <f t="shared" si="80"/>
        <v>41.37</v>
      </c>
      <c r="R1288" s="4">
        <f t="shared" si="81"/>
        <v>15.12</v>
      </c>
      <c r="S1288" s="4">
        <f t="shared" si="82"/>
        <v>26.25</v>
      </c>
      <c r="T1288" s="6">
        <f t="shared" si="83"/>
        <v>0.63451776649746194</v>
      </c>
    </row>
    <row r="1289" spans="1:20" ht="15.6">
      <c r="A1289" s="2">
        <v>2053</v>
      </c>
      <c r="B1289" s="10">
        <v>46209</v>
      </c>
      <c r="C1289" s="3">
        <f>YEAR(SalesDataTable[[#This Row],[Order Date]])</f>
        <v>2026</v>
      </c>
      <c r="D1289" s="13" t="str">
        <f>"Q"&amp;ROUNDUP(MONTH(SalesDataTable[[#This Row],[Order Date]])/3,0)</f>
        <v>Q3</v>
      </c>
      <c r="E1289" s="13">
        <f>MONTH(SalesDataTable[[#This Row],[Order Date]])</f>
        <v>7</v>
      </c>
      <c r="F1289" s="3" t="str">
        <f>TEXT(SalesDataTable[[#This Row],[Order Date]],"mmm")</f>
        <v>Jul</v>
      </c>
      <c r="G1289" s="3" t="s">
        <v>6</v>
      </c>
      <c r="H1289" s="3" t="s">
        <v>43</v>
      </c>
      <c r="I1289" s="3" t="s">
        <v>2</v>
      </c>
      <c r="J1289" s="3" t="s">
        <v>13</v>
      </c>
      <c r="K1289" s="3" t="s">
        <v>4</v>
      </c>
      <c r="L1289" s="3" t="s">
        <v>5</v>
      </c>
      <c r="M1289" s="7">
        <v>5</v>
      </c>
      <c r="N1289" s="4">
        <v>81.63</v>
      </c>
      <c r="O1289" s="5">
        <v>0.05</v>
      </c>
      <c r="P1289" s="4">
        <v>42.36</v>
      </c>
      <c r="Q1289" s="4">
        <f t="shared" si="80"/>
        <v>387.74249999999995</v>
      </c>
      <c r="R1289" s="4">
        <f t="shared" si="81"/>
        <v>211.8</v>
      </c>
      <c r="S1289" s="4">
        <f t="shared" si="82"/>
        <v>175.94249999999994</v>
      </c>
      <c r="T1289" s="6">
        <f t="shared" si="83"/>
        <v>0.45376119460724568</v>
      </c>
    </row>
    <row r="1290" spans="1:20" ht="15.6">
      <c r="A1290" s="2">
        <v>2342</v>
      </c>
      <c r="B1290" s="10">
        <v>46209</v>
      </c>
      <c r="C1290" s="3">
        <f>YEAR(SalesDataTable[[#This Row],[Order Date]])</f>
        <v>2026</v>
      </c>
      <c r="D1290" s="13" t="str">
        <f>"Q"&amp;ROUNDUP(MONTH(SalesDataTable[[#This Row],[Order Date]])/3,0)</f>
        <v>Q3</v>
      </c>
      <c r="E1290" s="13">
        <f>MONTH(SalesDataTable[[#This Row],[Order Date]])</f>
        <v>7</v>
      </c>
      <c r="F1290" s="3" t="str">
        <f>TEXT(SalesDataTable[[#This Row],[Order Date]],"mmm")</f>
        <v>Jul</v>
      </c>
      <c r="G1290" s="3" t="s">
        <v>6</v>
      </c>
      <c r="H1290" s="3" t="s">
        <v>7</v>
      </c>
      <c r="I1290" s="3" t="s">
        <v>2</v>
      </c>
      <c r="J1290" s="3" t="s">
        <v>3</v>
      </c>
      <c r="K1290" s="3" t="s">
        <v>34</v>
      </c>
      <c r="L1290" s="3" t="s">
        <v>42</v>
      </c>
      <c r="M1290" s="7">
        <v>1</v>
      </c>
      <c r="N1290" s="4">
        <v>36.19</v>
      </c>
      <c r="O1290" s="5">
        <v>0</v>
      </c>
      <c r="P1290" s="4">
        <v>13.91</v>
      </c>
      <c r="Q1290" s="4">
        <f t="shared" si="80"/>
        <v>36.19</v>
      </c>
      <c r="R1290" s="4">
        <f t="shared" si="81"/>
        <v>13.91</v>
      </c>
      <c r="S1290" s="4">
        <f t="shared" si="82"/>
        <v>22.279999999999998</v>
      </c>
      <c r="T1290" s="6">
        <f t="shared" si="83"/>
        <v>0.61563967946946663</v>
      </c>
    </row>
    <row r="1291" spans="1:20" ht="15.6">
      <c r="A1291" s="2">
        <v>2465</v>
      </c>
      <c r="B1291" s="10">
        <v>46209</v>
      </c>
      <c r="C1291" s="3">
        <f>YEAR(SalesDataTable[[#This Row],[Order Date]])</f>
        <v>2026</v>
      </c>
      <c r="D1291" s="13" t="str">
        <f>"Q"&amp;ROUNDUP(MONTH(SalesDataTable[[#This Row],[Order Date]])/3,0)</f>
        <v>Q3</v>
      </c>
      <c r="E1291" s="13">
        <f>MONTH(SalesDataTable[[#This Row],[Order Date]])</f>
        <v>7</v>
      </c>
      <c r="F1291" s="3" t="str">
        <f>TEXT(SalesDataTable[[#This Row],[Order Date]],"mmm")</f>
        <v>Jul</v>
      </c>
      <c r="G1291" s="3" t="s">
        <v>6</v>
      </c>
      <c r="H1291" s="3" t="s">
        <v>7</v>
      </c>
      <c r="I1291" s="3" t="s">
        <v>28</v>
      </c>
      <c r="J1291" s="3" t="s">
        <v>13</v>
      </c>
      <c r="K1291" s="3" t="s">
        <v>9</v>
      </c>
      <c r="L1291" s="3" t="s">
        <v>17</v>
      </c>
      <c r="M1291" s="7">
        <v>1</v>
      </c>
      <c r="N1291" s="4">
        <v>142.04</v>
      </c>
      <c r="O1291" s="5">
        <v>0</v>
      </c>
      <c r="P1291" s="4">
        <v>81.67</v>
      </c>
      <c r="Q1291" s="4">
        <f t="shared" si="80"/>
        <v>142.04</v>
      </c>
      <c r="R1291" s="4">
        <f t="shared" si="81"/>
        <v>81.67</v>
      </c>
      <c r="S1291" s="4">
        <f t="shared" si="82"/>
        <v>60.36999999999999</v>
      </c>
      <c r="T1291" s="6">
        <f t="shared" si="83"/>
        <v>0.4250211208110391</v>
      </c>
    </row>
    <row r="1292" spans="1:20" ht="15.6">
      <c r="A1292" s="2">
        <v>3990</v>
      </c>
      <c r="B1292" s="10">
        <v>46209</v>
      </c>
      <c r="C1292" s="3">
        <f>YEAR(SalesDataTable[[#This Row],[Order Date]])</f>
        <v>2026</v>
      </c>
      <c r="D1292" s="13" t="str">
        <f>"Q"&amp;ROUNDUP(MONTH(SalesDataTable[[#This Row],[Order Date]])/3,0)</f>
        <v>Q3</v>
      </c>
      <c r="E1292" s="13">
        <f>MONTH(SalesDataTable[[#This Row],[Order Date]])</f>
        <v>7</v>
      </c>
      <c r="F1292" s="3" t="str">
        <f>TEXT(SalesDataTable[[#This Row],[Order Date]],"mmm")</f>
        <v>Jul</v>
      </c>
      <c r="G1292" s="3" t="s">
        <v>11</v>
      </c>
      <c r="H1292" s="3" t="s">
        <v>25</v>
      </c>
      <c r="I1292" s="3" t="s">
        <v>2</v>
      </c>
      <c r="J1292" s="3" t="s">
        <v>16</v>
      </c>
      <c r="K1292" s="3" t="s">
        <v>14</v>
      </c>
      <c r="L1292" s="3" t="s">
        <v>44</v>
      </c>
      <c r="M1292" s="7">
        <v>1</v>
      </c>
      <c r="N1292" s="4">
        <v>133.66999999999999</v>
      </c>
      <c r="O1292" s="5">
        <v>0</v>
      </c>
      <c r="P1292" s="4">
        <v>68.25</v>
      </c>
      <c r="Q1292" s="4">
        <f t="shared" si="80"/>
        <v>133.66999999999999</v>
      </c>
      <c r="R1292" s="4">
        <f t="shared" si="81"/>
        <v>68.25</v>
      </c>
      <c r="S1292" s="4">
        <f t="shared" si="82"/>
        <v>65.419999999999987</v>
      </c>
      <c r="T1292" s="6">
        <f t="shared" si="83"/>
        <v>0.48941422907159415</v>
      </c>
    </row>
    <row r="1293" spans="1:20" ht="15.6">
      <c r="A1293" s="2">
        <v>4370</v>
      </c>
      <c r="B1293" s="10">
        <v>46209</v>
      </c>
      <c r="C1293" s="3">
        <f>YEAR(SalesDataTable[[#This Row],[Order Date]])</f>
        <v>2026</v>
      </c>
      <c r="D1293" s="13" t="str">
        <f>"Q"&amp;ROUNDUP(MONTH(SalesDataTable[[#This Row],[Order Date]])/3,0)</f>
        <v>Q3</v>
      </c>
      <c r="E1293" s="13">
        <f>MONTH(SalesDataTable[[#This Row],[Order Date]])</f>
        <v>7</v>
      </c>
      <c r="F1293" s="3" t="str">
        <f>TEXT(SalesDataTable[[#This Row],[Order Date]],"mmm")</f>
        <v>Jul</v>
      </c>
      <c r="G1293" s="3" t="s">
        <v>11</v>
      </c>
      <c r="H1293" s="3" t="s">
        <v>39</v>
      </c>
      <c r="I1293" s="3" t="s">
        <v>2</v>
      </c>
      <c r="J1293" s="3" t="s">
        <v>13</v>
      </c>
      <c r="K1293" s="3" t="s">
        <v>14</v>
      </c>
      <c r="L1293" s="3" t="s">
        <v>48</v>
      </c>
      <c r="M1293" s="7">
        <v>6</v>
      </c>
      <c r="N1293" s="4">
        <v>166.6</v>
      </c>
      <c r="O1293" s="5">
        <v>0</v>
      </c>
      <c r="P1293" s="4">
        <v>88.14</v>
      </c>
      <c r="Q1293" s="4">
        <f t="shared" si="80"/>
        <v>999.59999999999991</v>
      </c>
      <c r="R1293" s="4">
        <f t="shared" si="81"/>
        <v>528.84</v>
      </c>
      <c r="S1293" s="4">
        <f t="shared" si="82"/>
        <v>470.75999999999988</v>
      </c>
      <c r="T1293" s="6">
        <f t="shared" si="83"/>
        <v>0.47094837935174061</v>
      </c>
    </row>
    <row r="1294" spans="1:20" ht="15.6">
      <c r="A1294" s="2">
        <v>4856</v>
      </c>
      <c r="B1294" s="10">
        <v>46209</v>
      </c>
      <c r="C1294" s="3">
        <f>YEAR(SalesDataTable[[#This Row],[Order Date]])</f>
        <v>2026</v>
      </c>
      <c r="D1294" s="13" t="str">
        <f>"Q"&amp;ROUNDUP(MONTH(SalesDataTable[[#This Row],[Order Date]])/3,0)</f>
        <v>Q3</v>
      </c>
      <c r="E1294" s="13">
        <f>MONTH(SalesDataTable[[#This Row],[Order Date]])</f>
        <v>7</v>
      </c>
      <c r="F1294" s="3" t="str">
        <f>TEXT(SalesDataTable[[#This Row],[Order Date]],"mmm")</f>
        <v>Jul</v>
      </c>
      <c r="G1294" s="3" t="s">
        <v>6</v>
      </c>
      <c r="H1294" s="3" t="s">
        <v>43</v>
      </c>
      <c r="I1294" s="3" t="s">
        <v>2</v>
      </c>
      <c r="J1294" s="3" t="s">
        <v>3</v>
      </c>
      <c r="K1294" s="3" t="s">
        <v>4</v>
      </c>
      <c r="L1294" s="3" t="s">
        <v>30</v>
      </c>
      <c r="M1294" s="7">
        <v>2</v>
      </c>
      <c r="N1294" s="4">
        <v>99.93</v>
      </c>
      <c r="O1294" s="5">
        <v>0.1</v>
      </c>
      <c r="P1294" s="4">
        <v>51.96</v>
      </c>
      <c r="Q1294" s="4">
        <f t="shared" si="80"/>
        <v>179.87400000000002</v>
      </c>
      <c r="R1294" s="4">
        <f t="shared" si="81"/>
        <v>103.92</v>
      </c>
      <c r="S1294" s="4">
        <f t="shared" si="82"/>
        <v>75.954000000000022</v>
      </c>
      <c r="T1294" s="6">
        <f t="shared" si="83"/>
        <v>0.422262250241836</v>
      </c>
    </row>
    <row r="1295" spans="1:20" ht="15.6">
      <c r="A1295" s="2">
        <v>337</v>
      </c>
      <c r="B1295" s="10">
        <v>46210</v>
      </c>
      <c r="C1295" s="3">
        <f>YEAR(SalesDataTable[[#This Row],[Order Date]])</f>
        <v>2026</v>
      </c>
      <c r="D1295" s="13" t="str">
        <f>"Q"&amp;ROUNDUP(MONTH(SalesDataTable[[#This Row],[Order Date]])/3,0)</f>
        <v>Q3</v>
      </c>
      <c r="E1295" s="13">
        <f>MONTH(SalesDataTable[[#This Row],[Order Date]])</f>
        <v>7</v>
      </c>
      <c r="F1295" s="3" t="str">
        <f>TEXT(SalesDataTable[[#This Row],[Order Date]],"mmm")</f>
        <v>Jul</v>
      </c>
      <c r="G1295" s="3" t="s">
        <v>0</v>
      </c>
      <c r="H1295" s="3" t="s">
        <v>50</v>
      </c>
      <c r="I1295" s="3" t="s">
        <v>19</v>
      </c>
      <c r="J1295" s="3" t="s">
        <v>3</v>
      </c>
      <c r="K1295" s="3" t="s">
        <v>4</v>
      </c>
      <c r="L1295" s="3" t="s">
        <v>30</v>
      </c>
      <c r="M1295" s="7">
        <v>6</v>
      </c>
      <c r="N1295" s="4">
        <v>100.56</v>
      </c>
      <c r="O1295" s="5">
        <v>0</v>
      </c>
      <c r="P1295" s="4">
        <v>49.47</v>
      </c>
      <c r="Q1295" s="4">
        <f t="shared" si="80"/>
        <v>603.36</v>
      </c>
      <c r="R1295" s="4">
        <f t="shared" si="81"/>
        <v>296.82</v>
      </c>
      <c r="S1295" s="4">
        <f t="shared" si="82"/>
        <v>306.54000000000002</v>
      </c>
      <c r="T1295" s="6">
        <f t="shared" si="83"/>
        <v>0.508054892601432</v>
      </c>
    </row>
    <row r="1296" spans="1:20" ht="15.6">
      <c r="A1296" s="2">
        <v>1001</v>
      </c>
      <c r="B1296" s="10">
        <v>46210</v>
      </c>
      <c r="C1296" s="3">
        <f>YEAR(SalesDataTable[[#This Row],[Order Date]])</f>
        <v>2026</v>
      </c>
      <c r="D1296" s="13" t="str">
        <f>"Q"&amp;ROUNDUP(MONTH(SalesDataTable[[#This Row],[Order Date]])/3,0)</f>
        <v>Q3</v>
      </c>
      <c r="E1296" s="13">
        <f>MONTH(SalesDataTable[[#This Row],[Order Date]])</f>
        <v>7</v>
      </c>
      <c r="F1296" s="3" t="str">
        <f>TEXT(SalesDataTable[[#This Row],[Order Date]],"mmm")</f>
        <v>Jul</v>
      </c>
      <c r="G1296" s="3" t="s">
        <v>0</v>
      </c>
      <c r="H1296" s="3" t="s">
        <v>36</v>
      </c>
      <c r="I1296" s="3" t="s">
        <v>2</v>
      </c>
      <c r="J1296" s="3" t="s">
        <v>3</v>
      </c>
      <c r="K1296" s="3" t="s">
        <v>23</v>
      </c>
      <c r="L1296" s="3" t="s">
        <v>29</v>
      </c>
      <c r="M1296" s="7">
        <v>1</v>
      </c>
      <c r="N1296" s="4">
        <v>200.48</v>
      </c>
      <c r="O1296" s="5">
        <v>0.05</v>
      </c>
      <c r="P1296" s="4">
        <v>104.11</v>
      </c>
      <c r="Q1296" s="4">
        <f t="shared" si="80"/>
        <v>190.45599999999999</v>
      </c>
      <c r="R1296" s="4">
        <f t="shared" si="81"/>
        <v>104.11</v>
      </c>
      <c r="S1296" s="4">
        <f t="shared" si="82"/>
        <v>86.345999999999989</v>
      </c>
      <c r="T1296" s="6">
        <f t="shared" si="83"/>
        <v>0.45336455664300412</v>
      </c>
    </row>
    <row r="1297" spans="1:20" ht="15.6">
      <c r="A1297" s="2">
        <v>2424</v>
      </c>
      <c r="B1297" s="10">
        <v>46210</v>
      </c>
      <c r="C1297" s="3">
        <f>YEAR(SalesDataTable[[#This Row],[Order Date]])</f>
        <v>2026</v>
      </c>
      <c r="D1297" s="13" t="str">
        <f>"Q"&amp;ROUNDUP(MONTH(SalesDataTable[[#This Row],[Order Date]])/3,0)</f>
        <v>Q3</v>
      </c>
      <c r="E1297" s="13">
        <f>MONTH(SalesDataTable[[#This Row],[Order Date]])</f>
        <v>7</v>
      </c>
      <c r="F1297" s="3" t="str">
        <f>TEXT(SalesDataTable[[#This Row],[Order Date]],"mmm")</f>
        <v>Jul</v>
      </c>
      <c r="G1297" s="3" t="s">
        <v>20</v>
      </c>
      <c r="H1297" s="3" t="s">
        <v>33</v>
      </c>
      <c r="I1297" s="3" t="s">
        <v>2</v>
      </c>
      <c r="J1297" s="3" t="s">
        <v>13</v>
      </c>
      <c r="K1297" s="3" t="s">
        <v>4</v>
      </c>
      <c r="L1297" s="3" t="s">
        <v>22</v>
      </c>
      <c r="M1297" s="7">
        <v>1</v>
      </c>
      <c r="N1297" s="4">
        <v>51.06</v>
      </c>
      <c r="O1297" s="5">
        <v>0.15</v>
      </c>
      <c r="P1297" s="4">
        <v>22.56</v>
      </c>
      <c r="Q1297" s="4">
        <f t="shared" si="80"/>
        <v>43.401000000000003</v>
      </c>
      <c r="R1297" s="4">
        <f t="shared" si="81"/>
        <v>22.56</v>
      </c>
      <c r="S1297" s="4">
        <f t="shared" si="82"/>
        <v>20.841000000000005</v>
      </c>
      <c r="T1297" s="6">
        <f t="shared" si="83"/>
        <v>0.48019630884081022</v>
      </c>
    </row>
    <row r="1298" spans="1:20" ht="15.6">
      <c r="A1298" s="2">
        <v>2751</v>
      </c>
      <c r="B1298" s="10">
        <v>46210</v>
      </c>
      <c r="C1298" s="3">
        <f>YEAR(SalesDataTable[[#This Row],[Order Date]])</f>
        <v>2026</v>
      </c>
      <c r="D1298" s="13" t="str">
        <f>"Q"&amp;ROUNDUP(MONTH(SalesDataTable[[#This Row],[Order Date]])/3,0)</f>
        <v>Q3</v>
      </c>
      <c r="E1298" s="13">
        <f>MONTH(SalesDataTable[[#This Row],[Order Date]])</f>
        <v>7</v>
      </c>
      <c r="F1298" s="3" t="str">
        <f>TEXT(SalesDataTable[[#This Row],[Order Date]],"mmm")</f>
        <v>Jul</v>
      </c>
      <c r="G1298" s="3" t="s">
        <v>0</v>
      </c>
      <c r="H1298" s="3" t="s">
        <v>50</v>
      </c>
      <c r="I1298" s="3" t="s">
        <v>19</v>
      </c>
      <c r="J1298" s="3" t="s">
        <v>13</v>
      </c>
      <c r="K1298" s="3" t="s">
        <v>34</v>
      </c>
      <c r="L1298" s="3" t="s">
        <v>38</v>
      </c>
      <c r="M1298" s="7">
        <v>2</v>
      </c>
      <c r="N1298" s="4">
        <v>125.9</v>
      </c>
      <c r="O1298" s="5">
        <v>0.15</v>
      </c>
      <c r="P1298" s="4">
        <v>70.27</v>
      </c>
      <c r="Q1298" s="4">
        <f t="shared" si="80"/>
        <v>214.03</v>
      </c>
      <c r="R1298" s="4">
        <f t="shared" si="81"/>
        <v>140.54</v>
      </c>
      <c r="S1298" s="4">
        <f t="shared" si="82"/>
        <v>73.490000000000009</v>
      </c>
      <c r="T1298" s="6">
        <f t="shared" si="83"/>
        <v>0.34336307994206422</v>
      </c>
    </row>
    <row r="1299" spans="1:20" ht="15.6">
      <c r="A1299" s="2">
        <v>375</v>
      </c>
      <c r="B1299" s="10">
        <v>46211</v>
      </c>
      <c r="C1299" s="3">
        <f>YEAR(SalesDataTable[[#This Row],[Order Date]])</f>
        <v>2026</v>
      </c>
      <c r="D1299" s="13" t="str">
        <f>"Q"&amp;ROUNDUP(MONTH(SalesDataTable[[#This Row],[Order Date]])/3,0)</f>
        <v>Q3</v>
      </c>
      <c r="E1299" s="13">
        <f>MONTH(SalesDataTable[[#This Row],[Order Date]])</f>
        <v>7</v>
      </c>
      <c r="F1299" s="3" t="str">
        <f>TEXT(SalesDataTable[[#This Row],[Order Date]],"mmm")</f>
        <v>Jul</v>
      </c>
      <c r="G1299" s="3" t="s">
        <v>6</v>
      </c>
      <c r="H1299" s="3" t="s">
        <v>43</v>
      </c>
      <c r="I1299" s="3" t="s">
        <v>19</v>
      </c>
      <c r="J1299" s="3" t="s">
        <v>3</v>
      </c>
      <c r="K1299" s="3" t="s">
        <v>23</v>
      </c>
      <c r="L1299" s="3" t="s">
        <v>29</v>
      </c>
      <c r="M1299" s="7">
        <v>2</v>
      </c>
      <c r="N1299" s="4">
        <v>192.24</v>
      </c>
      <c r="O1299" s="5">
        <v>0.05</v>
      </c>
      <c r="P1299" s="4">
        <v>103.65</v>
      </c>
      <c r="Q1299" s="4">
        <f t="shared" si="80"/>
        <v>365.25599999999997</v>
      </c>
      <c r="R1299" s="4">
        <f t="shared" si="81"/>
        <v>207.3</v>
      </c>
      <c r="S1299" s="4">
        <f t="shared" si="82"/>
        <v>157.95599999999996</v>
      </c>
      <c r="T1299" s="6">
        <f t="shared" si="83"/>
        <v>0.43245285498390162</v>
      </c>
    </row>
    <row r="1300" spans="1:20" ht="15.6">
      <c r="A1300" s="2">
        <v>650</v>
      </c>
      <c r="B1300" s="10">
        <v>46211</v>
      </c>
      <c r="C1300" s="3">
        <f>YEAR(SalesDataTable[[#This Row],[Order Date]])</f>
        <v>2026</v>
      </c>
      <c r="D1300" s="13" t="str">
        <f>"Q"&amp;ROUNDUP(MONTH(SalesDataTable[[#This Row],[Order Date]])/3,0)</f>
        <v>Q3</v>
      </c>
      <c r="E1300" s="13">
        <f>MONTH(SalesDataTable[[#This Row],[Order Date]])</f>
        <v>7</v>
      </c>
      <c r="F1300" s="3" t="str">
        <f>TEXT(SalesDataTable[[#This Row],[Order Date]],"mmm")</f>
        <v>Jul</v>
      </c>
      <c r="G1300" s="3" t="s">
        <v>0</v>
      </c>
      <c r="H1300" s="3" t="s">
        <v>1</v>
      </c>
      <c r="I1300" s="3" t="s">
        <v>2</v>
      </c>
      <c r="J1300" s="3" t="s">
        <v>16</v>
      </c>
      <c r="K1300" s="3" t="s">
        <v>34</v>
      </c>
      <c r="L1300" s="3" t="s">
        <v>35</v>
      </c>
      <c r="M1300" s="7">
        <v>2</v>
      </c>
      <c r="N1300" s="4">
        <v>40.79</v>
      </c>
      <c r="O1300" s="5">
        <v>0</v>
      </c>
      <c r="P1300" s="4">
        <v>14.61</v>
      </c>
      <c r="Q1300" s="4">
        <f t="shared" si="80"/>
        <v>81.58</v>
      </c>
      <c r="R1300" s="4">
        <f t="shared" si="81"/>
        <v>29.22</v>
      </c>
      <c r="S1300" s="4">
        <f t="shared" si="82"/>
        <v>52.36</v>
      </c>
      <c r="T1300" s="6">
        <f t="shared" si="83"/>
        <v>0.64182397646481981</v>
      </c>
    </row>
    <row r="1301" spans="1:20" ht="15.6">
      <c r="A1301" s="2">
        <v>941</v>
      </c>
      <c r="B1301" s="10">
        <v>46211</v>
      </c>
      <c r="C1301" s="3">
        <f>YEAR(SalesDataTable[[#This Row],[Order Date]])</f>
        <v>2026</v>
      </c>
      <c r="D1301" s="13" t="str">
        <f>"Q"&amp;ROUNDUP(MONTH(SalesDataTable[[#This Row],[Order Date]])/3,0)</f>
        <v>Q3</v>
      </c>
      <c r="E1301" s="13">
        <f>MONTH(SalesDataTable[[#This Row],[Order Date]])</f>
        <v>7</v>
      </c>
      <c r="F1301" s="3" t="str">
        <f>TEXT(SalesDataTable[[#This Row],[Order Date]],"mmm")</f>
        <v>Jul</v>
      </c>
      <c r="G1301" s="3" t="s">
        <v>0</v>
      </c>
      <c r="H1301" s="3" t="s">
        <v>36</v>
      </c>
      <c r="I1301" s="3" t="s">
        <v>19</v>
      </c>
      <c r="J1301" s="3" t="s">
        <v>13</v>
      </c>
      <c r="K1301" s="3" t="s">
        <v>23</v>
      </c>
      <c r="L1301" s="3" t="s">
        <v>51</v>
      </c>
      <c r="M1301" s="7">
        <v>2</v>
      </c>
      <c r="N1301" s="4">
        <v>125.73</v>
      </c>
      <c r="O1301" s="5">
        <v>0.15</v>
      </c>
      <c r="P1301" s="4">
        <v>61.75</v>
      </c>
      <c r="Q1301" s="4">
        <f t="shared" si="80"/>
        <v>213.74100000000001</v>
      </c>
      <c r="R1301" s="4">
        <f t="shared" si="81"/>
        <v>123.5</v>
      </c>
      <c r="S1301" s="4">
        <f t="shared" si="82"/>
        <v>90.241000000000014</v>
      </c>
      <c r="T1301" s="6">
        <f t="shared" si="83"/>
        <v>0.42219789371248384</v>
      </c>
    </row>
    <row r="1302" spans="1:20" ht="15.6">
      <c r="A1302" s="2">
        <v>2719</v>
      </c>
      <c r="B1302" s="10">
        <v>46211</v>
      </c>
      <c r="C1302" s="3">
        <f>YEAR(SalesDataTable[[#This Row],[Order Date]])</f>
        <v>2026</v>
      </c>
      <c r="D1302" s="13" t="str">
        <f>"Q"&amp;ROUNDUP(MONTH(SalesDataTable[[#This Row],[Order Date]])/3,0)</f>
        <v>Q3</v>
      </c>
      <c r="E1302" s="13">
        <f>MONTH(SalesDataTable[[#This Row],[Order Date]])</f>
        <v>7</v>
      </c>
      <c r="F1302" s="3" t="str">
        <f>TEXT(SalesDataTable[[#This Row],[Order Date]],"mmm")</f>
        <v>Jul</v>
      </c>
      <c r="G1302" s="3" t="s">
        <v>0</v>
      </c>
      <c r="H1302" s="3" t="s">
        <v>50</v>
      </c>
      <c r="I1302" s="3" t="s">
        <v>2</v>
      </c>
      <c r="J1302" s="3" t="s">
        <v>16</v>
      </c>
      <c r="K1302" s="3" t="s">
        <v>14</v>
      </c>
      <c r="L1302" s="3" t="s">
        <v>48</v>
      </c>
      <c r="M1302" s="7">
        <v>1</v>
      </c>
      <c r="N1302" s="4">
        <v>164.92</v>
      </c>
      <c r="O1302" s="5">
        <v>0</v>
      </c>
      <c r="P1302" s="4">
        <v>89.47</v>
      </c>
      <c r="Q1302" s="4">
        <f t="shared" si="80"/>
        <v>164.92</v>
      </c>
      <c r="R1302" s="4">
        <f t="shared" si="81"/>
        <v>89.47</v>
      </c>
      <c r="S1302" s="4">
        <f t="shared" si="82"/>
        <v>75.449999999999989</v>
      </c>
      <c r="T1302" s="6">
        <f t="shared" si="83"/>
        <v>0.45749454280863444</v>
      </c>
    </row>
    <row r="1303" spans="1:20" ht="15.6">
      <c r="A1303" s="2">
        <v>3833</v>
      </c>
      <c r="B1303" s="10">
        <v>46211</v>
      </c>
      <c r="C1303" s="3">
        <f>YEAR(SalesDataTable[[#This Row],[Order Date]])</f>
        <v>2026</v>
      </c>
      <c r="D1303" s="13" t="str">
        <f>"Q"&amp;ROUNDUP(MONTH(SalesDataTable[[#This Row],[Order Date]])/3,0)</f>
        <v>Q3</v>
      </c>
      <c r="E1303" s="13">
        <f>MONTH(SalesDataTable[[#This Row],[Order Date]])</f>
        <v>7</v>
      </c>
      <c r="F1303" s="3" t="str">
        <f>TEXT(SalesDataTable[[#This Row],[Order Date]],"mmm")</f>
        <v>Jul</v>
      </c>
      <c r="G1303" s="3" t="s">
        <v>6</v>
      </c>
      <c r="H1303" s="3" t="s">
        <v>27</v>
      </c>
      <c r="I1303" s="3" t="s">
        <v>19</v>
      </c>
      <c r="J1303" s="3" t="s">
        <v>13</v>
      </c>
      <c r="K1303" s="3" t="s">
        <v>4</v>
      </c>
      <c r="L1303" s="3" t="s">
        <v>30</v>
      </c>
      <c r="M1303" s="7">
        <v>5</v>
      </c>
      <c r="N1303" s="4">
        <v>103.91</v>
      </c>
      <c r="O1303" s="5">
        <v>0</v>
      </c>
      <c r="P1303" s="4">
        <v>51.19</v>
      </c>
      <c r="Q1303" s="4">
        <f t="shared" si="80"/>
        <v>519.54999999999995</v>
      </c>
      <c r="R1303" s="4">
        <f t="shared" si="81"/>
        <v>255.95</v>
      </c>
      <c r="S1303" s="4">
        <f t="shared" si="82"/>
        <v>263.59999999999997</v>
      </c>
      <c r="T1303" s="6">
        <f t="shared" si="83"/>
        <v>0.50736214031373306</v>
      </c>
    </row>
    <row r="1304" spans="1:20" ht="15.6">
      <c r="A1304" s="2">
        <v>211</v>
      </c>
      <c r="B1304" s="10">
        <v>46212</v>
      </c>
      <c r="C1304" s="3">
        <f>YEAR(SalesDataTable[[#This Row],[Order Date]])</f>
        <v>2026</v>
      </c>
      <c r="D1304" s="13" t="str">
        <f>"Q"&amp;ROUNDUP(MONTH(SalesDataTable[[#This Row],[Order Date]])/3,0)</f>
        <v>Q3</v>
      </c>
      <c r="E1304" s="13">
        <f>MONTH(SalesDataTable[[#This Row],[Order Date]])</f>
        <v>7</v>
      </c>
      <c r="F1304" s="3" t="str">
        <f>TEXT(SalesDataTable[[#This Row],[Order Date]],"mmm")</f>
        <v>Jul</v>
      </c>
      <c r="G1304" s="3" t="s">
        <v>11</v>
      </c>
      <c r="H1304" s="3" t="s">
        <v>52</v>
      </c>
      <c r="I1304" s="3" t="s">
        <v>8</v>
      </c>
      <c r="J1304" s="3" t="s">
        <v>16</v>
      </c>
      <c r="K1304" s="3" t="s">
        <v>4</v>
      </c>
      <c r="L1304" s="3" t="s">
        <v>22</v>
      </c>
      <c r="M1304" s="7">
        <v>10</v>
      </c>
      <c r="N1304" s="4">
        <v>49.69</v>
      </c>
      <c r="O1304" s="5">
        <v>0.1</v>
      </c>
      <c r="P1304" s="4">
        <v>21.82</v>
      </c>
      <c r="Q1304" s="4">
        <f t="shared" si="80"/>
        <v>447.21</v>
      </c>
      <c r="R1304" s="4">
        <f t="shared" si="81"/>
        <v>218.2</v>
      </c>
      <c r="S1304" s="4">
        <f t="shared" si="82"/>
        <v>229.01</v>
      </c>
      <c r="T1304" s="6">
        <f t="shared" si="83"/>
        <v>0.51208604458755391</v>
      </c>
    </row>
    <row r="1305" spans="1:20" ht="15.6">
      <c r="A1305" s="2">
        <v>392</v>
      </c>
      <c r="B1305" s="10">
        <v>46212</v>
      </c>
      <c r="C1305" s="3">
        <f>YEAR(SalesDataTable[[#This Row],[Order Date]])</f>
        <v>2026</v>
      </c>
      <c r="D1305" s="13" t="str">
        <f>"Q"&amp;ROUNDUP(MONTH(SalesDataTable[[#This Row],[Order Date]])/3,0)</f>
        <v>Q3</v>
      </c>
      <c r="E1305" s="13">
        <f>MONTH(SalesDataTable[[#This Row],[Order Date]])</f>
        <v>7</v>
      </c>
      <c r="F1305" s="3" t="str">
        <f>TEXT(SalesDataTable[[#This Row],[Order Date]],"mmm")</f>
        <v>Jul</v>
      </c>
      <c r="G1305" s="3" t="s">
        <v>20</v>
      </c>
      <c r="H1305" s="3" t="s">
        <v>31</v>
      </c>
      <c r="I1305" s="3" t="s">
        <v>19</v>
      </c>
      <c r="J1305" s="3" t="s">
        <v>3</v>
      </c>
      <c r="K1305" s="3" t="s">
        <v>9</v>
      </c>
      <c r="L1305" s="3" t="s">
        <v>10</v>
      </c>
      <c r="M1305" s="7">
        <v>3</v>
      </c>
      <c r="N1305" s="4">
        <v>94.19</v>
      </c>
      <c r="O1305" s="5">
        <v>0</v>
      </c>
      <c r="P1305" s="4">
        <v>44.1</v>
      </c>
      <c r="Q1305" s="4">
        <f t="shared" si="80"/>
        <v>282.57</v>
      </c>
      <c r="R1305" s="4">
        <f t="shared" si="81"/>
        <v>132.30000000000001</v>
      </c>
      <c r="S1305" s="4">
        <f t="shared" si="82"/>
        <v>150.26999999999998</v>
      </c>
      <c r="T1305" s="6">
        <f t="shared" si="83"/>
        <v>0.53179743072512997</v>
      </c>
    </row>
    <row r="1306" spans="1:20" ht="15.6">
      <c r="A1306" s="2">
        <v>1302</v>
      </c>
      <c r="B1306" s="10">
        <v>46212</v>
      </c>
      <c r="C1306" s="3">
        <f>YEAR(SalesDataTable[[#This Row],[Order Date]])</f>
        <v>2026</v>
      </c>
      <c r="D1306" s="13" t="str">
        <f>"Q"&amp;ROUNDUP(MONTH(SalesDataTable[[#This Row],[Order Date]])/3,0)</f>
        <v>Q3</v>
      </c>
      <c r="E1306" s="13">
        <f>MONTH(SalesDataTable[[#This Row],[Order Date]])</f>
        <v>7</v>
      </c>
      <c r="F1306" s="3" t="str">
        <f>TEXT(SalesDataTable[[#This Row],[Order Date]],"mmm")</f>
        <v>Jul</v>
      </c>
      <c r="G1306" s="3" t="s">
        <v>6</v>
      </c>
      <c r="H1306" s="3" t="s">
        <v>49</v>
      </c>
      <c r="I1306" s="3" t="s">
        <v>19</v>
      </c>
      <c r="J1306" s="3" t="s">
        <v>3</v>
      </c>
      <c r="K1306" s="3" t="s">
        <v>14</v>
      </c>
      <c r="L1306" s="3" t="s">
        <v>32</v>
      </c>
      <c r="M1306" s="7">
        <v>1</v>
      </c>
      <c r="N1306" s="4">
        <v>46.87</v>
      </c>
      <c r="O1306" s="5">
        <v>0</v>
      </c>
      <c r="P1306" s="4">
        <v>18.649999999999999</v>
      </c>
      <c r="Q1306" s="4">
        <f t="shared" si="80"/>
        <v>46.87</v>
      </c>
      <c r="R1306" s="4">
        <f t="shared" si="81"/>
        <v>18.649999999999999</v>
      </c>
      <c r="S1306" s="4">
        <f t="shared" si="82"/>
        <v>28.22</v>
      </c>
      <c r="T1306" s="6">
        <f t="shared" si="83"/>
        <v>0.60209088969490077</v>
      </c>
    </row>
    <row r="1307" spans="1:20" ht="15.6">
      <c r="A1307" s="2">
        <v>1366</v>
      </c>
      <c r="B1307" s="10">
        <v>46212</v>
      </c>
      <c r="C1307" s="3">
        <f>YEAR(SalesDataTable[[#This Row],[Order Date]])</f>
        <v>2026</v>
      </c>
      <c r="D1307" s="13" t="str">
        <f>"Q"&amp;ROUNDUP(MONTH(SalesDataTable[[#This Row],[Order Date]])/3,0)</f>
        <v>Q3</v>
      </c>
      <c r="E1307" s="13">
        <f>MONTH(SalesDataTable[[#This Row],[Order Date]])</f>
        <v>7</v>
      </c>
      <c r="F1307" s="3" t="str">
        <f>TEXT(SalesDataTable[[#This Row],[Order Date]],"mmm")</f>
        <v>Jul</v>
      </c>
      <c r="G1307" s="3" t="s">
        <v>11</v>
      </c>
      <c r="H1307" s="3" t="s">
        <v>52</v>
      </c>
      <c r="I1307" s="3" t="s">
        <v>2</v>
      </c>
      <c r="J1307" s="3" t="s">
        <v>3</v>
      </c>
      <c r="K1307" s="3" t="s">
        <v>14</v>
      </c>
      <c r="L1307" s="3" t="s">
        <v>15</v>
      </c>
      <c r="M1307" s="7">
        <v>1</v>
      </c>
      <c r="N1307" s="4">
        <v>36.99</v>
      </c>
      <c r="O1307" s="5">
        <v>0.1</v>
      </c>
      <c r="P1307" s="4">
        <v>13.2</v>
      </c>
      <c r="Q1307" s="4">
        <f t="shared" si="80"/>
        <v>33.291000000000004</v>
      </c>
      <c r="R1307" s="4">
        <f t="shared" si="81"/>
        <v>13.2</v>
      </c>
      <c r="S1307" s="4">
        <f t="shared" si="82"/>
        <v>20.091000000000005</v>
      </c>
      <c r="T1307" s="6">
        <f t="shared" si="83"/>
        <v>0.60349644047940887</v>
      </c>
    </row>
    <row r="1308" spans="1:20" ht="15.6">
      <c r="A1308" s="2">
        <v>1974</v>
      </c>
      <c r="B1308" s="10">
        <v>46212</v>
      </c>
      <c r="C1308" s="3">
        <f>YEAR(SalesDataTable[[#This Row],[Order Date]])</f>
        <v>2026</v>
      </c>
      <c r="D1308" s="13" t="str">
        <f>"Q"&amp;ROUNDUP(MONTH(SalesDataTable[[#This Row],[Order Date]])/3,0)</f>
        <v>Q3</v>
      </c>
      <c r="E1308" s="13">
        <f>MONTH(SalesDataTable[[#This Row],[Order Date]])</f>
        <v>7</v>
      </c>
      <c r="F1308" s="3" t="str">
        <f>TEXT(SalesDataTable[[#This Row],[Order Date]],"mmm")</f>
        <v>Jul</v>
      </c>
      <c r="G1308" s="3" t="s">
        <v>0</v>
      </c>
      <c r="H1308" s="3" t="s">
        <v>50</v>
      </c>
      <c r="I1308" s="3" t="s">
        <v>2</v>
      </c>
      <c r="J1308" s="3" t="s">
        <v>3</v>
      </c>
      <c r="K1308" s="3" t="s">
        <v>14</v>
      </c>
      <c r="L1308" s="3" t="s">
        <v>44</v>
      </c>
      <c r="M1308" s="7">
        <v>1</v>
      </c>
      <c r="N1308" s="4">
        <v>135.44</v>
      </c>
      <c r="O1308" s="5">
        <v>0</v>
      </c>
      <c r="P1308" s="4">
        <v>65.48</v>
      </c>
      <c r="Q1308" s="4">
        <f t="shared" si="80"/>
        <v>135.44</v>
      </c>
      <c r="R1308" s="4">
        <f t="shared" si="81"/>
        <v>65.48</v>
      </c>
      <c r="S1308" s="4">
        <f t="shared" si="82"/>
        <v>69.959999999999994</v>
      </c>
      <c r="T1308" s="6">
        <f t="shared" si="83"/>
        <v>0.51653868871825159</v>
      </c>
    </row>
    <row r="1309" spans="1:20" ht="15.6">
      <c r="A1309" s="2">
        <v>2716</v>
      </c>
      <c r="B1309" s="10">
        <v>46212</v>
      </c>
      <c r="C1309" s="3">
        <f>YEAR(SalesDataTable[[#This Row],[Order Date]])</f>
        <v>2026</v>
      </c>
      <c r="D1309" s="13" t="str">
        <f>"Q"&amp;ROUNDUP(MONTH(SalesDataTable[[#This Row],[Order Date]])/3,0)</f>
        <v>Q3</v>
      </c>
      <c r="E1309" s="13">
        <f>MONTH(SalesDataTable[[#This Row],[Order Date]])</f>
        <v>7</v>
      </c>
      <c r="F1309" s="3" t="str">
        <f>TEXT(SalesDataTable[[#This Row],[Order Date]],"mmm")</f>
        <v>Jul</v>
      </c>
      <c r="G1309" s="3" t="s">
        <v>6</v>
      </c>
      <c r="H1309" s="3" t="s">
        <v>7</v>
      </c>
      <c r="I1309" s="3" t="s">
        <v>2</v>
      </c>
      <c r="J1309" s="3" t="s">
        <v>13</v>
      </c>
      <c r="K1309" s="3" t="s">
        <v>9</v>
      </c>
      <c r="L1309" s="3" t="s">
        <v>10</v>
      </c>
      <c r="M1309" s="7">
        <v>3</v>
      </c>
      <c r="N1309" s="4">
        <v>92.25</v>
      </c>
      <c r="O1309" s="5">
        <v>0</v>
      </c>
      <c r="P1309" s="4">
        <v>46.27</v>
      </c>
      <c r="Q1309" s="4">
        <f t="shared" si="80"/>
        <v>276.75</v>
      </c>
      <c r="R1309" s="4">
        <f t="shared" si="81"/>
        <v>138.81</v>
      </c>
      <c r="S1309" s="4">
        <f t="shared" si="82"/>
        <v>137.94</v>
      </c>
      <c r="T1309" s="6">
        <f t="shared" si="83"/>
        <v>0.49842818428184282</v>
      </c>
    </row>
    <row r="1310" spans="1:20" ht="15.6">
      <c r="A1310" s="2">
        <v>3161</v>
      </c>
      <c r="B1310" s="10">
        <v>46212</v>
      </c>
      <c r="C1310" s="3">
        <f>YEAR(SalesDataTable[[#This Row],[Order Date]])</f>
        <v>2026</v>
      </c>
      <c r="D1310" s="13" t="str">
        <f>"Q"&amp;ROUNDUP(MONTH(SalesDataTable[[#This Row],[Order Date]])/3,0)</f>
        <v>Q3</v>
      </c>
      <c r="E1310" s="13">
        <f>MONTH(SalesDataTable[[#This Row],[Order Date]])</f>
        <v>7</v>
      </c>
      <c r="F1310" s="3" t="str">
        <f>TEXT(SalesDataTable[[#This Row],[Order Date]],"mmm")</f>
        <v>Jul</v>
      </c>
      <c r="G1310" s="3" t="s">
        <v>11</v>
      </c>
      <c r="H1310" s="3" t="s">
        <v>25</v>
      </c>
      <c r="I1310" s="3" t="s">
        <v>2</v>
      </c>
      <c r="J1310" s="3" t="s">
        <v>13</v>
      </c>
      <c r="K1310" s="3" t="s">
        <v>23</v>
      </c>
      <c r="L1310" s="3" t="s">
        <v>29</v>
      </c>
      <c r="M1310" s="7">
        <v>2</v>
      </c>
      <c r="N1310" s="4">
        <v>192.6</v>
      </c>
      <c r="O1310" s="5">
        <v>0</v>
      </c>
      <c r="P1310" s="4">
        <v>104.89</v>
      </c>
      <c r="Q1310" s="4">
        <f t="shared" si="80"/>
        <v>385.2</v>
      </c>
      <c r="R1310" s="4">
        <f t="shared" si="81"/>
        <v>209.78</v>
      </c>
      <c r="S1310" s="4">
        <f t="shared" si="82"/>
        <v>175.42</v>
      </c>
      <c r="T1310" s="6">
        <f t="shared" si="83"/>
        <v>0.45539979231568017</v>
      </c>
    </row>
    <row r="1311" spans="1:20" ht="15.6">
      <c r="A1311" s="2">
        <v>3240</v>
      </c>
      <c r="B1311" s="10">
        <v>46212</v>
      </c>
      <c r="C1311" s="3">
        <f>YEAR(SalesDataTable[[#This Row],[Order Date]])</f>
        <v>2026</v>
      </c>
      <c r="D1311" s="13" t="str">
        <f>"Q"&amp;ROUNDUP(MONTH(SalesDataTable[[#This Row],[Order Date]])/3,0)</f>
        <v>Q3</v>
      </c>
      <c r="E1311" s="13">
        <f>MONTH(SalesDataTable[[#This Row],[Order Date]])</f>
        <v>7</v>
      </c>
      <c r="F1311" s="3" t="str">
        <f>TEXT(SalesDataTable[[#This Row],[Order Date]],"mmm")</f>
        <v>Jul</v>
      </c>
      <c r="G1311" s="3" t="s">
        <v>20</v>
      </c>
      <c r="H1311" s="3" t="s">
        <v>33</v>
      </c>
      <c r="I1311" s="3" t="s">
        <v>2</v>
      </c>
      <c r="J1311" s="3" t="s">
        <v>3</v>
      </c>
      <c r="K1311" s="3" t="s">
        <v>4</v>
      </c>
      <c r="L1311" s="3" t="s">
        <v>26</v>
      </c>
      <c r="M1311" s="7">
        <v>1</v>
      </c>
      <c r="N1311" s="4">
        <v>39.94</v>
      </c>
      <c r="O1311" s="5">
        <v>0</v>
      </c>
      <c r="P1311" s="4">
        <v>16.89</v>
      </c>
      <c r="Q1311" s="4">
        <f t="shared" si="80"/>
        <v>39.94</v>
      </c>
      <c r="R1311" s="4">
        <f t="shared" si="81"/>
        <v>16.89</v>
      </c>
      <c r="S1311" s="4">
        <f t="shared" si="82"/>
        <v>23.049999999999997</v>
      </c>
      <c r="T1311" s="6">
        <f t="shared" si="83"/>
        <v>0.57711567351026538</v>
      </c>
    </row>
    <row r="1312" spans="1:20" ht="15.6">
      <c r="A1312" s="2">
        <v>3682</v>
      </c>
      <c r="B1312" s="10">
        <v>46212</v>
      </c>
      <c r="C1312" s="3">
        <f>YEAR(SalesDataTable[[#This Row],[Order Date]])</f>
        <v>2026</v>
      </c>
      <c r="D1312" s="13" t="str">
        <f>"Q"&amp;ROUNDUP(MONTH(SalesDataTable[[#This Row],[Order Date]])/3,0)</f>
        <v>Q3</v>
      </c>
      <c r="E1312" s="13">
        <f>MONTH(SalesDataTable[[#This Row],[Order Date]])</f>
        <v>7</v>
      </c>
      <c r="F1312" s="3" t="str">
        <f>TEXT(SalesDataTable[[#This Row],[Order Date]],"mmm")</f>
        <v>Jul</v>
      </c>
      <c r="G1312" s="3" t="s">
        <v>11</v>
      </c>
      <c r="H1312" s="3" t="s">
        <v>12</v>
      </c>
      <c r="I1312" s="3" t="s">
        <v>2</v>
      </c>
      <c r="J1312" s="3" t="s">
        <v>3</v>
      </c>
      <c r="K1312" s="3" t="s">
        <v>9</v>
      </c>
      <c r="L1312" s="3" t="s">
        <v>37</v>
      </c>
      <c r="M1312" s="7">
        <v>3</v>
      </c>
      <c r="N1312" s="4">
        <v>150.61000000000001</v>
      </c>
      <c r="O1312" s="5">
        <v>0</v>
      </c>
      <c r="P1312" s="4">
        <v>79.900000000000006</v>
      </c>
      <c r="Q1312" s="4">
        <f t="shared" si="80"/>
        <v>451.83000000000004</v>
      </c>
      <c r="R1312" s="4">
        <f t="shared" si="81"/>
        <v>239.70000000000002</v>
      </c>
      <c r="S1312" s="4">
        <f t="shared" si="82"/>
        <v>212.13000000000002</v>
      </c>
      <c r="T1312" s="6">
        <f t="shared" si="83"/>
        <v>0.46949073766682159</v>
      </c>
    </row>
    <row r="1313" spans="1:20" ht="15.6">
      <c r="A1313" s="2">
        <v>4725</v>
      </c>
      <c r="B1313" s="10">
        <v>46212</v>
      </c>
      <c r="C1313" s="3">
        <f>YEAR(SalesDataTable[[#This Row],[Order Date]])</f>
        <v>2026</v>
      </c>
      <c r="D1313" s="13" t="str">
        <f>"Q"&amp;ROUNDUP(MONTH(SalesDataTable[[#This Row],[Order Date]])/3,0)</f>
        <v>Q3</v>
      </c>
      <c r="E1313" s="13">
        <f>MONTH(SalesDataTable[[#This Row],[Order Date]])</f>
        <v>7</v>
      </c>
      <c r="F1313" s="3" t="str">
        <f>TEXT(SalesDataTable[[#This Row],[Order Date]],"mmm")</f>
        <v>Jul</v>
      </c>
      <c r="G1313" s="3" t="s">
        <v>20</v>
      </c>
      <c r="H1313" s="3" t="s">
        <v>47</v>
      </c>
      <c r="I1313" s="3" t="s">
        <v>2</v>
      </c>
      <c r="J1313" s="3" t="s">
        <v>3</v>
      </c>
      <c r="K1313" s="3" t="s">
        <v>9</v>
      </c>
      <c r="L1313" s="3" t="s">
        <v>46</v>
      </c>
      <c r="M1313" s="7">
        <v>2</v>
      </c>
      <c r="N1313" s="4">
        <v>71.069999999999993</v>
      </c>
      <c r="O1313" s="5">
        <v>0</v>
      </c>
      <c r="P1313" s="4">
        <v>31.57</v>
      </c>
      <c r="Q1313" s="4">
        <f t="shared" si="80"/>
        <v>142.13999999999999</v>
      </c>
      <c r="R1313" s="4">
        <f t="shared" si="81"/>
        <v>63.14</v>
      </c>
      <c r="S1313" s="4">
        <f t="shared" si="82"/>
        <v>78.999999999999986</v>
      </c>
      <c r="T1313" s="6">
        <f t="shared" si="83"/>
        <v>0.55579006613198245</v>
      </c>
    </row>
    <row r="1314" spans="1:20" ht="15.6">
      <c r="A1314" s="2">
        <v>758</v>
      </c>
      <c r="B1314" s="10">
        <v>46213</v>
      </c>
      <c r="C1314" s="3">
        <f>YEAR(SalesDataTable[[#This Row],[Order Date]])</f>
        <v>2026</v>
      </c>
      <c r="D1314" s="13" t="str">
        <f>"Q"&amp;ROUNDUP(MONTH(SalesDataTable[[#This Row],[Order Date]])/3,0)</f>
        <v>Q3</v>
      </c>
      <c r="E1314" s="13">
        <f>MONTH(SalesDataTable[[#This Row],[Order Date]])</f>
        <v>7</v>
      </c>
      <c r="F1314" s="3" t="str">
        <f>TEXT(SalesDataTable[[#This Row],[Order Date]],"mmm")</f>
        <v>Jul</v>
      </c>
      <c r="G1314" s="3" t="s">
        <v>0</v>
      </c>
      <c r="H1314" s="3" t="s">
        <v>1</v>
      </c>
      <c r="I1314" s="3" t="s">
        <v>19</v>
      </c>
      <c r="J1314" s="3" t="s">
        <v>13</v>
      </c>
      <c r="K1314" s="3" t="s">
        <v>4</v>
      </c>
      <c r="L1314" s="3" t="s">
        <v>22</v>
      </c>
      <c r="M1314" s="7">
        <v>1</v>
      </c>
      <c r="N1314" s="4">
        <v>50.78</v>
      </c>
      <c r="O1314" s="5">
        <v>0</v>
      </c>
      <c r="P1314" s="4">
        <v>22.29</v>
      </c>
      <c r="Q1314" s="4">
        <f t="shared" si="80"/>
        <v>50.78</v>
      </c>
      <c r="R1314" s="4">
        <f t="shared" si="81"/>
        <v>22.29</v>
      </c>
      <c r="S1314" s="4">
        <f t="shared" si="82"/>
        <v>28.490000000000002</v>
      </c>
      <c r="T1314" s="6">
        <f t="shared" si="83"/>
        <v>0.56104765655769995</v>
      </c>
    </row>
    <row r="1315" spans="1:20" ht="15.6">
      <c r="A1315" s="2">
        <v>1910</v>
      </c>
      <c r="B1315" s="10">
        <v>46213</v>
      </c>
      <c r="C1315" s="3">
        <f>YEAR(SalesDataTable[[#This Row],[Order Date]])</f>
        <v>2026</v>
      </c>
      <c r="D1315" s="13" t="str">
        <f>"Q"&amp;ROUNDUP(MONTH(SalesDataTable[[#This Row],[Order Date]])/3,0)</f>
        <v>Q3</v>
      </c>
      <c r="E1315" s="13">
        <f>MONTH(SalesDataTable[[#This Row],[Order Date]])</f>
        <v>7</v>
      </c>
      <c r="F1315" s="3" t="str">
        <f>TEXT(SalesDataTable[[#This Row],[Order Date]],"mmm")</f>
        <v>Jul</v>
      </c>
      <c r="G1315" s="3" t="s">
        <v>0</v>
      </c>
      <c r="H1315" s="3" t="s">
        <v>50</v>
      </c>
      <c r="I1315" s="3" t="s">
        <v>2</v>
      </c>
      <c r="J1315" s="3" t="s">
        <v>3</v>
      </c>
      <c r="K1315" s="3" t="s">
        <v>9</v>
      </c>
      <c r="L1315" s="3" t="s">
        <v>17</v>
      </c>
      <c r="M1315" s="7">
        <v>2</v>
      </c>
      <c r="N1315" s="4">
        <v>141.51</v>
      </c>
      <c r="O1315" s="5">
        <v>0.05</v>
      </c>
      <c r="P1315" s="4">
        <v>77.040000000000006</v>
      </c>
      <c r="Q1315" s="4">
        <f t="shared" si="80"/>
        <v>268.86899999999997</v>
      </c>
      <c r="R1315" s="4">
        <f t="shared" si="81"/>
        <v>154.08000000000001</v>
      </c>
      <c r="S1315" s="4">
        <f t="shared" si="82"/>
        <v>114.78899999999996</v>
      </c>
      <c r="T1315" s="6">
        <f t="shared" si="83"/>
        <v>0.42693281858451504</v>
      </c>
    </row>
    <row r="1316" spans="1:20" ht="15.6">
      <c r="A1316" s="2">
        <v>1941</v>
      </c>
      <c r="B1316" s="10">
        <v>46213</v>
      </c>
      <c r="C1316" s="3">
        <f>YEAR(SalesDataTable[[#This Row],[Order Date]])</f>
        <v>2026</v>
      </c>
      <c r="D1316" s="13" t="str">
        <f>"Q"&amp;ROUNDUP(MONTH(SalesDataTable[[#This Row],[Order Date]])/3,0)</f>
        <v>Q3</v>
      </c>
      <c r="E1316" s="13">
        <f>MONTH(SalesDataTable[[#This Row],[Order Date]])</f>
        <v>7</v>
      </c>
      <c r="F1316" s="3" t="str">
        <f>TEXT(SalesDataTable[[#This Row],[Order Date]],"mmm")</f>
        <v>Jul</v>
      </c>
      <c r="G1316" s="3" t="s">
        <v>6</v>
      </c>
      <c r="H1316" s="3" t="s">
        <v>43</v>
      </c>
      <c r="I1316" s="3" t="s">
        <v>28</v>
      </c>
      <c r="J1316" s="3" t="s">
        <v>3</v>
      </c>
      <c r="K1316" s="3" t="s">
        <v>9</v>
      </c>
      <c r="L1316" s="3" t="s">
        <v>37</v>
      </c>
      <c r="M1316" s="7">
        <v>1</v>
      </c>
      <c r="N1316" s="4">
        <v>156.44</v>
      </c>
      <c r="O1316" s="5">
        <v>0.1</v>
      </c>
      <c r="P1316" s="4">
        <v>80.72</v>
      </c>
      <c r="Q1316" s="4">
        <f t="shared" si="80"/>
        <v>140.79599999999999</v>
      </c>
      <c r="R1316" s="4">
        <f t="shared" si="81"/>
        <v>80.72</v>
      </c>
      <c r="S1316" s="4">
        <f t="shared" si="82"/>
        <v>60.075999999999993</v>
      </c>
      <c r="T1316" s="6">
        <f t="shared" si="83"/>
        <v>0.42668825818915307</v>
      </c>
    </row>
    <row r="1317" spans="1:20" ht="15.6">
      <c r="A1317" s="2">
        <v>2324</v>
      </c>
      <c r="B1317" s="10">
        <v>46213</v>
      </c>
      <c r="C1317" s="3">
        <f>YEAR(SalesDataTable[[#This Row],[Order Date]])</f>
        <v>2026</v>
      </c>
      <c r="D1317" s="13" t="str">
        <f>"Q"&amp;ROUNDUP(MONTH(SalesDataTable[[#This Row],[Order Date]])/3,0)</f>
        <v>Q3</v>
      </c>
      <c r="E1317" s="13">
        <f>MONTH(SalesDataTable[[#This Row],[Order Date]])</f>
        <v>7</v>
      </c>
      <c r="F1317" s="3" t="str">
        <f>TEXT(SalesDataTable[[#This Row],[Order Date]],"mmm")</f>
        <v>Jul</v>
      </c>
      <c r="G1317" s="3" t="s">
        <v>6</v>
      </c>
      <c r="H1317" s="3" t="s">
        <v>43</v>
      </c>
      <c r="I1317" s="3" t="s">
        <v>2</v>
      </c>
      <c r="J1317" s="3" t="s">
        <v>13</v>
      </c>
      <c r="K1317" s="3" t="s">
        <v>34</v>
      </c>
      <c r="L1317" s="3" t="s">
        <v>45</v>
      </c>
      <c r="M1317" s="7">
        <v>2</v>
      </c>
      <c r="N1317" s="4">
        <v>51.75</v>
      </c>
      <c r="O1317" s="5">
        <v>0</v>
      </c>
      <c r="P1317" s="4">
        <v>21.4</v>
      </c>
      <c r="Q1317" s="4">
        <f t="shared" si="80"/>
        <v>103.5</v>
      </c>
      <c r="R1317" s="4">
        <f t="shared" si="81"/>
        <v>42.8</v>
      </c>
      <c r="S1317" s="4">
        <f t="shared" si="82"/>
        <v>60.7</v>
      </c>
      <c r="T1317" s="6">
        <f t="shared" si="83"/>
        <v>0.58647342995169083</v>
      </c>
    </row>
    <row r="1318" spans="1:20" ht="15.6">
      <c r="A1318" s="2">
        <v>2869</v>
      </c>
      <c r="B1318" s="10">
        <v>46213</v>
      </c>
      <c r="C1318" s="3">
        <f>YEAR(SalesDataTable[[#This Row],[Order Date]])</f>
        <v>2026</v>
      </c>
      <c r="D1318" s="13" t="str">
        <f>"Q"&amp;ROUNDUP(MONTH(SalesDataTable[[#This Row],[Order Date]])/3,0)</f>
        <v>Q3</v>
      </c>
      <c r="E1318" s="13">
        <f>MONTH(SalesDataTable[[#This Row],[Order Date]])</f>
        <v>7</v>
      </c>
      <c r="F1318" s="3" t="str">
        <f>TEXT(SalesDataTable[[#This Row],[Order Date]],"mmm")</f>
        <v>Jul</v>
      </c>
      <c r="G1318" s="3" t="s">
        <v>11</v>
      </c>
      <c r="H1318" s="3" t="s">
        <v>25</v>
      </c>
      <c r="I1318" s="3" t="s">
        <v>28</v>
      </c>
      <c r="J1318" s="3" t="s">
        <v>13</v>
      </c>
      <c r="K1318" s="3" t="s">
        <v>23</v>
      </c>
      <c r="L1318" s="3" t="s">
        <v>40</v>
      </c>
      <c r="M1318" s="7">
        <v>1</v>
      </c>
      <c r="N1318" s="4">
        <v>82.23</v>
      </c>
      <c r="O1318" s="5">
        <v>0.1</v>
      </c>
      <c r="P1318" s="4">
        <v>38.340000000000003</v>
      </c>
      <c r="Q1318" s="4">
        <f t="shared" si="80"/>
        <v>74.007000000000005</v>
      </c>
      <c r="R1318" s="4">
        <f t="shared" si="81"/>
        <v>38.340000000000003</v>
      </c>
      <c r="S1318" s="4">
        <f t="shared" si="82"/>
        <v>35.667000000000002</v>
      </c>
      <c r="T1318" s="6">
        <f t="shared" si="83"/>
        <v>0.48194089748267055</v>
      </c>
    </row>
    <row r="1319" spans="1:20" ht="15.6">
      <c r="A1319" s="2">
        <v>3236</v>
      </c>
      <c r="B1319" s="10">
        <v>46213</v>
      </c>
      <c r="C1319" s="3">
        <f>YEAR(SalesDataTable[[#This Row],[Order Date]])</f>
        <v>2026</v>
      </c>
      <c r="D1319" s="13" t="str">
        <f>"Q"&amp;ROUNDUP(MONTH(SalesDataTable[[#This Row],[Order Date]])/3,0)</f>
        <v>Q3</v>
      </c>
      <c r="E1319" s="13">
        <f>MONTH(SalesDataTable[[#This Row],[Order Date]])</f>
        <v>7</v>
      </c>
      <c r="F1319" s="3" t="str">
        <f>TEXT(SalesDataTable[[#This Row],[Order Date]],"mmm")</f>
        <v>Jul</v>
      </c>
      <c r="G1319" s="3" t="s">
        <v>6</v>
      </c>
      <c r="H1319" s="3" t="s">
        <v>27</v>
      </c>
      <c r="I1319" s="3" t="s">
        <v>2</v>
      </c>
      <c r="J1319" s="3" t="s">
        <v>13</v>
      </c>
      <c r="K1319" s="3" t="s">
        <v>9</v>
      </c>
      <c r="L1319" s="3" t="s">
        <v>17</v>
      </c>
      <c r="M1319" s="7">
        <v>1</v>
      </c>
      <c r="N1319" s="4">
        <v>144.16999999999999</v>
      </c>
      <c r="O1319" s="5">
        <v>0.1</v>
      </c>
      <c r="P1319" s="4">
        <v>78.13</v>
      </c>
      <c r="Q1319" s="4">
        <f t="shared" si="80"/>
        <v>129.75299999999999</v>
      </c>
      <c r="R1319" s="4">
        <f t="shared" si="81"/>
        <v>78.13</v>
      </c>
      <c r="S1319" s="4">
        <f t="shared" si="82"/>
        <v>51.62299999999999</v>
      </c>
      <c r="T1319" s="6">
        <f t="shared" si="83"/>
        <v>0.39785592625989374</v>
      </c>
    </row>
    <row r="1320" spans="1:20" ht="15.6">
      <c r="A1320" s="2">
        <v>3582</v>
      </c>
      <c r="B1320" s="10">
        <v>46213</v>
      </c>
      <c r="C1320" s="3">
        <f>YEAR(SalesDataTable[[#This Row],[Order Date]])</f>
        <v>2026</v>
      </c>
      <c r="D1320" s="13" t="str">
        <f>"Q"&amp;ROUNDUP(MONTH(SalesDataTable[[#This Row],[Order Date]])/3,0)</f>
        <v>Q3</v>
      </c>
      <c r="E1320" s="13">
        <f>MONTH(SalesDataTable[[#This Row],[Order Date]])</f>
        <v>7</v>
      </c>
      <c r="F1320" s="3" t="str">
        <f>TEXT(SalesDataTable[[#This Row],[Order Date]],"mmm")</f>
        <v>Jul</v>
      </c>
      <c r="G1320" s="3" t="s">
        <v>6</v>
      </c>
      <c r="H1320" s="3" t="s">
        <v>43</v>
      </c>
      <c r="I1320" s="3" t="s">
        <v>2</v>
      </c>
      <c r="J1320" s="3" t="s">
        <v>3</v>
      </c>
      <c r="K1320" s="3" t="s">
        <v>23</v>
      </c>
      <c r="L1320" s="3" t="s">
        <v>40</v>
      </c>
      <c r="M1320" s="7">
        <v>4</v>
      </c>
      <c r="N1320" s="4">
        <v>82.47</v>
      </c>
      <c r="O1320" s="5">
        <v>0</v>
      </c>
      <c r="P1320" s="4">
        <v>40.22</v>
      </c>
      <c r="Q1320" s="4">
        <f t="shared" si="80"/>
        <v>329.88</v>
      </c>
      <c r="R1320" s="4">
        <f t="shared" si="81"/>
        <v>160.88</v>
      </c>
      <c r="S1320" s="4">
        <f t="shared" si="82"/>
        <v>169</v>
      </c>
      <c r="T1320" s="6">
        <f t="shared" si="83"/>
        <v>0.51230750575967021</v>
      </c>
    </row>
    <row r="1321" spans="1:20" ht="15.6">
      <c r="A1321" s="2">
        <v>3715</v>
      </c>
      <c r="B1321" s="10">
        <v>46213</v>
      </c>
      <c r="C1321" s="3">
        <f>YEAR(SalesDataTable[[#This Row],[Order Date]])</f>
        <v>2026</v>
      </c>
      <c r="D1321" s="13" t="str">
        <f>"Q"&amp;ROUNDUP(MONTH(SalesDataTable[[#This Row],[Order Date]])/3,0)</f>
        <v>Q3</v>
      </c>
      <c r="E1321" s="13">
        <f>MONTH(SalesDataTable[[#This Row],[Order Date]])</f>
        <v>7</v>
      </c>
      <c r="F1321" s="3" t="str">
        <f>TEXT(SalesDataTable[[#This Row],[Order Date]],"mmm")</f>
        <v>Jul</v>
      </c>
      <c r="G1321" s="3" t="s">
        <v>20</v>
      </c>
      <c r="H1321" s="3" t="s">
        <v>33</v>
      </c>
      <c r="I1321" s="3" t="s">
        <v>2</v>
      </c>
      <c r="J1321" s="3" t="s">
        <v>13</v>
      </c>
      <c r="K1321" s="3" t="s">
        <v>23</v>
      </c>
      <c r="L1321" s="3" t="s">
        <v>51</v>
      </c>
      <c r="M1321" s="7">
        <v>1</v>
      </c>
      <c r="N1321" s="4">
        <v>122.14</v>
      </c>
      <c r="O1321" s="5">
        <v>0.15</v>
      </c>
      <c r="P1321" s="4">
        <v>59.87</v>
      </c>
      <c r="Q1321" s="4">
        <f t="shared" si="80"/>
        <v>103.819</v>
      </c>
      <c r="R1321" s="4">
        <f t="shared" si="81"/>
        <v>59.87</v>
      </c>
      <c r="S1321" s="4">
        <f t="shared" si="82"/>
        <v>43.949000000000005</v>
      </c>
      <c r="T1321" s="6">
        <f t="shared" si="83"/>
        <v>0.42332328379198414</v>
      </c>
    </row>
    <row r="1322" spans="1:20" ht="15.6">
      <c r="A1322" s="2">
        <v>3940</v>
      </c>
      <c r="B1322" s="10">
        <v>46213</v>
      </c>
      <c r="C1322" s="3">
        <f>YEAR(SalesDataTable[[#This Row],[Order Date]])</f>
        <v>2026</v>
      </c>
      <c r="D1322" s="13" t="str">
        <f>"Q"&amp;ROUNDUP(MONTH(SalesDataTable[[#This Row],[Order Date]])/3,0)</f>
        <v>Q3</v>
      </c>
      <c r="E1322" s="13">
        <f>MONTH(SalesDataTable[[#This Row],[Order Date]])</f>
        <v>7</v>
      </c>
      <c r="F1322" s="3" t="str">
        <f>TEXT(SalesDataTable[[#This Row],[Order Date]],"mmm")</f>
        <v>Jul</v>
      </c>
      <c r="G1322" s="3" t="s">
        <v>11</v>
      </c>
      <c r="H1322" s="3" t="s">
        <v>52</v>
      </c>
      <c r="I1322" s="3" t="s">
        <v>19</v>
      </c>
      <c r="J1322" s="3" t="s">
        <v>3</v>
      </c>
      <c r="K1322" s="3" t="s">
        <v>9</v>
      </c>
      <c r="L1322" s="3" t="s">
        <v>17</v>
      </c>
      <c r="M1322" s="7">
        <v>3</v>
      </c>
      <c r="N1322" s="4">
        <v>143.59</v>
      </c>
      <c r="O1322" s="5">
        <v>0</v>
      </c>
      <c r="P1322" s="4">
        <v>78.91</v>
      </c>
      <c r="Q1322" s="4">
        <f t="shared" si="80"/>
        <v>430.77</v>
      </c>
      <c r="R1322" s="4">
        <f t="shared" si="81"/>
        <v>236.73</v>
      </c>
      <c r="S1322" s="4">
        <f t="shared" si="82"/>
        <v>194.04</v>
      </c>
      <c r="T1322" s="6">
        <f t="shared" si="83"/>
        <v>0.45044919562643637</v>
      </c>
    </row>
    <row r="1323" spans="1:20" ht="15.6">
      <c r="A1323" s="2">
        <v>4760</v>
      </c>
      <c r="B1323" s="10">
        <v>46213</v>
      </c>
      <c r="C1323" s="3">
        <f>YEAR(SalesDataTable[[#This Row],[Order Date]])</f>
        <v>2026</v>
      </c>
      <c r="D1323" s="13" t="str">
        <f>"Q"&amp;ROUNDUP(MONTH(SalesDataTable[[#This Row],[Order Date]])/3,0)</f>
        <v>Q3</v>
      </c>
      <c r="E1323" s="13">
        <f>MONTH(SalesDataTable[[#This Row],[Order Date]])</f>
        <v>7</v>
      </c>
      <c r="F1323" s="3" t="str">
        <f>TEXT(SalesDataTable[[#This Row],[Order Date]],"mmm")</f>
        <v>Jul</v>
      </c>
      <c r="G1323" s="3" t="s">
        <v>20</v>
      </c>
      <c r="H1323" s="3" t="s">
        <v>47</v>
      </c>
      <c r="I1323" s="3" t="s">
        <v>2</v>
      </c>
      <c r="J1323" s="3" t="s">
        <v>16</v>
      </c>
      <c r="K1323" s="3" t="s">
        <v>9</v>
      </c>
      <c r="L1323" s="3" t="s">
        <v>37</v>
      </c>
      <c r="M1323" s="7">
        <v>2</v>
      </c>
      <c r="N1323" s="4">
        <v>157.66</v>
      </c>
      <c r="O1323" s="5">
        <v>0</v>
      </c>
      <c r="P1323" s="4">
        <v>78.760000000000005</v>
      </c>
      <c r="Q1323" s="4">
        <f t="shared" si="80"/>
        <v>315.32</v>
      </c>
      <c r="R1323" s="4">
        <f t="shared" si="81"/>
        <v>157.52000000000001</v>
      </c>
      <c r="S1323" s="4">
        <f t="shared" si="82"/>
        <v>157.79999999999998</v>
      </c>
      <c r="T1323" s="6">
        <f t="shared" si="83"/>
        <v>0.50044399340352652</v>
      </c>
    </row>
    <row r="1324" spans="1:20" ht="15.6">
      <c r="A1324" s="2">
        <v>4768</v>
      </c>
      <c r="B1324" s="10">
        <v>46213</v>
      </c>
      <c r="C1324" s="3">
        <f>YEAR(SalesDataTable[[#This Row],[Order Date]])</f>
        <v>2026</v>
      </c>
      <c r="D1324" s="13" t="str">
        <f>"Q"&amp;ROUNDUP(MONTH(SalesDataTable[[#This Row],[Order Date]])/3,0)</f>
        <v>Q3</v>
      </c>
      <c r="E1324" s="13">
        <f>MONTH(SalesDataTable[[#This Row],[Order Date]])</f>
        <v>7</v>
      </c>
      <c r="F1324" s="3" t="str">
        <f>TEXT(SalesDataTable[[#This Row],[Order Date]],"mmm")</f>
        <v>Jul</v>
      </c>
      <c r="G1324" s="3" t="s">
        <v>6</v>
      </c>
      <c r="H1324" s="3" t="s">
        <v>7</v>
      </c>
      <c r="I1324" s="3" t="s">
        <v>2</v>
      </c>
      <c r="J1324" s="3" t="s">
        <v>16</v>
      </c>
      <c r="K1324" s="3" t="s">
        <v>4</v>
      </c>
      <c r="L1324" s="3" t="s">
        <v>30</v>
      </c>
      <c r="M1324" s="7">
        <v>1</v>
      </c>
      <c r="N1324" s="4">
        <v>101.58</v>
      </c>
      <c r="O1324" s="5">
        <v>0</v>
      </c>
      <c r="P1324" s="4">
        <v>49.83</v>
      </c>
      <c r="Q1324" s="4">
        <f t="shared" si="80"/>
        <v>101.58</v>
      </c>
      <c r="R1324" s="4">
        <f t="shared" si="81"/>
        <v>49.83</v>
      </c>
      <c r="S1324" s="4">
        <f t="shared" si="82"/>
        <v>51.75</v>
      </c>
      <c r="T1324" s="6">
        <f t="shared" si="83"/>
        <v>0.50945067926757237</v>
      </c>
    </row>
    <row r="1325" spans="1:20" ht="15.6">
      <c r="A1325" s="2">
        <v>5025</v>
      </c>
      <c r="B1325" s="10">
        <v>46213</v>
      </c>
      <c r="C1325" s="3">
        <f>YEAR(SalesDataTable[[#This Row],[Order Date]])</f>
        <v>2026</v>
      </c>
      <c r="D1325" s="13" t="str">
        <f>"Q"&amp;ROUNDUP(MONTH(SalesDataTable[[#This Row],[Order Date]])/3,0)</f>
        <v>Q3</v>
      </c>
      <c r="E1325" s="13">
        <f>MONTH(SalesDataTable[[#This Row],[Order Date]])</f>
        <v>7</v>
      </c>
      <c r="F1325" s="3" t="str">
        <f>TEXT(SalesDataTable[[#This Row],[Order Date]],"mmm")</f>
        <v>Jul</v>
      </c>
      <c r="G1325" s="3" t="s">
        <v>11</v>
      </c>
      <c r="H1325" s="3" t="s">
        <v>18</v>
      </c>
      <c r="I1325" s="3" t="s">
        <v>2</v>
      </c>
      <c r="J1325" s="3" t="s">
        <v>3</v>
      </c>
      <c r="K1325" s="3" t="s">
        <v>14</v>
      </c>
      <c r="L1325" s="3" t="s">
        <v>48</v>
      </c>
      <c r="M1325" s="7">
        <v>4</v>
      </c>
      <c r="N1325" s="4">
        <v>166.71</v>
      </c>
      <c r="O1325" s="5">
        <v>0</v>
      </c>
      <c r="P1325" s="4">
        <v>86.55</v>
      </c>
      <c r="Q1325" s="4">
        <f t="shared" si="80"/>
        <v>666.84</v>
      </c>
      <c r="R1325" s="4">
        <f t="shared" si="81"/>
        <v>346.2</v>
      </c>
      <c r="S1325" s="4">
        <f t="shared" si="82"/>
        <v>320.64000000000004</v>
      </c>
      <c r="T1325" s="6">
        <f t="shared" si="83"/>
        <v>0.48083498290444487</v>
      </c>
    </row>
    <row r="1326" spans="1:20" ht="15.6">
      <c r="A1326" s="2">
        <v>165</v>
      </c>
      <c r="B1326" s="10">
        <v>46214</v>
      </c>
      <c r="C1326" s="3">
        <f>YEAR(SalesDataTable[[#This Row],[Order Date]])</f>
        <v>2026</v>
      </c>
      <c r="D1326" s="13" t="str">
        <f>"Q"&amp;ROUNDUP(MONTH(SalesDataTable[[#This Row],[Order Date]])/3,0)</f>
        <v>Q3</v>
      </c>
      <c r="E1326" s="13">
        <f>MONTH(SalesDataTable[[#This Row],[Order Date]])</f>
        <v>7</v>
      </c>
      <c r="F1326" s="3" t="str">
        <f>TEXT(SalesDataTable[[#This Row],[Order Date]],"mmm")</f>
        <v>Jul</v>
      </c>
      <c r="G1326" s="3" t="s">
        <v>6</v>
      </c>
      <c r="H1326" s="3" t="s">
        <v>43</v>
      </c>
      <c r="I1326" s="3" t="s">
        <v>19</v>
      </c>
      <c r="J1326" s="3" t="s">
        <v>13</v>
      </c>
      <c r="K1326" s="3" t="s">
        <v>4</v>
      </c>
      <c r="L1326" s="3" t="s">
        <v>5</v>
      </c>
      <c r="M1326" s="7">
        <v>2</v>
      </c>
      <c r="N1326" s="4">
        <v>83.33</v>
      </c>
      <c r="O1326" s="5">
        <v>0</v>
      </c>
      <c r="P1326" s="4">
        <v>42.11</v>
      </c>
      <c r="Q1326" s="4">
        <f t="shared" si="80"/>
        <v>166.66</v>
      </c>
      <c r="R1326" s="4">
        <f t="shared" si="81"/>
        <v>84.22</v>
      </c>
      <c r="S1326" s="4">
        <f t="shared" si="82"/>
        <v>82.44</v>
      </c>
      <c r="T1326" s="6">
        <f t="shared" si="83"/>
        <v>0.49465978639145564</v>
      </c>
    </row>
    <row r="1327" spans="1:20" ht="15.6">
      <c r="A1327" s="2">
        <v>198</v>
      </c>
      <c r="B1327" s="10">
        <v>46214</v>
      </c>
      <c r="C1327" s="3">
        <f>YEAR(SalesDataTable[[#This Row],[Order Date]])</f>
        <v>2026</v>
      </c>
      <c r="D1327" s="13" t="str">
        <f>"Q"&amp;ROUNDUP(MONTH(SalesDataTable[[#This Row],[Order Date]])/3,0)</f>
        <v>Q3</v>
      </c>
      <c r="E1327" s="13">
        <f>MONTH(SalesDataTable[[#This Row],[Order Date]])</f>
        <v>7</v>
      </c>
      <c r="F1327" s="3" t="str">
        <f>TEXT(SalesDataTable[[#This Row],[Order Date]],"mmm")</f>
        <v>Jul</v>
      </c>
      <c r="G1327" s="3" t="s">
        <v>0</v>
      </c>
      <c r="H1327" s="3" t="s">
        <v>50</v>
      </c>
      <c r="I1327" s="3" t="s">
        <v>2</v>
      </c>
      <c r="J1327" s="3" t="s">
        <v>13</v>
      </c>
      <c r="K1327" s="3" t="s">
        <v>9</v>
      </c>
      <c r="L1327" s="3" t="s">
        <v>46</v>
      </c>
      <c r="M1327" s="7">
        <v>2</v>
      </c>
      <c r="N1327" s="4">
        <v>71.77</v>
      </c>
      <c r="O1327" s="5">
        <v>0.05</v>
      </c>
      <c r="P1327" s="4">
        <v>32.9</v>
      </c>
      <c r="Q1327" s="4">
        <f t="shared" si="80"/>
        <v>136.363</v>
      </c>
      <c r="R1327" s="4">
        <f t="shared" si="81"/>
        <v>65.8</v>
      </c>
      <c r="S1327" s="4">
        <f t="shared" si="82"/>
        <v>70.563000000000002</v>
      </c>
      <c r="T1327" s="6">
        <f t="shared" si="83"/>
        <v>0.5174644148339359</v>
      </c>
    </row>
    <row r="1328" spans="1:20" ht="15.6">
      <c r="A1328" s="2">
        <v>1480</v>
      </c>
      <c r="B1328" s="10">
        <v>46214</v>
      </c>
      <c r="C1328" s="3">
        <f>YEAR(SalesDataTable[[#This Row],[Order Date]])</f>
        <v>2026</v>
      </c>
      <c r="D1328" s="13" t="str">
        <f>"Q"&amp;ROUNDUP(MONTH(SalesDataTable[[#This Row],[Order Date]])/3,0)</f>
        <v>Q3</v>
      </c>
      <c r="E1328" s="13">
        <f>MONTH(SalesDataTable[[#This Row],[Order Date]])</f>
        <v>7</v>
      </c>
      <c r="F1328" s="3" t="str">
        <f>TEXT(SalesDataTable[[#This Row],[Order Date]],"mmm")</f>
        <v>Jul</v>
      </c>
      <c r="G1328" s="3" t="s">
        <v>0</v>
      </c>
      <c r="H1328" s="3" t="s">
        <v>50</v>
      </c>
      <c r="I1328" s="3" t="s">
        <v>2</v>
      </c>
      <c r="J1328" s="3" t="s">
        <v>13</v>
      </c>
      <c r="K1328" s="3" t="s">
        <v>14</v>
      </c>
      <c r="L1328" s="3" t="s">
        <v>48</v>
      </c>
      <c r="M1328" s="7">
        <v>3</v>
      </c>
      <c r="N1328" s="4">
        <v>164.5</v>
      </c>
      <c r="O1328" s="5">
        <v>0</v>
      </c>
      <c r="P1328" s="4">
        <v>87.06</v>
      </c>
      <c r="Q1328" s="4">
        <f t="shared" si="80"/>
        <v>493.5</v>
      </c>
      <c r="R1328" s="4">
        <f t="shared" si="81"/>
        <v>261.18</v>
      </c>
      <c r="S1328" s="4">
        <f t="shared" si="82"/>
        <v>232.32</v>
      </c>
      <c r="T1328" s="6">
        <f t="shared" si="83"/>
        <v>0.47075987841945288</v>
      </c>
    </row>
    <row r="1329" spans="1:20" ht="15.6">
      <c r="A1329" s="2">
        <v>1990</v>
      </c>
      <c r="B1329" s="10">
        <v>46214</v>
      </c>
      <c r="C1329" s="3">
        <f>YEAR(SalesDataTable[[#This Row],[Order Date]])</f>
        <v>2026</v>
      </c>
      <c r="D1329" s="13" t="str">
        <f>"Q"&amp;ROUNDUP(MONTH(SalesDataTable[[#This Row],[Order Date]])/3,0)</f>
        <v>Q3</v>
      </c>
      <c r="E1329" s="13">
        <f>MONTH(SalesDataTable[[#This Row],[Order Date]])</f>
        <v>7</v>
      </c>
      <c r="F1329" s="3" t="str">
        <f>TEXT(SalesDataTable[[#This Row],[Order Date]],"mmm")</f>
        <v>Jul</v>
      </c>
      <c r="G1329" s="3" t="s">
        <v>0</v>
      </c>
      <c r="H1329" s="3" t="s">
        <v>50</v>
      </c>
      <c r="I1329" s="3" t="s">
        <v>2</v>
      </c>
      <c r="J1329" s="3" t="s">
        <v>3</v>
      </c>
      <c r="K1329" s="3" t="s">
        <v>23</v>
      </c>
      <c r="L1329" s="3" t="s">
        <v>40</v>
      </c>
      <c r="M1329" s="7">
        <v>3</v>
      </c>
      <c r="N1329" s="4">
        <v>82.28</v>
      </c>
      <c r="O1329" s="5">
        <v>0.1</v>
      </c>
      <c r="P1329" s="4">
        <v>39.51</v>
      </c>
      <c r="Q1329" s="4">
        <f t="shared" si="80"/>
        <v>222.15600000000001</v>
      </c>
      <c r="R1329" s="4">
        <f t="shared" si="81"/>
        <v>118.53</v>
      </c>
      <c r="S1329" s="4">
        <f t="shared" si="82"/>
        <v>103.626</v>
      </c>
      <c r="T1329" s="6">
        <f t="shared" si="83"/>
        <v>0.46645600388915898</v>
      </c>
    </row>
    <row r="1330" spans="1:20" ht="15.6">
      <c r="A1330" s="2">
        <v>2298</v>
      </c>
      <c r="B1330" s="10">
        <v>46214</v>
      </c>
      <c r="C1330" s="3">
        <f>YEAR(SalesDataTable[[#This Row],[Order Date]])</f>
        <v>2026</v>
      </c>
      <c r="D1330" s="13" t="str">
        <f>"Q"&amp;ROUNDUP(MONTH(SalesDataTable[[#This Row],[Order Date]])/3,0)</f>
        <v>Q3</v>
      </c>
      <c r="E1330" s="13">
        <f>MONTH(SalesDataTable[[#This Row],[Order Date]])</f>
        <v>7</v>
      </c>
      <c r="F1330" s="3" t="str">
        <f>TEXT(SalesDataTable[[#This Row],[Order Date]],"mmm")</f>
        <v>Jul</v>
      </c>
      <c r="G1330" s="3" t="s">
        <v>11</v>
      </c>
      <c r="H1330" s="3" t="s">
        <v>12</v>
      </c>
      <c r="I1330" s="3" t="s">
        <v>19</v>
      </c>
      <c r="J1330" s="3" t="s">
        <v>13</v>
      </c>
      <c r="K1330" s="3" t="s">
        <v>4</v>
      </c>
      <c r="L1330" s="3" t="s">
        <v>30</v>
      </c>
      <c r="M1330" s="7">
        <v>2</v>
      </c>
      <c r="N1330" s="4">
        <v>103.17</v>
      </c>
      <c r="O1330" s="5">
        <v>0</v>
      </c>
      <c r="P1330" s="4">
        <v>50.49</v>
      </c>
      <c r="Q1330" s="4">
        <f t="shared" si="80"/>
        <v>206.34</v>
      </c>
      <c r="R1330" s="4">
        <f t="shared" si="81"/>
        <v>100.98</v>
      </c>
      <c r="S1330" s="4">
        <f t="shared" si="82"/>
        <v>105.36</v>
      </c>
      <c r="T1330" s="6">
        <f t="shared" si="83"/>
        <v>0.51061355045071244</v>
      </c>
    </row>
    <row r="1331" spans="1:20" ht="15.6">
      <c r="A1331" s="2">
        <v>2886</v>
      </c>
      <c r="B1331" s="10">
        <v>46214</v>
      </c>
      <c r="C1331" s="3">
        <f>YEAR(SalesDataTable[[#This Row],[Order Date]])</f>
        <v>2026</v>
      </c>
      <c r="D1331" s="13" t="str">
        <f>"Q"&amp;ROUNDUP(MONTH(SalesDataTable[[#This Row],[Order Date]])/3,0)</f>
        <v>Q3</v>
      </c>
      <c r="E1331" s="13">
        <f>MONTH(SalesDataTable[[#This Row],[Order Date]])</f>
        <v>7</v>
      </c>
      <c r="F1331" s="3" t="str">
        <f>TEXT(SalesDataTable[[#This Row],[Order Date]],"mmm")</f>
        <v>Jul</v>
      </c>
      <c r="G1331" s="3" t="s">
        <v>0</v>
      </c>
      <c r="H1331" s="3" t="s">
        <v>50</v>
      </c>
      <c r="I1331" s="3" t="s">
        <v>2</v>
      </c>
      <c r="J1331" s="3" t="s">
        <v>13</v>
      </c>
      <c r="K1331" s="3" t="s">
        <v>4</v>
      </c>
      <c r="L1331" s="3" t="s">
        <v>22</v>
      </c>
      <c r="M1331" s="7">
        <v>1</v>
      </c>
      <c r="N1331" s="4">
        <v>50.33</v>
      </c>
      <c r="O1331" s="5">
        <v>0.05</v>
      </c>
      <c r="P1331" s="4">
        <v>22.06</v>
      </c>
      <c r="Q1331" s="4">
        <f t="shared" si="80"/>
        <v>47.813499999999998</v>
      </c>
      <c r="R1331" s="4">
        <f t="shared" si="81"/>
        <v>22.06</v>
      </c>
      <c r="S1331" s="4">
        <f t="shared" si="82"/>
        <v>25.753499999999999</v>
      </c>
      <c r="T1331" s="6">
        <f t="shared" si="83"/>
        <v>0.53862402877848303</v>
      </c>
    </row>
    <row r="1332" spans="1:20" ht="15.6">
      <c r="A1332" s="2">
        <v>2893</v>
      </c>
      <c r="B1332" s="10">
        <v>46214</v>
      </c>
      <c r="C1332" s="3">
        <f>YEAR(SalesDataTable[[#This Row],[Order Date]])</f>
        <v>2026</v>
      </c>
      <c r="D1332" s="13" t="str">
        <f>"Q"&amp;ROUNDUP(MONTH(SalesDataTable[[#This Row],[Order Date]])/3,0)</f>
        <v>Q3</v>
      </c>
      <c r="E1332" s="13">
        <f>MONTH(SalesDataTable[[#This Row],[Order Date]])</f>
        <v>7</v>
      </c>
      <c r="F1332" s="3" t="str">
        <f>TEXT(SalesDataTable[[#This Row],[Order Date]],"mmm")</f>
        <v>Jul</v>
      </c>
      <c r="G1332" s="3" t="s">
        <v>6</v>
      </c>
      <c r="H1332" s="3" t="s">
        <v>41</v>
      </c>
      <c r="I1332" s="3" t="s">
        <v>8</v>
      </c>
      <c r="J1332" s="3" t="s">
        <v>16</v>
      </c>
      <c r="K1332" s="3" t="s">
        <v>9</v>
      </c>
      <c r="L1332" s="3" t="s">
        <v>17</v>
      </c>
      <c r="M1332" s="7">
        <v>6</v>
      </c>
      <c r="N1332" s="4">
        <v>142.78</v>
      </c>
      <c r="O1332" s="5">
        <v>0.15</v>
      </c>
      <c r="P1332" s="4">
        <v>80.38</v>
      </c>
      <c r="Q1332" s="4">
        <f t="shared" si="80"/>
        <v>728.178</v>
      </c>
      <c r="R1332" s="4">
        <f t="shared" si="81"/>
        <v>482.28</v>
      </c>
      <c r="S1332" s="4">
        <f t="shared" si="82"/>
        <v>245.89800000000002</v>
      </c>
      <c r="T1332" s="6">
        <f t="shared" si="83"/>
        <v>0.33768941110552642</v>
      </c>
    </row>
    <row r="1333" spans="1:20" ht="15.6">
      <c r="A1333" s="2">
        <v>2939</v>
      </c>
      <c r="B1333" s="10">
        <v>46214</v>
      </c>
      <c r="C1333" s="3">
        <f>YEAR(SalesDataTable[[#This Row],[Order Date]])</f>
        <v>2026</v>
      </c>
      <c r="D1333" s="13" t="str">
        <f>"Q"&amp;ROUNDUP(MONTH(SalesDataTable[[#This Row],[Order Date]])/3,0)</f>
        <v>Q3</v>
      </c>
      <c r="E1333" s="13">
        <f>MONTH(SalesDataTable[[#This Row],[Order Date]])</f>
        <v>7</v>
      </c>
      <c r="F1333" s="3" t="str">
        <f>TEXT(SalesDataTable[[#This Row],[Order Date]],"mmm")</f>
        <v>Jul</v>
      </c>
      <c r="G1333" s="3" t="s">
        <v>6</v>
      </c>
      <c r="H1333" s="3" t="s">
        <v>27</v>
      </c>
      <c r="I1333" s="3" t="s">
        <v>2</v>
      </c>
      <c r="J1333" s="3" t="s">
        <v>13</v>
      </c>
      <c r="K1333" s="3" t="s">
        <v>23</v>
      </c>
      <c r="L1333" s="3" t="s">
        <v>29</v>
      </c>
      <c r="M1333" s="7">
        <v>1</v>
      </c>
      <c r="N1333" s="4">
        <v>195.38</v>
      </c>
      <c r="O1333" s="5">
        <v>0.05</v>
      </c>
      <c r="P1333" s="4">
        <v>101.67</v>
      </c>
      <c r="Q1333" s="4">
        <f t="shared" si="80"/>
        <v>185.61099999999999</v>
      </c>
      <c r="R1333" s="4">
        <f t="shared" si="81"/>
        <v>101.67</v>
      </c>
      <c r="S1333" s="4">
        <f t="shared" si="82"/>
        <v>83.940999999999988</v>
      </c>
      <c r="T1333" s="6">
        <f t="shared" si="83"/>
        <v>0.45224151585843508</v>
      </c>
    </row>
    <row r="1334" spans="1:20" ht="15.6">
      <c r="A1334" s="2">
        <v>3249</v>
      </c>
      <c r="B1334" s="10">
        <v>46214</v>
      </c>
      <c r="C1334" s="3">
        <f>YEAR(SalesDataTable[[#This Row],[Order Date]])</f>
        <v>2026</v>
      </c>
      <c r="D1334" s="13" t="str">
        <f>"Q"&amp;ROUNDUP(MONTH(SalesDataTable[[#This Row],[Order Date]])/3,0)</f>
        <v>Q3</v>
      </c>
      <c r="E1334" s="13">
        <f>MONTH(SalesDataTable[[#This Row],[Order Date]])</f>
        <v>7</v>
      </c>
      <c r="F1334" s="3" t="str">
        <f>TEXT(SalesDataTable[[#This Row],[Order Date]],"mmm")</f>
        <v>Jul</v>
      </c>
      <c r="G1334" s="3" t="s">
        <v>20</v>
      </c>
      <c r="H1334" s="3" t="s">
        <v>21</v>
      </c>
      <c r="I1334" s="3" t="s">
        <v>19</v>
      </c>
      <c r="J1334" s="3" t="s">
        <v>3</v>
      </c>
      <c r="K1334" s="3" t="s">
        <v>4</v>
      </c>
      <c r="L1334" s="3" t="s">
        <v>30</v>
      </c>
      <c r="M1334" s="7">
        <v>5</v>
      </c>
      <c r="N1334" s="4">
        <v>104.8</v>
      </c>
      <c r="O1334" s="5">
        <v>0</v>
      </c>
      <c r="P1334" s="4">
        <v>50.94</v>
      </c>
      <c r="Q1334" s="4">
        <f t="shared" si="80"/>
        <v>524</v>
      </c>
      <c r="R1334" s="4">
        <f t="shared" si="81"/>
        <v>254.7</v>
      </c>
      <c r="S1334" s="4">
        <f t="shared" si="82"/>
        <v>269.3</v>
      </c>
      <c r="T1334" s="6">
        <f t="shared" si="83"/>
        <v>0.51393129770992374</v>
      </c>
    </row>
    <row r="1335" spans="1:20" ht="15.6">
      <c r="A1335" s="2">
        <v>3832</v>
      </c>
      <c r="B1335" s="10">
        <v>46214</v>
      </c>
      <c r="C1335" s="3">
        <f>YEAR(SalesDataTable[[#This Row],[Order Date]])</f>
        <v>2026</v>
      </c>
      <c r="D1335" s="13" t="str">
        <f>"Q"&amp;ROUNDUP(MONTH(SalesDataTable[[#This Row],[Order Date]])/3,0)</f>
        <v>Q3</v>
      </c>
      <c r="E1335" s="13">
        <f>MONTH(SalesDataTable[[#This Row],[Order Date]])</f>
        <v>7</v>
      </c>
      <c r="F1335" s="3" t="str">
        <f>TEXT(SalesDataTable[[#This Row],[Order Date]],"mmm")</f>
        <v>Jul</v>
      </c>
      <c r="G1335" s="3" t="s">
        <v>20</v>
      </c>
      <c r="H1335" s="3" t="s">
        <v>31</v>
      </c>
      <c r="I1335" s="3" t="s">
        <v>2</v>
      </c>
      <c r="J1335" s="3" t="s">
        <v>3</v>
      </c>
      <c r="K1335" s="3" t="s">
        <v>23</v>
      </c>
      <c r="L1335" s="3" t="s">
        <v>40</v>
      </c>
      <c r="M1335" s="7">
        <v>3</v>
      </c>
      <c r="N1335" s="4">
        <v>82.26</v>
      </c>
      <c r="O1335" s="5">
        <v>0</v>
      </c>
      <c r="P1335" s="4">
        <v>40.020000000000003</v>
      </c>
      <c r="Q1335" s="4">
        <f t="shared" si="80"/>
        <v>246.78000000000003</v>
      </c>
      <c r="R1335" s="4">
        <f t="shared" si="81"/>
        <v>120.06</v>
      </c>
      <c r="S1335" s="4">
        <f t="shared" si="82"/>
        <v>126.72000000000003</v>
      </c>
      <c r="T1335" s="6">
        <f t="shared" si="83"/>
        <v>0.51349380014587898</v>
      </c>
    </row>
    <row r="1336" spans="1:20" ht="15.6">
      <c r="A1336" s="2">
        <v>3868</v>
      </c>
      <c r="B1336" s="10">
        <v>46214</v>
      </c>
      <c r="C1336" s="3">
        <f>YEAR(SalesDataTable[[#This Row],[Order Date]])</f>
        <v>2026</v>
      </c>
      <c r="D1336" s="13" t="str">
        <f>"Q"&amp;ROUNDUP(MONTH(SalesDataTable[[#This Row],[Order Date]])/3,0)</f>
        <v>Q3</v>
      </c>
      <c r="E1336" s="13">
        <f>MONTH(SalesDataTable[[#This Row],[Order Date]])</f>
        <v>7</v>
      </c>
      <c r="F1336" s="3" t="str">
        <f>TEXT(SalesDataTable[[#This Row],[Order Date]],"mmm")</f>
        <v>Jul</v>
      </c>
      <c r="G1336" s="3" t="s">
        <v>11</v>
      </c>
      <c r="H1336" s="3" t="s">
        <v>39</v>
      </c>
      <c r="I1336" s="3" t="s">
        <v>2</v>
      </c>
      <c r="J1336" s="3" t="s">
        <v>16</v>
      </c>
      <c r="K1336" s="3" t="s">
        <v>9</v>
      </c>
      <c r="L1336" s="3" t="s">
        <v>10</v>
      </c>
      <c r="M1336" s="7">
        <v>1</v>
      </c>
      <c r="N1336" s="4">
        <v>90.79</v>
      </c>
      <c r="O1336" s="5">
        <v>0</v>
      </c>
      <c r="P1336" s="4">
        <v>46.39</v>
      </c>
      <c r="Q1336" s="4">
        <f t="shared" si="80"/>
        <v>90.79</v>
      </c>
      <c r="R1336" s="4">
        <f t="shared" si="81"/>
        <v>46.39</v>
      </c>
      <c r="S1336" s="4">
        <f t="shared" si="82"/>
        <v>44.400000000000006</v>
      </c>
      <c r="T1336" s="6">
        <f t="shared" si="83"/>
        <v>0.4890406432426479</v>
      </c>
    </row>
    <row r="1337" spans="1:20" ht="15.6">
      <c r="A1337" s="2">
        <v>4365</v>
      </c>
      <c r="B1337" s="10">
        <v>46214</v>
      </c>
      <c r="C1337" s="3">
        <f>YEAR(SalesDataTable[[#This Row],[Order Date]])</f>
        <v>2026</v>
      </c>
      <c r="D1337" s="13" t="str">
        <f>"Q"&amp;ROUNDUP(MONTH(SalesDataTable[[#This Row],[Order Date]])/3,0)</f>
        <v>Q3</v>
      </c>
      <c r="E1337" s="13">
        <f>MONTH(SalesDataTable[[#This Row],[Order Date]])</f>
        <v>7</v>
      </c>
      <c r="F1337" s="3" t="str">
        <f>TEXT(SalesDataTable[[#This Row],[Order Date]],"mmm")</f>
        <v>Jul</v>
      </c>
      <c r="G1337" s="3" t="s">
        <v>6</v>
      </c>
      <c r="H1337" s="3" t="s">
        <v>41</v>
      </c>
      <c r="I1337" s="3" t="s">
        <v>2</v>
      </c>
      <c r="J1337" s="3" t="s">
        <v>3</v>
      </c>
      <c r="K1337" s="3" t="s">
        <v>4</v>
      </c>
      <c r="L1337" s="3" t="s">
        <v>26</v>
      </c>
      <c r="M1337" s="7">
        <v>1</v>
      </c>
      <c r="N1337" s="4">
        <v>41.33</v>
      </c>
      <c r="O1337" s="5">
        <v>0</v>
      </c>
      <c r="P1337" s="4">
        <v>17.2</v>
      </c>
      <c r="Q1337" s="4">
        <f t="shared" si="80"/>
        <v>41.33</v>
      </c>
      <c r="R1337" s="4">
        <f t="shared" si="81"/>
        <v>17.2</v>
      </c>
      <c r="S1337" s="4">
        <f t="shared" si="82"/>
        <v>24.13</v>
      </c>
      <c r="T1337" s="6">
        <f t="shared" si="83"/>
        <v>0.58383740624243896</v>
      </c>
    </row>
    <row r="1338" spans="1:20" ht="15.6">
      <c r="A1338" s="2">
        <v>314</v>
      </c>
      <c r="B1338" s="10">
        <v>46215</v>
      </c>
      <c r="C1338" s="3">
        <f>YEAR(SalesDataTable[[#This Row],[Order Date]])</f>
        <v>2026</v>
      </c>
      <c r="D1338" s="13" t="str">
        <f>"Q"&amp;ROUNDUP(MONTH(SalesDataTable[[#This Row],[Order Date]])/3,0)</f>
        <v>Q3</v>
      </c>
      <c r="E1338" s="13">
        <f>MONTH(SalesDataTable[[#This Row],[Order Date]])</f>
        <v>7</v>
      </c>
      <c r="F1338" s="3" t="str">
        <f>TEXT(SalesDataTable[[#This Row],[Order Date]],"mmm")</f>
        <v>Jul</v>
      </c>
      <c r="G1338" s="3" t="s">
        <v>11</v>
      </c>
      <c r="H1338" s="3" t="s">
        <v>12</v>
      </c>
      <c r="I1338" s="3" t="s">
        <v>2</v>
      </c>
      <c r="J1338" s="3" t="s">
        <v>3</v>
      </c>
      <c r="K1338" s="3" t="s">
        <v>34</v>
      </c>
      <c r="L1338" s="3" t="s">
        <v>35</v>
      </c>
      <c r="M1338" s="7">
        <v>2</v>
      </c>
      <c r="N1338" s="4">
        <v>41.09</v>
      </c>
      <c r="O1338" s="5">
        <v>0.05</v>
      </c>
      <c r="P1338" s="4">
        <v>14.54</v>
      </c>
      <c r="Q1338" s="4">
        <f t="shared" si="80"/>
        <v>78.070999999999998</v>
      </c>
      <c r="R1338" s="4">
        <f t="shared" si="81"/>
        <v>29.08</v>
      </c>
      <c r="S1338" s="4">
        <f t="shared" si="82"/>
        <v>48.991</v>
      </c>
      <c r="T1338" s="6">
        <f t="shared" si="83"/>
        <v>0.62751854081541159</v>
      </c>
    </row>
    <row r="1339" spans="1:20" ht="15.6">
      <c r="A1339" s="2">
        <v>552</v>
      </c>
      <c r="B1339" s="10">
        <v>46215</v>
      </c>
      <c r="C1339" s="3">
        <f>YEAR(SalesDataTable[[#This Row],[Order Date]])</f>
        <v>2026</v>
      </c>
      <c r="D1339" s="13" t="str">
        <f>"Q"&amp;ROUNDUP(MONTH(SalesDataTable[[#This Row],[Order Date]])/3,0)</f>
        <v>Q3</v>
      </c>
      <c r="E1339" s="13">
        <f>MONTH(SalesDataTable[[#This Row],[Order Date]])</f>
        <v>7</v>
      </c>
      <c r="F1339" s="3" t="str">
        <f>TEXT(SalesDataTable[[#This Row],[Order Date]],"mmm")</f>
        <v>Jul</v>
      </c>
      <c r="G1339" s="3" t="s">
        <v>6</v>
      </c>
      <c r="H1339" s="3" t="s">
        <v>43</v>
      </c>
      <c r="I1339" s="3" t="s">
        <v>8</v>
      </c>
      <c r="J1339" s="3" t="s">
        <v>16</v>
      </c>
      <c r="K1339" s="3" t="s">
        <v>23</v>
      </c>
      <c r="L1339" s="3" t="s">
        <v>40</v>
      </c>
      <c r="M1339" s="7">
        <v>5</v>
      </c>
      <c r="N1339" s="4">
        <v>82.39</v>
      </c>
      <c r="O1339" s="5">
        <v>0.05</v>
      </c>
      <c r="P1339" s="4">
        <v>39.479999999999997</v>
      </c>
      <c r="Q1339" s="4">
        <f t="shared" si="80"/>
        <v>391.35249999999996</v>
      </c>
      <c r="R1339" s="4">
        <f t="shared" si="81"/>
        <v>197.39999999999998</v>
      </c>
      <c r="S1339" s="4">
        <f t="shared" si="82"/>
        <v>193.95249999999999</v>
      </c>
      <c r="T1339" s="6">
        <f t="shared" si="83"/>
        <v>0.49559540312122702</v>
      </c>
    </row>
    <row r="1340" spans="1:20" ht="15.6">
      <c r="A1340" s="2">
        <v>1317</v>
      </c>
      <c r="B1340" s="10">
        <v>46215</v>
      </c>
      <c r="C1340" s="3">
        <f>YEAR(SalesDataTable[[#This Row],[Order Date]])</f>
        <v>2026</v>
      </c>
      <c r="D1340" s="13" t="str">
        <f>"Q"&amp;ROUNDUP(MONTH(SalesDataTable[[#This Row],[Order Date]])/3,0)</f>
        <v>Q3</v>
      </c>
      <c r="E1340" s="13">
        <f>MONTH(SalesDataTable[[#This Row],[Order Date]])</f>
        <v>7</v>
      </c>
      <c r="F1340" s="3" t="str">
        <f>TEXT(SalesDataTable[[#This Row],[Order Date]],"mmm")</f>
        <v>Jul</v>
      </c>
      <c r="G1340" s="3" t="s">
        <v>6</v>
      </c>
      <c r="H1340" s="3" t="s">
        <v>49</v>
      </c>
      <c r="I1340" s="3" t="s">
        <v>2</v>
      </c>
      <c r="J1340" s="3" t="s">
        <v>16</v>
      </c>
      <c r="K1340" s="3" t="s">
        <v>34</v>
      </c>
      <c r="L1340" s="3" t="s">
        <v>42</v>
      </c>
      <c r="M1340" s="7">
        <v>3</v>
      </c>
      <c r="N1340" s="4">
        <v>37</v>
      </c>
      <c r="O1340" s="5">
        <v>0</v>
      </c>
      <c r="P1340" s="4">
        <v>13.69</v>
      </c>
      <c r="Q1340" s="4">
        <f t="shared" si="80"/>
        <v>111</v>
      </c>
      <c r="R1340" s="4">
        <f t="shared" si="81"/>
        <v>41.07</v>
      </c>
      <c r="S1340" s="4">
        <f t="shared" si="82"/>
        <v>69.930000000000007</v>
      </c>
      <c r="T1340" s="6">
        <f t="shared" si="83"/>
        <v>0.63000000000000012</v>
      </c>
    </row>
    <row r="1341" spans="1:20" ht="15.6">
      <c r="A1341" s="2">
        <v>1515</v>
      </c>
      <c r="B1341" s="10">
        <v>46215</v>
      </c>
      <c r="C1341" s="3">
        <f>YEAR(SalesDataTable[[#This Row],[Order Date]])</f>
        <v>2026</v>
      </c>
      <c r="D1341" s="13" t="str">
        <f>"Q"&amp;ROUNDUP(MONTH(SalesDataTable[[#This Row],[Order Date]])/3,0)</f>
        <v>Q3</v>
      </c>
      <c r="E1341" s="13">
        <f>MONTH(SalesDataTable[[#This Row],[Order Date]])</f>
        <v>7</v>
      </c>
      <c r="F1341" s="3" t="str">
        <f>TEXT(SalesDataTable[[#This Row],[Order Date]],"mmm")</f>
        <v>Jul</v>
      </c>
      <c r="G1341" s="3" t="s">
        <v>20</v>
      </c>
      <c r="H1341" s="3" t="s">
        <v>33</v>
      </c>
      <c r="I1341" s="3" t="s">
        <v>19</v>
      </c>
      <c r="J1341" s="3" t="s">
        <v>13</v>
      </c>
      <c r="K1341" s="3" t="s">
        <v>34</v>
      </c>
      <c r="L1341" s="3" t="s">
        <v>35</v>
      </c>
      <c r="M1341" s="7">
        <v>2</v>
      </c>
      <c r="N1341" s="4">
        <v>40.9</v>
      </c>
      <c r="O1341" s="5">
        <v>0</v>
      </c>
      <c r="P1341" s="4">
        <v>14.81</v>
      </c>
      <c r="Q1341" s="4">
        <f t="shared" si="80"/>
        <v>81.8</v>
      </c>
      <c r="R1341" s="4">
        <f t="shared" si="81"/>
        <v>29.62</v>
      </c>
      <c r="S1341" s="4">
        <f t="shared" si="82"/>
        <v>52.179999999999993</v>
      </c>
      <c r="T1341" s="6">
        <f t="shared" si="83"/>
        <v>0.63789731051344734</v>
      </c>
    </row>
    <row r="1342" spans="1:20" ht="15.6">
      <c r="A1342" s="2">
        <v>1674</v>
      </c>
      <c r="B1342" s="10">
        <v>46215</v>
      </c>
      <c r="C1342" s="3">
        <f>YEAR(SalesDataTable[[#This Row],[Order Date]])</f>
        <v>2026</v>
      </c>
      <c r="D1342" s="13" t="str">
        <f>"Q"&amp;ROUNDUP(MONTH(SalesDataTable[[#This Row],[Order Date]])/3,0)</f>
        <v>Q3</v>
      </c>
      <c r="E1342" s="13">
        <f>MONTH(SalesDataTable[[#This Row],[Order Date]])</f>
        <v>7</v>
      </c>
      <c r="F1342" s="3" t="str">
        <f>TEXT(SalesDataTable[[#This Row],[Order Date]],"mmm")</f>
        <v>Jul</v>
      </c>
      <c r="G1342" s="3" t="s">
        <v>0</v>
      </c>
      <c r="H1342" s="3" t="s">
        <v>1</v>
      </c>
      <c r="I1342" s="3" t="s">
        <v>2</v>
      </c>
      <c r="J1342" s="3" t="s">
        <v>13</v>
      </c>
      <c r="K1342" s="3" t="s">
        <v>34</v>
      </c>
      <c r="L1342" s="3" t="s">
        <v>38</v>
      </c>
      <c r="M1342" s="7">
        <v>1</v>
      </c>
      <c r="N1342" s="4">
        <v>123.33</v>
      </c>
      <c r="O1342" s="5">
        <v>0.1</v>
      </c>
      <c r="P1342" s="4">
        <v>70.900000000000006</v>
      </c>
      <c r="Q1342" s="4">
        <f t="shared" si="80"/>
        <v>110.997</v>
      </c>
      <c r="R1342" s="4">
        <f t="shared" si="81"/>
        <v>70.900000000000006</v>
      </c>
      <c r="S1342" s="4">
        <f t="shared" si="82"/>
        <v>40.096999999999994</v>
      </c>
      <c r="T1342" s="6">
        <f t="shared" si="83"/>
        <v>0.36124399758552028</v>
      </c>
    </row>
    <row r="1343" spans="1:20" ht="15.6">
      <c r="A1343" s="2">
        <v>2407</v>
      </c>
      <c r="B1343" s="10">
        <v>46215</v>
      </c>
      <c r="C1343" s="3">
        <f>YEAR(SalesDataTable[[#This Row],[Order Date]])</f>
        <v>2026</v>
      </c>
      <c r="D1343" s="13" t="str">
        <f>"Q"&amp;ROUNDUP(MONTH(SalesDataTable[[#This Row],[Order Date]])/3,0)</f>
        <v>Q3</v>
      </c>
      <c r="E1343" s="13">
        <f>MONTH(SalesDataTable[[#This Row],[Order Date]])</f>
        <v>7</v>
      </c>
      <c r="F1343" s="3" t="str">
        <f>TEXT(SalesDataTable[[#This Row],[Order Date]],"mmm")</f>
        <v>Jul</v>
      </c>
      <c r="G1343" s="3" t="s">
        <v>6</v>
      </c>
      <c r="H1343" s="3" t="s">
        <v>43</v>
      </c>
      <c r="I1343" s="3" t="s">
        <v>28</v>
      </c>
      <c r="J1343" s="3" t="s">
        <v>16</v>
      </c>
      <c r="K1343" s="3" t="s">
        <v>9</v>
      </c>
      <c r="L1343" s="3" t="s">
        <v>37</v>
      </c>
      <c r="M1343" s="7">
        <v>1</v>
      </c>
      <c r="N1343" s="4">
        <v>153.25</v>
      </c>
      <c r="O1343" s="5">
        <v>0.15</v>
      </c>
      <c r="P1343" s="4">
        <v>78.28</v>
      </c>
      <c r="Q1343" s="4">
        <f t="shared" si="80"/>
        <v>130.26249999999999</v>
      </c>
      <c r="R1343" s="4">
        <f t="shared" si="81"/>
        <v>78.28</v>
      </c>
      <c r="S1343" s="4">
        <f t="shared" si="82"/>
        <v>51.982499999999987</v>
      </c>
      <c r="T1343" s="6">
        <f t="shared" si="83"/>
        <v>0.39905959121005657</v>
      </c>
    </row>
    <row r="1344" spans="1:20" ht="15.6">
      <c r="A1344" s="2">
        <v>2817</v>
      </c>
      <c r="B1344" s="10">
        <v>46215</v>
      </c>
      <c r="C1344" s="3">
        <f>YEAR(SalesDataTable[[#This Row],[Order Date]])</f>
        <v>2026</v>
      </c>
      <c r="D1344" s="13" t="str">
        <f>"Q"&amp;ROUNDUP(MONTH(SalesDataTable[[#This Row],[Order Date]])/3,0)</f>
        <v>Q3</v>
      </c>
      <c r="E1344" s="13">
        <f>MONTH(SalesDataTable[[#This Row],[Order Date]])</f>
        <v>7</v>
      </c>
      <c r="F1344" s="3" t="str">
        <f>TEXT(SalesDataTable[[#This Row],[Order Date]],"mmm")</f>
        <v>Jul</v>
      </c>
      <c r="G1344" s="3" t="s">
        <v>20</v>
      </c>
      <c r="H1344" s="3" t="s">
        <v>31</v>
      </c>
      <c r="I1344" s="3" t="s">
        <v>28</v>
      </c>
      <c r="J1344" s="3" t="s">
        <v>13</v>
      </c>
      <c r="K1344" s="3" t="s">
        <v>14</v>
      </c>
      <c r="L1344" s="3" t="s">
        <v>44</v>
      </c>
      <c r="M1344" s="7">
        <v>3</v>
      </c>
      <c r="N1344" s="4">
        <v>134.43</v>
      </c>
      <c r="O1344" s="5">
        <v>0.1</v>
      </c>
      <c r="P1344" s="4">
        <v>65.78</v>
      </c>
      <c r="Q1344" s="4">
        <f t="shared" si="80"/>
        <v>362.96100000000001</v>
      </c>
      <c r="R1344" s="4">
        <f t="shared" si="81"/>
        <v>197.34</v>
      </c>
      <c r="S1344" s="4">
        <f t="shared" si="82"/>
        <v>165.62100000000001</v>
      </c>
      <c r="T1344" s="6">
        <f t="shared" si="83"/>
        <v>0.45630522287518493</v>
      </c>
    </row>
    <row r="1345" spans="1:20" ht="15.6">
      <c r="A1345" s="2">
        <v>3059</v>
      </c>
      <c r="B1345" s="10">
        <v>46215</v>
      </c>
      <c r="C1345" s="3">
        <f>YEAR(SalesDataTable[[#This Row],[Order Date]])</f>
        <v>2026</v>
      </c>
      <c r="D1345" s="13" t="str">
        <f>"Q"&amp;ROUNDUP(MONTH(SalesDataTable[[#This Row],[Order Date]])/3,0)</f>
        <v>Q3</v>
      </c>
      <c r="E1345" s="13">
        <f>MONTH(SalesDataTable[[#This Row],[Order Date]])</f>
        <v>7</v>
      </c>
      <c r="F1345" s="3" t="str">
        <f>TEXT(SalesDataTable[[#This Row],[Order Date]],"mmm")</f>
        <v>Jul</v>
      </c>
      <c r="G1345" s="3" t="s">
        <v>0</v>
      </c>
      <c r="H1345" s="3" t="s">
        <v>1</v>
      </c>
      <c r="I1345" s="3" t="s">
        <v>2</v>
      </c>
      <c r="J1345" s="3" t="s">
        <v>3</v>
      </c>
      <c r="K1345" s="3" t="s">
        <v>9</v>
      </c>
      <c r="L1345" s="3" t="s">
        <v>10</v>
      </c>
      <c r="M1345" s="7">
        <v>1</v>
      </c>
      <c r="N1345" s="4">
        <v>93.73</v>
      </c>
      <c r="O1345" s="5">
        <v>0.05</v>
      </c>
      <c r="P1345" s="4">
        <v>44.51</v>
      </c>
      <c r="Q1345" s="4">
        <f t="shared" si="80"/>
        <v>89.043499999999995</v>
      </c>
      <c r="R1345" s="4">
        <f t="shared" si="81"/>
        <v>44.51</v>
      </c>
      <c r="S1345" s="4">
        <f t="shared" si="82"/>
        <v>44.533499999999997</v>
      </c>
      <c r="T1345" s="6">
        <f t="shared" si="83"/>
        <v>0.50013195797559618</v>
      </c>
    </row>
    <row r="1346" spans="1:20" ht="15.6">
      <c r="A1346" s="2">
        <v>3210</v>
      </c>
      <c r="B1346" s="10">
        <v>46215</v>
      </c>
      <c r="C1346" s="3">
        <f>YEAR(SalesDataTable[[#This Row],[Order Date]])</f>
        <v>2026</v>
      </c>
      <c r="D1346" s="13" t="str">
        <f>"Q"&amp;ROUNDUP(MONTH(SalesDataTable[[#This Row],[Order Date]])/3,0)</f>
        <v>Q3</v>
      </c>
      <c r="E1346" s="13">
        <f>MONTH(SalesDataTable[[#This Row],[Order Date]])</f>
        <v>7</v>
      </c>
      <c r="F1346" s="3" t="str">
        <f>TEXT(SalesDataTable[[#This Row],[Order Date]],"mmm")</f>
        <v>Jul</v>
      </c>
      <c r="G1346" s="3" t="s">
        <v>0</v>
      </c>
      <c r="H1346" s="3" t="s">
        <v>1</v>
      </c>
      <c r="I1346" s="3" t="s">
        <v>2</v>
      </c>
      <c r="J1346" s="3" t="s">
        <v>3</v>
      </c>
      <c r="K1346" s="3" t="s">
        <v>14</v>
      </c>
      <c r="L1346" s="3" t="s">
        <v>15</v>
      </c>
      <c r="M1346" s="7">
        <v>1</v>
      </c>
      <c r="N1346" s="4">
        <v>37.090000000000003</v>
      </c>
      <c r="O1346" s="5">
        <v>0</v>
      </c>
      <c r="P1346" s="4">
        <v>13.43</v>
      </c>
      <c r="Q1346" s="4">
        <f t="shared" ref="Q1346:Q1409" si="84">M1346*N1346*(1-O1346)</f>
        <v>37.090000000000003</v>
      </c>
      <c r="R1346" s="4">
        <f t="shared" ref="R1346:R1409" si="85">M1346*P1346</f>
        <v>13.43</v>
      </c>
      <c r="S1346" s="4">
        <f t="shared" ref="S1346:S1409" si="86">Q1346-R1346</f>
        <v>23.660000000000004</v>
      </c>
      <c r="T1346" s="6">
        <f t="shared" ref="T1346:T1409" si="87">IFERROR(S1346/Q1346,0)</f>
        <v>0.63790779185764357</v>
      </c>
    </row>
    <row r="1347" spans="1:20" ht="15.6">
      <c r="A1347" s="2">
        <v>3670</v>
      </c>
      <c r="B1347" s="10">
        <v>46215</v>
      </c>
      <c r="C1347" s="3">
        <f>YEAR(SalesDataTable[[#This Row],[Order Date]])</f>
        <v>2026</v>
      </c>
      <c r="D1347" s="13" t="str">
        <f>"Q"&amp;ROUNDUP(MONTH(SalesDataTable[[#This Row],[Order Date]])/3,0)</f>
        <v>Q3</v>
      </c>
      <c r="E1347" s="13">
        <f>MONTH(SalesDataTable[[#This Row],[Order Date]])</f>
        <v>7</v>
      </c>
      <c r="F1347" s="3" t="str">
        <f>TEXT(SalesDataTable[[#This Row],[Order Date]],"mmm")</f>
        <v>Jul</v>
      </c>
      <c r="G1347" s="3" t="s">
        <v>0</v>
      </c>
      <c r="H1347" s="3" t="s">
        <v>1</v>
      </c>
      <c r="I1347" s="3" t="s">
        <v>19</v>
      </c>
      <c r="J1347" s="3" t="s">
        <v>13</v>
      </c>
      <c r="K1347" s="3" t="s">
        <v>14</v>
      </c>
      <c r="L1347" s="3" t="s">
        <v>32</v>
      </c>
      <c r="M1347" s="7">
        <v>1</v>
      </c>
      <c r="N1347" s="4">
        <v>45.43</v>
      </c>
      <c r="O1347" s="5">
        <v>0</v>
      </c>
      <c r="P1347" s="4">
        <v>18.66</v>
      </c>
      <c r="Q1347" s="4">
        <f t="shared" si="84"/>
        <v>45.43</v>
      </c>
      <c r="R1347" s="4">
        <f t="shared" si="85"/>
        <v>18.66</v>
      </c>
      <c r="S1347" s="4">
        <f t="shared" si="86"/>
        <v>26.77</v>
      </c>
      <c r="T1347" s="6">
        <f t="shared" si="87"/>
        <v>0.58925819942769098</v>
      </c>
    </row>
    <row r="1348" spans="1:20" ht="15.6">
      <c r="A1348" s="2">
        <v>4017</v>
      </c>
      <c r="B1348" s="10">
        <v>46215</v>
      </c>
      <c r="C1348" s="3">
        <f>YEAR(SalesDataTable[[#This Row],[Order Date]])</f>
        <v>2026</v>
      </c>
      <c r="D1348" s="13" t="str">
        <f>"Q"&amp;ROUNDUP(MONTH(SalesDataTable[[#This Row],[Order Date]])/3,0)</f>
        <v>Q3</v>
      </c>
      <c r="E1348" s="13">
        <f>MONTH(SalesDataTable[[#This Row],[Order Date]])</f>
        <v>7</v>
      </c>
      <c r="F1348" s="3" t="str">
        <f>TEXT(SalesDataTable[[#This Row],[Order Date]],"mmm")</f>
        <v>Jul</v>
      </c>
      <c r="G1348" s="3" t="s">
        <v>20</v>
      </c>
      <c r="H1348" s="3" t="s">
        <v>33</v>
      </c>
      <c r="I1348" s="3" t="s">
        <v>28</v>
      </c>
      <c r="J1348" s="3" t="s">
        <v>13</v>
      </c>
      <c r="K1348" s="3" t="s">
        <v>34</v>
      </c>
      <c r="L1348" s="3" t="s">
        <v>35</v>
      </c>
      <c r="M1348" s="7">
        <v>1</v>
      </c>
      <c r="N1348" s="4">
        <v>39.5</v>
      </c>
      <c r="O1348" s="5">
        <v>0.1</v>
      </c>
      <c r="P1348" s="4">
        <v>14.86</v>
      </c>
      <c r="Q1348" s="4">
        <f t="shared" si="84"/>
        <v>35.550000000000004</v>
      </c>
      <c r="R1348" s="4">
        <f t="shared" si="85"/>
        <v>14.86</v>
      </c>
      <c r="S1348" s="4">
        <f t="shared" si="86"/>
        <v>20.690000000000005</v>
      </c>
      <c r="T1348" s="6">
        <f t="shared" si="87"/>
        <v>0.58199718706047832</v>
      </c>
    </row>
    <row r="1349" spans="1:20" ht="15.6">
      <c r="A1349" s="2">
        <v>5012</v>
      </c>
      <c r="B1349" s="10">
        <v>46215</v>
      </c>
      <c r="C1349" s="3">
        <f>YEAR(SalesDataTable[[#This Row],[Order Date]])</f>
        <v>2026</v>
      </c>
      <c r="D1349" s="13" t="str">
        <f>"Q"&amp;ROUNDUP(MONTH(SalesDataTable[[#This Row],[Order Date]])/3,0)</f>
        <v>Q3</v>
      </c>
      <c r="E1349" s="13">
        <f>MONTH(SalesDataTable[[#This Row],[Order Date]])</f>
        <v>7</v>
      </c>
      <c r="F1349" s="3" t="str">
        <f>TEXT(SalesDataTable[[#This Row],[Order Date]],"mmm")</f>
        <v>Jul</v>
      </c>
      <c r="G1349" s="3" t="s">
        <v>11</v>
      </c>
      <c r="H1349" s="3" t="s">
        <v>52</v>
      </c>
      <c r="I1349" s="3" t="s">
        <v>19</v>
      </c>
      <c r="J1349" s="3" t="s">
        <v>3</v>
      </c>
      <c r="K1349" s="3" t="s">
        <v>34</v>
      </c>
      <c r="L1349" s="3" t="s">
        <v>38</v>
      </c>
      <c r="M1349" s="7">
        <v>2</v>
      </c>
      <c r="N1349" s="4">
        <v>123.58</v>
      </c>
      <c r="O1349" s="5">
        <v>0.1</v>
      </c>
      <c r="P1349" s="4">
        <v>68.739999999999995</v>
      </c>
      <c r="Q1349" s="4">
        <f t="shared" si="84"/>
        <v>222.44399999999999</v>
      </c>
      <c r="R1349" s="4">
        <f t="shared" si="85"/>
        <v>137.47999999999999</v>
      </c>
      <c r="S1349" s="4">
        <f t="shared" si="86"/>
        <v>84.963999999999999</v>
      </c>
      <c r="T1349" s="6">
        <f t="shared" si="87"/>
        <v>0.3819568071065077</v>
      </c>
    </row>
    <row r="1350" spans="1:20" ht="15.6">
      <c r="A1350" s="2">
        <v>884</v>
      </c>
      <c r="B1350" s="10">
        <v>46216</v>
      </c>
      <c r="C1350" s="3">
        <f>YEAR(SalesDataTable[[#This Row],[Order Date]])</f>
        <v>2026</v>
      </c>
      <c r="D1350" s="13" t="str">
        <f>"Q"&amp;ROUNDUP(MONTH(SalesDataTable[[#This Row],[Order Date]])/3,0)</f>
        <v>Q3</v>
      </c>
      <c r="E1350" s="13">
        <f>MONTH(SalesDataTable[[#This Row],[Order Date]])</f>
        <v>7</v>
      </c>
      <c r="F1350" s="3" t="str">
        <f>TEXT(SalesDataTable[[#This Row],[Order Date]],"mmm")</f>
        <v>Jul</v>
      </c>
      <c r="G1350" s="3" t="s">
        <v>20</v>
      </c>
      <c r="H1350" s="3" t="s">
        <v>47</v>
      </c>
      <c r="I1350" s="3" t="s">
        <v>19</v>
      </c>
      <c r="J1350" s="3" t="s">
        <v>3</v>
      </c>
      <c r="K1350" s="3" t="s">
        <v>4</v>
      </c>
      <c r="L1350" s="3" t="s">
        <v>30</v>
      </c>
      <c r="M1350" s="7">
        <v>1</v>
      </c>
      <c r="N1350" s="4">
        <v>103.61</v>
      </c>
      <c r="O1350" s="5">
        <v>0</v>
      </c>
      <c r="P1350" s="4">
        <v>51.84</v>
      </c>
      <c r="Q1350" s="4">
        <f t="shared" si="84"/>
        <v>103.61</v>
      </c>
      <c r="R1350" s="4">
        <f t="shared" si="85"/>
        <v>51.84</v>
      </c>
      <c r="S1350" s="4">
        <f t="shared" si="86"/>
        <v>51.769999999999996</v>
      </c>
      <c r="T1350" s="6">
        <f t="shared" si="87"/>
        <v>0.49966219476884466</v>
      </c>
    </row>
    <row r="1351" spans="1:20" ht="15.6">
      <c r="A1351" s="2">
        <v>1025</v>
      </c>
      <c r="B1351" s="10">
        <v>46216</v>
      </c>
      <c r="C1351" s="3">
        <f>YEAR(SalesDataTable[[#This Row],[Order Date]])</f>
        <v>2026</v>
      </c>
      <c r="D1351" s="13" t="str">
        <f>"Q"&amp;ROUNDUP(MONTH(SalesDataTable[[#This Row],[Order Date]])/3,0)</f>
        <v>Q3</v>
      </c>
      <c r="E1351" s="13">
        <f>MONTH(SalesDataTable[[#This Row],[Order Date]])</f>
        <v>7</v>
      </c>
      <c r="F1351" s="3" t="str">
        <f>TEXT(SalesDataTable[[#This Row],[Order Date]],"mmm")</f>
        <v>Jul</v>
      </c>
      <c r="G1351" s="3" t="s">
        <v>11</v>
      </c>
      <c r="H1351" s="3" t="s">
        <v>12</v>
      </c>
      <c r="I1351" s="3" t="s">
        <v>19</v>
      </c>
      <c r="J1351" s="3" t="s">
        <v>3</v>
      </c>
      <c r="K1351" s="3" t="s">
        <v>9</v>
      </c>
      <c r="L1351" s="3" t="s">
        <v>17</v>
      </c>
      <c r="M1351" s="7">
        <v>2</v>
      </c>
      <c r="N1351" s="4">
        <v>145.75</v>
      </c>
      <c r="O1351" s="5">
        <v>0.05</v>
      </c>
      <c r="P1351" s="4">
        <v>79.319999999999993</v>
      </c>
      <c r="Q1351" s="4">
        <f t="shared" si="84"/>
        <v>276.92500000000001</v>
      </c>
      <c r="R1351" s="4">
        <f t="shared" si="85"/>
        <v>158.63999999999999</v>
      </c>
      <c r="S1351" s="4">
        <f t="shared" si="86"/>
        <v>118.28500000000003</v>
      </c>
      <c r="T1351" s="6">
        <f t="shared" si="87"/>
        <v>0.42713731154644768</v>
      </c>
    </row>
    <row r="1352" spans="1:20" ht="15.6">
      <c r="A1352" s="2">
        <v>1279</v>
      </c>
      <c r="B1352" s="10">
        <v>46216</v>
      </c>
      <c r="C1352" s="3">
        <f>YEAR(SalesDataTable[[#This Row],[Order Date]])</f>
        <v>2026</v>
      </c>
      <c r="D1352" s="13" t="str">
        <f>"Q"&amp;ROUNDUP(MONTH(SalesDataTable[[#This Row],[Order Date]])/3,0)</f>
        <v>Q3</v>
      </c>
      <c r="E1352" s="13">
        <f>MONTH(SalesDataTable[[#This Row],[Order Date]])</f>
        <v>7</v>
      </c>
      <c r="F1352" s="3" t="str">
        <f>TEXT(SalesDataTable[[#This Row],[Order Date]],"mmm")</f>
        <v>Jul</v>
      </c>
      <c r="G1352" s="3" t="s">
        <v>20</v>
      </c>
      <c r="H1352" s="3" t="s">
        <v>33</v>
      </c>
      <c r="I1352" s="3" t="s">
        <v>28</v>
      </c>
      <c r="J1352" s="3" t="s">
        <v>13</v>
      </c>
      <c r="K1352" s="3" t="s">
        <v>23</v>
      </c>
      <c r="L1352" s="3" t="s">
        <v>29</v>
      </c>
      <c r="M1352" s="7">
        <v>2</v>
      </c>
      <c r="N1352" s="4">
        <v>193.76</v>
      </c>
      <c r="O1352" s="5">
        <v>0.1</v>
      </c>
      <c r="P1352" s="4">
        <v>104.66</v>
      </c>
      <c r="Q1352" s="4">
        <f t="shared" si="84"/>
        <v>348.76799999999997</v>
      </c>
      <c r="R1352" s="4">
        <f t="shared" si="85"/>
        <v>209.32</v>
      </c>
      <c r="S1352" s="4">
        <f t="shared" si="86"/>
        <v>139.44799999999998</v>
      </c>
      <c r="T1352" s="6">
        <f t="shared" si="87"/>
        <v>0.39983025965684921</v>
      </c>
    </row>
    <row r="1353" spans="1:20" ht="15.6">
      <c r="A1353" s="2">
        <v>1534</v>
      </c>
      <c r="B1353" s="10">
        <v>46216</v>
      </c>
      <c r="C1353" s="3">
        <f>YEAR(SalesDataTable[[#This Row],[Order Date]])</f>
        <v>2026</v>
      </c>
      <c r="D1353" s="13" t="str">
        <f>"Q"&amp;ROUNDUP(MONTH(SalesDataTable[[#This Row],[Order Date]])/3,0)</f>
        <v>Q3</v>
      </c>
      <c r="E1353" s="13">
        <f>MONTH(SalesDataTable[[#This Row],[Order Date]])</f>
        <v>7</v>
      </c>
      <c r="F1353" s="3" t="str">
        <f>TEXT(SalesDataTable[[#This Row],[Order Date]],"mmm")</f>
        <v>Jul</v>
      </c>
      <c r="G1353" s="3" t="s">
        <v>11</v>
      </c>
      <c r="H1353" s="3" t="s">
        <v>52</v>
      </c>
      <c r="I1353" s="3" t="s">
        <v>2</v>
      </c>
      <c r="J1353" s="3" t="s">
        <v>3</v>
      </c>
      <c r="K1353" s="3" t="s">
        <v>9</v>
      </c>
      <c r="L1353" s="3" t="s">
        <v>17</v>
      </c>
      <c r="M1353" s="7">
        <v>2</v>
      </c>
      <c r="N1353" s="4">
        <v>146.09</v>
      </c>
      <c r="O1353" s="5">
        <v>0.1</v>
      </c>
      <c r="P1353" s="4">
        <v>79.36</v>
      </c>
      <c r="Q1353" s="4">
        <f t="shared" si="84"/>
        <v>262.96199999999999</v>
      </c>
      <c r="R1353" s="4">
        <f t="shared" si="85"/>
        <v>158.72</v>
      </c>
      <c r="S1353" s="4">
        <f t="shared" si="86"/>
        <v>104.24199999999999</v>
      </c>
      <c r="T1353" s="6">
        <f t="shared" si="87"/>
        <v>0.39641469109605187</v>
      </c>
    </row>
    <row r="1354" spans="1:20" ht="15.6">
      <c r="A1354" s="2">
        <v>2147</v>
      </c>
      <c r="B1354" s="10">
        <v>46216</v>
      </c>
      <c r="C1354" s="3">
        <f>YEAR(SalesDataTable[[#This Row],[Order Date]])</f>
        <v>2026</v>
      </c>
      <c r="D1354" s="13" t="str">
        <f>"Q"&amp;ROUNDUP(MONTH(SalesDataTable[[#This Row],[Order Date]])/3,0)</f>
        <v>Q3</v>
      </c>
      <c r="E1354" s="13">
        <f>MONTH(SalesDataTable[[#This Row],[Order Date]])</f>
        <v>7</v>
      </c>
      <c r="F1354" s="3" t="str">
        <f>TEXT(SalesDataTable[[#This Row],[Order Date]],"mmm")</f>
        <v>Jul</v>
      </c>
      <c r="G1354" s="3" t="s">
        <v>6</v>
      </c>
      <c r="H1354" s="3" t="s">
        <v>49</v>
      </c>
      <c r="I1354" s="3" t="s">
        <v>19</v>
      </c>
      <c r="J1354" s="3" t="s">
        <v>13</v>
      </c>
      <c r="K1354" s="3" t="s">
        <v>14</v>
      </c>
      <c r="L1354" s="3" t="s">
        <v>44</v>
      </c>
      <c r="M1354" s="7">
        <v>1</v>
      </c>
      <c r="N1354" s="4">
        <v>131.91999999999999</v>
      </c>
      <c r="O1354" s="5">
        <v>0</v>
      </c>
      <c r="P1354" s="4">
        <v>66.19</v>
      </c>
      <c r="Q1354" s="4">
        <f t="shared" si="84"/>
        <v>131.91999999999999</v>
      </c>
      <c r="R1354" s="4">
        <f t="shared" si="85"/>
        <v>66.19</v>
      </c>
      <c r="S1354" s="4">
        <f t="shared" si="86"/>
        <v>65.72999999999999</v>
      </c>
      <c r="T1354" s="6">
        <f t="shared" si="87"/>
        <v>0.49825651910248631</v>
      </c>
    </row>
    <row r="1355" spans="1:20" ht="15.6">
      <c r="A1355" s="2">
        <v>2385</v>
      </c>
      <c r="B1355" s="10">
        <v>46216</v>
      </c>
      <c r="C1355" s="3">
        <f>YEAR(SalesDataTable[[#This Row],[Order Date]])</f>
        <v>2026</v>
      </c>
      <c r="D1355" s="13" t="str">
        <f>"Q"&amp;ROUNDUP(MONTH(SalesDataTable[[#This Row],[Order Date]])/3,0)</f>
        <v>Q3</v>
      </c>
      <c r="E1355" s="13">
        <f>MONTH(SalesDataTable[[#This Row],[Order Date]])</f>
        <v>7</v>
      </c>
      <c r="F1355" s="3" t="str">
        <f>TEXT(SalesDataTable[[#This Row],[Order Date]],"mmm")</f>
        <v>Jul</v>
      </c>
      <c r="G1355" s="3" t="s">
        <v>6</v>
      </c>
      <c r="H1355" s="3" t="s">
        <v>41</v>
      </c>
      <c r="I1355" s="3" t="s">
        <v>8</v>
      </c>
      <c r="J1355" s="3" t="s">
        <v>16</v>
      </c>
      <c r="K1355" s="3" t="s">
        <v>23</v>
      </c>
      <c r="L1355" s="3" t="s">
        <v>40</v>
      </c>
      <c r="M1355" s="7">
        <v>6</v>
      </c>
      <c r="N1355" s="4">
        <v>83.28</v>
      </c>
      <c r="O1355" s="5">
        <v>0.15</v>
      </c>
      <c r="P1355" s="4">
        <v>38.76</v>
      </c>
      <c r="Q1355" s="4">
        <f t="shared" si="84"/>
        <v>424.72800000000001</v>
      </c>
      <c r="R1355" s="4">
        <f t="shared" si="85"/>
        <v>232.56</v>
      </c>
      <c r="S1355" s="4">
        <f t="shared" si="86"/>
        <v>192.16800000000001</v>
      </c>
      <c r="T1355" s="6">
        <f t="shared" si="87"/>
        <v>0.45244956772334294</v>
      </c>
    </row>
    <row r="1356" spans="1:20" ht="15.6">
      <c r="A1356" s="2">
        <v>2517</v>
      </c>
      <c r="B1356" s="10">
        <v>46216</v>
      </c>
      <c r="C1356" s="3">
        <f>YEAR(SalesDataTable[[#This Row],[Order Date]])</f>
        <v>2026</v>
      </c>
      <c r="D1356" s="13" t="str">
        <f>"Q"&amp;ROUNDUP(MONTH(SalesDataTable[[#This Row],[Order Date]])/3,0)</f>
        <v>Q3</v>
      </c>
      <c r="E1356" s="13">
        <f>MONTH(SalesDataTable[[#This Row],[Order Date]])</f>
        <v>7</v>
      </c>
      <c r="F1356" s="3" t="str">
        <f>TEXT(SalesDataTable[[#This Row],[Order Date]],"mmm")</f>
        <v>Jul</v>
      </c>
      <c r="G1356" s="3" t="s">
        <v>6</v>
      </c>
      <c r="H1356" s="3" t="s">
        <v>27</v>
      </c>
      <c r="I1356" s="3" t="s">
        <v>2</v>
      </c>
      <c r="J1356" s="3" t="s">
        <v>13</v>
      </c>
      <c r="K1356" s="3" t="s">
        <v>14</v>
      </c>
      <c r="L1356" s="3" t="s">
        <v>15</v>
      </c>
      <c r="M1356" s="7">
        <v>1</v>
      </c>
      <c r="N1356" s="4">
        <v>36.479999999999997</v>
      </c>
      <c r="O1356" s="5">
        <v>0.05</v>
      </c>
      <c r="P1356" s="4">
        <v>13.22</v>
      </c>
      <c r="Q1356" s="4">
        <f t="shared" si="84"/>
        <v>34.655999999999999</v>
      </c>
      <c r="R1356" s="4">
        <f t="shared" si="85"/>
        <v>13.22</v>
      </c>
      <c r="S1356" s="4">
        <f t="shared" si="86"/>
        <v>21.436</v>
      </c>
      <c r="T1356" s="6">
        <f t="shared" si="87"/>
        <v>0.61853647276084955</v>
      </c>
    </row>
    <row r="1357" spans="1:20" ht="15.6">
      <c r="A1357" s="2">
        <v>2746</v>
      </c>
      <c r="B1357" s="10">
        <v>46216</v>
      </c>
      <c r="C1357" s="3">
        <f>YEAR(SalesDataTable[[#This Row],[Order Date]])</f>
        <v>2026</v>
      </c>
      <c r="D1357" s="13" t="str">
        <f>"Q"&amp;ROUNDUP(MONTH(SalesDataTable[[#This Row],[Order Date]])/3,0)</f>
        <v>Q3</v>
      </c>
      <c r="E1357" s="13">
        <f>MONTH(SalesDataTable[[#This Row],[Order Date]])</f>
        <v>7</v>
      </c>
      <c r="F1357" s="3" t="str">
        <f>TEXT(SalesDataTable[[#This Row],[Order Date]],"mmm")</f>
        <v>Jul</v>
      </c>
      <c r="G1357" s="3" t="s">
        <v>0</v>
      </c>
      <c r="H1357" s="3" t="s">
        <v>1</v>
      </c>
      <c r="I1357" s="3" t="s">
        <v>19</v>
      </c>
      <c r="J1357" s="3" t="s">
        <v>13</v>
      </c>
      <c r="K1357" s="3" t="s">
        <v>9</v>
      </c>
      <c r="L1357" s="3" t="s">
        <v>37</v>
      </c>
      <c r="M1357" s="7">
        <v>3</v>
      </c>
      <c r="N1357" s="4">
        <v>155.44</v>
      </c>
      <c r="O1357" s="5">
        <v>0.05</v>
      </c>
      <c r="P1357" s="4">
        <v>79.95</v>
      </c>
      <c r="Q1357" s="4">
        <f t="shared" si="84"/>
        <v>443.00399999999996</v>
      </c>
      <c r="R1357" s="4">
        <f t="shared" si="85"/>
        <v>239.85000000000002</v>
      </c>
      <c r="S1357" s="4">
        <f t="shared" si="86"/>
        <v>203.15399999999994</v>
      </c>
      <c r="T1357" s="6">
        <f t="shared" si="87"/>
        <v>0.45858276674702703</v>
      </c>
    </row>
    <row r="1358" spans="1:20" ht="15.6">
      <c r="A1358" s="2">
        <v>3297</v>
      </c>
      <c r="B1358" s="10">
        <v>46216</v>
      </c>
      <c r="C1358" s="3">
        <f>YEAR(SalesDataTable[[#This Row],[Order Date]])</f>
        <v>2026</v>
      </c>
      <c r="D1358" s="13" t="str">
        <f>"Q"&amp;ROUNDUP(MONTH(SalesDataTable[[#This Row],[Order Date]])/3,0)</f>
        <v>Q3</v>
      </c>
      <c r="E1358" s="13">
        <f>MONTH(SalesDataTable[[#This Row],[Order Date]])</f>
        <v>7</v>
      </c>
      <c r="F1358" s="3" t="str">
        <f>TEXT(SalesDataTable[[#This Row],[Order Date]],"mmm")</f>
        <v>Jul</v>
      </c>
      <c r="G1358" s="3" t="s">
        <v>0</v>
      </c>
      <c r="H1358" s="3" t="s">
        <v>50</v>
      </c>
      <c r="I1358" s="3" t="s">
        <v>8</v>
      </c>
      <c r="J1358" s="3" t="s">
        <v>3</v>
      </c>
      <c r="K1358" s="3" t="s">
        <v>34</v>
      </c>
      <c r="L1358" s="3" t="s">
        <v>35</v>
      </c>
      <c r="M1358" s="7">
        <v>6</v>
      </c>
      <c r="N1358" s="4">
        <v>40.58</v>
      </c>
      <c r="O1358" s="5">
        <v>0.15</v>
      </c>
      <c r="P1358" s="4">
        <v>15.06</v>
      </c>
      <c r="Q1358" s="4">
        <f t="shared" si="84"/>
        <v>206.958</v>
      </c>
      <c r="R1358" s="4">
        <f t="shared" si="85"/>
        <v>90.36</v>
      </c>
      <c r="S1358" s="4">
        <f t="shared" si="86"/>
        <v>116.598</v>
      </c>
      <c r="T1358" s="6">
        <f t="shared" si="87"/>
        <v>0.5633896732670397</v>
      </c>
    </row>
    <row r="1359" spans="1:20" ht="15.6">
      <c r="A1359" s="2">
        <v>772</v>
      </c>
      <c r="B1359" s="10">
        <v>46217</v>
      </c>
      <c r="C1359" s="3">
        <f>YEAR(SalesDataTable[[#This Row],[Order Date]])</f>
        <v>2026</v>
      </c>
      <c r="D1359" s="13" t="str">
        <f>"Q"&amp;ROUNDUP(MONTH(SalesDataTable[[#This Row],[Order Date]])/3,0)</f>
        <v>Q3</v>
      </c>
      <c r="E1359" s="13">
        <f>MONTH(SalesDataTable[[#This Row],[Order Date]])</f>
        <v>7</v>
      </c>
      <c r="F1359" s="3" t="str">
        <f>TEXT(SalesDataTable[[#This Row],[Order Date]],"mmm")</f>
        <v>Jul</v>
      </c>
      <c r="G1359" s="3" t="s">
        <v>20</v>
      </c>
      <c r="H1359" s="3" t="s">
        <v>47</v>
      </c>
      <c r="I1359" s="3" t="s">
        <v>2</v>
      </c>
      <c r="J1359" s="3" t="s">
        <v>3</v>
      </c>
      <c r="K1359" s="3" t="s">
        <v>4</v>
      </c>
      <c r="L1359" s="3" t="s">
        <v>30</v>
      </c>
      <c r="M1359" s="7">
        <v>2</v>
      </c>
      <c r="N1359" s="4">
        <v>101.03</v>
      </c>
      <c r="O1359" s="5">
        <v>0.1</v>
      </c>
      <c r="P1359" s="4">
        <v>50.98</v>
      </c>
      <c r="Q1359" s="4">
        <f t="shared" si="84"/>
        <v>181.85400000000001</v>
      </c>
      <c r="R1359" s="4">
        <f t="shared" si="85"/>
        <v>101.96</v>
      </c>
      <c r="S1359" s="4">
        <f t="shared" si="86"/>
        <v>79.89400000000002</v>
      </c>
      <c r="T1359" s="6">
        <f t="shared" si="87"/>
        <v>0.43933045190097558</v>
      </c>
    </row>
    <row r="1360" spans="1:20" ht="15.6">
      <c r="A1360" s="2">
        <v>838</v>
      </c>
      <c r="B1360" s="10">
        <v>46217</v>
      </c>
      <c r="C1360" s="3">
        <f>YEAR(SalesDataTable[[#This Row],[Order Date]])</f>
        <v>2026</v>
      </c>
      <c r="D1360" s="13" t="str">
        <f>"Q"&amp;ROUNDUP(MONTH(SalesDataTable[[#This Row],[Order Date]])/3,0)</f>
        <v>Q3</v>
      </c>
      <c r="E1360" s="13">
        <f>MONTH(SalesDataTable[[#This Row],[Order Date]])</f>
        <v>7</v>
      </c>
      <c r="F1360" s="3" t="str">
        <f>TEXT(SalesDataTable[[#This Row],[Order Date]],"mmm")</f>
        <v>Jul</v>
      </c>
      <c r="G1360" s="3" t="s">
        <v>0</v>
      </c>
      <c r="H1360" s="3" t="s">
        <v>36</v>
      </c>
      <c r="I1360" s="3" t="s">
        <v>19</v>
      </c>
      <c r="J1360" s="3" t="s">
        <v>3</v>
      </c>
      <c r="K1360" s="3" t="s">
        <v>23</v>
      </c>
      <c r="L1360" s="3" t="s">
        <v>40</v>
      </c>
      <c r="M1360" s="7">
        <v>1</v>
      </c>
      <c r="N1360" s="4">
        <v>80.150000000000006</v>
      </c>
      <c r="O1360" s="5">
        <v>0.05</v>
      </c>
      <c r="P1360" s="4">
        <v>38.89</v>
      </c>
      <c r="Q1360" s="4">
        <f t="shared" si="84"/>
        <v>76.142499999999998</v>
      </c>
      <c r="R1360" s="4">
        <f t="shared" si="85"/>
        <v>38.89</v>
      </c>
      <c r="S1360" s="4">
        <f t="shared" si="86"/>
        <v>37.252499999999998</v>
      </c>
      <c r="T1360" s="6">
        <f t="shared" si="87"/>
        <v>0.48924713530551267</v>
      </c>
    </row>
    <row r="1361" spans="1:20" ht="15.6">
      <c r="A1361" s="2">
        <v>1144</v>
      </c>
      <c r="B1361" s="10">
        <v>46217</v>
      </c>
      <c r="C1361" s="3">
        <f>YEAR(SalesDataTable[[#This Row],[Order Date]])</f>
        <v>2026</v>
      </c>
      <c r="D1361" s="13" t="str">
        <f>"Q"&amp;ROUNDUP(MONTH(SalesDataTable[[#This Row],[Order Date]])/3,0)</f>
        <v>Q3</v>
      </c>
      <c r="E1361" s="13">
        <f>MONTH(SalesDataTable[[#This Row],[Order Date]])</f>
        <v>7</v>
      </c>
      <c r="F1361" s="3" t="str">
        <f>TEXT(SalesDataTable[[#This Row],[Order Date]],"mmm")</f>
        <v>Jul</v>
      </c>
      <c r="G1361" s="3" t="s">
        <v>11</v>
      </c>
      <c r="H1361" s="3" t="s">
        <v>12</v>
      </c>
      <c r="I1361" s="3" t="s">
        <v>19</v>
      </c>
      <c r="J1361" s="3" t="s">
        <v>13</v>
      </c>
      <c r="K1361" s="3" t="s">
        <v>23</v>
      </c>
      <c r="L1361" s="3" t="s">
        <v>40</v>
      </c>
      <c r="M1361" s="7">
        <v>1</v>
      </c>
      <c r="N1361" s="4">
        <v>83.74</v>
      </c>
      <c r="O1361" s="5">
        <v>0</v>
      </c>
      <c r="P1361" s="4">
        <v>38.96</v>
      </c>
      <c r="Q1361" s="4">
        <f t="shared" si="84"/>
        <v>83.74</v>
      </c>
      <c r="R1361" s="4">
        <f t="shared" si="85"/>
        <v>38.96</v>
      </c>
      <c r="S1361" s="4">
        <f t="shared" si="86"/>
        <v>44.779999999999994</v>
      </c>
      <c r="T1361" s="6">
        <f t="shared" si="87"/>
        <v>0.53475041796035339</v>
      </c>
    </row>
    <row r="1362" spans="1:20" ht="15.6">
      <c r="A1362" s="2">
        <v>1686</v>
      </c>
      <c r="B1362" s="10">
        <v>46217</v>
      </c>
      <c r="C1362" s="3">
        <f>YEAR(SalesDataTable[[#This Row],[Order Date]])</f>
        <v>2026</v>
      </c>
      <c r="D1362" s="13" t="str">
        <f>"Q"&amp;ROUNDUP(MONTH(SalesDataTable[[#This Row],[Order Date]])/3,0)</f>
        <v>Q3</v>
      </c>
      <c r="E1362" s="13">
        <f>MONTH(SalesDataTable[[#This Row],[Order Date]])</f>
        <v>7</v>
      </c>
      <c r="F1362" s="3" t="str">
        <f>TEXT(SalesDataTable[[#This Row],[Order Date]],"mmm")</f>
        <v>Jul</v>
      </c>
      <c r="G1362" s="3" t="s">
        <v>11</v>
      </c>
      <c r="H1362" s="3" t="s">
        <v>25</v>
      </c>
      <c r="I1362" s="3" t="s">
        <v>8</v>
      </c>
      <c r="J1362" s="3" t="s">
        <v>3</v>
      </c>
      <c r="K1362" s="3" t="s">
        <v>14</v>
      </c>
      <c r="L1362" s="3" t="s">
        <v>15</v>
      </c>
      <c r="M1362" s="7">
        <v>8</v>
      </c>
      <c r="N1362" s="4">
        <v>35.75</v>
      </c>
      <c r="O1362" s="5">
        <v>0.15</v>
      </c>
      <c r="P1362" s="4">
        <v>13.56</v>
      </c>
      <c r="Q1362" s="4">
        <f t="shared" si="84"/>
        <v>243.1</v>
      </c>
      <c r="R1362" s="4">
        <f t="shared" si="85"/>
        <v>108.48</v>
      </c>
      <c r="S1362" s="4">
        <f t="shared" si="86"/>
        <v>134.62</v>
      </c>
      <c r="T1362" s="6">
        <f t="shared" si="87"/>
        <v>0.55376388317564795</v>
      </c>
    </row>
    <row r="1363" spans="1:20" ht="15.6">
      <c r="A1363" s="2">
        <v>2823</v>
      </c>
      <c r="B1363" s="10">
        <v>46217</v>
      </c>
      <c r="C1363" s="3">
        <f>YEAR(SalesDataTable[[#This Row],[Order Date]])</f>
        <v>2026</v>
      </c>
      <c r="D1363" s="13" t="str">
        <f>"Q"&amp;ROUNDUP(MONTH(SalesDataTable[[#This Row],[Order Date]])/3,0)</f>
        <v>Q3</v>
      </c>
      <c r="E1363" s="13">
        <f>MONTH(SalesDataTable[[#This Row],[Order Date]])</f>
        <v>7</v>
      </c>
      <c r="F1363" s="3" t="str">
        <f>TEXT(SalesDataTable[[#This Row],[Order Date]],"mmm")</f>
        <v>Jul</v>
      </c>
      <c r="G1363" s="3" t="s">
        <v>0</v>
      </c>
      <c r="H1363" s="3" t="s">
        <v>50</v>
      </c>
      <c r="I1363" s="3" t="s">
        <v>2</v>
      </c>
      <c r="J1363" s="3" t="s">
        <v>13</v>
      </c>
      <c r="K1363" s="3" t="s">
        <v>4</v>
      </c>
      <c r="L1363" s="3" t="s">
        <v>5</v>
      </c>
      <c r="M1363" s="7">
        <v>3</v>
      </c>
      <c r="N1363" s="4">
        <v>81.39</v>
      </c>
      <c r="O1363" s="5">
        <v>0</v>
      </c>
      <c r="P1363" s="4">
        <v>43.54</v>
      </c>
      <c r="Q1363" s="4">
        <f t="shared" si="84"/>
        <v>244.17000000000002</v>
      </c>
      <c r="R1363" s="4">
        <f t="shared" si="85"/>
        <v>130.62</v>
      </c>
      <c r="S1363" s="4">
        <f t="shared" si="86"/>
        <v>113.55000000000001</v>
      </c>
      <c r="T1363" s="6">
        <f t="shared" si="87"/>
        <v>0.46504484580415284</v>
      </c>
    </row>
    <row r="1364" spans="1:20" ht="15.6">
      <c r="A1364" s="2">
        <v>2883</v>
      </c>
      <c r="B1364" s="10">
        <v>46217</v>
      </c>
      <c r="C1364" s="3">
        <f>YEAR(SalesDataTable[[#This Row],[Order Date]])</f>
        <v>2026</v>
      </c>
      <c r="D1364" s="13" t="str">
        <f>"Q"&amp;ROUNDUP(MONTH(SalesDataTable[[#This Row],[Order Date]])/3,0)</f>
        <v>Q3</v>
      </c>
      <c r="E1364" s="13">
        <f>MONTH(SalesDataTable[[#This Row],[Order Date]])</f>
        <v>7</v>
      </c>
      <c r="F1364" s="3" t="str">
        <f>TEXT(SalesDataTable[[#This Row],[Order Date]],"mmm")</f>
        <v>Jul</v>
      </c>
      <c r="G1364" s="3" t="s">
        <v>11</v>
      </c>
      <c r="H1364" s="3" t="s">
        <v>39</v>
      </c>
      <c r="I1364" s="3" t="s">
        <v>28</v>
      </c>
      <c r="J1364" s="3" t="s">
        <v>13</v>
      </c>
      <c r="K1364" s="3" t="s">
        <v>14</v>
      </c>
      <c r="L1364" s="3" t="s">
        <v>15</v>
      </c>
      <c r="M1364" s="7">
        <v>1</v>
      </c>
      <c r="N1364" s="4">
        <v>36.799999999999997</v>
      </c>
      <c r="O1364" s="5">
        <v>0</v>
      </c>
      <c r="P1364" s="4">
        <v>13.91</v>
      </c>
      <c r="Q1364" s="4">
        <f t="shared" si="84"/>
        <v>36.799999999999997</v>
      </c>
      <c r="R1364" s="4">
        <f t="shared" si="85"/>
        <v>13.91</v>
      </c>
      <c r="S1364" s="4">
        <f t="shared" si="86"/>
        <v>22.889999999999997</v>
      </c>
      <c r="T1364" s="6">
        <f t="shared" si="87"/>
        <v>0.62201086956521734</v>
      </c>
    </row>
    <row r="1365" spans="1:20" ht="15.6">
      <c r="A1365" s="2">
        <v>3259</v>
      </c>
      <c r="B1365" s="10">
        <v>46217</v>
      </c>
      <c r="C1365" s="3">
        <f>YEAR(SalesDataTable[[#This Row],[Order Date]])</f>
        <v>2026</v>
      </c>
      <c r="D1365" s="13" t="str">
        <f>"Q"&amp;ROUNDUP(MONTH(SalesDataTable[[#This Row],[Order Date]])/3,0)</f>
        <v>Q3</v>
      </c>
      <c r="E1365" s="13">
        <f>MONTH(SalesDataTable[[#This Row],[Order Date]])</f>
        <v>7</v>
      </c>
      <c r="F1365" s="3" t="str">
        <f>TEXT(SalesDataTable[[#This Row],[Order Date]],"mmm")</f>
        <v>Jul</v>
      </c>
      <c r="G1365" s="3" t="s">
        <v>11</v>
      </c>
      <c r="H1365" s="3" t="s">
        <v>52</v>
      </c>
      <c r="I1365" s="3" t="s">
        <v>8</v>
      </c>
      <c r="J1365" s="3" t="s">
        <v>3</v>
      </c>
      <c r="K1365" s="3" t="s">
        <v>23</v>
      </c>
      <c r="L1365" s="3" t="s">
        <v>29</v>
      </c>
      <c r="M1365" s="7">
        <v>6</v>
      </c>
      <c r="N1365" s="4">
        <v>194.15</v>
      </c>
      <c r="O1365" s="5">
        <v>0.1</v>
      </c>
      <c r="P1365" s="4">
        <v>105.12</v>
      </c>
      <c r="Q1365" s="4">
        <f t="shared" si="84"/>
        <v>1048.4100000000001</v>
      </c>
      <c r="R1365" s="4">
        <f t="shared" si="85"/>
        <v>630.72</v>
      </c>
      <c r="S1365" s="4">
        <f t="shared" si="86"/>
        <v>417.69000000000005</v>
      </c>
      <c r="T1365" s="6">
        <f t="shared" si="87"/>
        <v>0.3984032964202936</v>
      </c>
    </row>
    <row r="1366" spans="1:20" ht="15.6">
      <c r="A1366" s="2">
        <v>3709</v>
      </c>
      <c r="B1366" s="10">
        <v>46217</v>
      </c>
      <c r="C1366" s="3">
        <f>YEAR(SalesDataTable[[#This Row],[Order Date]])</f>
        <v>2026</v>
      </c>
      <c r="D1366" s="13" t="str">
        <f>"Q"&amp;ROUNDUP(MONTH(SalesDataTable[[#This Row],[Order Date]])/3,0)</f>
        <v>Q3</v>
      </c>
      <c r="E1366" s="13">
        <f>MONTH(SalesDataTable[[#This Row],[Order Date]])</f>
        <v>7</v>
      </c>
      <c r="F1366" s="3" t="str">
        <f>TEXT(SalesDataTable[[#This Row],[Order Date]],"mmm")</f>
        <v>Jul</v>
      </c>
      <c r="G1366" s="3" t="s">
        <v>0</v>
      </c>
      <c r="H1366" s="3" t="s">
        <v>36</v>
      </c>
      <c r="I1366" s="3" t="s">
        <v>2</v>
      </c>
      <c r="J1366" s="3" t="s">
        <v>13</v>
      </c>
      <c r="K1366" s="3" t="s">
        <v>34</v>
      </c>
      <c r="L1366" s="3" t="s">
        <v>45</v>
      </c>
      <c r="M1366" s="7">
        <v>1</v>
      </c>
      <c r="N1366" s="4">
        <v>50.94</v>
      </c>
      <c r="O1366" s="5">
        <v>0</v>
      </c>
      <c r="P1366" s="4">
        <v>22.28</v>
      </c>
      <c r="Q1366" s="4">
        <f t="shared" si="84"/>
        <v>50.94</v>
      </c>
      <c r="R1366" s="4">
        <f t="shared" si="85"/>
        <v>22.28</v>
      </c>
      <c r="S1366" s="4">
        <f t="shared" si="86"/>
        <v>28.659999999999997</v>
      </c>
      <c r="T1366" s="6">
        <f t="shared" si="87"/>
        <v>0.5626226933647428</v>
      </c>
    </row>
    <row r="1367" spans="1:20" ht="15.6">
      <c r="A1367" s="2">
        <v>61</v>
      </c>
      <c r="B1367" s="10">
        <v>46218</v>
      </c>
      <c r="C1367" s="3">
        <f>YEAR(SalesDataTable[[#This Row],[Order Date]])</f>
        <v>2026</v>
      </c>
      <c r="D1367" s="13" t="str">
        <f>"Q"&amp;ROUNDUP(MONTH(SalesDataTable[[#This Row],[Order Date]])/3,0)</f>
        <v>Q3</v>
      </c>
      <c r="E1367" s="13">
        <f>MONTH(SalesDataTable[[#This Row],[Order Date]])</f>
        <v>7</v>
      </c>
      <c r="F1367" s="3" t="str">
        <f>TEXT(SalesDataTable[[#This Row],[Order Date]],"mmm")</f>
        <v>Jul</v>
      </c>
      <c r="G1367" s="3" t="s">
        <v>20</v>
      </c>
      <c r="H1367" s="3" t="s">
        <v>33</v>
      </c>
      <c r="I1367" s="3" t="s">
        <v>2</v>
      </c>
      <c r="J1367" s="3" t="s">
        <v>3</v>
      </c>
      <c r="K1367" s="3" t="s">
        <v>34</v>
      </c>
      <c r="L1367" s="3" t="s">
        <v>38</v>
      </c>
      <c r="M1367" s="7">
        <v>2</v>
      </c>
      <c r="N1367" s="4">
        <v>125.89</v>
      </c>
      <c r="O1367" s="5">
        <v>0</v>
      </c>
      <c r="P1367" s="4">
        <v>70.8</v>
      </c>
      <c r="Q1367" s="4">
        <f t="shared" si="84"/>
        <v>251.78</v>
      </c>
      <c r="R1367" s="4">
        <f t="shared" si="85"/>
        <v>141.6</v>
      </c>
      <c r="S1367" s="4">
        <f t="shared" si="86"/>
        <v>110.18</v>
      </c>
      <c r="T1367" s="6">
        <f t="shared" si="87"/>
        <v>0.43760425768528083</v>
      </c>
    </row>
    <row r="1368" spans="1:20" ht="15.6">
      <c r="A1368" s="2">
        <v>357</v>
      </c>
      <c r="B1368" s="10">
        <v>46218</v>
      </c>
      <c r="C1368" s="3">
        <f>YEAR(SalesDataTable[[#This Row],[Order Date]])</f>
        <v>2026</v>
      </c>
      <c r="D1368" s="13" t="str">
        <f>"Q"&amp;ROUNDUP(MONTH(SalesDataTable[[#This Row],[Order Date]])/3,0)</f>
        <v>Q3</v>
      </c>
      <c r="E1368" s="13">
        <f>MONTH(SalesDataTable[[#This Row],[Order Date]])</f>
        <v>7</v>
      </c>
      <c r="F1368" s="3" t="str">
        <f>TEXT(SalesDataTable[[#This Row],[Order Date]],"mmm")</f>
        <v>Jul</v>
      </c>
      <c r="G1368" s="3" t="s">
        <v>0</v>
      </c>
      <c r="H1368" s="3" t="s">
        <v>36</v>
      </c>
      <c r="I1368" s="3" t="s">
        <v>2</v>
      </c>
      <c r="J1368" s="3" t="s">
        <v>13</v>
      </c>
      <c r="K1368" s="3" t="s">
        <v>34</v>
      </c>
      <c r="L1368" s="3" t="s">
        <v>45</v>
      </c>
      <c r="M1368" s="7">
        <v>2</v>
      </c>
      <c r="N1368" s="4">
        <v>51.9</v>
      </c>
      <c r="O1368" s="5">
        <v>0</v>
      </c>
      <c r="P1368" s="4">
        <v>21.82</v>
      </c>
      <c r="Q1368" s="4">
        <f t="shared" si="84"/>
        <v>103.8</v>
      </c>
      <c r="R1368" s="4">
        <f t="shared" si="85"/>
        <v>43.64</v>
      </c>
      <c r="S1368" s="4">
        <f t="shared" si="86"/>
        <v>60.16</v>
      </c>
      <c r="T1368" s="6">
        <f t="shared" si="87"/>
        <v>0.57957610789980729</v>
      </c>
    </row>
    <row r="1369" spans="1:20" ht="15.6">
      <c r="A1369" s="2">
        <v>1607</v>
      </c>
      <c r="B1369" s="10">
        <v>46218</v>
      </c>
      <c r="C1369" s="3">
        <f>YEAR(SalesDataTable[[#This Row],[Order Date]])</f>
        <v>2026</v>
      </c>
      <c r="D1369" s="13" t="str">
        <f>"Q"&amp;ROUNDUP(MONTH(SalesDataTable[[#This Row],[Order Date]])/3,0)</f>
        <v>Q3</v>
      </c>
      <c r="E1369" s="13">
        <f>MONTH(SalesDataTable[[#This Row],[Order Date]])</f>
        <v>7</v>
      </c>
      <c r="F1369" s="3" t="str">
        <f>TEXT(SalesDataTable[[#This Row],[Order Date]],"mmm")</f>
        <v>Jul</v>
      </c>
      <c r="G1369" s="3" t="s">
        <v>0</v>
      </c>
      <c r="H1369" s="3" t="s">
        <v>1</v>
      </c>
      <c r="I1369" s="3" t="s">
        <v>19</v>
      </c>
      <c r="J1369" s="3" t="s">
        <v>13</v>
      </c>
      <c r="K1369" s="3" t="s">
        <v>34</v>
      </c>
      <c r="L1369" s="3" t="s">
        <v>35</v>
      </c>
      <c r="M1369" s="7">
        <v>2</v>
      </c>
      <c r="N1369" s="4">
        <v>39.75</v>
      </c>
      <c r="O1369" s="5">
        <v>0</v>
      </c>
      <c r="P1369" s="4">
        <v>14.78</v>
      </c>
      <c r="Q1369" s="4">
        <f t="shared" si="84"/>
        <v>79.5</v>
      </c>
      <c r="R1369" s="4">
        <f t="shared" si="85"/>
        <v>29.56</v>
      </c>
      <c r="S1369" s="4">
        <f t="shared" si="86"/>
        <v>49.94</v>
      </c>
      <c r="T1369" s="6">
        <f t="shared" si="87"/>
        <v>0.62817610062893081</v>
      </c>
    </row>
    <row r="1370" spans="1:20" ht="15.6">
      <c r="A1370" s="2">
        <v>3295</v>
      </c>
      <c r="B1370" s="10">
        <v>46218</v>
      </c>
      <c r="C1370" s="3">
        <f>YEAR(SalesDataTable[[#This Row],[Order Date]])</f>
        <v>2026</v>
      </c>
      <c r="D1370" s="13" t="str">
        <f>"Q"&amp;ROUNDUP(MONTH(SalesDataTable[[#This Row],[Order Date]])/3,0)</f>
        <v>Q3</v>
      </c>
      <c r="E1370" s="13">
        <f>MONTH(SalesDataTable[[#This Row],[Order Date]])</f>
        <v>7</v>
      </c>
      <c r="F1370" s="3" t="str">
        <f>TEXT(SalesDataTable[[#This Row],[Order Date]],"mmm")</f>
        <v>Jul</v>
      </c>
      <c r="G1370" s="3" t="s">
        <v>6</v>
      </c>
      <c r="H1370" s="3" t="s">
        <v>43</v>
      </c>
      <c r="I1370" s="3" t="s">
        <v>28</v>
      </c>
      <c r="J1370" s="3" t="s">
        <v>3</v>
      </c>
      <c r="K1370" s="3" t="s">
        <v>9</v>
      </c>
      <c r="L1370" s="3" t="s">
        <v>10</v>
      </c>
      <c r="M1370" s="7">
        <v>1</v>
      </c>
      <c r="N1370" s="4">
        <v>93.46</v>
      </c>
      <c r="O1370" s="5">
        <v>0.15</v>
      </c>
      <c r="P1370" s="4">
        <v>46.65</v>
      </c>
      <c r="Q1370" s="4">
        <f t="shared" si="84"/>
        <v>79.440999999999988</v>
      </c>
      <c r="R1370" s="4">
        <f t="shared" si="85"/>
        <v>46.65</v>
      </c>
      <c r="S1370" s="4">
        <f t="shared" si="86"/>
        <v>32.79099999999999</v>
      </c>
      <c r="T1370" s="6">
        <f t="shared" si="87"/>
        <v>0.41277174255107557</v>
      </c>
    </row>
    <row r="1371" spans="1:20" ht="15.6">
      <c r="A1371" s="2">
        <v>4048</v>
      </c>
      <c r="B1371" s="10">
        <v>46218</v>
      </c>
      <c r="C1371" s="3">
        <f>YEAR(SalesDataTable[[#This Row],[Order Date]])</f>
        <v>2026</v>
      </c>
      <c r="D1371" s="13" t="str">
        <f>"Q"&amp;ROUNDUP(MONTH(SalesDataTable[[#This Row],[Order Date]])/3,0)</f>
        <v>Q3</v>
      </c>
      <c r="E1371" s="13">
        <f>MONTH(SalesDataTable[[#This Row],[Order Date]])</f>
        <v>7</v>
      </c>
      <c r="F1371" s="3" t="str">
        <f>TEXT(SalesDataTable[[#This Row],[Order Date]],"mmm")</f>
        <v>Jul</v>
      </c>
      <c r="G1371" s="3" t="s">
        <v>20</v>
      </c>
      <c r="H1371" s="3" t="s">
        <v>47</v>
      </c>
      <c r="I1371" s="3" t="s">
        <v>8</v>
      </c>
      <c r="J1371" s="3" t="s">
        <v>16</v>
      </c>
      <c r="K1371" s="3" t="s">
        <v>4</v>
      </c>
      <c r="L1371" s="3" t="s">
        <v>5</v>
      </c>
      <c r="M1371" s="7">
        <v>3</v>
      </c>
      <c r="N1371" s="4">
        <v>82.79</v>
      </c>
      <c r="O1371" s="5">
        <v>0.1</v>
      </c>
      <c r="P1371" s="4">
        <v>43.07</v>
      </c>
      <c r="Q1371" s="4">
        <f t="shared" si="84"/>
        <v>223.53300000000002</v>
      </c>
      <c r="R1371" s="4">
        <f t="shared" si="85"/>
        <v>129.21</v>
      </c>
      <c r="S1371" s="4">
        <f t="shared" si="86"/>
        <v>94.323000000000008</v>
      </c>
      <c r="T1371" s="6">
        <f t="shared" si="87"/>
        <v>0.42196454214813922</v>
      </c>
    </row>
    <row r="1372" spans="1:20" ht="15.6">
      <c r="A1372" s="2">
        <v>4424</v>
      </c>
      <c r="B1372" s="10">
        <v>46218</v>
      </c>
      <c r="C1372" s="3">
        <f>YEAR(SalesDataTable[[#This Row],[Order Date]])</f>
        <v>2026</v>
      </c>
      <c r="D1372" s="13" t="str">
        <f>"Q"&amp;ROUNDUP(MONTH(SalesDataTable[[#This Row],[Order Date]])/3,0)</f>
        <v>Q3</v>
      </c>
      <c r="E1372" s="13">
        <f>MONTH(SalesDataTable[[#This Row],[Order Date]])</f>
        <v>7</v>
      </c>
      <c r="F1372" s="3" t="str">
        <f>TEXT(SalesDataTable[[#This Row],[Order Date]],"mmm")</f>
        <v>Jul</v>
      </c>
      <c r="G1372" s="3" t="s">
        <v>11</v>
      </c>
      <c r="H1372" s="3" t="s">
        <v>12</v>
      </c>
      <c r="I1372" s="3" t="s">
        <v>19</v>
      </c>
      <c r="J1372" s="3" t="s">
        <v>16</v>
      </c>
      <c r="K1372" s="3" t="s">
        <v>9</v>
      </c>
      <c r="L1372" s="3" t="s">
        <v>10</v>
      </c>
      <c r="M1372" s="7">
        <v>1</v>
      </c>
      <c r="N1372" s="4">
        <v>92.54</v>
      </c>
      <c r="O1372" s="5">
        <v>0</v>
      </c>
      <c r="P1372" s="4">
        <v>44.48</v>
      </c>
      <c r="Q1372" s="4">
        <f t="shared" si="84"/>
        <v>92.54</v>
      </c>
      <c r="R1372" s="4">
        <f t="shared" si="85"/>
        <v>44.48</v>
      </c>
      <c r="S1372" s="4">
        <f t="shared" si="86"/>
        <v>48.060000000000009</v>
      </c>
      <c r="T1372" s="6">
        <f t="shared" si="87"/>
        <v>0.51934298681651181</v>
      </c>
    </row>
    <row r="1373" spans="1:20" ht="15.6">
      <c r="A1373" s="2">
        <v>4732</v>
      </c>
      <c r="B1373" s="10">
        <v>46218</v>
      </c>
      <c r="C1373" s="3">
        <f>YEAR(SalesDataTable[[#This Row],[Order Date]])</f>
        <v>2026</v>
      </c>
      <c r="D1373" s="13" t="str">
        <f>"Q"&amp;ROUNDUP(MONTH(SalesDataTable[[#This Row],[Order Date]])/3,0)</f>
        <v>Q3</v>
      </c>
      <c r="E1373" s="13">
        <f>MONTH(SalesDataTable[[#This Row],[Order Date]])</f>
        <v>7</v>
      </c>
      <c r="F1373" s="3" t="str">
        <f>TEXT(SalesDataTable[[#This Row],[Order Date]],"mmm")</f>
        <v>Jul</v>
      </c>
      <c r="G1373" s="3" t="s">
        <v>6</v>
      </c>
      <c r="H1373" s="3" t="s">
        <v>49</v>
      </c>
      <c r="I1373" s="3" t="s">
        <v>19</v>
      </c>
      <c r="J1373" s="3" t="s">
        <v>13</v>
      </c>
      <c r="K1373" s="3" t="s">
        <v>14</v>
      </c>
      <c r="L1373" s="3" t="s">
        <v>32</v>
      </c>
      <c r="M1373" s="7">
        <v>1</v>
      </c>
      <c r="N1373" s="4">
        <v>46.53</v>
      </c>
      <c r="O1373" s="5">
        <v>0</v>
      </c>
      <c r="P1373" s="4">
        <v>18.829999999999998</v>
      </c>
      <c r="Q1373" s="4">
        <f t="shared" si="84"/>
        <v>46.53</v>
      </c>
      <c r="R1373" s="4">
        <f t="shared" si="85"/>
        <v>18.829999999999998</v>
      </c>
      <c r="S1373" s="4">
        <f t="shared" si="86"/>
        <v>27.700000000000003</v>
      </c>
      <c r="T1373" s="6">
        <f t="shared" si="87"/>
        <v>0.59531485063399958</v>
      </c>
    </row>
    <row r="1374" spans="1:20" ht="15.6">
      <c r="A1374" s="2">
        <v>194</v>
      </c>
      <c r="B1374" s="10">
        <v>46219</v>
      </c>
      <c r="C1374" s="3">
        <f>YEAR(SalesDataTable[[#This Row],[Order Date]])</f>
        <v>2026</v>
      </c>
      <c r="D1374" s="13" t="str">
        <f>"Q"&amp;ROUNDUP(MONTH(SalesDataTable[[#This Row],[Order Date]])/3,0)</f>
        <v>Q3</v>
      </c>
      <c r="E1374" s="13">
        <f>MONTH(SalesDataTable[[#This Row],[Order Date]])</f>
        <v>7</v>
      </c>
      <c r="F1374" s="3" t="str">
        <f>TEXT(SalesDataTable[[#This Row],[Order Date]],"mmm")</f>
        <v>Jul</v>
      </c>
      <c r="G1374" s="3" t="s">
        <v>6</v>
      </c>
      <c r="H1374" s="3" t="s">
        <v>43</v>
      </c>
      <c r="I1374" s="3" t="s">
        <v>2</v>
      </c>
      <c r="J1374" s="3" t="s">
        <v>3</v>
      </c>
      <c r="K1374" s="3" t="s">
        <v>4</v>
      </c>
      <c r="L1374" s="3" t="s">
        <v>22</v>
      </c>
      <c r="M1374" s="7">
        <v>2</v>
      </c>
      <c r="N1374" s="4">
        <v>49.69</v>
      </c>
      <c r="O1374" s="5">
        <v>0</v>
      </c>
      <c r="P1374" s="4">
        <v>21.97</v>
      </c>
      <c r="Q1374" s="4">
        <f t="shared" si="84"/>
        <v>99.38</v>
      </c>
      <c r="R1374" s="4">
        <f t="shared" si="85"/>
        <v>43.94</v>
      </c>
      <c r="S1374" s="4">
        <f t="shared" si="86"/>
        <v>55.44</v>
      </c>
      <c r="T1374" s="6">
        <f t="shared" si="87"/>
        <v>0.557858724089354</v>
      </c>
    </row>
    <row r="1375" spans="1:20" ht="15.6">
      <c r="A1375" s="2">
        <v>258</v>
      </c>
      <c r="B1375" s="10">
        <v>46219</v>
      </c>
      <c r="C1375" s="3">
        <f>YEAR(SalesDataTable[[#This Row],[Order Date]])</f>
        <v>2026</v>
      </c>
      <c r="D1375" s="13" t="str">
        <f>"Q"&amp;ROUNDUP(MONTH(SalesDataTable[[#This Row],[Order Date]])/3,0)</f>
        <v>Q3</v>
      </c>
      <c r="E1375" s="13">
        <f>MONTH(SalesDataTable[[#This Row],[Order Date]])</f>
        <v>7</v>
      </c>
      <c r="F1375" s="3" t="str">
        <f>TEXT(SalesDataTable[[#This Row],[Order Date]],"mmm")</f>
        <v>Jul</v>
      </c>
      <c r="G1375" s="3" t="s">
        <v>20</v>
      </c>
      <c r="H1375" s="3" t="s">
        <v>33</v>
      </c>
      <c r="I1375" s="3" t="s">
        <v>28</v>
      </c>
      <c r="J1375" s="3" t="s">
        <v>13</v>
      </c>
      <c r="K1375" s="3" t="s">
        <v>9</v>
      </c>
      <c r="L1375" s="3" t="s">
        <v>46</v>
      </c>
      <c r="M1375" s="7">
        <v>3</v>
      </c>
      <c r="N1375" s="4">
        <v>71.34</v>
      </c>
      <c r="O1375" s="5">
        <v>0.1</v>
      </c>
      <c r="P1375" s="4">
        <v>31.71</v>
      </c>
      <c r="Q1375" s="4">
        <f t="shared" si="84"/>
        <v>192.61800000000002</v>
      </c>
      <c r="R1375" s="4">
        <f t="shared" si="85"/>
        <v>95.13</v>
      </c>
      <c r="S1375" s="4">
        <f t="shared" si="86"/>
        <v>97.488000000000028</v>
      </c>
      <c r="T1375" s="6">
        <f t="shared" si="87"/>
        <v>0.50612092327819835</v>
      </c>
    </row>
    <row r="1376" spans="1:20" ht="15.6">
      <c r="A1376" s="2">
        <v>543</v>
      </c>
      <c r="B1376" s="10">
        <v>46219</v>
      </c>
      <c r="C1376" s="3">
        <f>YEAR(SalesDataTable[[#This Row],[Order Date]])</f>
        <v>2026</v>
      </c>
      <c r="D1376" s="13" t="str">
        <f>"Q"&amp;ROUNDUP(MONTH(SalesDataTable[[#This Row],[Order Date]])/3,0)</f>
        <v>Q3</v>
      </c>
      <c r="E1376" s="13">
        <f>MONTH(SalesDataTable[[#This Row],[Order Date]])</f>
        <v>7</v>
      </c>
      <c r="F1376" s="3" t="str">
        <f>TEXT(SalesDataTable[[#This Row],[Order Date]],"mmm")</f>
        <v>Jul</v>
      </c>
      <c r="G1376" s="3" t="s">
        <v>6</v>
      </c>
      <c r="H1376" s="3" t="s">
        <v>49</v>
      </c>
      <c r="I1376" s="3" t="s">
        <v>28</v>
      </c>
      <c r="J1376" s="3" t="s">
        <v>3</v>
      </c>
      <c r="K1376" s="3" t="s">
        <v>4</v>
      </c>
      <c r="L1376" s="3" t="s">
        <v>5</v>
      </c>
      <c r="M1376" s="7">
        <v>1</v>
      </c>
      <c r="N1376" s="4">
        <v>83.03</v>
      </c>
      <c r="O1376" s="5">
        <v>0</v>
      </c>
      <c r="P1376" s="4">
        <v>42.41</v>
      </c>
      <c r="Q1376" s="4">
        <f t="shared" si="84"/>
        <v>83.03</v>
      </c>
      <c r="R1376" s="4">
        <f t="shared" si="85"/>
        <v>42.41</v>
      </c>
      <c r="S1376" s="4">
        <f t="shared" si="86"/>
        <v>40.620000000000005</v>
      </c>
      <c r="T1376" s="6">
        <f t="shared" si="87"/>
        <v>0.48922076357942917</v>
      </c>
    </row>
    <row r="1377" spans="1:20" ht="15.6">
      <c r="A1377" s="2">
        <v>972</v>
      </c>
      <c r="B1377" s="10">
        <v>46219</v>
      </c>
      <c r="C1377" s="3">
        <f>YEAR(SalesDataTable[[#This Row],[Order Date]])</f>
        <v>2026</v>
      </c>
      <c r="D1377" s="13" t="str">
        <f>"Q"&amp;ROUNDUP(MONTH(SalesDataTable[[#This Row],[Order Date]])/3,0)</f>
        <v>Q3</v>
      </c>
      <c r="E1377" s="13">
        <f>MONTH(SalesDataTable[[#This Row],[Order Date]])</f>
        <v>7</v>
      </c>
      <c r="F1377" s="3" t="str">
        <f>TEXT(SalesDataTable[[#This Row],[Order Date]],"mmm")</f>
        <v>Jul</v>
      </c>
      <c r="G1377" s="3" t="s">
        <v>20</v>
      </c>
      <c r="H1377" s="3" t="s">
        <v>21</v>
      </c>
      <c r="I1377" s="3" t="s">
        <v>2</v>
      </c>
      <c r="J1377" s="3" t="s">
        <v>3</v>
      </c>
      <c r="K1377" s="3" t="s">
        <v>34</v>
      </c>
      <c r="L1377" s="3" t="s">
        <v>35</v>
      </c>
      <c r="M1377" s="7">
        <v>1</v>
      </c>
      <c r="N1377" s="4">
        <v>40.799999999999997</v>
      </c>
      <c r="O1377" s="5">
        <v>0</v>
      </c>
      <c r="P1377" s="4">
        <v>14.42</v>
      </c>
      <c r="Q1377" s="4">
        <f t="shared" si="84"/>
        <v>40.799999999999997</v>
      </c>
      <c r="R1377" s="4">
        <f t="shared" si="85"/>
        <v>14.42</v>
      </c>
      <c r="S1377" s="4">
        <f t="shared" si="86"/>
        <v>26.379999999999995</v>
      </c>
      <c r="T1377" s="6">
        <f t="shared" si="87"/>
        <v>0.64656862745098032</v>
      </c>
    </row>
    <row r="1378" spans="1:20" ht="15.6">
      <c r="A1378" s="2">
        <v>1146</v>
      </c>
      <c r="B1378" s="10">
        <v>46219</v>
      </c>
      <c r="C1378" s="3">
        <f>YEAR(SalesDataTable[[#This Row],[Order Date]])</f>
        <v>2026</v>
      </c>
      <c r="D1378" s="13" t="str">
        <f>"Q"&amp;ROUNDUP(MONTH(SalesDataTable[[#This Row],[Order Date]])/3,0)</f>
        <v>Q3</v>
      </c>
      <c r="E1378" s="13">
        <f>MONTH(SalesDataTable[[#This Row],[Order Date]])</f>
        <v>7</v>
      </c>
      <c r="F1378" s="3" t="str">
        <f>TEXT(SalesDataTable[[#This Row],[Order Date]],"mmm")</f>
        <v>Jul</v>
      </c>
      <c r="G1378" s="3" t="s">
        <v>6</v>
      </c>
      <c r="H1378" s="3" t="s">
        <v>27</v>
      </c>
      <c r="I1378" s="3" t="s">
        <v>28</v>
      </c>
      <c r="J1378" s="3" t="s">
        <v>3</v>
      </c>
      <c r="K1378" s="3" t="s">
        <v>23</v>
      </c>
      <c r="L1378" s="3" t="s">
        <v>51</v>
      </c>
      <c r="M1378" s="7">
        <v>2</v>
      </c>
      <c r="N1378" s="4">
        <v>125.34</v>
      </c>
      <c r="O1378" s="5">
        <v>0.15</v>
      </c>
      <c r="P1378" s="4">
        <v>59.04</v>
      </c>
      <c r="Q1378" s="4">
        <f t="shared" si="84"/>
        <v>213.078</v>
      </c>
      <c r="R1378" s="4">
        <f t="shared" si="85"/>
        <v>118.08</v>
      </c>
      <c r="S1378" s="4">
        <f t="shared" si="86"/>
        <v>94.998000000000005</v>
      </c>
      <c r="T1378" s="6">
        <f t="shared" si="87"/>
        <v>0.44583673584321237</v>
      </c>
    </row>
    <row r="1379" spans="1:20" ht="15.6">
      <c r="A1379" s="2">
        <v>1464</v>
      </c>
      <c r="B1379" s="10">
        <v>46219</v>
      </c>
      <c r="C1379" s="3">
        <f>YEAR(SalesDataTable[[#This Row],[Order Date]])</f>
        <v>2026</v>
      </c>
      <c r="D1379" s="13" t="str">
        <f>"Q"&amp;ROUNDUP(MONTH(SalesDataTable[[#This Row],[Order Date]])/3,0)</f>
        <v>Q3</v>
      </c>
      <c r="E1379" s="13">
        <f>MONTH(SalesDataTable[[#This Row],[Order Date]])</f>
        <v>7</v>
      </c>
      <c r="F1379" s="3" t="str">
        <f>TEXT(SalesDataTable[[#This Row],[Order Date]],"mmm")</f>
        <v>Jul</v>
      </c>
      <c r="G1379" s="3" t="s">
        <v>0</v>
      </c>
      <c r="H1379" s="3" t="s">
        <v>36</v>
      </c>
      <c r="I1379" s="3" t="s">
        <v>2</v>
      </c>
      <c r="J1379" s="3" t="s">
        <v>3</v>
      </c>
      <c r="K1379" s="3" t="s">
        <v>34</v>
      </c>
      <c r="L1379" s="3" t="s">
        <v>38</v>
      </c>
      <c r="M1379" s="7">
        <v>1</v>
      </c>
      <c r="N1379" s="4">
        <v>122.73</v>
      </c>
      <c r="O1379" s="5">
        <v>0.1</v>
      </c>
      <c r="P1379" s="4">
        <v>70.540000000000006</v>
      </c>
      <c r="Q1379" s="4">
        <f t="shared" si="84"/>
        <v>110.45700000000001</v>
      </c>
      <c r="R1379" s="4">
        <f t="shared" si="85"/>
        <v>70.540000000000006</v>
      </c>
      <c r="S1379" s="4">
        <f t="shared" si="86"/>
        <v>39.917000000000002</v>
      </c>
      <c r="T1379" s="6">
        <f t="shared" si="87"/>
        <v>0.36138044668966202</v>
      </c>
    </row>
    <row r="1380" spans="1:20" ht="15.6">
      <c r="A1380" s="2">
        <v>1581</v>
      </c>
      <c r="B1380" s="10">
        <v>46219</v>
      </c>
      <c r="C1380" s="3">
        <f>YEAR(SalesDataTable[[#This Row],[Order Date]])</f>
        <v>2026</v>
      </c>
      <c r="D1380" s="13" t="str">
        <f>"Q"&amp;ROUNDUP(MONTH(SalesDataTable[[#This Row],[Order Date]])/3,0)</f>
        <v>Q3</v>
      </c>
      <c r="E1380" s="13">
        <f>MONTH(SalesDataTable[[#This Row],[Order Date]])</f>
        <v>7</v>
      </c>
      <c r="F1380" s="3" t="str">
        <f>TEXT(SalesDataTable[[#This Row],[Order Date]],"mmm")</f>
        <v>Jul</v>
      </c>
      <c r="G1380" s="3" t="s">
        <v>11</v>
      </c>
      <c r="H1380" s="3" t="s">
        <v>25</v>
      </c>
      <c r="I1380" s="3" t="s">
        <v>19</v>
      </c>
      <c r="J1380" s="3" t="s">
        <v>13</v>
      </c>
      <c r="K1380" s="3" t="s">
        <v>9</v>
      </c>
      <c r="L1380" s="3" t="s">
        <v>10</v>
      </c>
      <c r="M1380" s="7">
        <v>5</v>
      </c>
      <c r="N1380" s="4">
        <v>92.72</v>
      </c>
      <c r="O1380" s="5">
        <v>0.1</v>
      </c>
      <c r="P1380" s="4">
        <v>46.2</v>
      </c>
      <c r="Q1380" s="4">
        <f t="shared" si="84"/>
        <v>417.24</v>
      </c>
      <c r="R1380" s="4">
        <f t="shared" si="85"/>
        <v>231</v>
      </c>
      <c r="S1380" s="4">
        <f t="shared" si="86"/>
        <v>186.24</v>
      </c>
      <c r="T1380" s="6">
        <f t="shared" si="87"/>
        <v>0.44636180615473109</v>
      </c>
    </row>
    <row r="1381" spans="1:20" ht="15.6">
      <c r="A1381" s="2">
        <v>1894</v>
      </c>
      <c r="B1381" s="10">
        <v>46219</v>
      </c>
      <c r="C1381" s="3">
        <f>YEAR(SalesDataTable[[#This Row],[Order Date]])</f>
        <v>2026</v>
      </c>
      <c r="D1381" s="13" t="str">
        <f>"Q"&amp;ROUNDUP(MONTH(SalesDataTable[[#This Row],[Order Date]])/3,0)</f>
        <v>Q3</v>
      </c>
      <c r="E1381" s="13">
        <f>MONTH(SalesDataTable[[#This Row],[Order Date]])</f>
        <v>7</v>
      </c>
      <c r="F1381" s="3" t="str">
        <f>TEXT(SalesDataTable[[#This Row],[Order Date]],"mmm")</f>
        <v>Jul</v>
      </c>
      <c r="G1381" s="3" t="s">
        <v>20</v>
      </c>
      <c r="H1381" s="3" t="s">
        <v>31</v>
      </c>
      <c r="I1381" s="3" t="s">
        <v>8</v>
      </c>
      <c r="J1381" s="3" t="s">
        <v>16</v>
      </c>
      <c r="K1381" s="3" t="s">
        <v>34</v>
      </c>
      <c r="L1381" s="3" t="s">
        <v>42</v>
      </c>
      <c r="M1381" s="7">
        <v>5</v>
      </c>
      <c r="N1381" s="4">
        <v>36.29</v>
      </c>
      <c r="O1381" s="5">
        <v>0.05</v>
      </c>
      <c r="P1381" s="4">
        <v>13.52</v>
      </c>
      <c r="Q1381" s="4">
        <f t="shared" si="84"/>
        <v>172.37749999999997</v>
      </c>
      <c r="R1381" s="4">
        <f t="shared" si="85"/>
        <v>67.599999999999994</v>
      </c>
      <c r="S1381" s="4">
        <f t="shared" si="86"/>
        <v>104.77749999999997</v>
      </c>
      <c r="T1381" s="6">
        <f t="shared" si="87"/>
        <v>0.60783744978317933</v>
      </c>
    </row>
    <row r="1382" spans="1:20" ht="15.6">
      <c r="A1382" s="2">
        <v>2100</v>
      </c>
      <c r="B1382" s="10">
        <v>46219</v>
      </c>
      <c r="C1382" s="3">
        <f>YEAR(SalesDataTable[[#This Row],[Order Date]])</f>
        <v>2026</v>
      </c>
      <c r="D1382" s="13" t="str">
        <f>"Q"&amp;ROUNDUP(MONTH(SalesDataTable[[#This Row],[Order Date]])/3,0)</f>
        <v>Q3</v>
      </c>
      <c r="E1382" s="13">
        <f>MONTH(SalesDataTable[[#This Row],[Order Date]])</f>
        <v>7</v>
      </c>
      <c r="F1382" s="3" t="str">
        <f>TEXT(SalesDataTable[[#This Row],[Order Date]],"mmm")</f>
        <v>Jul</v>
      </c>
      <c r="G1382" s="3" t="s">
        <v>11</v>
      </c>
      <c r="H1382" s="3" t="s">
        <v>12</v>
      </c>
      <c r="I1382" s="3" t="s">
        <v>2</v>
      </c>
      <c r="J1382" s="3" t="s">
        <v>16</v>
      </c>
      <c r="K1382" s="3" t="s">
        <v>4</v>
      </c>
      <c r="L1382" s="3" t="s">
        <v>22</v>
      </c>
      <c r="M1382" s="7">
        <v>2</v>
      </c>
      <c r="N1382" s="4">
        <v>49.84</v>
      </c>
      <c r="O1382" s="5">
        <v>0.1</v>
      </c>
      <c r="P1382" s="4">
        <v>23.06</v>
      </c>
      <c r="Q1382" s="4">
        <f t="shared" si="84"/>
        <v>89.712000000000003</v>
      </c>
      <c r="R1382" s="4">
        <f t="shared" si="85"/>
        <v>46.12</v>
      </c>
      <c r="S1382" s="4">
        <f t="shared" si="86"/>
        <v>43.592000000000006</v>
      </c>
      <c r="T1382" s="6">
        <f t="shared" si="87"/>
        <v>0.48591046905653651</v>
      </c>
    </row>
    <row r="1383" spans="1:20" ht="15.6">
      <c r="A1383" s="2">
        <v>2902</v>
      </c>
      <c r="B1383" s="10">
        <v>46219</v>
      </c>
      <c r="C1383" s="3">
        <f>YEAR(SalesDataTable[[#This Row],[Order Date]])</f>
        <v>2026</v>
      </c>
      <c r="D1383" s="13" t="str">
        <f>"Q"&amp;ROUNDUP(MONTH(SalesDataTable[[#This Row],[Order Date]])/3,0)</f>
        <v>Q3</v>
      </c>
      <c r="E1383" s="13">
        <f>MONTH(SalesDataTable[[#This Row],[Order Date]])</f>
        <v>7</v>
      </c>
      <c r="F1383" s="3" t="str">
        <f>TEXT(SalesDataTable[[#This Row],[Order Date]],"mmm")</f>
        <v>Jul</v>
      </c>
      <c r="G1383" s="3" t="s">
        <v>6</v>
      </c>
      <c r="H1383" s="3" t="s">
        <v>43</v>
      </c>
      <c r="I1383" s="3" t="s">
        <v>28</v>
      </c>
      <c r="J1383" s="3" t="s">
        <v>16</v>
      </c>
      <c r="K1383" s="3" t="s">
        <v>34</v>
      </c>
      <c r="L1383" s="3" t="s">
        <v>42</v>
      </c>
      <c r="M1383" s="7">
        <v>1</v>
      </c>
      <c r="N1383" s="4">
        <v>35.799999999999997</v>
      </c>
      <c r="O1383" s="5">
        <v>0</v>
      </c>
      <c r="P1383" s="4">
        <v>14.05</v>
      </c>
      <c r="Q1383" s="4">
        <f t="shared" si="84"/>
        <v>35.799999999999997</v>
      </c>
      <c r="R1383" s="4">
        <f t="shared" si="85"/>
        <v>14.05</v>
      </c>
      <c r="S1383" s="4">
        <f t="shared" si="86"/>
        <v>21.749999999999996</v>
      </c>
      <c r="T1383" s="6">
        <f t="shared" si="87"/>
        <v>0.60754189944134074</v>
      </c>
    </row>
    <row r="1384" spans="1:20" ht="15.6">
      <c r="A1384" s="2">
        <v>3115</v>
      </c>
      <c r="B1384" s="10">
        <v>46219</v>
      </c>
      <c r="C1384" s="3">
        <f>YEAR(SalesDataTable[[#This Row],[Order Date]])</f>
        <v>2026</v>
      </c>
      <c r="D1384" s="13" t="str">
        <f>"Q"&amp;ROUNDUP(MONTH(SalesDataTable[[#This Row],[Order Date]])/3,0)</f>
        <v>Q3</v>
      </c>
      <c r="E1384" s="13">
        <f>MONTH(SalesDataTable[[#This Row],[Order Date]])</f>
        <v>7</v>
      </c>
      <c r="F1384" s="3" t="str">
        <f>TEXT(SalesDataTable[[#This Row],[Order Date]],"mmm")</f>
        <v>Jul</v>
      </c>
      <c r="G1384" s="3" t="s">
        <v>20</v>
      </c>
      <c r="H1384" s="3" t="s">
        <v>47</v>
      </c>
      <c r="I1384" s="3" t="s">
        <v>2</v>
      </c>
      <c r="J1384" s="3" t="s">
        <v>13</v>
      </c>
      <c r="K1384" s="3" t="s">
        <v>23</v>
      </c>
      <c r="L1384" s="3" t="s">
        <v>29</v>
      </c>
      <c r="M1384" s="7">
        <v>1</v>
      </c>
      <c r="N1384" s="4">
        <v>195.12</v>
      </c>
      <c r="O1384" s="5">
        <v>0</v>
      </c>
      <c r="P1384" s="4">
        <v>101.14</v>
      </c>
      <c r="Q1384" s="4">
        <f t="shared" si="84"/>
        <v>195.12</v>
      </c>
      <c r="R1384" s="4">
        <f t="shared" si="85"/>
        <v>101.14</v>
      </c>
      <c r="S1384" s="4">
        <f t="shared" si="86"/>
        <v>93.98</v>
      </c>
      <c r="T1384" s="6">
        <f t="shared" si="87"/>
        <v>0.48165231652316526</v>
      </c>
    </row>
    <row r="1385" spans="1:20" ht="15.6">
      <c r="A1385" s="2">
        <v>3546</v>
      </c>
      <c r="B1385" s="10">
        <v>46219</v>
      </c>
      <c r="C1385" s="3">
        <f>YEAR(SalesDataTable[[#This Row],[Order Date]])</f>
        <v>2026</v>
      </c>
      <c r="D1385" s="13" t="str">
        <f>"Q"&amp;ROUNDUP(MONTH(SalesDataTable[[#This Row],[Order Date]])/3,0)</f>
        <v>Q3</v>
      </c>
      <c r="E1385" s="13">
        <f>MONTH(SalesDataTable[[#This Row],[Order Date]])</f>
        <v>7</v>
      </c>
      <c r="F1385" s="3" t="str">
        <f>TEXT(SalesDataTable[[#This Row],[Order Date]],"mmm")</f>
        <v>Jul</v>
      </c>
      <c r="G1385" s="3" t="s">
        <v>0</v>
      </c>
      <c r="H1385" s="3" t="s">
        <v>50</v>
      </c>
      <c r="I1385" s="3" t="s">
        <v>2</v>
      </c>
      <c r="J1385" s="3" t="s">
        <v>13</v>
      </c>
      <c r="K1385" s="3" t="s">
        <v>4</v>
      </c>
      <c r="L1385" s="3" t="s">
        <v>26</v>
      </c>
      <c r="M1385" s="7">
        <v>2</v>
      </c>
      <c r="N1385" s="4">
        <v>39.69</v>
      </c>
      <c r="O1385" s="5">
        <v>0.05</v>
      </c>
      <c r="P1385" s="4">
        <v>16.88</v>
      </c>
      <c r="Q1385" s="4">
        <f t="shared" si="84"/>
        <v>75.410999999999987</v>
      </c>
      <c r="R1385" s="4">
        <f t="shared" si="85"/>
        <v>33.76</v>
      </c>
      <c r="S1385" s="4">
        <f t="shared" si="86"/>
        <v>41.650999999999989</v>
      </c>
      <c r="T1385" s="6">
        <f t="shared" si="87"/>
        <v>0.55231995332245953</v>
      </c>
    </row>
    <row r="1386" spans="1:20" ht="15.6">
      <c r="A1386" s="2">
        <v>4224</v>
      </c>
      <c r="B1386" s="10">
        <v>46219</v>
      </c>
      <c r="C1386" s="3">
        <f>YEAR(SalesDataTable[[#This Row],[Order Date]])</f>
        <v>2026</v>
      </c>
      <c r="D1386" s="13" t="str">
        <f>"Q"&amp;ROUNDUP(MONTH(SalesDataTable[[#This Row],[Order Date]])/3,0)</f>
        <v>Q3</v>
      </c>
      <c r="E1386" s="13">
        <f>MONTH(SalesDataTable[[#This Row],[Order Date]])</f>
        <v>7</v>
      </c>
      <c r="F1386" s="3" t="str">
        <f>TEXT(SalesDataTable[[#This Row],[Order Date]],"mmm")</f>
        <v>Jul</v>
      </c>
      <c r="G1386" s="3" t="s">
        <v>11</v>
      </c>
      <c r="H1386" s="3" t="s">
        <v>18</v>
      </c>
      <c r="I1386" s="3" t="s">
        <v>19</v>
      </c>
      <c r="J1386" s="3" t="s">
        <v>3</v>
      </c>
      <c r="K1386" s="3" t="s">
        <v>23</v>
      </c>
      <c r="L1386" s="3" t="s">
        <v>24</v>
      </c>
      <c r="M1386" s="7">
        <v>1</v>
      </c>
      <c r="N1386" s="4">
        <v>348.73</v>
      </c>
      <c r="O1386" s="5">
        <v>0.15</v>
      </c>
      <c r="P1386" s="4">
        <v>190.33</v>
      </c>
      <c r="Q1386" s="4">
        <f t="shared" si="84"/>
        <v>296.4205</v>
      </c>
      <c r="R1386" s="4">
        <f t="shared" si="85"/>
        <v>190.33</v>
      </c>
      <c r="S1386" s="4">
        <f t="shared" si="86"/>
        <v>106.09049999999999</v>
      </c>
      <c r="T1386" s="6">
        <f t="shared" si="87"/>
        <v>0.35790540802677273</v>
      </c>
    </row>
    <row r="1387" spans="1:20" ht="15.6">
      <c r="A1387" s="2">
        <v>4858</v>
      </c>
      <c r="B1387" s="10">
        <v>46219</v>
      </c>
      <c r="C1387" s="3">
        <f>YEAR(SalesDataTable[[#This Row],[Order Date]])</f>
        <v>2026</v>
      </c>
      <c r="D1387" s="13" t="str">
        <f>"Q"&amp;ROUNDUP(MONTH(SalesDataTable[[#This Row],[Order Date]])/3,0)</f>
        <v>Q3</v>
      </c>
      <c r="E1387" s="13">
        <f>MONTH(SalesDataTable[[#This Row],[Order Date]])</f>
        <v>7</v>
      </c>
      <c r="F1387" s="3" t="str">
        <f>TEXT(SalesDataTable[[#This Row],[Order Date]],"mmm")</f>
        <v>Jul</v>
      </c>
      <c r="G1387" s="3" t="s">
        <v>6</v>
      </c>
      <c r="H1387" s="3" t="s">
        <v>43</v>
      </c>
      <c r="I1387" s="3" t="s">
        <v>19</v>
      </c>
      <c r="J1387" s="3" t="s">
        <v>3</v>
      </c>
      <c r="K1387" s="3" t="s">
        <v>14</v>
      </c>
      <c r="L1387" s="3" t="s">
        <v>15</v>
      </c>
      <c r="M1387" s="7">
        <v>1</v>
      </c>
      <c r="N1387" s="4">
        <v>35.5</v>
      </c>
      <c r="O1387" s="5">
        <v>0</v>
      </c>
      <c r="P1387" s="4">
        <v>13.26</v>
      </c>
      <c r="Q1387" s="4">
        <f t="shared" si="84"/>
        <v>35.5</v>
      </c>
      <c r="R1387" s="4">
        <f t="shared" si="85"/>
        <v>13.26</v>
      </c>
      <c r="S1387" s="4">
        <f t="shared" si="86"/>
        <v>22.240000000000002</v>
      </c>
      <c r="T1387" s="6">
        <f t="shared" si="87"/>
        <v>0.62647887323943663</v>
      </c>
    </row>
    <row r="1388" spans="1:20" ht="15.6">
      <c r="A1388" s="2">
        <v>768</v>
      </c>
      <c r="B1388" s="10">
        <v>46220</v>
      </c>
      <c r="C1388" s="3">
        <f>YEAR(SalesDataTable[[#This Row],[Order Date]])</f>
        <v>2026</v>
      </c>
      <c r="D1388" s="13" t="str">
        <f>"Q"&amp;ROUNDUP(MONTH(SalesDataTable[[#This Row],[Order Date]])/3,0)</f>
        <v>Q3</v>
      </c>
      <c r="E1388" s="13">
        <f>MONTH(SalesDataTable[[#This Row],[Order Date]])</f>
        <v>7</v>
      </c>
      <c r="F1388" s="3" t="str">
        <f>TEXT(SalesDataTable[[#This Row],[Order Date]],"mmm")</f>
        <v>Jul</v>
      </c>
      <c r="G1388" s="3" t="s">
        <v>0</v>
      </c>
      <c r="H1388" s="3" t="s">
        <v>36</v>
      </c>
      <c r="I1388" s="3" t="s">
        <v>2</v>
      </c>
      <c r="J1388" s="3" t="s">
        <v>16</v>
      </c>
      <c r="K1388" s="3" t="s">
        <v>14</v>
      </c>
      <c r="L1388" s="3" t="s">
        <v>32</v>
      </c>
      <c r="M1388" s="7">
        <v>1</v>
      </c>
      <c r="N1388" s="4">
        <v>46.44</v>
      </c>
      <c r="O1388" s="5">
        <v>0</v>
      </c>
      <c r="P1388" s="4">
        <v>18.47</v>
      </c>
      <c r="Q1388" s="4">
        <f t="shared" si="84"/>
        <v>46.44</v>
      </c>
      <c r="R1388" s="4">
        <f t="shared" si="85"/>
        <v>18.47</v>
      </c>
      <c r="S1388" s="4">
        <f t="shared" si="86"/>
        <v>27.97</v>
      </c>
      <c r="T1388" s="6">
        <f t="shared" si="87"/>
        <v>0.60228251507321273</v>
      </c>
    </row>
    <row r="1389" spans="1:20" ht="15.6">
      <c r="A1389" s="2">
        <v>1901</v>
      </c>
      <c r="B1389" s="10">
        <v>46220</v>
      </c>
      <c r="C1389" s="3">
        <f>YEAR(SalesDataTable[[#This Row],[Order Date]])</f>
        <v>2026</v>
      </c>
      <c r="D1389" s="13" t="str">
        <f>"Q"&amp;ROUNDUP(MONTH(SalesDataTable[[#This Row],[Order Date]])/3,0)</f>
        <v>Q3</v>
      </c>
      <c r="E1389" s="13">
        <f>MONTH(SalesDataTable[[#This Row],[Order Date]])</f>
        <v>7</v>
      </c>
      <c r="F1389" s="3" t="str">
        <f>TEXT(SalesDataTable[[#This Row],[Order Date]],"mmm")</f>
        <v>Jul</v>
      </c>
      <c r="G1389" s="3" t="s">
        <v>6</v>
      </c>
      <c r="H1389" s="3" t="s">
        <v>49</v>
      </c>
      <c r="I1389" s="3" t="s">
        <v>2</v>
      </c>
      <c r="J1389" s="3" t="s">
        <v>13</v>
      </c>
      <c r="K1389" s="3" t="s">
        <v>9</v>
      </c>
      <c r="L1389" s="3" t="s">
        <v>46</v>
      </c>
      <c r="M1389" s="7">
        <v>1</v>
      </c>
      <c r="N1389" s="4">
        <v>70.44</v>
      </c>
      <c r="O1389" s="5">
        <v>0.05</v>
      </c>
      <c r="P1389" s="4">
        <v>32.229999999999997</v>
      </c>
      <c r="Q1389" s="4">
        <f t="shared" si="84"/>
        <v>66.917999999999992</v>
      </c>
      <c r="R1389" s="4">
        <f t="shared" si="85"/>
        <v>32.229999999999997</v>
      </c>
      <c r="S1389" s="4">
        <f t="shared" si="86"/>
        <v>34.687999999999995</v>
      </c>
      <c r="T1389" s="6">
        <f t="shared" si="87"/>
        <v>0.51836576108072563</v>
      </c>
    </row>
    <row r="1390" spans="1:20" ht="15.6">
      <c r="A1390" s="2">
        <v>2226</v>
      </c>
      <c r="B1390" s="10">
        <v>46220</v>
      </c>
      <c r="C1390" s="3">
        <f>YEAR(SalesDataTable[[#This Row],[Order Date]])</f>
        <v>2026</v>
      </c>
      <c r="D1390" s="13" t="str">
        <f>"Q"&amp;ROUNDUP(MONTH(SalesDataTable[[#This Row],[Order Date]])/3,0)</f>
        <v>Q3</v>
      </c>
      <c r="E1390" s="13">
        <f>MONTH(SalesDataTable[[#This Row],[Order Date]])</f>
        <v>7</v>
      </c>
      <c r="F1390" s="3" t="str">
        <f>TEXT(SalesDataTable[[#This Row],[Order Date]],"mmm")</f>
        <v>Jul</v>
      </c>
      <c r="G1390" s="3" t="s">
        <v>0</v>
      </c>
      <c r="H1390" s="3" t="s">
        <v>50</v>
      </c>
      <c r="I1390" s="3" t="s">
        <v>19</v>
      </c>
      <c r="J1390" s="3" t="s">
        <v>13</v>
      </c>
      <c r="K1390" s="3" t="s">
        <v>9</v>
      </c>
      <c r="L1390" s="3" t="s">
        <v>46</v>
      </c>
      <c r="M1390" s="7">
        <v>1</v>
      </c>
      <c r="N1390" s="4">
        <v>69.78</v>
      </c>
      <c r="O1390" s="5">
        <v>0.05</v>
      </c>
      <c r="P1390" s="4">
        <v>32.83</v>
      </c>
      <c r="Q1390" s="4">
        <f t="shared" si="84"/>
        <v>66.290999999999997</v>
      </c>
      <c r="R1390" s="4">
        <f t="shared" si="85"/>
        <v>32.83</v>
      </c>
      <c r="S1390" s="4">
        <f t="shared" si="86"/>
        <v>33.460999999999999</v>
      </c>
      <c r="T1390" s="6">
        <f t="shared" si="87"/>
        <v>0.50475931876121949</v>
      </c>
    </row>
    <row r="1391" spans="1:20" ht="15.6">
      <c r="A1391" s="2">
        <v>2660</v>
      </c>
      <c r="B1391" s="10">
        <v>46220</v>
      </c>
      <c r="C1391" s="3">
        <f>YEAR(SalesDataTable[[#This Row],[Order Date]])</f>
        <v>2026</v>
      </c>
      <c r="D1391" s="13" t="str">
        <f>"Q"&amp;ROUNDUP(MONTH(SalesDataTable[[#This Row],[Order Date]])/3,0)</f>
        <v>Q3</v>
      </c>
      <c r="E1391" s="13">
        <f>MONTH(SalesDataTable[[#This Row],[Order Date]])</f>
        <v>7</v>
      </c>
      <c r="F1391" s="3" t="str">
        <f>TEXT(SalesDataTable[[#This Row],[Order Date]],"mmm")</f>
        <v>Jul</v>
      </c>
      <c r="G1391" s="3" t="s">
        <v>11</v>
      </c>
      <c r="H1391" s="3" t="s">
        <v>25</v>
      </c>
      <c r="I1391" s="3" t="s">
        <v>19</v>
      </c>
      <c r="J1391" s="3" t="s">
        <v>13</v>
      </c>
      <c r="K1391" s="3" t="s">
        <v>14</v>
      </c>
      <c r="L1391" s="3" t="s">
        <v>15</v>
      </c>
      <c r="M1391" s="7">
        <v>4</v>
      </c>
      <c r="N1391" s="4">
        <v>35.450000000000003</v>
      </c>
      <c r="O1391" s="5">
        <v>0.1</v>
      </c>
      <c r="P1391" s="4">
        <v>13.83</v>
      </c>
      <c r="Q1391" s="4">
        <f t="shared" si="84"/>
        <v>127.62000000000002</v>
      </c>
      <c r="R1391" s="4">
        <f t="shared" si="85"/>
        <v>55.32</v>
      </c>
      <c r="S1391" s="4">
        <f t="shared" si="86"/>
        <v>72.300000000000011</v>
      </c>
      <c r="T1391" s="6">
        <f t="shared" si="87"/>
        <v>0.56652562294311237</v>
      </c>
    </row>
    <row r="1392" spans="1:20" ht="15.6">
      <c r="A1392" s="2">
        <v>3004</v>
      </c>
      <c r="B1392" s="10">
        <v>46220</v>
      </c>
      <c r="C1392" s="3">
        <f>YEAR(SalesDataTable[[#This Row],[Order Date]])</f>
        <v>2026</v>
      </c>
      <c r="D1392" s="13" t="str">
        <f>"Q"&amp;ROUNDUP(MONTH(SalesDataTable[[#This Row],[Order Date]])/3,0)</f>
        <v>Q3</v>
      </c>
      <c r="E1392" s="13">
        <f>MONTH(SalesDataTable[[#This Row],[Order Date]])</f>
        <v>7</v>
      </c>
      <c r="F1392" s="3" t="str">
        <f>TEXT(SalesDataTable[[#This Row],[Order Date]],"mmm")</f>
        <v>Jul</v>
      </c>
      <c r="G1392" s="3" t="s">
        <v>20</v>
      </c>
      <c r="H1392" s="3" t="s">
        <v>33</v>
      </c>
      <c r="I1392" s="3" t="s">
        <v>2</v>
      </c>
      <c r="J1392" s="3" t="s">
        <v>3</v>
      </c>
      <c r="K1392" s="3" t="s">
        <v>4</v>
      </c>
      <c r="L1392" s="3" t="s">
        <v>22</v>
      </c>
      <c r="M1392" s="7">
        <v>1</v>
      </c>
      <c r="N1392" s="4">
        <v>50.82</v>
      </c>
      <c r="O1392" s="5">
        <v>0.05</v>
      </c>
      <c r="P1392" s="4">
        <v>22.36</v>
      </c>
      <c r="Q1392" s="4">
        <f t="shared" si="84"/>
        <v>48.278999999999996</v>
      </c>
      <c r="R1392" s="4">
        <f t="shared" si="85"/>
        <v>22.36</v>
      </c>
      <c r="S1392" s="4">
        <f t="shared" si="86"/>
        <v>25.918999999999997</v>
      </c>
      <c r="T1392" s="6">
        <f t="shared" si="87"/>
        <v>0.5368586756146565</v>
      </c>
    </row>
    <row r="1393" spans="1:20" ht="15.6">
      <c r="A1393" s="2">
        <v>4020</v>
      </c>
      <c r="B1393" s="10">
        <v>46220</v>
      </c>
      <c r="C1393" s="3">
        <f>YEAR(SalesDataTable[[#This Row],[Order Date]])</f>
        <v>2026</v>
      </c>
      <c r="D1393" s="13" t="str">
        <f>"Q"&amp;ROUNDUP(MONTH(SalesDataTable[[#This Row],[Order Date]])/3,0)</f>
        <v>Q3</v>
      </c>
      <c r="E1393" s="13">
        <f>MONTH(SalesDataTable[[#This Row],[Order Date]])</f>
        <v>7</v>
      </c>
      <c r="F1393" s="3" t="str">
        <f>TEXT(SalesDataTable[[#This Row],[Order Date]],"mmm")</f>
        <v>Jul</v>
      </c>
      <c r="G1393" s="3" t="s">
        <v>11</v>
      </c>
      <c r="H1393" s="3" t="s">
        <v>12</v>
      </c>
      <c r="I1393" s="3" t="s">
        <v>2</v>
      </c>
      <c r="J1393" s="3" t="s">
        <v>3</v>
      </c>
      <c r="K1393" s="3" t="s">
        <v>23</v>
      </c>
      <c r="L1393" s="3" t="s">
        <v>51</v>
      </c>
      <c r="M1393" s="7">
        <v>1</v>
      </c>
      <c r="N1393" s="4">
        <v>126.13</v>
      </c>
      <c r="O1393" s="5">
        <v>0.15</v>
      </c>
      <c r="P1393" s="4">
        <v>60.43</v>
      </c>
      <c r="Q1393" s="4">
        <f t="shared" si="84"/>
        <v>107.2105</v>
      </c>
      <c r="R1393" s="4">
        <f t="shared" si="85"/>
        <v>60.43</v>
      </c>
      <c r="S1393" s="4">
        <f t="shared" si="86"/>
        <v>46.780499999999996</v>
      </c>
      <c r="T1393" s="6">
        <f t="shared" si="87"/>
        <v>0.43634252242084498</v>
      </c>
    </row>
    <row r="1394" spans="1:20" ht="15.6">
      <c r="A1394" s="2">
        <v>4154</v>
      </c>
      <c r="B1394" s="10">
        <v>46220</v>
      </c>
      <c r="C1394" s="3">
        <f>YEAR(SalesDataTable[[#This Row],[Order Date]])</f>
        <v>2026</v>
      </c>
      <c r="D1394" s="13" t="str">
        <f>"Q"&amp;ROUNDUP(MONTH(SalesDataTable[[#This Row],[Order Date]])/3,0)</f>
        <v>Q3</v>
      </c>
      <c r="E1394" s="13">
        <f>MONTH(SalesDataTable[[#This Row],[Order Date]])</f>
        <v>7</v>
      </c>
      <c r="F1394" s="3" t="str">
        <f>TEXT(SalesDataTable[[#This Row],[Order Date]],"mmm")</f>
        <v>Jul</v>
      </c>
      <c r="G1394" s="3" t="s">
        <v>11</v>
      </c>
      <c r="H1394" s="3" t="s">
        <v>39</v>
      </c>
      <c r="I1394" s="3" t="s">
        <v>2</v>
      </c>
      <c r="J1394" s="3" t="s">
        <v>3</v>
      </c>
      <c r="K1394" s="3" t="s">
        <v>9</v>
      </c>
      <c r="L1394" s="3" t="s">
        <v>46</v>
      </c>
      <c r="M1394" s="7">
        <v>3</v>
      </c>
      <c r="N1394" s="4">
        <v>72.150000000000006</v>
      </c>
      <c r="O1394" s="5">
        <v>0</v>
      </c>
      <c r="P1394" s="4">
        <v>33.01</v>
      </c>
      <c r="Q1394" s="4">
        <f t="shared" si="84"/>
        <v>216.45000000000002</v>
      </c>
      <c r="R1394" s="4">
        <f t="shared" si="85"/>
        <v>99.03</v>
      </c>
      <c r="S1394" s="4">
        <f t="shared" si="86"/>
        <v>117.42000000000002</v>
      </c>
      <c r="T1394" s="6">
        <f t="shared" si="87"/>
        <v>0.54248094248094247</v>
      </c>
    </row>
    <row r="1395" spans="1:20" ht="15.6">
      <c r="A1395" s="2">
        <v>4957</v>
      </c>
      <c r="B1395" s="10">
        <v>46220</v>
      </c>
      <c r="C1395" s="3">
        <f>YEAR(SalesDataTable[[#This Row],[Order Date]])</f>
        <v>2026</v>
      </c>
      <c r="D1395" s="13" t="str">
        <f>"Q"&amp;ROUNDUP(MONTH(SalesDataTable[[#This Row],[Order Date]])/3,0)</f>
        <v>Q3</v>
      </c>
      <c r="E1395" s="13">
        <f>MONTH(SalesDataTable[[#This Row],[Order Date]])</f>
        <v>7</v>
      </c>
      <c r="F1395" s="3" t="str">
        <f>TEXT(SalesDataTable[[#This Row],[Order Date]],"mmm")</f>
        <v>Jul</v>
      </c>
      <c r="G1395" s="3" t="s">
        <v>6</v>
      </c>
      <c r="H1395" s="3" t="s">
        <v>7</v>
      </c>
      <c r="I1395" s="3" t="s">
        <v>2</v>
      </c>
      <c r="J1395" s="3" t="s">
        <v>3</v>
      </c>
      <c r="K1395" s="3" t="s">
        <v>34</v>
      </c>
      <c r="L1395" s="3" t="s">
        <v>42</v>
      </c>
      <c r="M1395" s="7">
        <v>1</v>
      </c>
      <c r="N1395" s="4">
        <v>35.58</v>
      </c>
      <c r="O1395" s="5">
        <v>0</v>
      </c>
      <c r="P1395" s="4">
        <v>13.68</v>
      </c>
      <c r="Q1395" s="4">
        <f t="shared" si="84"/>
        <v>35.58</v>
      </c>
      <c r="R1395" s="4">
        <f t="shared" si="85"/>
        <v>13.68</v>
      </c>
      <c r="S1395" s="4">
        <f t="shared" si="86"/>
        <v>21.9</v>
      </c>
      <c r="T1395" s="6">
        <f t="shared" si="87"/>
        <v>0.61551433389544685</v>
      </c>
    </row>
    <row r="1396" spans="1:20" ht="15.6">
      <c r="A1396" s="2">
        <v>945</v>
      </c>
      <c r="B1396" s="10">
        <v>46221</v>
      </c>
      <c r="C1396" s="3">
        <f>YEAR(SalesDataTable[[#This Row],[Order Date]])</f>
        <v>2026</v>
      </c>
      <c r="D1396" s="13" t="str">
        <f>"Q"&amp;ROUNDUP(MONTH(SalesDataTable[[#This Row],[Order Date]])/3,0)</f>
        <v>Q3</v>
      </c>
      <c r="E1396" s="13">
        <f>MONTH(SalesDataTable[[#This Row],[Order Date]])</f>
        <v>7</v>
      </c>
      <c r="F1396" s="3" t="str">
        <f>TEXT(SalesDataTable[[#This Row],[Order Date]],"mmm")</f>
        <v>Jul</v>
      </c>
      <c r="G1396" s="3" t="s">
        <v>11</v>
      </c>
      <c r="H1396" s="3" t="s">
        <v>18</v>
      </c>
      <c r="I1396" s="3" t="s">
        <v>2</v>
      </c>
      <c r="J1396" s="3" t="s">
        <v>13</v>
      </c>
      <c r="K1396" s="3" t="s">
        <v>9</v>
      </c>
      <c r="L1396" s="3" t="s">
        <v>37</v>
      </c>
      <c r="M1396" s="7">
        <v>1</v>
      </c>
      <c r="N1396" s="4">
        <v>154.9</v>
      </c>
      <c r="O1396" s="5">
        <v>0.05</v>
      </c>
      <c r="P1396" s="4">
        <v>77.819999999999993</v>
      </c>
      <c r="Q1396" s="4">
        <f t="shared" si="84"/>
        <v>147.155</v>
      </c>
      <c r="R1396" s="4">
        <f t="shared" si="85"/>
        <v>77.819999999999993</v>
      </c>
      <c r="S1396" s="4">
        <f t="shared" si="86"/>
        <v>69.335000000000008</v>
      </c>
      <c r="T1396" s="6">
        <f t="shared" si="87"/>
        <v>0.47116985491488572</v>
      </c>
    </row>
    <row r="1397" spans="1:20" ht="15.6">
      <c r="A1397" s="2">
        <v>1726</v>
      </c>
      <c r="B1397" s="10">
        <v>46221</v>
      </c>
      <c r="C1397" s="3">
        <f>YEAR(SalesDataTable[[#This Row],[Order Date]])</f>
        <v>2026</v>
      </c>
      <c r="D1397" s="13" t="str">
        <f>"Q"&amp;ROUNDUP(MONTH(SalesDataTable[[#This Row],[Order Date]])/3,0)</f>
        <v>Q3</v>
      </c>
      <c r="E1397" s="13">
        <f>MONTH(SalesDataTable[[#This Row],[Order Date]])</f>
        <v>7</v>
      </c>
      <c r="F1397" s="3" t="str">
        <f>TEXT(SalesDataTable[[#This Row],[Order Date]],"mmm")</f>
        <v>Jul</v>
      </c>
      <c r="G1397" s="3" t="s">
        <v>6</v>
      </c>
      <c r="H1397" s="3" t="s">
        <v>49</v>
      </c>
      <c r="I1397" s="3" t="s">
        <v>19</v>
      </c>
      <c r="J1397" s="3" t="s">
        <v>16</v>
      </c>
      <c r="K1397" s="3" t="s">
        <v>23</v>
      </c>
      <c r="L1397" s="3" t="s">
        <v>40</v>
      </c>
      <c r="M1397" s="7">
        <v>2</v>
      </c>
      <c r="N1397" s="4">
        <v>80.98</v>
      </c>
      <c r="O1397" s="5">
        <v>0.05</v>
      </c>
      <c r="P1397" s="4">
        <v>39.85</v>
      </c>
      <c r="Q1397" s="4">
        <f t="shared" si="84"/>
        <v>153.86199999999999</v>
      </c>
      <c r="R1397" s="4">
        <f t="shared" si="85"/>
        <v>79.7</v>
      </c>
      <c r="S1397" s="4">
        <f t="shared" si="86"/>
        <v>74.161999999999992</v>
      </c>
      <c r="T1397" s="6">
        <f t="shared" si="87"/>
        <v>0.48200335365457353</v>
      </c>
    </row>
    <row r="1398" spans="1:20" ht="15.6">
      <c r="A1398" s="2">
        <v>1790</v>
      </c>
      <c r="B1398" s="10">
        <v>46221</v>
      </c>
      <c r="C1398" s="3">
        <f>YEAR(SalesDataTable[[#This Row],[Order Date]])</f>
        <v>2026</v>
      </c>
      <c r="D1398" s="13" t="str">
        <f>"Q"&amp;ROUNDUP(MONTH(SalesDataTable[[#This Row],[Order Date]])/3,0)</f>
        <v>Q3</v>
      </c>
      <c r="E1398" s="13">
        <f>MONTH(SalesDataTable[[#This Row],[Order Date]])</f>
        <v>7</v>
      </c>
      <c r="F1398" s="3" t="str">
        <f>TEXT(SalesDataTable[[#This Row],[Order Date]],"mmm")</f>
        <v>Jul</v>
      </c>
      <c r="G1398" s="3" t="s">
        <v>6</v>
      </c>
      <c r="H1398" s="3" t="s">
        <v>43</v>
      </c>
      <c r="I1398" s="3" t="s">
        <v>2</v>
      </c>
      <c r="J1398" s="3" t="s">
        <v>13</v>
      </c>
      <c r="K1398" s="3" t="s">
        <v>9</v>
      </c>
      <c r="L1398" s="3" t="s">
        <v>10</v>
      </c>
      <c r="M1398" s="7">
        <v>1</v>
      </c>
      <c r="N1398" s="4">
        <v>91.36</v>
      </c>
      <c r="O1398" s="5">
        <v>0</v>
      </c>
      <c r="P1398" s="4">
        <v>44.86</v>
      </c>
      <c r="Q1398" s="4">
        <f t="shared" si="84"/>
        <v>91.36</v>
      </c>
      <c r="R1398" s="4">
        <f t="shared" si="85"/>
        <v>44.86</v>
      </c>
      <c r="S1398" s="4">
        <f t="shared" si="86"/>
        <v>46.5</v>
      </c>
      <c r="T1398" s="6">
        <f t="shared" si="87"/>
        <v>0.50897548161120842</v>
      </c>
    </row>
    <row r="1399" spans="1:20" ht="15.6">
      <c r="A1399" s="2">
        <v>2193</v>
      </c>
      <c r="B1399" s="10">
        <v>46221</v>
      </c>
      <c r="C1399" s="3">
        <f>YEAR(SalesDataTable[[#This Row],[Order Date]])</f>
        <v>2026</v>
      </c>
      <c r="D1399" s="13" t="str">
        <f>"Q"&amp;ROUNDUP(MONTH(SalesDataTable[[#This Row],[Order Date]])/3,0)</f>
        <v>Q3</v>
      </c>
      <c r="E1399" s="13">
        <f>MONTH(SalesDataTable[[#This Row],[Order Date]])</f>
        <v>7</v>
      </c>
      <c r="F1399" s="3" t="str">
        <f>TEXT(SalesDataTable[[#This Row],[Order Date]],"mmm")</f>
        <v>Jul</v>
      </c>
      <c r="G1399" s="3" t="s">
        <v>11</v>
      </c>
      <c r="H1399" s="3" t="s">
        <v>12</v>
      </c>
      <c r="I1399" s="3" t="s">
        <v>2</v>
      </c>
      <c r="J1399" s="3" t="s">
        <v>3</v>
      </c>
      <c r="K1399" s="3" t="s">
        <v>4</v>
      </c>
      <c r="L1399" s="3" t="s">
        <v>26</v>
      </c>
      <c r="M1399" s="7">
        <v>2</v>
      </c>
      <c r="N1399" s="4">
        <v>39.409999999999997</v>
      </c>
      <c r="O1399" s="5">
        <v>0</v>
      </c>
      <c r="P1399" s="4">
        <v>16.8</v>
      </c>
      <c r="Q1399" s="4">
        <f t="shared" si="84"/>
        <v>78.819999999999993</v>
      </c>
      <c r="R1399" s="4">
        <f t="shared" si="85"/>
        <v>33.6</v>
      </c>
      <c r="S1399" s="4">
        <f t="shared" si="86"/>
        <v>45.219999999999992</v>
      </c>
      <c r="T1399" s="6">
        <f t="shared" si="87"/>
        <v>0.57371225577264651</v>
      </c>
    </row>
    <row r="1400" spans="1:20" ht="15.6">
      <c r="A1400" s="2">
        <v>2781</v>
      </c>
      <c r="B1400" s="10">
        <v>46221</v>
      </c>
      <c r="C1400" s="3">
        <f>YEAR(SalesDataTable[[#This Row],[Order Date]])</f>
        <v>2026</v>
      </c>
      <c r="D1400" s="13" t="str">
        <f>"Q"&amp;ROUNDUP(MONTH(SalesDataTable[[#This Row],[Order Date]])/3,0)</f>
        <v>Q3</v>
      </c>
      <c r="E1400" s="13">
        <f>MONTH(SalesDataTable[[#This Row],[Order Date]])</f>
        <v>7</v>
      </c>
      <c r="F1400" s="3" t="str">
        <f>TEXT(SalesDataTable[[#This Row],[Order Date]],"mmm")</f>
        <v>Jul</v>
      </c>
      <c r="G1400" s="3" t="s">
        <v>0</v>
      </c>
      <c r="H1400" s="3" t="s">
        <v>1</v>
      </c>
      <c r="I1400" s="3" t="s">
        <v>2</v>
      </c>
      <c r="J1400" s="3" t="s">
        <v>3</v>
      </c>
      <c r="K1400" s="3" t="s">
        <v>14</v>
      </c>
      <c r="L1400" s="3" t="s">
        <v>44</v>
      </c>
      <c r="M1400" s="7">
        <v>2</v>
      </c>
      <c r="N1400" s="4">
        <v>134.99</v>
      </c>
      <c r="O1400" s="5">
        <v>0</v>
      </c>
      <c r="P1400" s="4">
        <v>68.77</v>
      </c>
      <c r="Q1400" s="4">
        <f t="shared" si="84"/>
        <v>269.98</v>
      </c>
      <c r="R1400" s="4">
        <f t="shared" si="85"/>
        <v>137.54</v>
      </c>
      <c r="S1400" s="4">
        <f t="shared" si="86"/>
        <v>132.44000000000003</v>
      </c>
      <c r="T1400" s="6">
        <f t="shared" si="87"/>
        <v>0.49055485591525305</v>
      </c>
    </row>
    <row r="1401" spans="1:20" ht="15.6">
      <c r="A1401" s="2">
        <v>3043</v>
      </c>
      <c r="B1401" s="10">
        <v>46221</v>
      </c>
      <c r="C1401" s="3">
        <f>YEAR(SalesDataTable[[#This Row],[Order Date]])</f>
        <v>2026</v>
      </c>
      <c r="D1401" s="13" t="str">
        <f>"Q"&amp;ROUNDUP(MONTH(SalesDataTable[[#This Row],[Order Date]])/3,0)</f>
        <v>Q3</v>
      </c>
      <c r="E1401" s="13">
        <f>MONTH(SalesDataTable[[#This Row],[Order Date]])</f>
        <v>7</v>
      </c>
      <c r="F1401" s="3" t="str">
        <f>TEXT(SalesDataTable[[#This Row],[Order Date]],"mmm")</f>
        <v>Jul</v>
      </c>
      <c r="G1401" s="3" t="s">
        <v>6</v>
      </c>
      <c r="H1401" s="3" t="s">
        <v>43</v>
      </c>
      <c r="I1401" s="3" t="s">
        <v>28</v>
      </c>
      <c r="J1401" s="3" t="s">
        <v>13</v>
      </c>
      <c r="K1401" s="3" t="s">
        <v>4</v>
      </c>
      <c r="L1401" s="3" t="s">
        <v>26</v>
      </c>
      <c r="M1401" s="7">
        <v>2</v>
      </c>
      <c r="N1401" s="4">
        <v>40.93</v>
      </c>
      <c r="O1401" s="5">
        <v>0.05</v>
      </c>
      <c r="P1401" s="4">
        <v>16.89</v>
      </c>
      <c r="Q1401" s="4">
        <f t="shared" si="84"/>
        <v>77.766999999999996</v>
      </c>
      <c r="R1401" s="4">
        <f t="shared" si="85"/>
        <v>33.78</v>
      </c>
      <c r="S1401" s="4">
        <f t="shared" si="86"/>
        <v>43.986999999999995</v>
      </c>
      <c r="T1401" s="6">
        <f t="shared" si="87"/>
        <v>0.56562552239381736</v>
      </c>
    </row>
    <row r="1402" spans="1:20" ht="15.6">
      <c r="A1402" s="2">
        <v>3102</v>
      </c>
      <c r="B1402" s="10">
        <v>46221</v>
      </c>
      <c r="C1402" s="3">
        <f>YEAR(SalesDataTable[[#This Row],[Order Date]])</f>
        <v>2026</v>
      </c>
      <c r="D1402" s="13" t="str">
        <f>"Q"&amp;ROUNDUP(MONTH(SalesDataTable[[#This Row],[Order Date]])/3,0)</f>
        <v>Q3</v>
      </c>
      <c r="E1402" s="13">
        <f>MONTH(SalesDataTable[[#This Row],[Order Date]])</f>
        <v>7</v>
      </c>
      <c r="F1402" s="3" t="str">
        <f>TEXT(SalesDataTable[[#This Row],[Order Date]],"mmm")</f>
        <v>Jul</v>
      </c>
      <c r="G1402" s="3" t="s">
        <v>20</v>
      </c>
      <c r="H1402" s="3" t="s">
        <v>47</v>
      </c>
      <c r="I1402" s="3" t="s">
        <v>28</v>
      </c>
      <c r="J1402" s="3" t="s">
        <v>3</v>
      </c>
      <c r="K1402" s="3" t="s">
        <v>9</v>
      </c>
      <c r="L1402" s="3" t="s">
        <v>10</v>
      </c>
      <c r="M1402" s="7">
        <v>1</v>
      </c>
      <c r="N1402" s="4">
        <v>90.02</v>
      </c>
      <c r="O1402" s="5">
        <v>0.05</v>
      </c>
      <c r="P1402" s="4">
        <v>45.83</v>
      </c>
      <c r="Q1402" s="4">
        <f t="shared" si="84"/>
        <v>85.518999999999991</v>
      </c>
      <c r="R1402" s="4">
        <f t="shared" si="85"/>
        <v>45.83</v>
      </c>
      <c r="S1402" s="4">
        <f t="shared" si="86"/>
        <v>39.688999999999993</v>
      </c>
      <c r="T1402" s="6">
        <f t="shared" si="87"/>
        <v>0.46409569803201622</v>
      </c>
    </row>
    <row r="1403" spans="1:20" ht="15.6">
      <c r="A1403" s="2">
        <v>3156</v>
      </c>
      <c r="B1403" s="10">
        <v>46221</v>
      </c>
      <c r="C1403" s="3">
        <f>YEAR(SalesDataTable[[#This Row],[Order Date]])</f>
        <v>2026</v>
      </c>
      <c r="D1403" s="13" t="str">
        <f>"Q"&amp;ROUNDUP(MONTH(SalesDataTable[[#This Row],[Order Date]])/3,0)</f>
        <v>Q3</v>
      </c>
      <c r="E1403" s="13">
        <f>MONTH(SalesDataTable[[#This Row],[Order Date]])</f>
        <v>7</v>
      </c>
      <c r="F1403" s="3" t="str">
        <f>TEXT(SalesDataTable[[#This Row],[Order Date]],"mmm")</f>
        <v>Jul</v>
      </c>
      <c r="G1403" s="3" t="s">
        <v>0</v>
      </c>
      <c r="H1403" s="3" t="s">
        <v>1</v>
      </c>
      <c r="I1403" s="3" t="s">
        <v>19</v>
      </c>
      <c r="J1403" s="3" t="s">
        <v>3</v>
      </c>
      <c r="K1403" s="3" t="s">
        <v>34</v>
      </c>
      <c r="L1403" s="3" t="s">
        <v>45</v>
      </c>
      <c r="M1403" s="7">
        <v>2</v>
      </c>
      <c r="N1403" s="4">
        <v>50.73</v>
      </c>
      <c r="O1403" s="5">
        <v>0</v>
      </c>
      <c r="P1403" s="4">
        <v>21.87</v>
      </c>
      <c r="Q1403" s="4">
        <f t="shared" si="84"/>
        <v>101.46</v>
      </c>
      <c r="R1403" s="4">
        <f t="shared" si="85"/>
        <v>43.74</v>
      </c>
      <c r="S1403" s="4">
        <f t="shared" si="86"/>
        <v>57.719999999999992</v>
      </c>
      <c r="T1403" s="6">
        <f t="shared" si="87"/>
        <v>0.56889414547604966</v>
      </c>
    </row>
    <row r="1404" spans="1:20" ht="15.6">
      <c r="A1404" s="2">
        <v>3308</v>
      </c>
      <c r="B1404" s="10">
        <v>46221</v>
      </c>
      <c r="C1404" s="3">
        <f>YEAR(SalesDataTable[[#This Row],[Order Date]])</f>
        <v>2026</v>
      </c>
      <c r="D1404" s="13" t="str">
        <f>"Q"&amp;ROUNDUP(MONTH(SalesDataTable[[#This Row],[Order Date]])/3,0)</f>
        <v>Q3</v>
      </c>
      <c r="E1404" s="13">
        <f>MONTH(SalesDataTable[[#This Row],[Order Date]])</f>
        <v>7</v>
      </c>
      <c r="F1404" s="3" t="str">
        <f>TEXT(SalesDataTable[[#This Row],[Order Date]],"mmm")</f>
        <v>Jul</v>
      </c>
      <c r="G1404" s="3" t="s">
        <v>20</v>
      </c>
      <c r="H1404" s="3" t="s">
        <v>47</v>
      </c>
      <c r="I1404" s="3" t="s">
        <v>19</v>
      </c>
      <c r="J1404" s="3" t="s">
        <v>13</v>
      </c>
      <c r="K1404" s="3" t="s">
        <v>34</v>
      </c>
      <c r="L1404" s="3" t="s">
        <v>38</v>
      </c>
      <c r="M1404" s="7">
        <v>3</v>
      </c>
      <c r="N1404" s="4">
        <v>121.05</v>
      </c>
      <c r="O1404" s="5">
        <v>0.05</v>
      </c>
      <c r="P1404" s="4">
        <v>68.56</v>
      </c>
      <c r="Q1404" s="4">
        <f t="shared" si="84"/>
        <v>344.99249999999995</v>
      </c>
      <c r="R1404" s="4">
        <f t="shared" si="85"/>
        <v>205.68</v>
      </c>
      <c r="S1404" s="4">
        <f t="shared" si="86"/>
        <v>139.31249999999994</v>
      </c>
      <c r="T1404" s="6">
        <f t="shared" si="87"/>
        <v>0.40381312637231231</v>
      </c>
    </row>
    <row r="1405" spans="1:20" ht="15.6">
      <c r="A1405" s="2">
        <v>3329</v>
      </c>
      <c r="B1405" s="10">
        <v>46221</v>
      </c>
      <c r="C1405" s="3">
        <f>YEAR(SalesDataTable[[#This Row],[Order Date]])</f>
        <v>2026</v>
      </c>
      <c r="D1405" s="13" t="str">
        <f>"Q"&amp;ROUNDUP(MONTH(SalesDataTable[[#This Row],[Order Date]])/3,0)</f>
        <v>Q3</v>
      </c>
      <c r="E1405" s="13">
        <f>MONTH(SalesDataTable[[#This Row],[Order Date]])</f>
        <v>7</v>
      </c>
      <c r="F1405" s="3" t="str">
        <f>TEXT(SalesDataTable[[#This Row],[Order Date]],"mmm")</f>
        <v>Jul</v>
      </c>
      <c r="G1405" s="3" t="s">
        <v>6</v>
      </c>
      <c r="H1405" s="3" t="s">
        <v>41</v>
      </c>
      <c r="I1405" s="3" t="s">
        <v>2</v>
      </c>
      <c r="J1405" s="3" t="s">
        <v>13</v>
      </c>
      <c r="K1405" s="3" t="s">
        <v>4</v>
      </c>
      <c r="L1405" s="3" t="s">
        <v>5</v>
      </c>
      <c r="M1405" s="7">
        <v>2</v>
      </c>
      <c r="N1405" s="4">
        <v>81.739999999999995</v>
      </c>
      <c r="O1405" s="5">
        <v>0</v>
      </c>
      <c r="P1405" s="4">
        <v>42.75</v>
      </c>
      <c r="Q1405" s="4">
        <f t="shared" si="84"/>
        <v>163.47999999999999</v>
      </c>
      <c r="R1405" s="4">
        <f t="shared" si="85"/>
        <v>85.5</v>
      </c>
      <c r="S1405" s="4">
        <f t="shared" si="86"/>
        <v>77.97999999999999</v>
      </c>
      <c r="T1405" s="6">
        <f t="shared" si="87"/>
        <v>0.47700024467824809</v>
      </c>
    </row>
    <row r="1406" spans="1:20" ht="15.6">
      <c r="A1406" s="2">
        <v>4102</v>
      </c>
      <c r="B1406" s="10">
        <v>46221</v>
      </c>
      <c r="C1406" s="3">
        <f>YEAR(SalesDataTable[[#This Row],[Order Date]])</f>
        <v>2026</v>
      </c>
      <c r="D1406" s="13" t="str">
        <f>"Q"&amp;ROUNDUP(MONTH(SalesDataTable[[#This Row],[Order Date]])/3,0)</f>
        <v>Q3</v>
      </c>
      <c r="E1406" s="13">
        <f>MONTH(SalesDataTable[[#This Row],[Order Date]])</f>
        <v>7</v>
      </c>
      <c r="F1406" s="3" t="str">
        <f>TEXT(SalesDataTable[[#This Row],[Order Date]],"mmm")</f>
        <v>Jul</v>
      </c>
      <c r="G1406" s="3" t="s">
        <v>6</v>
      </c>
      <c r="H1406" s="3" t="s">
        <v>43</v>
      </c>
      <c r="I1406" s="3" t="s">
        <v>2</v>
      </c>
      <c r="J1406" s="3" t="s">
        <v>3</v>
      </c>
      <c r="K1406" s="3" t="s">
        <v>9</v>
      </c>
      <c r="L1406" s="3" t="s">
        <v>37</v>
      </c>
      <c r="M1406" s="7">
        <v>3</v>
      </c>
      <c r="N1406" s="4">
        <v>154.01</v>
      </c>
      <c r="O1406" s="5">
        <v>0.1</v>
      </c>
      <c r="P1406" s="4">
        <v>78.78</v>
      </c>
      <c r="Q1406" s="4">
        <f t="shared" si="84"/>
        <v>415.827</v>
      </c>
      <c r="R1406" s="4">
        <f t="shared" si="85"/>
        <v>236.34</v>
      </c>
      <c r="S1406" s="4">
        <f t="shared" si="86"/>
        <v>179.48699999999999</v>
      </c>
      <c r="T1406" s="6">
        <f t="shared" si="87"/>
        <v>0.43163863818366771</v>
      </c>
    </row>
    <row r="1407" spans="1:20" ht="15.6">
      <c r="A1407" s="2">
        <v>4109</v>
      </c>
      <c r="B1407" s="10">
        <v>46221</v>
      </c>
      <c r="C1407" s="3">
        <f>YEAR(SalesDataTable[[#This Row],[Order Date]])</f>
        <v>2026</v>
      </c>
      <c r="D1407" s="13" t="str">
        <f>"Q"&amp;ROUNDUP(MONTH(SalesDataTable[[#This Row],[Order Date]])/3,0)</f>
        <v>Q3</v>
      </c>
      <c r="E1407" s="13">
        <f>MONTH(SalesDataTable[[#This Row],[Order Date]])</f>
        <v>7</v>
      </c>
      <c r="F1407" s="3" t="str">
        <f>TEXT(SalesDataTable[[#This Row],[Order Date]],"mmm")</f>
        <v>Jul</v>
      </c>
      <c r="G1407" s="3" t="s">
        <v>6</v>
      </c>
      <c r="H1407" s="3" t="s">
        <v>43</v>
      </c>
      <c r="I1407" s="3" t="s">
        <v>28</v>
      </c>
      <c r="J1407" s="3" t="s">
        <v>13</v>
      </c>
      <c r="K1407" s="3" t="s">
        <v>4</v>
      </c>
      <c r="L1407" s="3" t="s">
        <v>30</v>
      </c>
      <c r="M1407" s="7">
        <v>4</v>
      </c>
      <c r="N1407" s="4">
        <v>101.61</v>
      </c>
      <c r="O1407" s="5">
        <v>0</v>
      </c>
      <c r="P1407" s="4">
        <v>51.68</v>
      </c>
      <c r="Q1407" s="4">
        <f t="shared" si="84"/>
        <v>406.44</v>
      </c>
      <c r="R1407" s="4">
        <f t="shared" si="85"/>
        <v>206.72</v>
      </c>
      <c r="S1407" s="4">
        <f t="shared" si="86"/>
        <v>199.72</v>
      </c>
      <c r="T1407" s="6">
        <f t="shared" si="87"/>
        <v>0.49138864285011319</v>
      </c>
    </row>
    <row r="1408" spans="1:20" ht="15.6">
      <c r="A1408" s="2">
        <v>4813</v>
      </c>
      <c r="B1408" s="10">
        <v>46221</v>
      </c>
      <c r="C1408" s="3">
        <f>YEAR(SalesDataTable[[#This Row],[Order Date]])</f>
        <v>2026</v>
      </c>
      <c r="D1408" s="13" t="str">
        <f>"Q"&amp;ROUNDUP(MONTH(SalesDataTable[[#This Row],[Order Date]])/3,0)</f>
        <v>Q3</v>
      </c>
      <c r="E1408" s="13">
        <f>MONTH(SalesDataTable[[#This Row],[Order Date]])</f>
        <v>7</v>
      </c>
      <c r="F1408" s="3" t="str">
        <f>TEXT(SalesDataTable[[#This Row],[Order Date]],"mmm")</f>
        <v>Jul</v>
      </c>
      <c r="G1408" s="3" t="s">
        <v>11</v>
      </c>
      <c r="H1408" s="3" t="s">
        <v>39</v>
      </c>
      <c r="I1408" s="3" t="s">
        <v>19</v>
      </c>
      <c r="J1408" s="3" t="s">
        <v>3</v>
      </c>
      <c r="K1408" s="3" t="s">
        <v>34</v>
      </c>
      <c r="L1408" s="3" t="s">
        <v>42</v>
      </c>
      <c r="M1408" s="7">
        <v>2</v>
      </c>
      <c r="N1408" s="4">
        <v>36.869999999999997</v>
      </c>
      <c r="O1408" s="5">
        <v>0.15</v>
      </c>
      <c r="P1408" s="4">
        <v>13.94</v>
      </c>
      <c r="Q1408" s="4">
        <f t="shared" si="84"/>
        <v>62.678999999999995</v>
      </c>
      <c r="R1408" s="4">
        <f t="shared" si="85"/>
        <v>27.88</v>
      </c>
      <c r="S1408" s="4">
        <f t="shared" si="86"/>
        <v>34.798999999999992</v>
      </c>
      <c r="T1408" s="6">
        <f t="shared" si="87"/>
        <v>0.55519392459994565</v>
      </c>
    </row>
    <row r="1409" spans="1:20" ht="15.6">
      <c r="A1409" s="2">
        <v>5054</v>
      </c>
      <c r="B1409" s="10">
        <v>46221</v>
      </c>
      <c r="C1409" s="3">
        <f>YEAR(SalesDataTable[[#This Row],[Order Date]])</f>
        <v>2026</v>
      </c>
      <c r="D1409" s="13" t="str">
        <f>"Q"&amp;ROUNDUP(MONTH(SalesDataTable[[#This Row],[Order Date]])/3,0)</f>
        <v>Q3</v>
      </c>
      <c r="E1409" s="13">
        <f>MONTH(SalesDataTable[[#This Row],[Order Date]])</f>
        <v>7</v>
      </c>
      <c r="F1409" s="3" t="str">
        <f>TEXT(SalesDataTable[[#This Row],[Order Date]],"mmm")</f>
        <v>Jul</v>
      </c>
      <c r="G1409" s="3" t="s">
        <v>20</v>
      </c>
      <c r="H1409" s="3" t="s">
        <v>33</v>
      </c>
      <c r="I1409" s="3" t="s">
        <v>2</v>
      </c>
      <c r="J1409" s="3" t="s">
        <v>13</v>
      </c>
      <c r="K1409" s="3" t="s">
        <v>23</v>
      </c>
      <c r="L1409" s="3" t="s">
        <v>51</v>
      </c>
      <c r="M1409" s="7">
        <v>2</v>
      </c>
      <c r="N1409" s="4">
        <v>121.06</v>
      </c>
      <c r="O1409" s="5">
        <v>0</v>
      </c>
      <c r="P1409" s="4">
        <v>59.62</v>
      </c>
      <c r="Q1409" s="4">
        <f t="shared" si="84"/>
        <v>242.12</v>
      </c>
      <c r="R1409" s="4">
        <f t="shared" si="85"/>
        <v>119.24</v>
      </c>
      <c r="S1409" s="4">
        <f t="shared" si="86"/>
        <v>122.88000000000001</v>
      </c>
      <c r="T1409" s="6">
        <f t="shared" si="87"/>
        <v>0.50751693375185858</v>
      </c>
    </row>
    <row r="1410" spans="1:20" ht="15.6">
      <c r="A1410" s="2">
        <v>138</v>
      </c>
      <c r="B1410" s="10">
        <v>46222</v>
      </c>
      <c r="C1410" s="3">
        <f>YEAR(SalesDataTable[[#This Row],[Order Date]])</f>
        <v>2026</v>
      </c>
      <c r="D1410" s="13" t="str">
        <f>"Q"&amp;ROUNDUP(MONTH(SalesDataTable[[#This Row],[Order Date]])/3,0)</f>
        <v>Q3</v>
      </c>
      <c r="E1410" s="13">
        <f>MONTH(SalesDataTable[[#This Row],[Order Date]])</f>
        <v>7</v>
      </c>
      <c r="F1410" s="3" t="str">
        <f>TEXT(SalesDataTable[[#This Row],[Order Date]],"mmm")</f>
        <v>Jul</v>
      </c>
      <c r="G1410" s="3" t="s">
        <v>6</v>
      </c>
      <c r="H1410" s="3" t="s">
        <v>43</v>
      </c>
      <c r="I1410" s="3" t="s">
        <v>2</v>
      </c>
      <c r="J1410" s="3" t="s">
        <v>13</v>
      </c>
      <c r="K1410" s="3" t="s">
        <v>9</v>
      </c>
      <c r="L1410" s="3" t="s">
        <v>46</v>
      </c>
      <c r="M1410" s="7">
        <v>2</v>
      </c>
      <c r="N1410" s="4">
        <v>71.81</v>
      </c>
      <c r="O1410" s="5">
        <v>0</v>
      </c>
      <c r="P1410" s="4">
        <v>32.35</v>
      </c>
      <c r="Q1410" s="4">
        <f t="shared" ref="Q1410:Q1473" si="88">M1410*N1410*(1-O1410)</f>
        <v>143.62</v>
      </c>
      <c r="R1410" s="4">
        <f t="shared" ref="R1410:R1473" si="89">M1410*P1410</f>
        <v>64.7</v>
      </c>
      <c r="S1410" s="4">
        <f t="shared" ref="S1410:S1473" si="90">Q1410-R1410</f>
        <v>78.92</v>
      </c>
      <c r="T1410" s="6">
        <f t="shared" ref="T1410:T1473" si="91">IFERROR(S1410/Q1410,0)</f>
        <v>0.54950563988302459</v>
      </c>
    </row>
    <row r="1411" spans="1:20" ht="15.6">
      <c r="A1411" s="2">
        <v>433</v>
      </c>
      <c r="B1411" s="10">
        <v>46222</v>
      </c>
      <c r="C1411" s="3">
        <f>YEAR(SalesDataTable[[#This Row],[Order Date]])</f>
        <v>2026</v>
      </c>
      <c r="D1411" s="13" t="str">
        <f>"Q"&amp;ROUNDUP(MONTH(SalesDataTable[[#This Row],[Order Date]])/3,0)</f>
        <v>Q3</v>
      </c>
      <c r="E1411" s="13">
        <f>MONTH(SalesDataTable[[#This Row],[Order Date]])</f>
        <v>7</v>
      </c>
      <c r="F1411" s="3" t="str">
        <f>TEXT(SalesDataTable[[#This Row],[Order Date]],"mmm")</f>
        <v>Jul</v>
      </c>
      <c r="G1411" s="3" t="s">
        <v>6</v>
      </c>
      <c r="H1411" s="3" t="s">
        <v>43</v>
      </c>
      <c r="I1411" s="3" t="s">
        <v>2</v>
      </c>
      <c r="J1411" s="3" t="s">
        <v>13</v>
      </c>
      <c r="K1411" s="3" t="s">
        <v>9</v>
      </c>
      <c r="L1411" s="3" t="s">
        <v>17</v>
      </c>
      <c r="M1411" s="7">
        <v>4</v>
      </c>
      <c r="N1411" s="4">
        <v>145.18</v>
      </c>
      <c r="O1411" s="5">
        <v>0</v>
      </c>
      <c r="P1411" s="4">
        <v>79.540000000000006</v>
      </c>
      <c r="Q1411" s="4">
        <f t="shared" si="88"/>
        <v>580.72</v>
      </c>
      <c r="R1411" s="4">
        <f t="shared" si="89"/>
        <v>318.16000000000003</v>
      </c>
      <c r="S1411" s="4">
        <f t="shared" si="90"/>
        <v>262.56</v>
      </c>
      <c r="T1411" s="6">
        <f t="shared" si="91"/>
        <v>0.45212839234054275</v>
      </c>
    </row>
    <row r="1412" spans="1:20" ht="15.6">
      <c r="A1412" s="2">
        <v>484</v>
      </c>
      <c r="B1412" s="10">
        <v>46222</v>
      </c>
      <c r="C1412" s="3">
        <f>YEAR(SalesDataTable[[#This Row],[Order Date]])</f>
        <v>2026</v>
      </c>
      <c r="D1412" s="13" t="str">
        <f>"Q"&amp;ROUNDUP(MONTH(SalesDataTable[[#This Row],[Order Date]])/3,0)</f>
        <v>Q3</v>
      </c>
      <c r="E1412" s="13">
        <f>MONTH(SalesDataTable[[#This Row],[Order Date]])</f>
        <v>7</v>
      </c>
      <c r="F1412" s="3" t="str">
        <f>TEXT(SalesDataTable[[#This Row],[Order Date]],"mmm")</f>
        <v>Jul</v>
      </c>
      <c r="G1412" s="3" t="s">
        <v>6</v>
      </c>
      <c r="H1412" s="3" t="s">
        <v>43</v>
      </c>
      <c r="I1412" s="3" t="s">
        <v>2</v>
      </c>
      <c r="J1412" s="3" t="s">
        <v>13</v>
      </c>
      <c r="K1412" s="3" t="s">
        <v>34</v>
      </c>
      <c r="L1412" s="3" t="s">
        <v>42</v>
      </c>
      <c r="M1412" s="7">
        <v>2</v>
      </c>
      <c r="N1412" s="4">
        <v>36.07</v>
      </c>
      <c r="O1412" s="5">
        <v>0</v>
      </c>
      <c r="P1412" s="4">
        <v>13.6</v>
      </c>
      <c r="Q1412" s="4">
        <f t="shared" si="88"/>
        <v>72.14</v>
      </c>
      <c r="R1412" s="4">
        <f t="shared" si="89"/>
        <v>27.2</v>
      </c>
      <c r="S1412" s="4">
        <f t="shared" si="90"/>
        <v>44.94</v>
      </c>
      <c r="T1412" s="6">
        <f t="shared" si="91"/>
        <v>0.62295536456889378</v>
      </c>
    </row>
    <row r="1413" spans="1:20" ht="15.6">
      <c r="A1413" s="2">
        <v>492</v>
      </c>
      <c r="B1413" s="10">
        <v>46222</v>
      </c>
      <c r="C1413" s="3">
        <f>YEAR(SalesDataTable[[#This Row],[Order Date]])</f>
        <v>2026</v>
      </c>
      <c r="D1413" s="13" t="str">
        <f>"Q"&amp;ROUNDUP(MONTH(SalesDataTable[[#This Row],[Order Date]])/3,0)</f>
        <v>Q3</v>
      </c>
      <c r="E1413" s="13">
        <f>MONTH(SalesDataTable[[#This Row],[Order Date]])</f>
        <v>7</v>
      </c>
      <c r="F1413" s="3" t="str">
        <f>TEXT(SalesDataTable[[#This Row],[Order Date]],"mmm")</f>
        <v>Jul</v>
      </c>
      <c r="G1413" s="3" t="s">
        <v>6</v>
      </c>
      <c r="H1413" s="3" t="s">
        <v>49</v>
      </c>
      <c r="I1413" s="3" t="s">
        <v>19</v>
      </c>
      <c r="J1413" s="3" t="s">
        <v>13</v>
      </c>
      <c r="K1413" s="3" t="s">
        <v>9</v>
      </c>
      <c r="L1413" s="3" t="s">
        <v>46</v>
      </c>
      <c r="M1413" s="7">
        <v>3</v>
      </c>
      <c r="N1413" s="4">
        <v>72.23</v>
      </c>
      <c r="O1413" s="5">
        <v>0.1</v>
      </c>
      <c r="P1413" s="4">
        <v>31.67</v>
      </c>
      <c r="Q1413" s="4">
        <f t="shared" si="88"/>
        <v>195.02100000000002</v>
      </c>
      <c r="R1413" s="4">
        <f t="shared" si="89"/>
        <v>95.01</v>
      </c>
      <c r="S1413" s="4">
        <f t="shared" si="90"/>
        <v>100.01100000000001</v>
      </c>
      <c r="T1413" s="6">
        <f t="shared" si="91"/>
        <v>0.5128216961250327</v>
      </c>
    </row>
    <row r="1414" spans="1:20" ht="15.6">
      <c r="A1414" s="2">
        <v>626</v>
      </c>
      <c r="B1414" s="10">
        <v>46222</v>
      </c>
      <c r="C1414" s="3">
        <f>YEAR(SalesDataTable[[#This Row],[Order Date]])</f>
        <v>2026</v>
      </c>
      <c r="D1414" s="13" t="str">
        <f>"Q"&amp;ROUNDUP(MONTH(SalesDataTable[[#This Row],[Order Date]])/3,0)</f>
        <v>Q3</v>
      </c>
      <c r="E1414" s="13">
        <f>MONTH(SalesDataTable[[#This Row],[Order Date]])</f>
        <v>7</v>
      </c>
      <c r="F1414" s="3" t="str">
        <f>TEXT(SalesDataTable[[#This Row],[Order Date]],"mmm")</f>
        <v>Jul</v>
      </c>
      <c r="G1414" s="3" t="s">
        <v>6</v>
      </c>
      <c r="H1414" s="3" t="s">
        <v>49</v>
      </c>
      <c r="I1414" s="3" t="s">
        <v>19</v>
      </c>
      <c r="J1414" s="3" t="s">
        <v>3</v>
      </c>
      <c r="K1414" s="3" t="s">
        <v>14</v>
      </c>
      <c r="L1414" s="3" t="s">
        <v>15</v>
      </c>
      <c r="M1414" s="7">
        <v>1</v>
      </c>
      <c r="N1414" s="4">
        <v>36.549999999999997</v>
      </c>
      <c r="O1414" s="5">
        <v>0.1</v>
      </c>
      <c r="P1414" s="4">
        <v>13.2</v>
      </c>
      <c r="Q1414" s="4">
        <f t="shared" si="88"/>
        <v>32.894999999999996</v>
      </c>
      <c r="R1414" s="4">
        <f t="shared" si="89"/>
        <v>13.2</v>
      </c>
      <c r="S1414" s="4">
        <f t="shared" si="90"/>
        <v>19.694999999999997</v>
      </c>
      <c r="T1414" s="6">
        <f t="shared" si="91"/>
        <v>0.59872321021431829</v>
      </c>
    </row>
    <row r="1415" spans="1:20" ht="15.6">
      <c r="A1415" s="2">
        <v>1409</v>
      </c>
      <c r="B1415" s="10">
        <v>46222</v>
      </c>
      <c r="C1415" s="3">
        <f>YEAR(SalesDataTable[[#This Row],[Order Date]])</f>
        <v>2026</v>
      </c>
      <c r="D1415" s="13" t="str">
        <f>"Q"&amp;ROUNDUP(MONTH(SalesDataTable[[#This Row],[Order Date]])/3,0)</f>
        <v>Q3</v>
      </c>
      <c r="E1415" s="13">
        <f>MONTH(SalesDataTable[[#This Row],[Order Date]])</f>
        <v>7</v>
      </c>
      <c r="F1415" s="3" t="str">
        <f>TEXT(SalesDataTable[[#This Row],[Order Date]],"mmm")</f>
        <v>Jul</v>
      </c>
      <c r="G1415" s="3" t="s">
        <v>6</v>
      </c>
      <c r="H1415" s="3" t="s">
        <v>49</v>
      </c>
      <c r="I1415" s="3" t="s">
        <v>2</v>
      </c>
      <c r="J1415" s="3" t="s">
        <v>13</v>
      </c>
      <c r="K1415" s="3" t="s">
        <v>23</v>
      </c>
      <c r="L1415" s="3" t="s">
        <v>51</v>
      </c>
      <c r="M1415" s="7">
        <v>5</v>
      </c>
      <c r="N1415" s="4">
        <v>124.68</v>
      </c>
      <c r="O1415" s="5">
        <v>0.05</v>
      </c>
      <c r="P1415" s="4">
        <v>60.61</v>
      </c>
      <c r="Q1415" s="4">
        <f t="shared" si="88"/>
        <v>592.23</v>
      </c>
      <c r="R1415" s="4">
        <f t="shared" si="89"/>
        <v>303.05</v>
      </c>
      <c r="S1415" s="4">
        <f t="shared" si="90"/>
        <v>289.18</v>
      </c>
      <c r="T1415" s="6">
        <f t="shared" si="91"/>
        <v>0.48829002245749115</v>
      </c>
    </row>
    <row r="1416" spans="1:20" ht="15.6">
      <c r="A1416" s="2">
        <v>1486</v>
      </c>
      <c r="B1416" s="10">
        <v>46222</v>
      </c>
      <c r="C1416" s="3">
        <f>YEAR(SalesDataTable[[#This Row],[Order Date]])</f>
        <v>2026</v>
      </c>
      <c r="D1416" s="13" t="str">
        <f>"Q"&amp;ROUNDUP(MONTH(SalesDataTable[[#This Row],[Order Date]])/3,0)</f>
        <v>Q3</v>
      </c>
      <c r="E1416" s="13">
        <f>MONTH(SalesDataTable[[#This Row],[Order Date]])</f>
        <v>7</v>
      </c>
      <c r="F1416" s="3" t="str">
        <f>TEXT(SalesDataTable[[#This Row],[Order Date]],"mmm")</f>
        <v>Jul</v>
      </c>
      <c r="G1416" s="3" t="s">
        <v>20</v>
      </c>
      <c r="H1416" s="3" t="s">
        <v>33</v>
      </c>
      <c r="I1416" s="3" t="s">
        <v>2</v>
      </c>
      <c r="J1416" s="3" t="s">
        <v>3</v>
      </c>
      <c r="K1416" s="3" t="s">
        <v>4</v>
      </c>
      <c r="L1416" s="3" t="s">
        <v>30</v>
      </c>
      <c r="M1416" s="7">
        <v>1</v>
      </c>
      <c r="N1416" s="4">
        <v>101.7</v>
      </c>
      <c r="O1416" s="5">
        <v>0.05</v>
      </c>
      <c r="P1416" s="4">
        <v>49.92</v>
      </c>
      <c r="Q1416" s="4">
        <f t="shared" si="88"/>
        <v>96.614999999999995</v>
      </c>
      <c r="R1416" s="4">
        <f t="shared" si="89"/>
        <v>49.92</v>
      </c>
      <c r="S1416" s="4">
        <f t="shared" si="90"/>
        <v>46.694999999999993</v>
      </c>
      <c r="T1416" s="6">
        <f t="shared" si="91"/>
        <v>0.48331004502406455</v>
      </c>
    </row>
    <row r="1417" spans="1:20" ht="15.6">
      <c r="A1417" s="2">
        <v>1940</v>
      </c>
      <c r="B1417" s="10">
        <v>46222</v>
      </c>
      <c r="C1417" s="3">
        <f>YEAR(SalesDataTable[[#This Row],[Order Date]])</f>
        <v>2026</v>
      </c>
      <c r="D1417" s="13" t="str">
        <f>"Q"&amp;ROUNDUP(MONTH(SalesDataTable[[#This Row],[Order Date]])/3,0)</f>
        <v>Q3</v>
      </c>
      <c r="E1417" s="13">
        <f>MONTH(SalesDataTable[[#This Row],[Order Date]])</f>
        <v>7</v>
      </c>
      <c r="F1417" s="3" t="str">
        <f>TEXT(SalesDataTable[[#This Row],[Order Date]],"mmm")</f>
        <v>Jul</v>
      </c>
      <c r="G1417" s="3" t="s">
        <v>11</v>
      </c>
      <c r="H1417" s="3" t="s">
        <v>52</v>
      </c>
      <c r="I1417" s="3" t="s">
        <v>2</v>
      </c>
      <c r="J1417" s="3" t="s">
        <v>13</v>
      </c>
      <c r="K1417" s="3" t="s">
        <v>34</v>
      </c>
      <c r="L1417" s="3" t="s">
        <v>45</v>
      </c>
      <c r="M1417" s="7">
        <v>2</v>
      </c>
      <c r="N1417" s="4">
        <v>50.24</v>
      </c>
      <c r="O1417" s="5">
        <v>0.05</v>
      </c>
      <c r="P1417" s="4">
        <v>21.88</v>
      </c>
      <c r="Q1417" s="4">
        <f t="shared" si="88"/>
        <v>95.456000000000003</v>
      </c>
      <c r="R1417" s="4">
        <f t="shared" si="89"/>
        <v>43.76</v>
      </c>
      <c r="S1417" s="4">
        <f t="shared" si="90"/>
        <v>51.696000000000005</v>
      </c>
      <c r="T1417" s="6">
        <f t="shared" si="91"/>
        <v>0.54156889037881328</v>
      </c>
    </row>
    <row r="1418" spans="1:20" ht="15.6">
      <c r="A1418" s="2">
        <v>2215</v>
      </c>
      <c r="B1418" s="10">
        <v>46222</v>
      </c>
      <c r="C1418" s="3">
        <f>YEAR(SalesDataTable[[#This Row],[Order Date]])</f>
        <v>2026</v>
      </c>
      <c r="D1418" s="13" t="str">
        <f>"Q"&amp;ROUNDUP(MONTH(SalesDataTable[[#This Row],[Order Date]])/3,0)</f>
        <v>Q3</v>
      </c>
      <c r="E1418" s="13">
        <f>MONTH(SalesDataTable[[#This Row],[Order Date]])</f>
        <v>7</v>
      </c>
      <c r="F1418" s="3" t="str">
        <f>TEXT(SalesDataTable[[#This Row],[Order Date]],"mmm")</f>
        <v>Jul</v>
      </c>
      <c r="G1418" s="3" t="s">
        <v>20</v>
      </c>
      <c r="H1418" s="3" t="s">
        <v>47</v>
      </c>
      <c r="I1418" s="3" t="s">
        <v>19</v>
      </c>
      <c r="J1418" s="3" t="s">
        <v>3</v>
      </c>
      <c r="K1418" s="3" t="s">
        <v>34</v>
      </c>
      <c r="L1418" s="3" t="s">
        <v>42</v>
      </c>
      <c r="M1418" s="7">
        <v>3</v>
      </c>
      <c r="N1418" s="4">
        <v>35.53</v>
      </c>
      <c r="O1418" s="5">
        <v>0</v>
      </c>
      <c r="P1418" s="4">
        <v>14</v>
      </c>
      <c r="Q1418" s="4">
        <f t="shared" si="88"/>
        <v>106.59</v>
      </c>
      <c r="R1418" s="4">
        <f t="shared" si="89"/>
        <v>42</v>
      </c>
      <c r="S1418" s="4">
        <f t="shared" si="90"/>
        <v>64.59</v>
      </c>
      <c r="T1418" s="6">
        <f t="shared" si="91"/>
        <v>0.60596678862932729</v>
      </c>
    </row>
    <row r="1419" spans="1:20" ht="15.6">
      <c r="A1419" s="2">
        <v>2555</v>
      </c>
      <c r="B1419" s="10">
        <v>46222</v>
      </c>
      <c r="C1419" s="3">
        <f>YEAR(SalesDataTable[[#This Row],[Order Date]])</f>
        <v>2026</v>
      </c>
      <c r="D1419" s="13" t="str">
        <f>"Q"&amp;ROUNDUP(MONTH(SalesDataTable[[#This Row],[Order Date]])/3,0)</f>
        <v>Q3</v>
      </c>
      <c r="E1419" s="13">
        <f>MONTH(SalesDataTable[[#This Row],[Order Date]])</f>
        <v>7</v>
      </c>
      <c r="F1419" s="3" t="str">
        <f>TEXT(SalesDataTable[[#This Row],[Order Date]],"mmm")</f>
        <v>Jul</v>
      </c>
      <c r="G1419" s="3" t="s">
        <v>11</v>
      </c>
      <c r="H1419" s="3" t="s">
        <v>12</v>
      </c>
      <c r="I1419" s="3" t="s">
        <v>28</v>
      </c>
      <c r="J1419" s="3" t="s">
        <v>13</v>
      </c>
      <c r="K1419" s="3" t="s">
        <v>14</v>
      </c>
      <c r="L1419" s="3" t="s">
        <v>32</v>
      </c>
      <c r="M1419" s="7">
        <v>2</v>
      </c>
      <c r="N1419" s="4">
        <v>46.89</v>
      </c>
      <c r="O1419" s="5">
        <v>0.1</v>
      </c>
      <c r="P1419" s="4">
        <v>18.53</v>
      </c>
      <c r="Q1419" s="4">
        <f t="shared" si="88"/>
        <v>84.402000000000001</v>
      </c>
      <c r="R1419" s="4">
        <f t="shared" si="89"/>
        <v>37.06</v>
      </c>
      <c r="S1419" s="4">
        <f t="shared" si="90"/>
        <v>47.341999999999999</v>
      </c>
      <c r="T1419" s="6">
        <f t="shared" si="91"/>
        <v>0.56091087888912583</v>
      </c>
    </row>
    <row r="1420" spans="1:20" ht="15.6">
      <c r="A1420" s="2">
        <v>4710</v>
      </c>
      <c r="B1420" s="10">
        <v>46222</v>
      </c>
      <c r="C1420" s="3">
        <f>YEAR(SalesDataTable[[#This Row],[Order Date]])</f>
        <v>2026</v>
      </c>
      <c r="D1420" s="13" t="str">
        <f>"Q"&amp;ROUNDUP(MONTH(SalesDataTable[[#This Row],[Order Date]])/3,0)</f>
        <v>Q3</v>
      </c>
      <c r="E1420" s="13">
        <f>MONTH(SalesDataTable[[#This Row],[Order Date]])</f>
        <v>7</v>
      </c>
      <c r="F1420" s="3" t="str">
        <f>TEXT(SalesDataTable[[#This Row],[Order Date]],"mmm")</f>
        <v>Jul</v>
      </c>
      <c r="G1420" s="3" t="s">
        <v>0</v>
      </c>
      <c r="H1420" s="3" t="s">
        <v>1</v>
      </c>
      <c r="I1420" s="3" t="s">
        <v>19</v>
      </c>
      <c r="J1420" s="3" t="s">
        <v>3</v>
      </c>
      <c r="K1420" s="3" t="s">
        <v>23</v>
      </c>
      <c r="L1420" s="3" t="s">
        <v>29</v>
      </c>
      <c r="M1420" s="7">
        <v>1</v>
      </c>
      <c r="N1420" s="4">
        <v>197.29</v>
      </c>
      <c r="O1420" s="5">
        <v>0.1</v>
      </c>
      <c r="P1420" s="4">
        <v>104.7</v>
      </c>
      <c r="Q1420" s="4">
        <f t="shared" si="88"/>
        <v>177.56100000000001</v>
      </c>
      <c r="R1420" s="4">
        <f t="shared" si="89"/>
        <v>104.7</v>
      </c>
      <c r="S1420" s="4">
        <f t="shared" si="90"/>
        <v>72.861000000000004</v>
      </c>
      <c r="T1420" s="6">
        <f t="shared" si="91"/>
        <v>0.4103434875901803</v>
      </c>
    </row>
    <row r="1421" spans="1:20" ht="15.6">
      <c r="A1421" s="2">
        <v>4974</v>
      </c>
      <c r="B1421" s="10">
        <v>46222</v>
      </c>
      <c r="C1421" s="3">
        <f>YEAR(SalesDataTable[[#This Row],[Order Date]])</f>
        <v>2026</v>
      </c>
      <c r="D1421" s="13" t="str">
        <f>"Q"&amp;ROUNDUP(MONTH(SalesDataTable[[#This Row],[Order Date]])/3,0)</f>
        <v>Q3</v>
      </c>
      <c r="E1421" s="13">
        <f>MONTH(SalesDataTable[[#This Row],[Order Date]])</f>
        <v>7</v>
      </c>
      <c r="F1421" s="3" t="str">
        <f>TEXT(SalesDataTable[[#This Row],[Order Date]],"mmm")</f>
        <v>Jul</v>
      </c>
      <c r="G1421" s="3" t="s">
        <v>0</v>
      </c>
      <c r="H1421" s="3" t="s">
        <v>36</v>
      </c>
      <c r="I1421" s="3" t="s">
        <v>19</v>
      </c>
      <c r="J1421" s="3" t="s">
        <v>16</v>
      </c>
      <c r="K1421" s="3" t="s">
        <v>9</v>
      </c>
      <c r="L1421" s="3" t="s">
        <v>46</v>
      </c>
      <c r="M1421" s="7">
        <v>1</v>
      </c>
      <c r="N1421" s="4">
        <v>70.52</v>
      </c>
      <c r="O1421" s="5">
        <v>0.1</v>
      </c>
      <c r="P1421" s="4">
        <v>33.28</v>
      </c>
      <c r="Q1421" s="4">
        <f t="shared" si="88"/>
        <v>63.467999999999996</v>
      </c>
      <c r="R1421" s="4">
        <f t="shared" si="89"/>
        <v>33.28</v>
      </c>
      <c r="S1421" s="4">
        <f t="shared" si="90"/>
        <v>30.187999999999995</v>
      </c>
      <c r="T1421" s="6">
        <f t="shared" si="91"/>
        <v>0.47564126804058732</v>
      </c>
    </row>
    <row r="1422" spans="1:20" ht="15.6">
      <c r="A1422" s="2">
        <v>5048</v>
      </c>
      <c r="B1422" s="10">
        <v>46222</v>
      </c>
      <c r="C1422" s="3">
        <f>YEAR(SalesDataTable[[#This Row],[Order Date]])</f>
        <v>2026</v>
      </c>
      <c r="D1422" s="13" t="str">
        <f>"Q"&amp;ROUNDUP(MONTH(SalesDataTable[[#This Row],[Order Date]])/3,0)</f>
        <v>Q3</v>
      </c>
      <c r="E1422" s="13">
        <f>MONTH(SalesDataTable[[#This Row],[Order Date]])</f>
        <v>7</v>
      </c>
      <c r="F1422" s="3" t="str">
        <f>TEXT(SalesDataTable[[#This Row],[Order Date]],"mmm")</f>
        <v>Jul</v>
      </c>
      <c r="G1422" s="3" t="s">
        <v>6</v>
      </c>
      <c r="H1422" s="3" t="s">
        <v>43</v>
      </c>
      <c r="I1422" s="3" t="s">
        <v>28</v>
      </c>
      <c r="J1422" s="3" t="s">
        <v>13</v>
      </c>
      <c r="K1422" s="3" t="s">
        <v>34</v>
      </c>
      <c r="L1422" s="3" t="s">
        <v>45</v>
      </c>
      <c r="M1422" s="7">
        <v>3</v>
      </c>
      <c r="N1422" s="4">
        <v>49.9</v>
      </c>
      <c r="O1422" s="5">
        <v>0.05</v>
      </c>
      <c r="P1422" s="4">
        <v>22.27</v>
      </c>
      <c r="Q1422" s="4">
        <f t="shared" si="88"/>
        <v>142.21499999999997</v>
      </c>
      <c r="R1422" s="4">
        <f t="shared" si="89"/>
        <v>66.81</v>
      </c>
      <c r="S1422" s="4">
        <f t="shared" si="90"/>
        <v>75.404999999999973</v>
      </c>
      <c r="T1422" s="6">
        <f t="shared" si="91"/>
        <v>0.53021833139964125</v>
      </c>
    </row>
    <row r="1423" spans="1:20" ht="15.6">
      <c r="A1423" s="2">
        <v>1</v>
      </c>
      <c r="B1423" s="10">
        <v>46223</v>
      </c>
      <c r="C1423" s="3">
        <f>YEAR(SalesDataTable[[#This Row],[Order Date]])</f>
        <v>2026</v>
      </c>
      <c r="D1423" s="13" t="str">
        <f>"Q"&amp;ROUNDUP(MONTH(SalesDataTable[[#This Row],[Order Date]])/3,0)</f>
        <v>Q3</v>
      </c>
      <c r="E1423" s="13">
        <f>MONTH(SalesDataTable[[#This Row],[Order Date]])</f>
        <v>7</v>
      </c>
      <c r="F1423" s="3" t="str">
        <f>TEXT(SalesDataTable[[#This Row],[Order Date]],"mmm")</f>
        <v>Jul</v>
      </c>
      <c r="G1423" s="3" t="s">
        <v>20</v>
      </c>
      <c r="H1423" s="3" t="s">
        <v>31</v>
      </c>
      <c r="I1423" s="3" t="s">
        <v>19</v>
      </c>
      <c r="J1423" s="3" t="s">
        <v>13</v>
      </c>
      <c r="K1423" s="3" t="s">
        <v>9</v>
      </c>
      <c r="L1423" s="3" t="s">
        <v>37</v>
      </c>
      <c r="M1423" s="7">
        <v>3</v>
      </c>
      <c r="N1423" s="4">
        <v>156.25</v>
      </c>
      <c r="O1423" s="5">
        <v>0</v>
      </c>
      <c r="P1423" s="4">
        <v>79.900000000000006</v>
      </c>
      <c r="Q1423" s="4">
        <f t="shared" si="88"/>
        <v>468.75</v>
      </c>
      <c r="R1423" s="4">
        <f t="shared" si="89"/>
        <v>239.70000000000002</v>
      </c>
      <c r="S1423" s="4">
        <f t="shared" si="90"/>
        <v>229.04999999999998</v>
      </c>
      <c r="T1423" s="6">
        <f t="shared" si="91"/>
        <v>0.48863999999999996</v>
      </c>
    </row>
    <row r="1424" spans="1:20" ht="15.6">
      <c r="A1424" s="2">
        <v>270</v>
      </c>
      <c r="B1424" s="10">
        <v>46223</v>
      </c>
      <c r="C1424" s="3">
        <f>YEAR(SalesDataTable[[#This Row],[Order Date]])</f>
        <v>2026</v>
      </c>
      <c r="D1424" s="13" t="str">
        <f>"Q"&amp;ROUNDUP(MONTH(SalesDataTable[[#This Row],[Order Date]])/3,0)</f>
        <v>Q3</v>
      </c>
      <c r="E1424" s="13">
        <f>MONTH(SalesDataTable[[#This Row],[Order Date]])</f>
        <v>7</v>
      </c>
      <c r="F1424" s="3" t="str">
        <f>TEXT(SalesDataTable[[#This Row],[Order Date]],"mmm")</f>
        <v>Jul</v>
      </c>
      <c r="G1424" s="3" t="s">
        <v>11</v>
      </c>
      <c r="H1424" s="3" t="s">
        <v>12</v>
      </c>
      <c r="I1424" s="3" t="s">
        <v>28</v>
      </c>
      <c r="J1424" s="3" t="s">
        <v>3</v>
      </c>
      <c r="K1424" s="3" t="s">
        <v>23</v>
      </c>
      <c r="L1424" s="3" t="s">
        <v>51</v>
      </c>
      <c r="M1424" s="7">
        <v>3</v>
      </c>
      <c r="N1424" s="4">
        <v>120.14</v>
      </c>
      <c r="O1424" s="5">
        <v>0</v>
      </c>
      <c r="P1424" s="4">
        <v>58.9</v>
      </c>
      <c r="Q1424" s="4">
        <f t="shared" si="88"/>
        <v>360.42</v>
      </c>
      <c r="R1424" s="4">
        <f t="shared" si="89"/>
        <v>176.7</v>
      </c>
      <c r="S1424" s="4">
        <f t="shared" si="90"/>
        <v>183.72000000000003</v>
      </c>
      <c r="T1424" s="6">
        <f t="shared" si="91"/>
        <v>0.5097386382553688</v>
      </c>
    </row>
    <row r="1425" spans="1:20" ht="15.6">
      <c r="A1425" s="2">
        <v>2130</v>
      </c>
      <c r="B1425" s="10">
        <v>46223</v>
      </c>
      <c r="C1425" s="3">
        <f>YEAR(SalesDataTable[[#This Row],[Order Date]])</f>
        <v>2026</v>
      </c>
      <c r="D1425" s="13" t="str">
        <f>"Q"&amp;ROUNDUP(MONTH(SalesDataTable[[#This Row],[Order Date]])/3,0)</f>
        <v>Q3</v>
      </c>
      <c r="E1425" s="13">
        <f>MONTH(SalesDataTable[[#This Row],[Order Date]])</f>
        <v>7</v>
      </c>
      <c r="F1425" s="3" t="str">
        <f>TEXT(SalesDataTable[[#This Row],[Order Date]],"mmm")</f>
        <v>Jul</v>
      </c>
      <c r="G1425" s="3" t="s">
        <v>6</v>
      </c>
      <c r="H1425" s="3" t="s">
        <v>49</v>
      </c>
      <c r="I1425" s="3" t="s">
        <v>19</v>
      </c>
      <c r="J1425" s="3" t="s">
        <v>3</v>
      </c>
      <c r="K1425" s="3" t="s">
        <v>9</v>
      </c>
      <c r="L1425" s="3" t="s">
        <v>17</v>
      </c>
      <c r="M1425" s="7">
        <v>1</v>
      </c>
      <c r="N1425" s="4">
        <v>145.21</v>
      </c>
      <c r="O1425" s="5">
        <v>0</v>
      </c>
      <c r="P1425" s="4">
        <v>80.52</v>
      </c>
      <c r="Q1425" s="4">
        <f t="shared" si="88"/>
        <v>145.21</v>
      </c>
      <c r="R1425" s="4">
        <f t="shared" si="89"/>
        <v>80.52</v>
      </c>
      <c r="S1425" s="4">
        <f t="shared" si="90"/>
        <v>64.690000000000012</v>
      </c>
      <c r="T1425" s="6">
        <f t="shared" si="91"/>
        <v>0.44549273466014744</v>
      </c>
    </row>
    <row r="1426" spans="1:20" ht="15.6">
      <c r="A1426" s="2">
        <v>2474</v>
      </c>
      <c r="B1426" s="10">
        <v>46223</v>
      </c>
      <c r="C1426" s="3">
        <f>YEAR(SalesDataTable[[#This Row],[Order Date]])</f>
        <v>2026</v>
      </c>
      <c r="D1426" s="13" t="str">
        <f>"Q"&amp;ROUNDUP(MONTH(SalesDataTable[[#This Row],[Order Date]])/3,0)</f>
        <v>Q3</v>
      </c>
      <c r="E1426" s="13">
        <f>MONTH(SalesDataTable[[#This Row],[Order Date]])</f>
        <v>7</v>
      </c>
      <c r="F1426" s="3" t="str">
        <f>TEXT(SalesDataTable[[#This Row],[Order Date]],"mmm")</f>
        <v>Jul</v>
      </c>
      <c r="G1426" s="3" t="s">
        <v>11</v>
      </c>
      <c r="H1426" s="3" t="s">
        <v>12</v>
      </c>
      <c r="I1426" s="3" t="s">
        <v>19</v>
      </c>
      <c r="J1426" s="3" t="s">
        <v>3</v>
      </c>
      <c r="K1426" s="3" t="s">
        <v>4</v>
      </c>
      <c r="L1426" s="3" t="s">
        <v>26</v>
      </c>
      <c r="M1426" s="7">
        <v>2</v>
      </c>
      <c r="N1426" s="4">
        <v>39.78</v>
      </c>
      <c r="O1426" s="5">
        <v>0.1</v>
      </c>
      <c r="P1426" s="4">
        <v>16.260000000000002</v>
      </c>
      <c r="Q1426" s="4">
        <f t="shared" si="88"/>
        <v>71.603999999999999</v>
      </c>
      <c r="R1426" s="4">
        <f t="shared" si="89"/>
        <v>32.520000000000003</v>
      </c>
      <c r="S1426" s="4">
        <f t="shared" si="90"/>
        <v>39.083999999999996</v>
      </c>
      <c r="T1426" s="6">
        <f t="shared" si="91"/>
        <v>0.54583542818836928</v>
      </c>
    </row>
    <row r="1427" spans="1:20" ht="15.6">
      <c r="A1427" s="2">
        <v>2514</v>
      </c>
      <c r="B1427" s="10">
        <v>46223</v>
      </c>
      <c r="C1427" s="3">
        <f>YEAR(SalesDataTable[[#This Row],[Order Date]])</f>
        <v>2026</v>
      </c>
      <c r="D1427" s="13" t="str">
        <f>"Q"&amp;ROUNDUP(MONTH(SalesDataTable[[#This Row],[Order Date]])/3,0)</f>
        <v>Q3</v>
      </c>
      <c r="E1427" s="13">
        <f>MONTH(SalesDataTable[[#This Row],[Order Date]])</f>
        <v>7</v>
      </c>
      <c r="F1427" s="3" t="str">
        <f>TEXT(SalesDataTable[[#This Row],[Order Date]],"mmm")</f>
        <v>Jul</v>
      </c>
      <c r="G1427" s="3" t="s">
        <v>6</v>
      </c>
      <c r="H1427" s="3" t="s">
        <v>27</v>
      </c>
      <c r="I1427" s="3" t="s">
        <v>2</v>
      </c>
      <c r="J1427" s="3" t="s">
        <v>13</v>
      </c>
      <c r="K1427" s="3" t="s">
        <v>14</v>
      </c>
      <c r="L1427" s="3" t="s">
        <v>48</v>
      </c>
      <c r="M1427" s="7">
        <v>2</v>
      </c>
      <c r="N1427" s="4">
        <v>161.97</v>
      </c>
      <c r="O1427" s="5">
        <v>0.1</v>
      </c>
      <c r="P1427" s="4">
        <v>88.57</v>
      </c>
      <c r="Q1427" s="4">
        <f t="shared" si="88"/>
        <v>291.54599999999999</v>
      </c>
      <c r="R1427" s="4">
        <f t="shared" si="89"/>
        <v>177.14</v>
      </c>
      <c r="S1427" s="4">
        <f t="shared" si="90"/>
        <v>114.40600000000001</v>
      </c>
      <c r="T1427" s="6">
        <f t="shared" si="91"/>
        <v>0.39241148909606033</v>
      </c>
    </row>
    <row r="1428" spans="1:20" ht="15.6">
      <c r="A1428" s="2">
        <v>2616</v>
      </c>
      <c r="B1428" s="10">
        <v>46223</v>
      </c>
      <c r="C1428" s="3">
        <f>YEAR(SalesDataTable[[#This Row],[Order Date]])</f>
        <v>2026</v>
      </c>
      <c r="D1428" s="13" t="str">
        <f>"Q"&amp;ROUNDUP(MONTH(SalesDataTable[[#This Row],[Order Date]])/3,0)</f>
        <v>Q3</v>
      </c>
      <c r="E1428" s="13">
        <f>MONTH(SalesDataTable[[#This Row],[Order Date]])</f>
        <v>7</v>
      </c>
      <c r="F1428" s="3" t="str">
        <f>TEXT(SalesDataTable[[#This Row],[Order Date]],"mmm")</f>
        <v>Jul</v>
      </c>
      <c r="G1428" s="3" t="s">
        <v>11</v>
      </c>
      <c r="H1428" s="3" t="s">
        <v>18</v>
      </c>
      <c r="I1428" s="3" t="s">
        <v>19</v>
      </c>
      <c r="J1428" s="3" t="s">
        <v>13</v>
      </c>
      <c r="K1428" s="3" t="s">
        <v>34</v>
      </c>
      <c r="L1428" s="3" t="s">
        <v>38</v>
      </c>
      <c r="M1428" s="7">
        <v>2</v>
      </c>
      <c r="N1428" s="4">
        <v>125.37</v>
      </c>
      <c r="O1428" s="5">
        <v>0</v>
      </c>
      <c r="P1428" s="4">
        <v>68.040000000000006</v>
      </c>
      <c r="Q1428" s="4">
        <f t="shared" si="88"/>
        <v>250.74</v>
      </c>
      <c r="R1428" s="4">
        <f t="shared" si="89"/>
        <v>136.08000000000001</v>
      </c>
      <c r="S1428" s="4">
        <f t="shared" si="90"/>
        <v>114.66</v>
      </c>
      <c r="T1428" s="6">
        <f t="shared" si="91"/>
        <v>0.457286432160804</v>
      </c>
    </row>
    <row r="1429" spans="1:20" ht="15.6">
      <c r="A1429" s="2">
        <v>2632</v>
      </c>
      <c r="B1429" s="10">
        <v>46223</v>
      </c>
      <c r="C1429" s="3">
        <f>YEAR(SalesDataTable[[#This Row],[Order Date]])</f>
        <v>2026</v>
      </c>
      <c r="D1429" s="13" t="str">
        <f>"Q"&amp;ROUNDUP(MONTH(SalesDataTable[[#This Row],[Order Date]])/3,0)</f>
        <v>Q3</v>
      </c>
      <c r="E1429" s="13">
        <f>MONTH(SalesDataTable[[#This Row],[Order Date]])</f>
        <v>7</v>
      </c>
      <c r="F1429" s="3" t="str">
        <f>TEXT(SalesDataTable[[#This Row],[Order Date]],"mmm")</f>
        <v>Jul</v>
      </c>
      <c r="G1429" s="3" t="s">
        <v>0</v>
      </c>
      <c r="H1429" s="3" t="s">
        <v>50</v>
      </c>
      <c r="I1429" s="3" t="s">
        <v>2</v>
      </c>
      <c r="J1429" s="3" t="s">
        <v>13</v>
      </c>
      <c r="K1429" s="3" t="s">
        <v>23</v>
      </c>
      <c r="L1429" s="3" t="s">
        <v>29</v>
      </c>
      <c r="M1429" s="7">
        <v>1</v>
      </c>
      <c r="N1429" s="4">
        <v>196.57</v>
      </c>
      <c r="O1429" s="5">
        <v>0</v>
      </c>
      <c r="P1429" s="4">
        <v>104.78</v>
      </c>
      <c r="Q1429" s="4">
        <f t="shared" si="88"/>
        <v>196.57</v>
      </c>
      <c r="R1429" s="4">
        <f t="shared" si="89"/>
        <v>104.78</v>
      </c>
      <c r="S1429" s="4">
        <f t="shared" si="90"/>
        <v>91.789999999999992</v>
      </c>
      <c r="T1429" s="6">
        <f t="shared" si="91"/>
        <v>0.46695833545301924</v>
      </c>
    </row>
    <row r="1430" spans="1:20" ht="15.6">
      <c r="A1430" s="2">
        <v>3725</v>
      </c>
      <c r="B1430" s="10">
        <v>46223</v>
      </c>
      <c r="C1430" s="3">
        <f>YEAR(SalesDataTable[[#This Row],[Order Date]])</f>
        <v>2026</v>
      </c>
      <c r="D1430" s="13" t="str">
        <f>"Q"&amp;ROUNDUP(MONTH(SalesDataTable[[#This Row],[Order Date]])/3,0)</f>
        <v>Q3</v>
      </c>
      <c r="E1430" s="13">
        <f>MONTH(SalesDataTable[[#This Row],[Order Date]])</f>
        <v>7</v>
      </c>
      <c r="F1430" s="3" t="str">
        <f>TEXT(SalesDataTable[[#This Row],[Order Date]],"mmm")</f>
        <v>Jul</v>
      </c>
      <c r="G1430" s="3" t="s">
        <v>11</v>
      </c>
      <c r="H1430" s="3" t="s">
        <v>52</v>
      </c>
      <c r="I1430" s="3" t="s">
        <v>2</v>
      </c>
      <c r="J1430" s="3" t="s">
        <v>3</v>
      </c>
      <c r="K1430" s="3" t="s">
        <v>23</v>
      </c>
      <c r="L1430" s="3" t="s">
        <v>29</v>
      </c>
      <c r="M1430" s="7">
        <v>2</v>
      </c>
      <c r="N1430" s="4">
        <v>195.74</v>
      </c>
      <c r="O1430" s="5">
        <v>0.05</v>
      </c>
      <c r="P1430" s="4">
        <v>107.17</v>
      </c>
      <c r="Q1430" s="4">
        <f t="shared" si="88"/>
        <v>371.90600000000001</v>
      </c>
      <c r="R1430" s="4">
        <f t="shared" si="89"/>
        <v>214.34</v>
      </c>
      <c r="S1430" s="4">
        <f t="shared" si="90"/>
        <v>157.566</v>
      </c>
      <c r="T1430" s="6">
        <f t="shared" si="91"/>
        <v>0.4236715729243411</v>
      </c>
    </row>
    <row r="1431" spans="1:20" ht="15.6">
      <c r="A1431" s="2">
        <v>3834</v>
      </c>
      <c r="B1431" s="10">
        <v>46223</v>
      </c>
      <c r="C1431" s="3">
        <f>YEAR(SalesDataTable[[#This Row],[Order Date]])</f>
        <v>2026</v>
      </c>
      <c r="D1431" s="13" t="str">
        <f>"Q"&amp;ROUNDUP(MONTH(SalesDataTable[[#This Row],[Order Date]])/3,0)</f>
        <v>Q3</v>
      </c>
      <c r="E1431" s="13">
        <f>MONTH(SalesDataTable[[#This Row],[Order Date]])</f>
        <v>7</v>
      </c>
      <c r="F1431" s="3" t="str">
        <f>TEXT(SalesDataTable[[#This Row],[Order Date]],"mmm")</f>
        <v>Jul</v>
      </c>
      <c r="G1431" s="3" t="s">
        <v>6</v>
      </c>
      <c r="H1431" s="3" t="s">
        <v>49</v>
      </c>
      <c r="I1431" s="3" t="s">
        <v>19</v>
      </c>
      <c r="J1431" s="3" t="s">
        <v>13</v>
      </c>
      <c r="K1431" s="3" t="s">
        <v>23</v>
      </c>
      <c r="L1431" s="3" t="s">
        <v>29</v>
      </c>
      <c r="M1431" s="7">
        <v>3</v>
      </c>
      <c r="N1431" s="4">
        <v>192.28</v>
      </c>
      <c r="O1431" s="5">
        <v>0</v>
      </c>
      <c r="P1431" s="4">
        <v>104.3</v>
      </c>
      <c r="Q1431" s="4">
        <f t="shared" si="88"/>
        <v>576.84</v>
      </c>
      <c r="R1431" s="4">
        <f t="shared" si="89"/>
        <v>312.89999999999998</v>
      </c>
      <c r="S1431" s="4">
        <f t="shared" si="90"/>
        <v>263.94000000000005</v>
      </c>
      <c r="T1431" s="6">
        <f t="shared" si="91"/>
        <v>0.45756188891200339</v>
      </c>
    </row>
    <row r="1432" spans="1:20" ht="15.6">
      <c r="A1432" s="2">
        <v>159</v>
      </c>
      <c r="B1432" s="10">
        <v>46224</v>
      </c>
      <c r="C1432" s="3">
        <f>YEAR(SalesDataTable[[#This Row],[Order Date]])</f>
        <v>2026</v>
      </c>
      <c r="D1432" s="13" t="str">
        <f>"Q"&amp;ROUNDUP(MONTH(SalesDataTable[[#This Row],[Order Date]])/3,0)</f>
        <v>Q3</v>
      </c>
      <c r="E1432" s="13">
        <f>MONTH(SalesDataTable[[#This Row],[Order Date]])</f>
        <v>7</v>
      </c>
      <c r="F1432" s="3" t="str">
        <f>TEXT(SalesDataTable[[#This Row],[Order Date]],"mmm")</f>
        <v>Jul</v>
      </c>
      <c r="G1432" s="3" t="s">
        <v>6</v>
      </c>
      <c r="H1432" s="3" t="s">
        <v>7</v>
      </c>
      <c r="I1432" s="3" t="s">
        <v>2</v>
      </c>
      <c r="J1432" s="3" t="s">
        <v>3</v>
      </c>
      <c r="K1432" s="3" t="s">
        <v>9</v>
      </c>
      <c r="L1432" s="3" t="s">
        <v>46</v>
      </c>
      <c r="M1432" s="7">
        <v>2</v>
      </c>
      <c r="N1432" s="4">
        <v>70.150000000000006</v>
      </c>
      <c r="O1432" s="5">
        <v>0.05</v>
      </c>
      <c r="P1432" s="4">
        <v>32.950000000000003</v>
      </c>
      <c r="Q1432" s="4">
        <f t="shared" si="88"/>
        <v>133.285</v>
      </c>
      <c r="R1432" s="4">
        <f t="shared" si="89"/>
        <v>65.900000000000006</v>
      </c>
      <c r="S1432" s="4">
        <f t="shared" si="90"/>
        <v>67.384999999999991</v>
      </c>
      <c r="T1432" s="6">
        <f t="shared" si="91"/>
        <v>0.50557076940390888</v>
      </c>
    </row>
    <row r="1433" spans="1:20" ht="15.6">
      <c r="A1433" s="2">
        <v>435</v>
      </c>
      <c r="B1433" s="10">
        <v>46224</v>
      </c>
      <c r="C1433" s="3">
        <f>YEAR(SalesDataTable[[#This Row],[Order Date]])</f>
        <v>2026</v>
      </c>
      <c r="D1433" s="13" t="str">
        <f>"Q"&amp;ROUNDUP(MONTH(SalesDataTable[[#This Row],[Order Date]])/3,0)</f>
        <v>Q3</v>
      </c>
      <c r="E1433" s="13">
        <f>MONTH(SalesDataTable[[#This Row],[Order Date]])</f>
        <v>7</v>
      </c>
      <c r="F1433" s="3" t="str">
        <f>TEXT(SalesDataTable[[#This Row],[Order Date]],"mmm")</f>
        <v>Jul</v>
      </c>
      <c r="G1433" s="3" t="s">
        <v>11</v>
      </c>
      <c r="H1433" s="3" t="s">
        <v>12</v>
      </c>
      <c r="I1433" s="3" t="s">
        <v>2</v>
      </c>
      <c r="J1433" s="3" t="s">
        <v>3</v>
      </c>
      <c r="K1433" s="3" t="s">
        <v>23</v>
      </c>
      <c r="L1433" s="3" t="s">
        <v>24</v>
      </c>
      <c r="M1433" s="7">
        <v>2</v>
      </c>
      <c r="N1433" s="4">
        <v>342.38</v>
      </c>
      <c r="O1433" s="5">
        <v>0.05</v>
      </c>
      <c r="P1433" s="4">
        <v>192.01</v>
      </c>
      <c r="Q1433" s="4">
        <f t="shared" si="88"/>
        <v>650.52199999999993</v>
      </c>
      <c r="R1433" s="4">
        <f t="shared" si="89"/>
        <v>384.02</v>
      </c>
      <c r="S1433" s="4">
        <f t="shared" si="90"/>
        <v>266.50199999999995</v>
      </c>
      <c r="T1433" s="6">
        <f t="shared" si="91"/>
        <v>0.40967407712575438</v>
      </c>
    </row>
    <row r="1434" spans="1:20" ht="15.6">
      <c r="A1434" s="2">
        <v>1467</v>
      </c>
      <c r="B1434" s="10">
        <v>46224</v>
      </c>
      <c r="C1434" s="3">
        <f>YEAR(SalesDataTable[[#This Row],[Order Date]])</f>
        <v>2026</v>
      </c>
      <c r="D1434" s="13" t="str">
        <f>"Q"&amp;ROUNDUP(MONTH(SalesDataTable[[#This Row],[Order Date]])/3,0)</f>
        <v>Q3</v>
      </c>
      <c r="E1434" s="13">
        <f>MONTH(SalesDataTable[[#This Row],[Order Date]])</f>
        <v>7</v>
      </c>
      <c r="F1434" s="3" t="str">
        <f>TEXT(SalesDataTable[[#This Row],[Order Date]],"mmm")</f>
        <v>Jul</v>
      </c>
      <c r="G1434" s="3" t="s">
        <v>6</v>
      </c>
      <c r="H1434" s="3" t="s">
        <v>49</v>
      </c>
      <c r="I1434" s="3" t="s">
        <v>28</v>
      </c>
      <c r="J1434" s="3" t="s">
        <v>13</v>
      </c>
      <c r="K1434" s="3" t="s">
        <v>34</v>
      </c>
      <c r="L1434" s="3" t="s">
        <v>45</v>
      </c>
      <c r="M1434" s="7">
        <v>1</v>
      </c>
      <c r="N1434" s="4">
        <v>50.59</v>
      </c>
      <c r="O1434" s="5">
        <v>0.05</v>
      </c>
      <c r="P1434" s="4">
        <v>22.04</v>
      </c>
      <c r="Q1434" s="4">
        <f t="shared" si="88"/>
        <v>48.060499999999998</v>
      </c>
      <c r="R1434" s="4">
        <f t="shared" si="89"/>
        <v>22.04</v>
      </c>
      <c r="S1434" s="4">
        <f t="shared" si="90"/>
        <v>26.020499999999998</v>
      </c>
      <c r="T1434" s="6">
        <f t="shared" si="91"/>
        <v>0.54141134611583319</v>
      </c>
    </row>
    <row r="1435" spans="1:20" ht="15.6">
      <c r="A1435" s="2">
        <v>1552</v>
      </c>
      <c r="B1435" s="10">
        <v>46224</v>
      </c>
      <c r="C1435" s="3">
        <f>YEAR(SalesDataTable[[#This Row],[Order Date]])</f>
        <v>2026</v>
      </c>
      <c r="D1435" s="13" t="str">
        <f>"Q"&amp;ROUNDUP(MONTH(SalesDataTable[[#This Row],[Order Date]])/3,0)</f>
        <v>Q3</v>
      </c>
      <c r="E1435" s="13">
        <f>MONTH(SalesDataTable[[#This Row],[Order Date]])</f>
        <v>7</v>
      </c>
      <c r="F1435" s="3" t="str">
        <f>TEXT(SalesDataTable[[#This Row],[Order Date]],"mmm")</f>
        <v>Jul</v>
      </c>
      <c r="G1435" s="3" t="s">
        <v>20</v>
      </c>
      <c r="H1435" s="3" t="s">
        <v>21</v>
      </c>
      <c r="I1435" s="3" t="s">
        <v>19</v>
      </c>
      <c r="J1435" s="3" t="s">
        <v>13</v>
      </c>
      <c r="K1435" s="3" t="s">
        <v>14</v>
      </c>
      <c r="L1435" s="3" t="s">
        <v>32</v>
      </c>
      <c r="M1435" s="7">
        <v>2</v>
      </c>
      <c r="N1435" s="4">
        <v>46.34</v>
      </c>
      <c r="O1435" s="5">
        <v>0.1</v>
      </c>
      <c r="P1435" s="4">
        <v>18.41</v>
      </c>
      <c r="Q1435" s="4">
        <f t="shared" si="88"/>
        <v>83.412000000000006</v>
      </c>
      <c r="R1435" s="4">
        <f t="shared" si="89"/>
        <v>36.82</v>
      </c>
      <c r="S1435" s="4">
        <f t="shared" si="90"/>
        <v>46.592000000000006</v>
      </c>
      <c r="T1435" s="6">
        <f t="shared" si="91"/>
        <v>0.55857670359180933</v>
      </c>
    </row>
    <row r="1436" spans="1:20" ht="15.6">
      <c r="A1436" s="2">
        <v>1745</v>
      </c>
      <c r="B1436" s="10">
        <v>46224</v>
      </c>
      <c r="C1436" s="3">
        <f>YEAR(SalesDataTable[[#This Row],[Order Date]])</f>
        <v>2026</v>
      </c>
      <c r="D1436" s="13" t="str">
        <f>"Q"&amp;ROUNDUP(MONTH(SalesDataTable[[#This Row],[Order Date]])/3,0)</f>
        <v>Q3</v>
      </c>
      <c r="E1436" s="13">
        <f>MONTH(SalesDataTable[[#This Row],[Order Date]])</f>
        <v>7</v>
      </c>
      <c r="F1436" s="3" t="str">
        <f>TEXT(SalesDataTable[[#This Row],[Order Date]],"mmm")</f>
        <v>Jul</v>
      </c>
      <c r="G1436" s="3" t="s">
        <v>6</v>
      </c>
      <c r="H1436" s="3" t="s">
        <v>27</v>
      </c>
      <c r="I1436" s="3" t="s">
        <v>28</v>
      </c>
      <c r="J1436" s="3" t="s">
        <v>13</v>
      </c>
      <c r="K1436" s="3" t="s">
        <v>9</v>
      </c>
      <c r="L1436" s="3" t="s">
        <v>10</v>
      </c>
      <c r="M1436" s="7">
        <v>1</v>
      </c>
      <c r="N1436" s="4">
        <v>91.45</v>
      </c>
      <c r="O1436" s="5">
        <v>0</v>
      </c>
      <c r="P1436" s="4">
        <v>44.16</v>
      </c>
      <c r="Q1436" s="4">
        <f t="shared" si="88"/>
        <v>91.45</v>
      </c>
      <c r="R1436" s="4">
        <f t="shared" si="89"/>
        <v>44.16</v>
      </c>
      <c r="S1436" s="4">
        <f t="shared" si="90"/>
        <v>47.290000000000006</v>
      </c>
      <c r="T1436" s="6">
        <f t="shared" si="91"/>
        <v>0.51711317659923461</v>
      </c>
    </row>
    <row r="1437" spans="1:20" ht="15.6">
      <c r="A1437" s="2">
        <v>2174</v>
      </c>
      <c r="B1437" s="10">
        <v>46224</v>
      </c>
      <c r="C1437" s="3">
        <f>YEAR(SalesDataTable[[#This Row],[Order Date]])</f>
        <v>2026</v>
      </c>
      <c r="D1437" s="13" t="str">
        <f>"Q"&amp;ROUNDUP(MONTH(SalesDataTable[[#This Row],[Order Date]])/3,0)</f>
        <v>Q3</v>
      </c>
      <c r="E1437" s="13">
        <f>MONTH(SalesDataTable[[#This Row],[Order Date]])</f>
        <v>7</v>
      </c>
      <c r="F1437" s="3" t="str">
        <f>TEXT(SalesDataTable[[#This Row],[Order Date]],"mmm")</f>
        <v>Jul</v>
      </c>
      <c r="G1437" s="3" t="s">
        <v>20</v>
      </c>
      <c r="H1437" s="3" t="s">
        <v>33</v>
      </c>
      <c r="I1437" s="3" t="s">
        <v>28</v>
      </c>
      <c r="J1437" s="3" t="s">
        <v>3</v>
      </c>
      <c r="K1437" s="3" t="s">
        <v>4</v>
      </c>
      <c r="L1437" s="3" t="s">
        <v>26</v>
      </c>
      <c r="M1437" s="7">
        <v>3</v>
      </c>
      <c r="N1437" s="4">
        <v>40.28</v>
      </c>
      <c r="O1437" s="5">
        <v>0</v>
      </c>
      <c r="P1437" s="4">
        <v>17.12</v>
      </c>
      <c r="Q1437" s="4">
        <f t="shared" si="88"/>
        <v>120.84</v>
      </c>
      <c r="R1437" s="4">
        <f t="shared" si="89"/>
        <v>51.36</v>
      </c>
      <c r="S1437" s="4">
        <f t="shared" si="90"/>
        <v>69.48</v>
      </c>
      <c r="T1437" s="6">
        <f t="shared" si="91"/>
        <v>0.57497517378351537</v>
      </c>
    </row>
    <row r="1438" spans="1:20" ht="15.6">
      <c r="A1438" s="2">
        <v>3444</v>
      </c>
      <c r="B1438" s="10">
        <v>46224</v>
      </c>
      <c r="C1438" s="3">
        <f>YEAR(SalesDataTable[[#This Row],[Order Date]])</f>
        <v>2026</v>
      </c>
      <c r="D1438" s="13" t="str">
        <f>"Q"&amp;ROUNDUP(MONTH(SalesDataTable[[#This Row],[Order Date]])/3,0)</f>
        <v>Q3</v>
      </c>
      <c r="E1438" s="13">
        <f>MONTH(SalesDataTable[[#This Row],[Order Date]])</f>
        <v>7</v>
      </c>
      <c r="F1438" s="3" t="str">
        <f>TEXT(SalesDataTable[[#This Row],[Order Date]],"mmm")</f>
        <v>Jul</v>
      </c>
      <c r="G1438" s="3" t="s">
        <v>6</v>
      </c>
      <c r="H1438" s="3" t="s">
        <v>49</v>
      </c>
      <c r="I1438" s="3" t="s">
        <v>2</v>
      </c>
      <c r="J1438" s="3" t="s">
        <v>3</v>
      </c>
      <c r="K1438" s="3" t="s">
        <v>34</v>
      </c>
      <c r="L1438" s="3" t="s">
        <v>42</v>
      </c>
      <c r="M1438" s="7">
        <v>2</v>
      </c>
      <c r="N1438" s="4">
        <v>36.93</v>
      </c>
      <c r="O1438" s="5">
        <v>0</v>
      </c>
      <c r="P1438" s="4">
        <v>13.63</v>
      </c>
      <c r="Q1438" s="4">
        <f t="shared" si="88"/>
        <v>73.86</v>
      </c>
      <c r="R1438" s="4">
        <f t="shared" si="89"/>
        <v>27.26</v>
      </c>
      <c r="S1438" s="4">
        <f t="shared" si="90"/>
        <v>46.599999999999994</v>
      </c>
      <c r="T1438" s="6">
        <f t="shared" si="91"/>
        <v>0.63092336853506625</v>
      </c>
    </row>
    <row r="1439" spans="1:20" ht="15.6">
      <c r="A1439" s="2">
        <v>3646</v>
      </c>
      <c r="B1439" s="10">
        <v>46224</v>
      </c>
      <c r="C1439" s="3">
        <f>YEAR(SalesDataTable[[#This Row],[Order Date]])</f>
        <v>2026</v>
      </c>
      <c r="D1439" s="13" t="str">
        <f>"Q"&amp;ROUNDUP(MONTH(SalesDataTable[[#This Row],[Order Date]])/3,0)</f>
        <v>Q3</v>
      </c>
      <c r="E1439" s="13">
        <f>MONTH(SalesDataTable[[#This Row],[Order Date]])</f>
        <v>7</v>
      </c>
      <c r="F1439" s="3" t="str">
        <f>TEXT(SalesDataTable[[#This Row],[Order Date]],"mmm")</f>
        <v>Jul</v>
      </c>
      <c r="G1439" s="3" t="s">
        <v>11</v>
      </c>
      <c r="H1439" s="3" t="s">
        <v>12</v>
      </c>
      <c r="I1439" s="3" t="s">
        <v>28</v>
      </c>
      <c r="J1439" s="3" t="s">
        <v>3</v>
      </c>
      <c r="K1439" s="3" t="s">
        <v>9</v>
      </c>
      <c r="L1439" s="3" t="s">
        <v>17</v>
      </c>
      <c r="M1439" s="7">
        <v>1</v>
      </c>
      <c r="N1439" s="4">
        <v>143.69</v>
      </c>
      <c r="O1439" s="5">
        <v>0</v>
      </c>
      <c r="P1439" s="4">
        <v>80.87</v>
      </c>
      <c r="Q1439" s="4">
        <f t="shared" si="88"/>
        <v>143.69</v>
      </c>
      <c r="R1439" s="4">
        <f t="shared" si="89"/>
        <v>80.87</v>
      </c>
      <c r="S1439" s="4">
        <f t="shared" si="90"/>
        <v>62.819999999999993</v>
      </c>
      <c r="T1439" s="6">
        <f t="shared" si="91"/>
        <v>0.43719117544714309</v>
      </c>
    </row>
    <row r="1440" spans="1:20" ht="15.6">
      <c r="A1440" s="2">
        <v>4558</v>
      </c>
      <c r="B1440" s="10">
        <v>46224</v>
      </c>
      <c r="C1440" s="3">
        <f>YEAR(SalesDataTable[[#This Row],[Order Date]])</f>
        <v>2026</v>
      </c>
      <c r="D1440" s="13" t="str">
        <f>"Q"&amp;ROUNDUP(MONTH(SalesDataTable[[#This Row],[Order Date]])/3,0)</f>
        <v>Q3</v>
      </c>
      <c r="E1440" s="13">
        <f>MONTH(SalesDataTable[[#This Row],[Order Date]])</f>
        <v>7</v>
      </c>
      <c r="F1440" s="3" t="str">
        <f>TEXT(SalesDataTable[[#This Row],[Order Date]],"mmm")</f>
        <v>Jul</v>
      </c>
      <c r="G1440" s="3" t="s">
        <v>6</v>
      </c>
      <c r="H1440" s="3" t="s">
        <v>49</v>
      </c>
      <c r="I1440" s="3" t="s">
        <v>28</v>
      </c>
      <c r="J1440" s="3" t="s">
        <v>13</v>
      </c>
      <c r="K1440" s="3" t="s">
        <v>9</v>
      </c>
      <c r="L1440" s="3" t="s">
        <v>17</v>
      </c>
      <c r="M1440" s="7">
        <v>2</v>
      </c>
      <c r="N1440" s="4">
        <v>147.09</v>
      </c>
      <c r="O1440" s="5">
        <v>0</v>
      </c>
      <c r="P1440" s="4">
        <v>81.58</v>
      </c>
      <c r="Q1440" s="4">
        <f t="shared" si="88"/>
        <v>294.18</v>
      </c>
      <c r="R1440" s="4">
        <f t="shared" si="89"/>
        <v>163.16</v>
      </c>
      <c r="S1440" s="4">
        <f t="shared" si="90"/>
        <v>131.02000000000001</v>
      </c>
      <c r="T1440" s="6">
        <f t="shared" si="91"/>
        <v>0.44537358080087025</v>
      </c>
    </row>
    <row r="1441" spans="1:20" ht="15.6">
      <c r="A1441" s="2">
        <v>4564</v>
      </c>
      <c r="B1441" s="10">
        <v>46224</v>
      </c>
      <c r="C1441" s="3">
        <f>YEAR(SalesDataTable[[#This Row],[Order Date]])</f>
        <v>2026</v>
      </c>
      <c r="D1441" s="13" t="str">
        <f>"Q"&amp;ROUNDUP(MONTH(SalesDataTable[[#This Row],[Order Date]])/3,0)</f>
        <v>Q3</v>
      </c>
      <c r="E1441" s="13">
        <f>MONTH(SalesDataTable[[#This Row],[Order Date]])</f>
        <v>7</v>
      </c>
      <c r="F1441" s="3" t="str">
        <f>TEXT(SalesDataTable[[#This Row],[Order Date]],"mmm")</f>
        <v>Jul</v>
      </c>
      <c r="G1441" s="3" t="s">
        <v>11</v>
      </c>
      <c r="H1441" s="3" t="s">
        <v>25</v>
      </c>
      <c r="I1441" s="3" t="s">
        <v>2</v>
      </c>
      <c r="J1441" s="3" t="s">
        <v>13</v>
      </c>
      <c r="K1441" s="3" t="s">
        <v>9</v>
      </c>
      <c r="L1441" s="3" t="s">
        <v>37</v>
      </c>
      <c r="M1441" s="7">
        <v>1</v>
      </c>
      <c r="N1441" s="4">
        <v>153.88</v>
      </c>
      <c r="O1441" s="5">
        <v>0</v>
      </c>
      <c r="P1441" s="4">
        <v>80.98</v>
      </c>
      <c r="Q1441" s="4">
        <f t="shared" si="88"/>
        <v>153.88</v>
      </c>
      <c r="R1441" s="4">
        <f t="shared" si="89"/>
        <v>80.98</v>
      </c>
      <c r="S1441" s="4">
        <f t="shared" si="90"/>
        <v>72.899999999999991</v>
      </c>
      <c r="T1441" s="6">
        <f t="shared" si="91"/>
        <v>0.47374577592929551</v>
      </c>
    </row>
    <row r="1442" spans="1:20" ht="15.6">
      <c r="A1442" s="2">
        <v>4616</v>
      </c>
      <c r="B1442" s="10">
        <v>46224</v>
      </c>
      <c r="C1442" s="3">
        <f>YEAR(SalesDataTable[[#This Row],[Order Date]])</f>
        <v>2026</v>
      </c>
      <c r="D1442" s="13" t="str">
        <f>"Q"&amp;ROUNDUP(MONTH(SalesDataTable[[#This Row],[Order Date]])/3,0)</f>
        <v>Q3</v>
      </c>
      <c r="E1442" s="13">
        <f>MONTH(SalesDataTable[[#This Row],[Order Date]])</f>
        <v>7</v>
      </c>
      <c r="F1442" s="3" t="str">
        <f>TEXT(SalesDataTable[[#This Row],[Order Date]],"mmm")</f>
        <v>Jul</v>
      </c>
      <c r="G1442" s="3" t="s">
        <v>20</v>
      </c>
      <c r="H1442" s="3" t="s">
        <v>47</v>
      </c>
      <c r="I1442" s="3" t="s">
        <v>28</v>
      </c>
      <c r="J1442" s="3" t="s">
        <v>13</v>
      </c>
      <c r="K1442" s="3" t="s">
        <v>9</v>
      </c>
      <c r="L1442" s="3" t="s">
        <v>46</v>
      </c>
      <c r="M1442" s="7">
        <v>3</v>
      </c>
      <c r="N1442" s="4">
        <v>72.2</v>
      </c>
      <c r="O1442" s="5">
        <v>0</v>
      </c>
      <c r="P1442" s="4">
        <v>31.45</v>
      </c>
      <c r="Q1442" s="4">
        <f t="shared" si="88"/>
        <v>216.60000000000002</v>
      </c>
      <c r="R1442" s="4">
        <f t="shared" si="89"/>
        <v>94.35</v>
      </c>
      <c r="S1442" s="4">
        <f t="shared" si="90"/>
        <v>122.25000000000003</v>
      </c>
      <c r="T1442" s="6">
        <f t="shared" si="91"/>
        <v>0.5644044321329641</v>
      </c>
    </row>
    <row r="1443" spans="1:20" ht="15.6">
      <c r="A1443" s="2">
        <v>536</v>
      </c>
      <c r="B1443" s="10">
        <v>46225</v>
      </c>
      <c r="C1443" s="3">
        <f>YEAR(SalesDataTable[[#This Row],[Order Date]])</f>
        <v>2026</v>
      </c>
      <c r="D1443" s="13" t="str">
        <f>"Q"&amp;ROUNDUP(MONTH(SalesDataTable[[#This Row],[Order Date]])/3,0)</f>
        <v>Q3</v>
      </c>
      <c r="E1443" s="13">
        <f>MONTH(SalesDataTable[[#This Row],[Order Date]])</f>
        <v>7</v>
      </c>
      <c r="F1443" s="3" t="str">
        <f>TEXT(SalesDataTable[[#This Row],[Order Date]],"mmm")</f>
        <v>Jul</v>
      </c>
      <c r="G1443" s="3" t="s">
        <v>20</v>
      </c>
      <c r="H1443" s="3" t="s">
        <v>47</v>
      </c>
      <c r="I1443" s="3" t="s">
        <v>19</v>
      </c>
      <c r="J1443" s="3" t="s">
        <v>16</v>
      </c>
      <c r="K1443" s="3" t="s">
        <v>34</v>
      </c>
      <c r="L1443" s="3" t="s">
        <v>35</v>
      </c>
      <c r="M1443" s="7">
        <v>1</v>
      </c>
      <c r="N1443" s="4">
        <v>40.67</v>
      </c>
      <c r="O1443" s="5">
        <v>0</v>
      </c>
      <c r="P1443" s="4">
        <v>14.28</v>
      </c>
      <c r="Q1443" s="4">
        <f t="shared" si="88"/>
        <v>40.67</v>
      </c>
      <c r="R1443" s="4">
        <f t="shared" si="89"/>
        <v>14.28</v>
      </c>
      <c r="S1443" s="4">
        <f t="shared" si="90"/>
        <v>26.39</v>
      </c>
      <c r="T1443" s="6">
        <f t="shared" si="91"/>
        <v>0.64888123924268504</v>
      </c>
    </row>
    <row r="1444" spans="1:20" ht="15.6">
      <c r="A1444" s="2">
        <v>571</v>
      </c>
      <c r="B1444" s="10">
        <v>46225</v>
      </c>
      <c r="C1444" s="3">
        <f>YEAR(SalesDataTable[[#This Row],[Order Date]])</f>
        <v>2026</v>
      </c>
      <c r="D1444" s="13" t="str">
        <f>"Q"&amp;ROUNDUP(MONTH(SalesDataTable[[#This Row],[Order Date]])/3,0)</f>
        <v>Q3</v>
      </c>
      <c r="E1444" s="13">
        <f>MONTH(SalesDataTable[[#This Row],[Order Date]])</f>
        <v>7</v>
      </c>
      <c r="F1444" s="3" t="str">
        <f>TEXT(SalesDataTable[[#This Row],[Order Date]],"mmm")</f>
        <v>Jul</v>
      </c>
      <c r="G1444" s="3" t="s">
        <v>0</v>
      </c>
      <c r="H1444" s="3" t="s">
        <v>1</v>
      </c>
      <c r="I1444" s="3" t="s">
        <v>2</v>
      </c>
      <c r="J1444" s="3" t="s">
        <v>13</v>
      </c>
      <c r="K1444" s="3" t="s">
        <v>9</v>
      </c>
      <c r="L1444" s="3" t="s">
        <v>37</v>
      </c>
      <c r="M1444" s="7">
        <v>3</v>
      </c>
      <c r="N1444" s="4">
        <v>152.53</v>
      </c>
      <c r="O1444" s="5">
        <v>0</v>
      </c>
      <c r="P1444" s="4">
        <v>80.88</v>
      </c>
      <c r="Q1444" s="4">
        <f t="shared" si="88"/>
        <v>457.59000000000003</v>
      </c>
      <c r="R1444" s="4">
        <f t="shared" si="89"/>
        <v>242.64</v>
      </c>
      <c r="S1444" s="4">
        <f t="shared" si="90"/>
        <v>214.95000000000005</v>
      </c>
      <c r="T1444" s="6">
        <f t="shared" si="91"/>
        <v>0.46974365698551113</v>
      </c>
    </row>
    <row r="1445" spans="1:20" ht="15.6">
      <c r="A1445" s="2">
        <v>965</v>
      </c>
      <c r="B1445" s="10">
        <v>46225</v>
      </c>
      <c r="C1445" s="3">
        <f>YEAR(SalesDataTable[[#This Row],[Order Date]])</f>
        <v>2026</v>
      </c>
      <c r="D1445" s="13" t="str">
        <f>"Q"&amp;ROUNDUP(MONTH(SalesDataTable[[#This Row],[Order Date]])/3,0)</f>
        <v>Q3</v>
      </c>
      <c r="E1445" s="13">
        <f>MONTH(SalesDataTable[[#This Row],[Order Date]])</f>
        <v>7</v>
      </c>
      <c r="F1445" s="3" t="str">
        <f>TEXT(SalesDataTable[[#This Row],[Order Date]],"mmm")</f>
        <v>Jul</v>
      </c>
      <c r="G1445" s="3" t="s">
        <v>6</v>
      </c>
      <c r="H1445" s="3" t="s">
        <v>41</v>
      </c>
      <c r="I1445" s="3" t="s">
        <v>19</v>
      </c>
      <c r="J1445" s="3" t="s">
        <v>3</v>
      </c>
      <c r="K1445" s="3" t="s">
        <v>14</v>
      </c>
      <c r="L1445" s="3" t="s">
        <v>15</v>
      </c>
      <c r="M1445" s="7">
        <v>2</v>
      </c>
      <c r="N1445" s="4">
        <v>35.39</v>
      </c>
      <c r="O1445" s="5">
        <v>0.05</v>
      </c>
      <c r="P1445" s="4">
        <v>13.39</v>
      </c>
      <c r="Q1445" s="4">
        <f t="shared" si="88"/>
        <v>67.241</v>
      </c>
      <c r="R1445" s="4">
        <f t="shared" si="89"/>
        <v>26.78</v>
      </c>
      <c r="S1445" s="4">
        <f t="shared" si="90"/>
        <v>40.460999999999999</v>
      </c>
      <c r="T1445" s="6">
        <f t="shared" si="91"/>
        <v>0.60173108668818132</v>
      </c>
    </row>
    <row r="1446" spans="1:20" ht="15.6">
      <c r="A1446" s="2">
        <v>1504</v>
      </c>
      <c r="B1446" s="10">
        <v>46225</v>
      </c>
      <c r="C1446" s="3">
        <f>YEAR(SalesDataTable[[#This Row],[Order Date]])</f>
        <v>2026</v>
      </c>
      <c r="D1446" s="13" t="str">
        <f>"Q"&amp;ROUNDUP(MONTH(SalesDataTable[[#This Row],[Order Date]])/3,0)</f>
        <v>Q3</v>
      </c>
      <c r="E1446" s="13">
        <f>MONTH(SalesDataTable[[#This Row],[Order Date]])</f>
        <v>7</v>
      </c>
      <c r="F1446" s="3" t="str">
        <f>TEXT(SalesDataTable[[#This Row],[Order Date]],"mmm")</f>
        <v>Jul</v>
      </c>
      <c r="G1446" s="3" t="s">
        <v>20</v>
      </c>
      <c r="H1446" s="3" t="s">
        <v>21</v>
      </c>
      <c r="I1446" s="3" t="s">
        <v>2</v>
      </c>
      <c r="J1446" s="3" t="s">
        <v>3</v>
      </c>
      <c r="K1446" s="3" t="s">
        <v>9</v>
      </c>
      <c r="L1446" s="3" t="s">
        <v>10</v>
      </c>
      <c r="M1446" s="7">
        <v>5</v>
      </c>
      <c r="N1446" s="4">
        <v>93.35</v>
      </c>
      <c r="O1446" s="5">
        <v>0</v>
      </c>
      <c r="P1446" s="4">
        <v>46.31</v>
      </c>
      <c r="Q1446" s="4">
        <f t="shared" si="88"/>
        <v>466.75</v>
      </c>
      <c r="R1446" s="4">
        <f t="shared" si="89"/>
        <v>231.55</v>
      </c>
      <c r="S1446" s="4">
        <f t="shared" si="90"/>
        <v>235.2</v>
      </c>
      <c r="T1446" s="6">
        <f t="shared" si="91"/>
        <v>0.50391001606855912</v>
      </c>
    </row>
    <row r="1447" spans="1:20" ht="15.6">
      <c r="A1447" s="2">
        <v>2560</v>
      </c>
      <c r="B1447" s="10">
        <v>46225</v>
      </c>
      <c r="C1447" s="3">
        <f>YEAR(SalesDataTable[[#This Row],[Order Date]])</f>
        <v>2026</v>
      </c>
      <c r="D1447" s="13" t="str">
        <f>"Q"&amp;ROUNDUP(MONTH(SalesDataTable[[#This Row],[Order Date]])/3,0)</f>
        <v>Q3</v>
      </c>
      <c r="E1447" s="13">
        <f>MONTH(SalesDataTable[[#This Row],[Order Date]])</f>
        <v>7</v>
      </c>
      <c r="F1447" s="3" t="str">
        <f>TEXT(SalesDataTable[[#This Row],[Order Date]],"mmm")</f>
        <v>Jul</v>
      </c>
      <c r="G1447" s="3" t="s">
        <v>6</v>
      </c>
      <c r="H1447" s="3" t="s">
        <v>43</v>
      </c>
      <c r="I1447" s="3" t="s">
        <v>2</v>
      </c>
      <c r="J1447" s="3" t="s">
        <v>3</v>
      </c>
      <c r="K1447" s="3" t="s">
        <v>4</v>
      </c>
      <c r="L1447" s="3" t="s">
        <v>22</v>
      </c>
      <c r="M1447" s="7">
        <v>2</v>
      </c>
      <c r="N1447" s="4">
        <v>51.71</v>
      </c>
      <c r="O1447" s="5">
        <v>0</v>
      </c>
      <c r="P1447" s="4">
        <v>22.75</v>
      </c>
      <c r="Q1447" s="4">
        <f t="shared" si="88"/>
        <v>103.42</v>
      </c>
      <c r="R1447" s="4">
        <f t="shared" si="89"/>
        <v>45.5</v>
      </c>
      <c r="S1447" s="4">
        <f t="shared" si="90"/>
        <v>57.92</v>
      </c>
      <c r="T1447" s="6">
        <f t="shared" si="91"/>
        <v>0.5600464126861342</v>
      </c>
    </row>
    <row r="1448" spans="1:20" ht="15.6">
      <c r="A1448" s="2">
        <v>2758</v>
      </c>
      <c r="B1448" s="10">
        <v>46225</v>
      </c>
      <c r="C1448" s="3">
        <f>YEAR(SalesDataTable[[#This Row],[Order Date]])</f>
        <v>2026</v>
      </c>
      <c r="D1448" s="13" t="str">
        <f>"Q"&amp;ROUNDUP(MONTH(SalesDataTable[[#This Row],[Order Date]])/3,0)</f>
        <v>Q3</v>
      </c>
      <c r="E1448" s="13">
        <f>MONTH(SalesDataTable[[#This Row],[Order Date]])</f>
        <v>7</v>
      </c>
      <c r="F1448" s="3" t="str">
        <f>TEXT(SalesDataTable[[#This Row],[Order Date]],"mmm")</f>
        <v>Jul</v>
      </c>
      <c r="G1448" s="3" t="s">
        <v>0</v>
      </c>
      <c r="H1448" s="3" t="s">
        <v>1</v>
      </c>
      <c r="I1448" s="3" t="s">
        <v>2</v>
      </c>
      <c r="J1448" s="3" t="s">
        <v>13</v>
      </c>
      <c r="K1448" s="3" t="s">
        <v>4</v>
      </c>
      <c r="L1448" s="3" t="s">
        <v>26</v>
      </c>
      <c r="M1448" s="7">
        <v>1</v>
      </c>
      <c r="N1448" s="4">
        <v>39.86</v>
      </c>
      <c r="O1448" s="5">
        <v>0</v>
      </c>
      <c r="P1448" s="4">
        <v>16.53</v>
      </c>
      <c r="Q1448" s="4">
        <f t="shared" si="88"/>
        <v>39.86</v>
      </c>
      <c r="R1448" s="4">
        <f t="shared" si="89"/>
        <v>16.53</v>
      </c>
      <c r="S1448" s="4">
        <f t="shared" si="90"/>
        <v>23.33</v>
      </c>
      <c r="T1448" s="6">
        <f t="shared" si="91"/>
        <v>0.58529854490717503</v>
      </c>
    </row>
    <row r="1449" spans="1:20" ht="15.6">
      <c r="A1449" s="2">
        <v>4030</v>
      </c>
      <c r="B1449" s="10">
        <v>46225</v>
      </c>
      <c r="C1449" s="3">
        <f>YEAR(SalesDataTable[[#This Row],[Order Date]])</f>
        <v>2026</v>
      </c>
      <c r="D1449" s="13" t="str">
        <f>"Q"&amp;ROUNDUP(MONTH(SalesDataTable[[#This Row],[Order Date]])/3,0)</f>
        <v>Q3</v>
      </c>
      <c r="E1449" s="13">
        <f>MONTH(SalesDataTable[[#This Row],[Order Date]])</f>
        <v>7</v>
      </c>
      <c r="F1449" s="3" t="str">
        <f>TEXT(SalesDataTable[[#This Row],[Order Date]],"mmm")</f>
        <v>Jul</v>
      </c>
      <c r="G1449" s="3" t="s">
        <v>20</v>
      </c>
      <c r="H1449" s="3" t="s">
        <v>33</v>
      </c>
      <c r="I1449" s="3" t="s">
        <v>2</v>
      </c>
      <c r="J1449" s="3" t="s">
        <v>13</v>
      </c>
      <c r="K1449" s="3" t="s">
        <v>23</v>
      </c>
      <c r="L1449" s="3" t="s">
        <v>40</v>
      </c>
      <c r="M1449" s="7">
        <v>2</v>
      </c>
      <c r="N1449" s="4">
        <v>83.71</v>
      </c>
      <c r="O1449" s="5">
        <v>0</v>
      </c>
      <c r="P1449" s="4">
        <v>39.29</v>
      </c>
      <c r="Q1449" s="4">
        <f t="shared" si="88"/>
        <v>167.42</v>
      </c>
      <c r="R1449" s="4">
        <f t="shared" si="89"/>
        <v>78.58</v>
      </c>
      <c r="S1449" s="4">
        <f t="shared" si="90"/>
        <v>88.839999999999989</v>
      </c>
      <c r="T1449" s="6">
        <f t="shared" si="91"/>
        <v>0.53064150041811009</v>
      </c>
    </row>
    <row r="1450" spans="1:20" ht="15.6">
      <c r="A1450" s="2">
        <v>4337</v>
      </c>
      <c r="B1450" s="10">
        <v>46225</v>
      </c>
      <c r="C1450" s="3">
        <f>YEAR(SalesDataTable[[#This Row],[Order Date]])</f>
        <v>2026</v>
      </c>
      <c r="D1450" s="13" t="str">
        <f>"Q"&amp;ROUNDUP(MONTH(SalesDataTable[[#This Row],[Order Date]])/3,0)</f>
        <v>Q3</v>
      </c>
      <c r="E1450" s="13">
        <f>MONTH(SalesDataTable[[#This Row],[Order Date]])</f>
        <v>7</v>
      </c>
      <c r="F1450" s="3" t="str">
        <f>TEXT(SalesDataTable[[#This Row],[Order Date]],"mmm")</f>
        <v>Jul</v>
      </c>
      <c r="G1450" s="3" t="s">
        <v>6</v>
      </c>
      <c r="H1450" s="3" t="s">
        <v>49</v>
      </c>
      <c r="I1450" s="3" t="s">
        <v>19</v>
      </c>
      <c r="J1450" s="3" t="s">
        <v>13</v>
      </c>
      <c r="K1450" s="3" t="s">
        <v>14</v>
      </c>
      <c r="L1450" s="3" t="s">
        <v>32</v>
      </c>
      <c r="M1450" s="7">
        <v>1</v>
      </c>
      <c r="N1450" s="4">
        <v>47.62</v>
      </c>
      <c r="O1450" s="5">
        <v>0</v>
      </c>
      <c r="P1450" s="4">
        <v>17.82</v>
      </c>
      <c r="Q1450" s="4">
        <f t="shared" si="88"/>
        <v>47.62</v>
      </c>
      <c r="R1450" s="4">
        <f t="shared" si="89"/>
        <v>17.82</v>
      </c>
      <c r="S1450" s="4">
        <f t="shared" si="90"/>
        <v>29.799999999999997</v>
      </c>
      <c r="T1450" s="6">
        <f t="shared" si="91"/>
        <v>0.62578748425031494</v>
      </c>
    </row>
    <row r="1451" spans="1:20" ht="15.6">
      <c r="A1451" s="2">
        <v>5129</v>
      </c>
      <c r="B1451" s="10">
        <v>46225</v>
      </c>
      <c r="C1451" s="3">
        <f>YEAR(SalesDataTable[[#This Row],[Order Date]])</f>
        <v>2026</v>
      </c>
      <c r="D1451" s="13" t="str">
        <f>"Q"&amp;ROUNDUP(MONTH(SalesDataTable[[#This Row],[Order Date]])/3,0)</f>
        <v>Q3</v>
      </c>
      <c r="E1451" s="13">
        <f>MONTH(SalesDataTable[[#This Row],[Order Date]])</f>
        <v>7</v>
      </c>
      <c r="F1451" s="3" t="str">
        <f>TEXT(SalesDataTable[[#This Row],[Order Date]],"mmm")</f>
        <v>Jul</v>
      </c>
      <c r="G1451" s="3" t="s">
        <v>6</v>
      </c>
      <c r="H1451" s="3" t="s">
        <v>43</v>
      </c>
      <c r="I1451" s="3" t="s">
        <v>2</v>
      </c>
      <c r="J1451" s="3" t="s">
        <v>3</v>
      </c>
      <c r="K1451" s="3" t="s">
        <v>4</v>
      </c>
      <c r="L1451" s="3" t="s">
        <v>5</v>
      </c>
      <c r="M1451" s="7">
        <v>1</v>
      </c>
      <c r="N1451" s="4">
        <v>80.05</v>
      </c>
      <c r="O1451" s="5">
        <v>0.05</v>
      </c>
      <c r="P1451" s="4">
        <v>43.81</v>
      </c>
      <c r="Q1451" s="4">
        <f t="shared" si="88"/>
        <v>76.047499999999999</v>
      </c>
      <c r="R1451" s="4">
        <f t="shared" si="89"/>
        <v>43.81</v>
      </c>
      <c r="S1451" s="4">
        <f t="shared" si="90"/>
        <v>32.237499999999997</v>
      </c>
      <c r="T1451" s="6">
        <f t="shared" si="91"/>
        <v>0.42391268615010352</v>
      </c>
    </row>
    <row r="1452" spans="1:20" ht="15.6">
      <c r="A1452" s="2">
        <v>81</v>
      </c>
      <c r="B1452" s="10">
        <v>46226</v>
      </c>
      <c r="C1452" s="3">
        <f>YEAR(SalesDataTable[[#This Row],[Order Date]])</f>
        <v>2026</v>
      </c>
      <c r="D1452" s="13" t="str">
        <f>"Q"&amp;ROUNDUP(MONTH(SalesDataTable[[#This Row],[Order Date]])/3,0)</f>
        <v>Q3</v>
      </c>
      <c r="E1452" s="13">
        <f>MONTH(SalesDataTable[[#This Row],[Order Date]])</f>
        <v>7</v>
      </c>
      <c r="F1452" s="3" t="str">
        <f>TEXT(SalesDataTable[[#This Row],[Order Date]],"mmm")</f>
        <v>Jul</v>
      </c>
      <c r="G1452" s="3" t="s">
        <v>20</v>
      </c>
      <c r="H1452" s="3" t="s">
        <v>33</v>
      </c>
      <c r="I1452" s="3" t="s">
        <v>19</v>
      </c>
      <c r="J1452" s="3" t="s">
        <v>3</v>
      </c>
      <c r="K1452" s="3" t="s">
        <v>34</v>
      </c>
      <c r="L1452" s="3" t="s">
        <v>45</v>
      </c>
      <c r="M1452" s="7">
        <v>1</v>
      </c>
      <c r="N1452" s="4">
        <v>51.82</v>
      </c>
      <c r="O1452" s="5">
        <v>0</v>
      </c>
      <c r="P1452" s="4">
        <v>21.43</v>
      </c>
      <c r="Q1452" s="4">
        <f t="shared" si="88"/>
        <v>51.82</v>
      </c>
      <c r="R1452" s="4">
        <f t="shared" si="89"/>
        <v>21.43</v>
      </c>
      <c r="S1452" s="4">
        <f t="shared" si="90"/>
        <v>30.39</v>
      </c>
      <c r="T1452" s="6">
        <f t="shared" si="91"/>
        <v>0.58645310690852959</v>
      </c>
    </row>
    <row r="1453" spans="1:20" ht="15.6">
      <c r="A1453" s="2">
        <v>493</v>
      </c>
      <c r="B1453" s="10">
        <v>46226</v>
      </c>
      <c r="C1453" s="3">
        <f>YEAR(SalesDataTable[[#This Row],[Order Date]])</f>
        <v>2026</v>
      </c>
      <c r="D1453" s="13" t="str">
        <f>"Q"&amp;ROUNDUP(MONTH(SalesDataTable[[#This Row],[Order Date]])/3,0)</f>
        <v>Q3</v>
      </c>
      <c r="E1453" s="13">
        <f>MONTH(SalesDataTable[[#This Row],[Order Date]])</f>
        <v>7</v>
      </c>
      <c r="F1453" s="3" t="str">
        <f>TEXT(SalesDataTable[[#This Row],[Order Date]],"mmm")</f>
        <v>Jul</v>
      </c>
      <c r="G1453" s="3" t="s">
        <v>6</v>
      </c>
      <c r="H1453" s="3" t="s">
        <v>41</v>
      </c>
      <c r="I1453" s="3" t="s">
        <v>2</v>
      </c>
      <c r="J1453" s="3" t="s">
        <v>16</v>
      </c>
      <c r="K1453" s="3" t="s">
        <v>14</v>
      </c>
      <c r="L1453" s="3" t="s">
        <v>48</v>
      </c>
      <c r="M1453" s="7">
        <v>4</v>
      </c>
      <c r="N1453" s="4">
        <v>161.28</v>
      </c>
      <c r="O1453" s="5">
        <v>0.15</v>
      </c>
      <c r="P1453" s="4">
        <v>89.2</v>
      </c>
      <c r="Q1453" s="4">
        <f t="shared" si="88"/>
        <v>548.35199999999998</v>
      </c>
      <c r="R1453" s="4">
        <f t="shared" si="89"/>
        <v>356.8</v>
      </c>
      <c r="S1453" s="4">
        <f t="shared" si="90"/>
        <v>191.55199999999996</v>
      </c>
      <c r="T1453" s="6">
        <f t="shared" si="91"/>
        <v>0.3493230625583566</v>
      </c>
    </row>
    <row r="1454" spans="1:20" ht="15.6">
      <c r="A1454" s="2">
        <v>613</v>
      </c>
      <c r="B1454" s="10">
        <v>46226</v>
      </c>
      <c r="C1454" s="3">
        <f>YEAR(SalesDataTable[[#This Row],[Order Date]])</f>
        <v>2026</v>
      </c>
      <c r="D1454" s="13" t="str">
        <f>"Q"&amp;ROUNDUP(MONTH(SalesDataTable[[#This Row],[Order Date]])/3,0)</f>
        <v>Q3</v>
      </c>
      <c r="E1454" s="13">
        <f>MONTH(SalesDataTable[[#This Row],[Order Date]])</f>
        <v>7</v>
      </c>
      <c r="F1454" s="3" t="str">
        <f>TEXT(SalesDataTable[[#This Row],[Order Date]],"mmm")</f>
        <v>Jul</v>
      </c>
      <c r="G1454" s="3" t="s">
        <v>0</v>
      </c>
      <c r="H1454" s="3" t="s">
        <v>1</v>
      </c>
      <c r="I1454" s="3" t="s">
        <v>2</v>
      </c>
      <c r="J1454" s="3" t="s">
        <v>13</v>
      </c>
      <c r="K1454" s="3" t="s">
        <v>4</v>
      </c>
      <c r="L1454" s="3" t="s">
        <v>26</v>
      </c>
      <c r="M1454" s="7">
        <v>1</v>
      </c>
      <c r="N1454" s="4">
        <v>39.86</v>
      </c>
      <c r="O1454" s="5">
        <v>0.05</v>
      </c>
      <c r="P1454" s="4">
        <v>16.989999999999998</v>
      </c>
      <c r="Q1454" s="4">
        <f t="shared" si="88"/>
        <v>37.866999999999997</v>
      </c>
      <c r="R1454" s="4">
        <f t="shared" si="89"/>
        <v>16.989999999999998</v>
      </c>
      <c r="S1454" s="4">
        <f t="shared" si="90"/>
        <v>20.876999999999999</v>
      </c>
      <c r="T1454" s="6">
        <f t="shared" si="91"/>
        <v>0.55132437214461139</v>
      </c>
    </row>
    <row r="1455" spans="1:20" ht="15.6">
      <c r="A1455" s="2">
        <v>958</v>
      </c>
      <c r="B1455" s="10">
        <v>46226</v>
      </c>
      <c r="C1455" s="3">
        <f>YEAR(SalesDataTable[[#This Row],[Order Date]])</f>
        <v>2026</v>
      </c>
      <c r="D1455" s="13" t="str">
        <f>"Q"&amp;ROUNDUP(MONTH(SalesDataTable[[#This Row],[Order Date]])/3,0)</f>
        <v>Q3</v>
      </c>
      <c r="E1455" s="13">
        <f>MONTH(SalesDataTable[[#This Row],[Order Date]])</f>
        <v>7</v>
      </c>
      <c r="F1455" s="3" t="str">
        <f>TEXT(SalesDataTable[[#This Row],[Order Date]],"mmm")</f>
        <v>Jul</v>
      </c>
      <c r="G1455" s="3" t="s">
        <v>20</v>
      </c>
      <c r="H1455" s="3" t="s">
        <v>33</v>
      </c>
      <c r="I1455" s="3" t="s">
        <v>28</v>
      </c>
      <c r="J1455" s="3" t="s">
        <v>13</v>
      </c>
      <c r="K1455" s="3" t="s">
        <v>4</v>
      </c>
      <c r="L1455" s="3" t="s">
        <v>30</v>
      </c>
      <c r="M1455" s="7">
        <v>6</v>
      </c>
      <c r="N1455" s="4">
        <v>102.96</v>
      </c>
      <c r="O1455" s="5">
        <v>0.05</v>
      </c>
      <c r="P1455" s="4">
        <v>51.74</v>
      </c>
      <c r="Q1455" s="4">
        <f t="shared" si="88"/>
        <v>586.87199999999996</v>
      </c>
      <c r="R1455" s="4">
        <f t="shared" si="89"/>
        <v>310.44</v>
      </c>
      <c r="S1455" s="4">
        <f t="shared" si="90"/>
        <v>276.43199999999996</v>
      </c>
      <c r="T1455" s="6">
        <f t="shared" si="91"/>
        <v>0.47102604997341835</v>
      </c>
    </row>
    <row r="1456" spans="1:20" ht="15.6">
      <c r="A1456" s="2">
        <v>1270</v>
      </c>
      <c r="B1456" s="10">
        <v>46226</v>
      </c>
      <c r="C1456" s="3">
        <f>YEAR(SalesDataTable[[#This Row],[Order Date]])</f>
        <v>2026</v>
      </c>
      <c r="D1456" s="13" t="str">
        <f>"Q"&amp;ROUNDUP(MONTH(SalesDataTable[[#This Row],[Order Date]])/3,0)</f>
        <v>Q3</v>
      </c>
      <c r="E1456" s="13">
        <f>MONTH(SalesDataTable[[#This Row],[Order Date]])</f>
        <v>7</v>
      </c>
      <c r="F1456" s="3" t="str">
        <f>TEXT(SalesDataTable[[#This Row],[Order Date]],"mmm")</f>
        <v>Jul</v>
      </c>
      <c r="G1456" s="3" t="s">
        <v>6</v>
      </c>
      <c r="H1456" s="3" t="s">
        <v>43</v>
      </c>
      <c r="I1456" s="3" t="s">
        <v>28</v>
      </c>
      <c r="J1456" s="3" t="s">
        <v>3</v>
      </c>
      <c r="K1456" s="3" t="s">
        <v>9</v>
      </c>
      <c r="L1456" s="3" t="s">
        <v>10</v>
      </c>
      <c r="M1456" s="7">
        <v>1</v>
      </c>
      <c r="N1456" s="4">
        <v>94.04</v>
      </c>
      <c r="O1456" s="5">
        <v>0</v>
      </c>
      <c r="P1456" s="4">
        <v>44.88</v>
      </c>
      <c r="Q1456" s="4">
        <f t="shared" si="88"/>
        <v>94.04</v>
      </c>
      <c r="R1456" s="4">
        <f t="shared" si="89"/>
        <v>44.88</v>
      </c>
      <c r="S1456" s="4">
        <f t="shared" si="90"/>
        <v>49.160000000000004</v>
      </c>
      <c r="T1456" s="6">
        <f t="shared" si="91"/>
        <v>0.52275627392598889</v>
      </c>
    </row>
    <row r="1457" spans="1:20" ht="15.6">
      <c r="A1457" s="2">
        <v>1513</v>
      </c>
      <c r="B1457" s="10">
        <v>46226</v>
      </c>
      <c r="C1457" s="3">
        <f>YEAR(SalesDataTable[[#This Row],[Order Date]])</f>
        <v>2026</v>
      </c>
      <c r="D1457" s="13" t="str">
        <f>"Q"&amp;ROUNDUP(MONTH(SalesDataTable[[#This Row],[Order Date]])/3,0)</f>
        <v>Q3</v>
      </c>
      <c r="E1457" s="13">
        <f>MONTH(SalesDataTable[[#This Row],[Order Date]])</f>
        <v>7</v>
      </c>
      <c r="F1457" s="3" t="str">
        <f>TEXT(SalesDataTable[[#This Row],[Order Date]],"mmm")</f>
        <v>Jul</v>
      </c>
      <c r="G1457" s="3" t="s">
        <v>20</v>
      </c>
      <c r="H1457" s="3" t="s">
        <v>33</v>
      </c>
      <c r="I1457" s="3" t="s">
        <v>2</v>
      </c>
      <c r="J1457" s="3" t="s">
        <v>13</v>
      </c>
      <c r="K1457" s="3" t="s">
        <v>9</v>
      </c>
      <c r="L1457" s="3" t="s">
        <v>46</v>
      </c>
      <c r="M1457" s="7">
        <v>2</v>
      </c>
      <c r="N1457" s="4">
        <v>70.790000000000006</v>
      </c>
      <c r="O1457" s="5">
        <v>0</v>
      </c>
      <c r="P1457" s="4">
        <v>32.44</v>
      </c>
      <c r="Q1457" s="4">
        <f t="shared" si="88"/>
        <v>141.58000000000001</v>
      </c>
      <c r="R1457" s="4">
        <f t="shared" si="89"/>
        <v>64.88</v>
      </c>
      <c r="S1457" s="4">
        <f t="shared" si="90"/>
        <v>76.700000000000017</v>
      </c>
      <c r="T1457" s="6">
        <f t="shared" si="91"/>
        <v>0.541743184065546</v>
      </c>
    </row>
    <row r="1458" spans="1:20" ht="15.6">
      <c r="A1458" s="2">
        <v>2009</v>
      </c>
      <c r="B1458" s="10">
        <v>46226</v>
      </c>
      <c r="C1458" s="3">
        <f>YEAR(SalesDataTable[[#This Row],[Order Date]])</f>
        <v>2026</v>
      </c>
      <c r="D1458" s="13" t="str">
        <f>"Q"&amp;ROUNDUP(MONTH(SalesDataTable[[#This Row],[Order Date]])/3,0)</f>
        <v>Q3</v>
      </c>
      <c r="E1458" s="13">
        <f>MONTH(SalesDataTable[[#This Row],[Order Date]])</f>
        <v>7</v>
      </c>
      <c r="F1458" s="3" t="str">
        <f>TEXT(SalesDataTable[[#This Row],[Order Date]],"mmm")</f>
        <v>Jul</v>
      </c>
      <c r="G1458" s="3" t="s">
        <v>11</v>
      </c>
      <c r="H1458" s="3" t="s">
        <v>39</v>
      </c>
      <c r="I1458" s="3" t="s">
        <v>2</v>
      </c>
      <c r="J1458" s="3" t="s">
        <v>13</v>
      </c>
      <c r="K1458" s="3" t="s">
        <v>14</v>
      </c>
      <c r="L1458" s="3" t="s">
        <v>32</v>
      </c>
      <c r="M1458" s="7">
        <v>2</v>
      </c>
      <c r="N1458" s="4">
        <v>46.41</v>
      </c>
      <c r="O1458" s="5">
        <v>0</v>
      </c>
      <c r="P1458" s="4">
        <v>18.600000000000001</v>
      </c>
      <c r="Q1458" s="4">
        <f t="shared" si="88"/>
        <v>92.82</v>
      </c>
      <c r="R1458" s="4">
        <f t="shared" si="89"/>
        <v>37.200000000000003</v>
      </c>
      <c r="S1458" s="4">
        <f t="shared" si="90"/>
        <v>55.61999999999999</v>
      </c>
      <c r="T1458" s="6">
        <f t="shared" si="91"/>
        <v>0.59922430510665803</v>
      </c>
    </row>
    <row r="1459" spans="1:20" ht="15.6">
      <c r="A1459" s="2">
        <v>2838</v>
      </c>
      <c r="B1459" s="10">
        <v>46226</v>
      </c>
      <c r="C1459" s="3">
        <f>YEAR(SalesDataTable[[#This Row],[Order Date]])</f>
        <v>2026</v>
      </c>
      <c r="D1459" s="13" t="str">
        <f>"Q"&amp;ROUNDUP(MONTH(SalesDataTable[[#This Row],[Order Date]])/3,0)</f>
        <v>Q3</v>
      </c>
      <c r="E1459" s="13">
        <f>MONTH(SalesDataTable[[#This Row],[Order Date]])</f>
        <v>7</v>
      </c>
      <c r="F1459" s="3" t="str">
        <f>TEXT(SalesDataTable[[#This Row],[Order Date]],"mmm")</f>
        <v>Jul</v>
      </c>
      <c r="G1459" s="3" t="s">
        <v>20</v>
      </c>
      <c r="H1459" s="3" t="s">
        <v>47</v>
      </c>
      <c r="I1459" s="3" t="s">
        <v>28</v>
      </c>
      <c r="J1459" s="3" t="s">
        <v>13</v>
      </c>
      <c r="K1459" s="3" t="s">
        <v>9</v>
      </c>
      <c r="L1459" s="3" t="s">
        <v>46</v>
      </c>
      <c r="M1459" s="7">
        <v>1</v>
      </c>
      <c r="N1459" s="4">
        <v>69.75</v>
      </c>
      <c r="O1459" s="5">
        <v>0</v>
      </c>
      <c r="P1459" s="4">
        <v>33.299999999999997</v>
      </c>
      <c r="Q1459" s="4">
        <f t="shared" si="88"/>
        <v>69.75</v>
      </c>
      <c r="R1459" s="4">
        <f t="shared" si="89"/>
        <v>33.299999999999997</v>
      </c>
      <c r="S1459" s="4">
        <f t="shared" si="90"/>
        <v>36.450000000000003</v>
      </c>
      <c r="T1459" s="6">
        <f t="shared" si="91"/>
        <v>0.52258064516129032</v>
      </c>
    </row>
    <row r="1460" spans="1:20" ht="15.6">
      <c r="A1460" s="2">
        <v>3730</v>
      </c>
      <c r="B1460" s="10">
        <v>46226</v>
      </c>
      <c r="C1460" s="3">
        <f>YEAR(SalesDataTable[[#This Row],[Order Date]])</f>
        <v>2026</v>
      </c>
      <c r="D1460" s="13" t="str">
        <f>"Q"&amp;ROUNDUP(MONTH(SalesDataTable[[#This Row],[Order Date]])/3,0)</f>
        <v>Q3</v>
      </c>
      <c r="E1460" s="13">
        <f>MONTH(SalesDataTable[[#This Row],[Order Date]])</f>
        <v>7</v>
      </c>
      <c r="F1460" s="3" t="str">
        <f>TEXT(SalesDataTable[[#This Row],[Order Date]],"mmm")</f>
        <v>Jul</v>
      </c>
      <c r="G1460" s="3" t="s">
        <v>0</v>
      </c>
      <c r="H1460" s="3" t="s">
        <v>50</v>
      </c>
      <c r="I1460" s="3" t="s">
        <v>19</v>
      </c>
      <c r="J1460" s="3" t="s">
        <v>16</v>
      </c>
      <c r="K1460" s="3" t="s">
        <v>4</v>
      </c>
      <c r="L1460" s="3" t="s">
        <v>26</v>
      </c>
      <c r="M1460" s="7">
        <v>3</v>
      </c>
      <c r="N1460" s="4">
        <v>40.81</v>
      </c>
      <c r="O1460" s="5">
        <v>0</v>
      </c>
      <c r="P1460" s="4">
        <v>16.86</v>
      </c>
      <c r="Q1460" s="4">
        <f t="shared" si="88"/>
        <v>122.43</v>
      </c>
      <c r="R1460" s="4">
        <f t="shared" si="89"/>
        <v>50.58</v>
      </c>
      <c r="S1460" s="4">
        <f t="shared" si="90"/>
        <v>71.850000000000009</v>
      </c>
      <c r="T1460" s="6">
        <f t="shared" si="91"/>
        <v>0.58686596422445481</v>
      </c>
    </row>
    <row r="1461" spans="1:20" ht="15.6">
      <c r="A1461" s="2">
        <v>4287</v>
      </c>
      <c r="B1461" s="10">
        <v>46226</v>
      </c>
      <c r="C1461" s="3">
        <f>YEAR(SalesDataTable[[#This Row],[Order Date]])</f>
        <v>2026</v>
      </c>
      <c r="D1461" s="13" t="str">
        <f>"Q"&amp;ROUNDUP(MONTH(SalesDataTable[[#This Row],[Order Date]])/3,0)</f>
        <v>Q3</v>
      </c>
      <c r="E1461" s="13">
        <f>MONTH(SalesDataTable[[#This Row],[Order Date]])</f>
        <v>7</v>
      </c>
      <c r="F1461" s="3" t="str">
        <f>TEXT(SalesDataTable[[#This Row],[Order Date]],"mmm")</f>
        <v>Jul</v>
      </c>
      <c r="G1461" s="3" t="s">
        <v>20</v>
      </c>
      <c r="H1461" s="3" t="s">
        <v>33</v>
      </c>
      <c r="I1461" s="3" t="s">
        <v>28</v>
      </c>
      <c r="J1461" s="3" t="s">
        <v>3</v>
      </c>
      <c r="K1461" s="3" t="s">
        <v>9</v>
      </c>
      <c r="L1461" s="3" t="s">
        <v>37</v>
      </c>
      <c r="M1461" s="7">
        <v>5</v>
      </c>
      <c r="N1461" s="4">
        <v>156.69</v>
      </c>
      <c r="O1461" s="5">
        <v>0</v>
      </c>
      <c r="P1461" s="4">
        <v>80.489999999999995</v>
      </c>
      <c r="Q1461" s="4">
        <f t="shared" si="88"/>
        <v>783.45</v>
      </c>
      <c r="R1461" s="4">
        <f t="shared" si="89"/>
        <v>402.45</v>
      </c>
      <c r="S1461" s="4">
        <f t="shared" si="90"/>
        <v>381.00000000000006</v>
      </c>
      <c r="T1461" s="6">
        <f t="shared" si="91"/>
        <v>0.48631054949262881</v>
      </c>
    </row>
    <row r="1462" spans="1:20" ht="15.6">
      <c r="A1462" s="2">
        <v>4297</v>
      </c>
      <c r="B1462" s="10">
        <v>46226</v>
      </c>
      <c r="C1462" s="3">
        <f>YEAR(SalesDataTable[[#This Row],[Order Date]])</f>
        <v>2026</v>
      </c>
      <c r="D1462" s="13" t="str">
        <f>"Q"&amp;ROUNDUP(MONTH(SalesDataTable[[#This Row],[Order Date]])/3,0)</f>
        <v>Q3</v>
      </c>
      <c r="E1462" s="13">
        <f>MONTH(SalesDataTable[[#This Row],[Order Date]])</f>
        <v>7</v>
      </c>
      <c r="F1462" s="3" t="str">
        <f>TEXT(SalesDataTable[[#This Row],[Order Date]],"mmm")</f>
        <v>Jul</v>
      </c>
      <c r="G1462" s="3" t="s">
        <v>6</v>
      </c>
      <c r="H1462" s="3" t="s">
        <v>27</v>
      </c>
      <c r="I1462" s="3" t="s">
        <v>28</v>
      </c>
      <c r="J1462" s="3" t="s">
        <v>3</v>
      </c>
      <c r="K1462" s="3" t="s">
        <v>14</v>
      </c>
      <c r="L1462" s="3" t="s">
        <v>48</v>
      </c>
      <c r="M1462" s="7">
        <v>1</v>
      </c>
      <c r="N1462" s="4">
        <v>168.59</v>
      </c>
      <c r="O1462" s="5">
        <v>0.1</v>
      </c>
      <c r="P1462" s="4">
        <v>88.8</v>
      </c>
      <c r="Q1462" s="4">
        <f t="shared" si="88"/>
        <v>151.73099999999999</v>
      </c>
      <c r="R1462" s="4">
        <f t="shared" si="89"/>
        <v>88.8</v>
      </c>
      <c r="S1462" s="4">
        <f t="shared" si="90"/>
        <v>62.930999999999997</v>
      </c>
      <c r="T1462" s="6">
        <f t="shared" si="91"/>
        <v>0.41475374181940405</v>
      </c>
    </row>
    <row r="1463" spans="1:20" ht="15.6">
      <c r="A1463" s="2">
        <v>5118</v>
      </c>
      <c r="B1463" s="10">
        <v>46226</v>
      </c>
      <c r="C1463" s="3">
        <f>YEAR(SalesDataTable[[#This Row],[Order Date]])</f>
        <v>2026</v>
      </c>
      <c r="D1463" s="13" t="str">
        <f>"Q"&amp;ROUNDUP(MONTH(SalesDataTable[[#This Row],[Order Date]])/3,0)</f>
        <v>Q3</v>
      </c>
      <c r="E1463" s="13">
        <f>MONTH(SalesDataTable[[#This Row],[Order Date]])</f>
        <v>7</v>
      </c>
      <c r="F1463" s="3" t="str">
        <f>TEXT(SalesDataTable[[#This Row],[Order Date]],"mmm")</f>
        <v>Jul</v>
      </c>
      <c r="G1463" s="3" t="s">
        <v>6</v>
      </c>
      <c r="H1463" s="3" t="s">
        <v>43</v>
      </c>
      <c r="I1463" s="3" t="s">
        <v>2</v>
      </c>
      <c r="J1463" s="3" t="s">
        <v>16</v>
      </c>
      <c r="K1463" s="3" t="s">
        <v>14</v>
      </c>
      <c r="L1463" s="3" t="s">
        <v>15</v>
      </c>
      <c r="M1463" s="7">
        <v>5</v>
      </c>
      <c r="N1463" s="4">
        <v>36.880000000000003</v>
      </c>
      <c r="O1463" s="5">
        <v>0.1</v>
      </c>
      <c r="P1463" s="4">
        <v>13.76</v>
      </c>
      <c r="Q1463" s="4">
        <f t="shared" si="88"/>
        <v>165.96</v>
      </c>
      <c r="R1463" s="4">
        <f t="shared" si="89"/>
        <v>68.8</v>
      </c>
      <c r="S1463" s="4">
        <f t="shared" si="90"/>
        <v>97.160000000000011</v>
      </c>
      <c r="T1463" s="6">
        <f t="shared" si="91"/>
        <v>0.58544227524704751</v>
      </c>
    </row>
    <row r="1464" spans="1:20" ht="15.6">
      <c r="A1464" s="2">
        <v>363</v>
      </c>
      <c r="B1464" s="10">
        <v>46227</v>
      </c>
      <c r="C1464" s="3">
        <f>YEAR(SalesDataTable[[#This Row],[Order Date]])</f>
        <v>2026</v>
      </c>
      <c r="D1464" s="13" t="str">
        <f>"Q"&amp;ROUNDUP(MONTH(SalesDataTable[[#This Row],[Order Date]])/3,0)</f>
        <v>Q3</v>
      </c>
      <c r="E1464" s="13">
        <f>MONTH(SalesDataTable[[#This Row],[Order Date]])</f>
        <v>7</v>
      </c>
      <c r="F1464" s="3" t="str">
        <f>TEXT(SalesDataTable[[#This Row],[Order Date]],"mmm")</f>
        <v>Jul</v>
      </c>
      <c r="G1464" s="3" t="s">
        <v>0</v>
      </c>
      <c r="H1464" s="3" t="s">
        <v>1</v>
      </c>
      <c r="I1464" s="3" t="s">
        <v>8</v>
      </c>
      <c r="J1464" s="3" t="s">
        <v>16</v>
      </c>
      <c r="K1464" s="3" t="s">
        <v>14</v>
      </c>
      <c r="L1464" s="3" t="s">
        <v>44</v>
      </c>
      <c r="M1464" s="7">
        <v>8</v>
      </c>
      <c r="N1464" s="4">
        <v>136.13</v>
      </c>
      <c r="O1464" s="5">
        <v>0.1</v>
      </c>
      <c r="P1464" s="4">
        <v>66.55</v>
      </c>
      <c r="Q1464" s="4">
        <f t="shared" si="88"/>
        <v>980.13599999999997</v>
      </c>
      <c r="R1464" s="4">
        <f t="shared" si="89"/>
        <v>532.4</v>
      </c>
      <c r="S1464" s="4">
        <f t="shared" si="90"/>
        <v>447.73599999999999</v>
      </c>
      <c r="T1464" s="6">
        <f t="shared" si="91"/>
        <v>0.45681007533648393</v>
      </c>
    </row>
    <row r="1465" spans="1:20" ht="15.6">
      <c r="A1465" s="2">
        <v>4243</v>
      </c>
      <c r="B1465" s="10">
        <v>46227</v>
      </c>
      <c r="C1465" s="3">
        <f>YEAR(SalesDataTable[[#This Row],[Order Date]])</f>
        <v>2026</v>
      </c>
      <c r="D1465" s="13" t="str">
        <f>"Q"&amp;ROUNDUP(MONTH(SalesDataTable[[#This Row],[Order Date]])/3,0)</f>
        <v>Q3</v>
      </c>
      <c r="E1465" s="13">
        <f>MONTH(SalesDataTable[[#This Row],[Order Date]])</f>
        <v>7</v>
      </c>
      <c r="F1465" s="3" t="str">
        <f>TEXT(SalesDataTable[[#This Row],[Order Date]],"mmm")</f>
        <v>Jul</v>
      </c>
      <c r="G1465" s="3" t="s">
        <v>6</v>
      </c>
      <c r="H1465" s="3" t="s">
        <v>49</v>
      </c>
      <c r="I1465" s="3" t="s">
        <v>28</v>
      </c>
      <c r="J1465" s="3" t="s">
        <v>3</v>
      </c>
      <c r="K1465" s="3" t="s">
        <v>4</v>
      </c>
      <c r="L1465" s="3" t="s">
        <v>26</v>
      </c>
      <c r="M1465" s="7">
        <v>2</v>
      </c>
      <c r="N1465" s="4">
        <v>40.479999999999997</v>
      </c>
      <c r="O1465" s="5">
        <v>0.05</v>
      </c>
      <c r="P1465" s="4">
        <v>16.93</v>
      </c>
      <c r="Q1465" s="4">
        <f t="shared" si="88"/>
        <v>76.911999999999992</v>
      </c>
      <c r="R1465" s="4">
        <f t="shared" si="89"/>
        <v>33.86</v>
      </c>
      <c r="S1465" s="4">
        <f t="shared" si="90"/>
        <v>43.051999999999992</v>
      </c>
      <c r="T1465" s="6">
        <f t="shared" si="91"/>
        <v>0.5597566049511129</v>
      </c>
    </row>
    <row r="1466" spans="1:20" ht="15.6">
      <c r="A1466" s="2">
        <v>4348</v>
      </c>
      <c r="B1466" s="10">
        <v>46227</v>
      </c>
      <c r="C1466" s="3">
        <f>YEAR(SalesDataTable[[#This Row],[Order Date]])</f>
        <v>2026</v>
      </c>
      <c r="D1466" s="13" t="str">
        <f>"Q"&amp;ROUNDUP(MONTH(SalesDataTable[[#This Row],[Order Date]])/3,0)</f>
        <v>Q3</v>
      </c>
      <c r="E1466" s="13">
        <f>MONTH(SalesDataTable[[#This Row],[Order Date]])</f>
        <v>7</v>
      </c>
      <c r="F1466" s="3" t="str">
        <f>TEXT(SalesDataTable[[#This Row],[Order Date]],"mmm")</f>
        <v>Jul</v>
      </c>
      <c r="G1466" s="3" t="s">
        <v>0</v>
      </c>
      <c r="H1466" s="3" t="s">
        <v>1</v>
      </c>
      <c r="I1466" s="3" t="s">
        <v>2</v>
      </c>
      <c r="J1466" s="3" t="s">
        <v>13</v>
      </c>
      <c r="K1466" s="3" t="s">
        <v>4</v>
      </c>
      <c r="L1466" s="3" t="s">
        <v>22</v>
      </c>
      <c r="M1466" s="7">
        <v>4</v>
      </c>
      <c r="N1466" s="4">
        <v>50.09</v>
      </c>
      <c r="O1466" s="5">
        <v>0</v>
      </c>
      <c r="P1466" s="4">
        <v>22.11</v>
      </c>
      <c r="Q1466" s="4">
        <f t="shared" si="88"/>
        <v>200.36</v>
      </c>
      <c r="R1466" s="4">
        <f t="shared" si="89"/>
        <v>88.44</v>
      </c>
      <c r="S1466" s="4">
        <f t="shared" si="90"/>
        <v>111.92000000000002</v>
      </c>
      <c r="T1466" s="6">
        <f t="shared" si="91"/>
        <v>0.55859452984627678</v>
      </c>
    </row>
    <row r="1467" spans="1:20" ht="15.6">
      <c r="A1467" s="2">
        <v>4405</v>
      </c>
      <c r="B1467" s="10">
        <v>46227</v>
      </c>
      <c r="C1467" s="3">
        <f>YEAR(SalesDataTable[[#This Row],[Order Date]])</f>
        <v>2026</v>
      </c>
      <c r="D1467" s="13" t="str">
        <f>"Q"&amp;ROUNDUP(MONTH(SalesDataTable[[#This Row],[Order Date]])/3,0)</f>
        <v>Q3</v>
      </c>
      <c r="E1467" s="13">
        <f>MONTH(SalesDataTable[[#This Row],[Order Date]])</f>
        <v>7</v>
      </c>
      <c r="F1467" s="3" t="str">
        <f>TEXT(SalesDataTable[[#This Row],[Order Date]],"mmm")</f>
        <v>Jul</v>
      </c>
      <c r="G1467" s="3" t="s">
        <v>20</v>
      </c>
      <c r="H1467" s="3" t="s">
        <v>33</v>
      </c>
      <c r="I1467" s="3" t="s">
        <v>2</v>
      </c>
      <c r="J1467" s="3" t="s">
        <v>3</v>
      </c>
      <c r="K1467" s="3" t="s">
        <v>9</v>
      </c>
      <c r="L1467" s="3" t="s">
        <v>37</v>
      </c>
      <c r="M1467" s="7">
        <v>1</v>
      </c>
      <c r="N1467" s="4">
        <v>156.54</v>
      </c>
      <c r="O1467" s="5">
        <v>0.1</v>
      </c>
      <c r="P1467" s="4">
        <v>77.38</v>
      </c>
      <c r="Q1467" s="4">
        <f t="shared" si="88"/>
        <v>140.886</v>
      </c>
      <c r="R1467" s="4">
        <f t="shared" si="89"/>
        <v>77.38</v>
      </c>
      <c r="S1467" s="4">
        <f t="shared" si="90"/>
        <v>63.506</v>
      </c>
      <c r="T1467" s="6">
        <f t="shared" si="91"/>
        <v>0.4507616086765186</v>
      </c>
    </row>
    <row r="1468" spans="1:20" ht="15.6">
      <c r="A1468" s="2">
        <v>4857</v>
      </c>
      <c r="B1468" s="10">
        <v>46227</v>
      </c>
      <c r="C1468" s="3">
        <f>YEAR(SalesDataTable[[#This Row],[Order Date]])</f>
        <v>2026</v>
      </c>
      <c r="D1468" s="13" t="str">
        <f>"Q"&amp;ROUNDUP(MONTH(SalesDataTable[[#This Row],[Order Date]])/3,0)</f>
        <v>Q3</v>
      </c>
      <c r="E1468" s="13">
        <f>MONTH(SalesDataTable[[#This Row],[Order Date]])</f>
        <v>7</v>
      </c>
      <c r="F1468" s="3" t="str">
        <f>TEXT(SalesDataTable[[#This Row],[Order Date]],"mmm")</f>
        <v>Jul</v>
      </c>
      <c r="G1468" s="3" t="s">
        <v>6</v>
      </c>
      <c r="H1468" s="3" t="s">
        <v>27</v>
      </c>
      <c r="I1468" s="3" t="s">
        <v>19</v>
      </c>
      <c r="J1468" s="3" t="s">
        <v>3</v>
      </c>
      <c r="K1468" s="3" t="s">
        <v>9</v>
      </c>
      <c r="L1468" s="3" t="s">
        <v>37</v>
      </c>
      <c r="M1468" s="7">
        <v>1</v>
      </c>
      <c r="N1468" s="4">
        <v>152.1</v>
      </c>
      <c r="O1468" s="5">
        <v>0.1</v>
      </c>
      <c r="P1468" s="4">
        <v>80.459999999999994</v>
      </c>
      <c r="Q1468" s="4">
        <f t="shared" si="88"/>
        <v>136.88999999999999</v>
      </c>
      <c r="R1468" s="4">
        <f t="shared" si="89"/>
        <v>80.459999999999994</v>
      </c>
      <c r="S1468" s="4">
        <f t="shared" si="90"/>
        <v>56.429999999999993</v>
      </c>
      <c r="T1468" s="6">
        <f t="shared" si="91"/>
        <v>0.41222879684418146</v>
      </c>
    </row>
    <row r="1469" spans="1:20" ht="15.6">
      <c r="A1469" s="2">
        <v>87</v>
      </c>
      <c r="B1469" s="10">
        <v>46228</v>
      </c>
      <c r="C1469" s="3">
        <f>YEAR(SalesDataTable[[#This Row],[Order Date]])</f>
        <v>2026</v>
      </c>
      <c r="D1469" s="13" t="str">
        <f>"Q"&amp;ROUNDUP(MONTH(SalesDataTable[[#This Row],[Order Date]])/3,0)</f>
        <v>Q3</v>
      </c>
      <c r="E1469" s="13">
        <f>MONTH(SalesDataTable[[#This Row],[Order Date]])</f>
        <v>7</v>
      </c>
      <c r="F1469" s="3" t="str">
        <f>TEXT(SalesDataTable[[#This Row],[Order Date]],"mmm")</f>
        <v>Jul</v>
      </c>
      <c r="G1469" s="3" t="s">
        <v>6</v>
      </c>
      <c r="H1469" s="3" t="s">
        <v>41</v>
      </c>
      <c r="I1469" s="3" t="s">
        <v>2</v>
      </c>
      <c r="J1469" s="3" t="s">
        <v>3</v>
      </c>
      <c r="K1469" s="3" t="s">
        <v>9</v>
      </c>
      <c r="L1469" s="3" t="s">
        <v>37</v>
      </c>
      <c r="M1469" s="7">
        <v>1</v>
      </c>
      <c r="N1469" s="4">
        <v>155.35</v>
      </c>
      <c r="O1469" s="5">
        <v>0</v>
      </c>
      <c r="P1469" s="4">
        <v>80.47</v>
      </c>
      <c r="Q1469" s="4">
        <f t="shared" si="88"/>
        <v>155.35</v>
      </c>
      <c r="R1469" s="4">
        <f t="shared" si="89"/>
        <v>80.47</v>
      </c>
      <c r="S1469" s="4">
        <f t="shared" si="90"/>
        <v>74.88</v>
      </c>
      <c r="T1469" s="6">
        <f t="shared" si="91"/>
        <v>0.48200836820083681</v>
      </c>
    </row>
    <row r="1470" spans="1:20" ht="15.6">
      <c r="A1470" s="2">
        <v>315</v>
      </c>
      <c r="B1470" s="10">
        <v>46228</v>
      </c>
      <c r="C1470" s="3">
        <f>YEAR(SalesDataTable[[#This Row],[Order Date]])</f>
        <v>2026</v>
      </c>
      <c r="D1470" s="13" t="str">
        <f>"Q"&amp;ROUNDUP(MONTH(SalesDataTable[[#This Row],[Order Date]])/3,0)</f>
        <v>Q3</v>
      </c>
      <c r="E1470" s="13">
        <f>MONTH(SalesDataTable[[#This Row],[Order Date]])</f>
        <v>7</v>
      </c>
      <c r="F1470" s="3" t="str">
        <f>TEXT(SalesDataTable[[#This Row],[Order Date]],"mmm")</f>
        <v>Jul</v>
      </c>
      <c r="G1470" s="3" t="s">
        <v>11</v>
      </c>
      <c r="H1470" s="3" t="s">
        <v>18</v>
      </c>
      <c r="I1470" s="3" t="s">
        <v>28</v>
      </c>
      <c r="J1470" s="3" t="s">
        <v>13</v>
      </c>
      <c r="K1470" s="3" t="s">
        <v>4</v>
      </c>
      <c r="L1470" s="3" t="s">
        <v>5</v>
      </c>
      <c r="M1470" s="7">
        <v>1</v>
      </c>
      <c r="N1470" s="4">
        <v>81.13</v>
      </c>
      <c r="O1470" s="5">
        <v>0.05</v>
      </c>
      <c r="P1470" s="4">
        <v>42.41</v>
      </c>
      <c r="Q1470" s="4">
        <f t="shared" si="88"/>
        <v>77.073499999999996</v>
      </c>
      <c r="R1470" s="4">
        <f t="shared" si="89"/>
        <v>42.41</v>
      </c>
      <c r="S1470" s="4">
        <f t="shared" si="90"/>
        <v>34.663499999999999</v>
      </c>
      <c r="T1470" s="6">
        <f t="shared" si="91"/>
        <v>0.44974602165465433</v>
      </c>
    </row>
    <row r="1471" spans="1:20" ht="15.6">
      <c r="A1471" s="2">
        <v>970</v>
      </c>
      <c r="B1471" s="10">
        <v>46228</v>
      </c>
      <c r="C1471" s="3">
        <f>YEAR(SalesDataTable[[#This Row],[Order Date]])</f>
        <v>2026</v>
      </c>
      <c r="D1471" s="13" t="str">
        <f>"Q"&amp;ROUNDUP(MONTH(SalesDataTable[[#This Row],[Order Date]])/3,0)</f>
        <v>Q3</v>
      </c>
      <c r="E1471" s="13">
        <f>MONTH(SalesDataTable[[#This Row],[Order Date]])</f>
        <v>7</v>
      </c>
      <c r="F1471" s="3" t="str">
        <f>TEXT(SalesDataTable[[#This Row],[Order Date]],"mmm")</f>
        <v>Jul</v>
      </c>
      <c r="G1471" s="3" t="s">
        <v>6</v>
      </c>
      <c r="H1471" s="3" t="s">
        <v>41</v>
      </c>
      <c r="I1471" s="3" t="s">
        <v>2</v>
      </c>
      <c r="J1471" s="3" t="s">
        <v>13</v>
      </c>
      <c r="K1471" s="3" t="s">
        <v>9</v>
      </c>
      <c r="L1471" s="3" t="s">
        <v>17</v>
      </c>
      <c r="M1471" s="7">
        <v>1</v>
      </c>
      <c r="N1471" s="4">
        <v>145.87</v>
      </c>
      <c r="O1471" s="5">
        <v>0</v>
      </c>
      <c r="P1471" s="4">
        <v>81.430000000000007</v>
      </c>
      <c r="Q1471" s="4">
        <f t="shared" si="88"/>
        <v>145.87</v>
      </c>
      <c r="R1471" s="4">
        <f t="shared" si="89"/>
        <v>81.430000000000007</v>
      </c>
      <c r="S1471" s="4">
        <f t="shared" si="90"/>
        <v>64.44</v>
      </c>
      <c r="T1471" s="6">
        <f t="shared" si="91"/>
        <v>0.44176321382052508</v>
      </c>
    </row>
    <row r="1472" spans="1:20" ht="15.6">
      <c r="A1472" s="2">
        <v>1891</v>
      </c>
      <c r="B1472" s="10">
        <v>46228</v>
      </c>
      <c r="C1472" s="3">
        <f>YEAR(SalesDataTable[[#This Row],[Order Date]])</f>
        <v>2026</v>
      </c>
      <c r="D1472" s="13" t="str">
        <f>"Q"&amp;ROUNDUP(MONTH(SalesDataTable[[#This Row],[Order Date]])/3,0)</f>
        <v>Q3</v>
      </c>
      <c r="E1472" s="13">
        <f>MONTH(SalesDataTable[[#This Row],[Order Date]])</f>
        <v>7</v>
      </c>
      <c r="F1472" s="3" t="str">
        <f>TEXT(SalesDataTable[[#This Row],[Order Date]],"mmm")</f>
        <v>Jul</v>
      </c>
      <c r="G1472" s="3" t="s">
        <v>6</v>
      </c>
      <c r="H1472" s="3" t="s">
        <v>43</v>
      </c>
      <c r="I1472" s="3" t="s">
        <v>2</v>
      </c>
      <c r="J1472" s="3" t="s">
        <v>13</v>
      </c>
      <c r="K1472" s="3" t="s">
        <v>9</v>
      </c>
      <c r="L1472" s="3" t="s">
        <v>37</v>
      </c>
      <c r="M1472" s="7">
        <v>6</v>
      </c>
      <c r="N1472" s="4">
        <v>151.88999999999999</v>
      </c>
      <c r="O1472" s="5">
        <v>0.15</v>
      </c>
      <c r="P1472" s="4">
        <v>76.83</v>
      </c>
      <c r="Q1472" s="4">
        <f t="shared" si="88"/>
        <v>774.6389999999999</v>
      </c>
      <c r="R1472" s="4">
        <f t="shared" si="89"/>
        <v>460.98</v>
      </c>
      <c r="S1472" s="4">
        <f t="shared" si="90"/>
        <v>313.65899999999988</v>
      </c>
      <c r="T1472" s="6">
        <f t="shared" si="91"/>
        <v>0.40490989996630677</v>
      </c>
    </row>
    <row r="1473" spans="1:20" ht="15.6">
      <c r="A1473" s="2">
        <v>2148</v>
      </c>
      <c r="B1473" s="10">
        <v>46228</v>
      </c>
      <c r="C1473" s="3">
        <f>YEAR(SalesDataTable[[#This Row],[Order Date]])</f>
        <v>2026</v>
      </c>
      <c r="D1473" s="13" t="str">
        <f>"Q"&amp;ROUNDUP(MONTH(SalesDataTable[[#This Row],[Order Date]])/3,0)</f>
        <v>Q3</v>
      </c>
      <c r="E1473" s="13">
        <f>MONTH(SalesDataTable[[#This Row],[Order Date]])</f>
        <v>7</v>
      </c>
      <c r="F1473" s="3" t="str">
        <f>TEXT(SalesDataTable[[#This Row],[Order Date]],"mmm")</f>
        <v>Jul</v>
      </c>
      <c r="G1473" s="3" t="s">
        <v>11</v>
      </c>
      <c r="H1473" s="3" t="s">
        <v>39</v>
      </c>
      <c r="I1473" s="3" t="s">
        <v>2</v>
      </c>
      <c r="J1473" s="3" t="s">
        <v>13</v>
      </c>
      <c r="K1473" s="3" t="s">
        <v>34</v>
      </c>
      <c r="L1473" s="3" t="s">
        <v>35</v>
      </c>
      <c r="M1473" s="7">
        <v>2</v>
      </c>
      <c r="N1473" s="4">
        <v>41.14</v>
      </c>
      <c r="O1473" s="5">
        <v>0.1</v>
      </c>
      <c r="P1473" s="4">
        <v>14.84</v>
      </c>
      <c r="Q1473" s="4">
        <f t="shared" si="88"/>
        <v>74.052000000000007</v>
      </c>
      <c r="R1473" s="4">
        <f t="shared" si="89"/>
        <v>29.68</v>
      </c>
      <c r="S1473" s="4">
        <f t="shared" si="90"/>
        <v>44.372000000000007</v>
      </c>
      <c r="T1473" s="6">
        <f t="shared" si="91"/>
        <v>0.59920056176740677</v>
      </c>
    </row>
    <row r="1474" spans="1:20" ht="15.6">
      <c r="A1474" s="2">
        <v>2467</v>
      </c>
      <c r="B1474" s="10">
        <v>46228</v>
      </c>
      <c r="C1474" s="3">
        <f>YEAR(SalesDataTable[[#This Row],[Order Date]])</f>
        <v>2026</v>
      </c>
      <c r="D1474" s="13" t="str">
        <f>"Q"&amp;ROUNDUP(MONTH(SalesDataTable[[#This Row],[Order Date]])/3,0)</f>
        <v>Q3</v>
      </c>
      <c r="E1474" s="13">
        <f>MONTH(SalesDataTable[[#This Row],[Order Date]])</f>
        <v>7</v>
      </c>
      <c r="F1474" s="3" t="str">
        <f>TEXT(SalesDataTable[[#This Row],[Order Date]],"mmm")</f>
        <v>Jul</v>
      </c>
      <c r="G1474" s="3" t="s">
        <v>20</v>
      </c>
      <c r="H1474" s="3" t="s">
        <v>21</v>
      </c>
      <c r="I1474" s="3" t="s">
        <v>19</v>
      </c>
      <c r="J1474" s="3" t="s">
        <v>3</v>
      </c>
      <c r="K1474" s="3" t="s">
        <v>4</v>
      </c>
      <c r="L1474" s="3" t="s">
        <v>22</v>
      </c>
      <c r="M1474" s="7">
        <v>1</v>
      </c>
      <c r="N1474" s="4">
        <v>49.5</v>
      </c>
      <c r="O1474" s="5">
        <v>0</v>
      </c>
      <c r="P1474" s="4">
        <v>21.83</v>
      </c>
      <c r="Q1474" s="4">
        <f t="shared" ref="Q1474:Q1537" si="92">M1474*N1474*(1-O1474)</f>
        <v>49.5</v>
      </c>
      <c r="R1474" s="4">
        <f t="shared" ref="R1474:R1537" si="93">M1474*P1474</f>
        <v>21.83</v>
      </c>
      <c r="S1474" s="4">
        <f t="shared" ref="S1474:S1537" si="94">Q1474-R1474</f>
        <v>27.67</v>
      </c>
      <c r="T1474" s="6">
        <f t="shared" ref="T1474:T1537" si="95">IFERROR(S1474/Q1474,0)</f>
        <v>0.55898989898989904</v>
      </c>
    </row>
    <row r="1475" spans="1:20" ht="15.6">
      <c r="A1475" s="2">
        <v>3710</v>
      </c>
      <c r="B1475" s="10">
        <v>46228</v>
      </c>
      <c r="C1475" s="3">
        <f>YEAR(SalesDataTable[[#This Row],[Order Date]])</f>
        <v>2026</v>
      </c>
      <c r="D1475" s="13" t="str">
        <f>"Q"&amp;ROUNDUP(MONTH(SalesDataTable[[#This Row],[Order Date]])/3,0)</f>
        <v>Q3</v>
      </c>
      <c r="E1475" s="13">
        <f>MONTH(SalesDataTable[[#This Row],[Order Date]])</f>
        <v>7</v>
      </c>
      <c r="F1475" s="3" t="str">
        <f>TEXT(SalesDataTable[[#This Row],[Order Date]],"mmm")</f>
        <v>Jul</v>
      </c>
      <c r="G1475" s="3" t="s">
        <v>20</v>
      </c>
      <c r="H1475" s="3" t="s">
        <v>31</v>
      </c>
      <c r="I1475" s="3" t="s">
        <v>2</v>
      </c>
      <c r="J1475" s="3" t="s">
        <v>13</v>
      </c>
      <c r="K1475" s="3" t="s">
        <v>14</v>
      </c>
      <c r="L1475" s="3" t="s">
        <v>32</v>
      </c>
      <c r="M1475" s="7">
        <v>2</v>
      </c>
      <c r="N1475" s="4">
        <v>46.48</v>
      </c>
      <c r="O1475" s="5">
        <v>0.05</v>
      </c>
      <c r="P1475" s="4">
        <v>18.760000000000002</v>
      </c>
      <c r="Q1475" s="4">
        <f t="shared" si="92"/>
        <v>88.311999999999983</v>
      </c>
      <c r="R1475" s="4">
        <f t="shared" si="93"/>
        <v>37.520000000000003</v>
      </c>
      <c r="S1475" s="4">
        <f t="shared" si="94"/>
        <v>50.79199999999998</v>
      </c>
      <c r="T1475" s="6">
        <f t="shared" si="95"/>
        <v>0.57514267596702584</v>
      </c>
    </row>
    <row r="1476" spans="1:20" ht="15.6">
      <c r="A1476" s="2">
        <v>3714</v>
      </c>
      <c r="B1476" s="10">
        <v>46228</v>
      </c>
      <c r="C1476" s="3">
        <f>YEAR(SalesDataTable[[#This Row],[Order Date]])</f>
        <v>2026</v>
      </c>
      <c r="D1476" s="13" t="str">
        <f>"Q"&amp;ROUNDUP(MONTH(SalesDataTable[[#This Row],[Order Date]])/3,0)</f>
        <v>Q3</v>
      </c>
      <c r="E1476" s="13">
        <f>MONTH(SalesDataTable[[#This Row],[Order Date]])</f>
        <v>7</v>
      </c>
      <c r="F1476" s="3" t="str">
        <f>TEXT(SalesDataTable[[#This Row],[Order Date]],"mmm")</f>
        <v>Jul</v>
      </c>
      <c r="G1476" s="3" t="s">
        <v>11</v>
      </c>
      <c r="H1476" s="3" t="s">
        <v>12</v>
      </c>
      <c r="I1476" s="3" t="s">
        <v>28</v>
      </c>
      <c r="J1476" s="3" t="s">
        <v>3</v>
      </c>
      <c r="K1476" s="3" t="s">
        <v>14</v>
      </c>
      <c r="L1476" s="3" t="s">
        <v>15</v>
      </c>
      <c r="M1476" s="7">
        <v>1</v>
      </c>
      <c r="N1476" s="4">
        <v>36.909999999999997</v>
      </c>
      <c r="O1476" s="5">
        <v>0</v>
      </c>
      <c r="P1476" s="4">
        <v>13.56</v>
      </c>
      <c r="Q1476" s="4">
        <f t="shared" si="92"/>
        <v>36.909999999999997</v>
      </c>
      <c r="R1476" s="4">
        <f t="shared" si="93"/>
        <v>13.56</v>
      </c>
      <c r="S1476" s="4">
        <f t="shared" si="94"/>
        <v>23.349999999999994</v>
      </c>
      <c r="T1476" s="6">
        <f t="shared" si="95"/>
        <v>0.63261988620969922</v>
      </c>
    </row>
    <row r="1477" spans="1:20" ht="15.6">
      <c r="A1477" s="2">
        <v>3893</v>
      </c>
      <c r="B1477" s="10">
        <v>46228</v>
      </c>
      <c r="C1477" s="3">
        <f>YEAR(SalesDataTable[[#This Row],[Order Date]])</f>
        <v>2026</v>
      </c>
      <c r="D1477" s="13" t="str">
        <f>"Q"&amp;ROUNDUP(MONTH(SalesDataTable[[#This Row],[Order Date]])/3,0)</f>
        <v>Q3</v>
      </c>
      <c r="E1477" s="13">
        <f>MONTH(SalesDataTable[[#This Row],[Order Date]])</f>
        <v>7</v>
      </c>
      <c r="F1477" s="3" t="str">
        <f>TEXT(SalesDataTable[[#This Row],[Order Date]],"mmm")</f>
        <v>Jul</v>
      </c>
      <c r="G1477" s="3" t="s">
        <v>0</v>
      </c>
      <c r="H1477" s="3" t="s">
        <v>1</v>
      </c>
      <c r="I1477" s="3" t="s">
        <v>2</v>
      </c>
      <c r="J1477" s="3" t="s">
        <v>3</v>
      </c>
      <c r="K1477" s="3" t="s">
        <v>14</v>
      </c>
      <c r="L1477" s="3" t="s">
        <v>15</v>
      </c>
      <c r="M1477" s="7">
        <v>1</v>
      </c>
      <c r="N1477" s="4">
        <v>35.6</v>
      </c>
      <c r="O1477" s="5">
        <v>0</v>
      </c>
      <c r="P1477" s="4">
        <v>13.91</v>
      </c>
      <c r="Q1477" s="4">
        <f t="shared" si="92"/>
        <v>35.6</v>
      </c>
      <c r="R1477" s="4">
        <f t="shared" si="93"/>
        <v>13.91</v>
      </c>
      <c r="S1477" s="4">
        <f t="shared" si="94"/>
        <v>21.69</v>
      </c>
      <c r="T1477" s="6">
        <f t="shared" si="95"/>
        <v>0.60926966292134832</v>
      </c>
    </row>
    <row r="1478" spans="1:20" ht="15.6">
      <c r="A1478" s="2">
        <v>4136</v>
      </c>
      <c r="B1478" s="10">
        <v>46228</v>
      </c>
      <c r="C1478" s="3">
        <f>YEAR(SalesDataTable[[#This Row],[Order Date]])</f>
        <v>2026</v>
      </c>
      <c r="D1478" s="13" t="str">
        <f>"Q"&amp;ROUNDUP(MONTH(SalesDataTable[[#This Row],[Order Date]])/3,0)</f>
        <v>Q3</v>
      </c>
      <c r="E1478" s="13">
        <f>MONTH(SalesDataTable[[#This Row],[Order Date]])</f>
        <v>7</v>
      </c>
      <c r="F1478" s="3" t="str">
        <f>TEXT(SalesDataTable[[#This Row],[Order Date]],"mmm")</f>
        <v>Jul</v>
      </c>
      <c r="G1478" s="3" t="s">
        <v>6</v>
      </c>
      <c r="H1478" s="3" t="s">
        <v>41</v>
      </c>
      <c r="I1478" s="3" t="s">
        <v>19</v>
      </c>
      <c r="J1478" s="3" t="s">
        <v>13</v>
      </c>
      <c r="K1478" s="3" t="s">
        <v>4</v>
      </c>
      <c r="L1478" s="3" t="s">
        <v>5</v>
      </c>
      <c r="M1478" s="7">
        <v>2</v>
      </c>
      <c r="N1478" s="4">
        <v>80.25</v>
      </c>
      <c r="O1478" s="5">
        <v>0.05</v>
      </c>
      <c r="P1478" s="4">
        <v>42.39</v>
      </c>
      <c r="Q1478" s="4">
        <f t="shared" si="92"/>
        <v>152.47499999999999</v>
      </c>
      <c r="R1478" s="4">
        <f t="shared" si="93"/>
        <v>84.78</v>
      </c>
      <c r="S1478" s="4">
        <f t="shared" si="94"/>
        <v>67.694999999999993</v>
      </c>
      <c r="T1478" s="6">
        <f t="shared" si="95"/>
        <v>0.44397442203639936</v>
      </c>
    </row>
    <row r="1479" spans="1:20" ht="15.6">
      <c r="A1479" s="2">
        <v>4212</v>
      </c>
      <c r="B1479" s="10">
        <v>46228</v>
      </c>
      <c r="C1479" s="3">
        <f>YEAR(SalesDataTable[[#This Row],[Order Date]])</f>
        <v>2026</v>
      </c>
      <c r="D1479" s="13" t="str">
        <f>"Q"&amp;ROUNDUP(MONTH(SalesDataTable[[#This Row],[Order Date]])/3,0)</f>
        <v>Q3</v>
      </c>
      <c r="E1479" s="13">
        <f>MONTH(SalesDataTable[[#This Row],[Order Date]])</f>
        <v>7</v>
      </c>
      <c r="F1479" s="3" t="str">
        <f>TEXT(SalesDataTable[[#This Row],[Order Date]],"mmm")</f>
        <v>Jul</v>
      </c>
      <c r="G1479" s="3" t="s">
        <v>0</v>
      </c>
      <c r="H1479" s="3" t="s">
        <v>1</v>
      </c>
      <c r="I1479" s="3" t="s">
        <v>28</v>
      </c>
      <c r="J1479" s="3" t="s">
        <v>3</v>
      </c>
      <c r="K1479" s="3" t="s">
        <v>14</v>
      </c>
      <c r="L1479" s="3" t="s">
        <v>32</v>
      </c>
      <c r="M1479" s="7">
        <v>2</v>
      </c>
      <c r="N1479" s="4">
        <v>47.52</v>
      </c>
      <c r="O1479" s="5">
        <v>0.1</v>
      </c>
      <c r="P1479" s="4">
        <v>17.86</v>
      </c>
      <c r="Q1479" s="4">
        <f t="shared" si="92"/>
        <v>85.536000000000001</v>
      </c>
      <c r="R1479" s="4">
        <f t="shared" si="93"/>
        <v>35.72</v>
      </c>
      <c r="S1479" s="4">
        <f t="shared" si="94"/>
        <v>49.816000000000003</v>
      </c>
      <c r="T1479" s="6">
        <f t="shared" si="95"/>
        <v>0.58239805462027683</v>
      </c>
    </row>
    <row r="1480" spans="1:20" ht="15.6">
      <c r="A1480" s="2">
        <v>4332</v>
      </c>
      <c r="B1480" s="10">
        <v>46228</v>
      </c>
      <c r="C1480" s="3">
        <f>YEAR(SalesDataTable[[#This Row],[Order Date]])</f>
        <v>2026</v>
      </c>
      <c r="D1480" s="13" t="str">
        <f>"Q"&amp;ROUNDUP(MONTH(SalesDataTable[[#This Row],[Order Date]])/3,0)</f>
        <v>Q3</v>
      </c>
      <c r="E1480" s="13">
        <f>MONTH(SalesDataTable[[#This Row],[Order Date]])</f>
        <v>7</v>
      </c>
      <c r="F1480" s="3" t="str">
        <f>TEXT(SalesDataTable[[#This Row],[Order Date]],"mmm")</f>
        <v>Jul</v>
      </c>
      <c r="G1480" s="3" t="s">
        <v>20</v>
      </c>
      <c r="H1480" s="3" t="s">
        <v>47</v>
      </c>
      <c r="I1480" s="3" t="s">
        <v>2</v>
      </c>
      <c r="J1480" s="3" t="s">
        <v>13</v>
      </c>
      <c r="K1480" s="3" t="s">
        <v>14</v>
      </c>
      <c r="L1480" s="3" t="s">
        <v>48</v>
      </c>
      <c r="M1480" s="7">
        <v>2</v>
      </c>
      <c r="N1480" s="4">
        <v>164.58</v>
      </c>
      <c r="O1480" s="5">
        <v>0.1</v>
      </c>
      <c r="P1480" s="4">
        <v>86.55</v>
      </c>
      <c r="Q1480" s="4">
        <f t="shared" si="92"/>
        <v>296.24400000000003</v>
      </c>
      <c r="R1480" s="4">
        <f t="shared" si="93"/>
        <v>173.1</v>
      </c>
      <c r="S1480" s="4">
        <f t="shared" si="94"/>
        <v>123.14400000000003</v>
      </c>
      <c r="T1480" s="6">
        <f t="shared" si="95"/>
        <v>0.41568436829100341</v>
      </c>
    </row>
    <row r="1481" spans="1:20" ht="15.6">
      <c r="A1481" s="2">
        <v>702</v>
      </c>
      <c r="B1481" s="10">
        <v>46229</v>
      </c>
      <c r="C1481" s="3">
        <f>YEAR(SalesDataTable[[#This Row],[Order Date]])</f>
        <v>2026</v>
      </c>
      <c r="D1481" s="13" t="str">
        <f>"Q"&amp;ROUNDUP(MONTH(SalesDataTable[[#This Row],[Order Date]])/3,0)</f>
        <v>Q3</v>
      </c>
      <c r="E1481" s="13">
        <f>MONTH(SalesDataTable[[#This Row],[Order Date]])</f>
        <v>7</v>
      </c>
      <c r="F1481" s="3" t="str">
        <f>TEXT(SalesDataTable[[#This Row],[Order Date]],"mmm")</f>
        <v>Jul</v>
      </c>
      <c r="G1481" s="3" t="s">
        <v>0</v>
      </c>
      <c r="H1481" s="3" t="s">
        <v>36</v>
      </c>
      <c r="I1481" s="3" t="s">
        <v>2</v>
      </c>
      <c r="J1481" s="3" t="s">
        <v>13</v>
      </c>
      <c r="K1481" s="3" t="s">
        <v>4</v>
      </c>
      <c r="L1481" s="3" t="s">
        <v>26</v>
      </c>
      <c r="M1481" s="7">
        <v>1</v>
      </c>
      <c r="N1481" s="4">
        <v>39.99</v>
      </c>
      <c r="O1481" s="5">
        <v>0.05</v>
      </c>
      <c r="P1481" s="4">
        <v>16.739999999999998</v>
      </c>
      <c r="Q1481" s="4">
        <f t="shared" si="92"/>
        <v>37.990499999999997</v>
      </c>
      <c r="R1481" s="4">
        <f t="shared" si="93"/>
        <v>16.739999999999998</v>
      </c>
      <c r="S1481" s="4">
        <f t="shared" si="94"/>
        <v>21.250499999999999</v>
      </c>
      <c r="T1481" s="6">
        <f t="shared" si="95"/>
        <v>0.55936352509179932</v>
      </c>
    </row>
    <row r="1482" spans="1:20" ht="15.6">
      <c r="A1482" s="2">
        <v>1223</v>
      </c>
      <c r="B1482" s="10">
        <v>46229</v>
      </c>
      <c r="C1482" s="3">
        <f>YEAR(SalesDataTable[[#This Row],[Order Date]])</f>
        <v>2026</v>
      </c>
      <c r="D1482" s="13" t="str">
        <f>"Q"&amp;ROUNDUP(MONTH(SalesDataTable[[#This Row],[Order Date]])/3,0)</f>
        <v>Q3</v>
      </c>
      <c r="E1482" s="13">
        <f>MONTH(SalesDataTable[[#This Row],[Order Date]])</f>
        <v>7</v>
      </c>
      <c r="F1482" s="3" t="str">
        <f>TEXT(SalesDataTable[[#This Row],[Order Date]],"mmm")</f>
        <v>Jul</v>
      </c>
      <c r="G1482" s="3" t="s">
        <v>6</v>
      </c>
      <c r="H1482" s="3" t="s">
        <v>43</v>
      </c>
      <c r="I1482" s="3" t="s">
        <v>19</v>
      </c>
      <c r="J1482" s="3" t="s">
        <v>13</v>
      </c>
      <c r="K1482" s="3" t="s">
        <v>9</v>
      </c>
      <c r="L1482" s="3" t="s">
        <v>17</v>
      </c>
      <c r="M1482" s="7">
        <v>1</v>
      </c>
      <c r="N1482" s="4">
        <v>140.44</v>
      </c>
      <c r="O1482" s="5">
        <v>0</v>
      </c>
      <c r="P1482" s="4">
        <v>77.08</v>
      </c>
      <c r="Q1482" s="4">
        <f t="shared" si="92"/>
        <v>140.44</v>
      </c>
      <c r="R1482" s="4">
        <f t="shared" si="93"/>
        <v>77.08</v>
      </c>
      <c r="S1482" s="4">
        <f t="shared" si="94"/>
        <v>63.36</v>
      </c>
      <c r="T1482" s="6">
        <f t="shared" si="95"/>
        <v>0.45115351751637711</v>
      </c>
    </row>
    <row r="1483" spans="1:20" ht="15.6">
      <c r="A1483" s="2">
        <v>1370</v>
      </c>
      <c r="B1483" s="10">
        <v>46229</v>
      </c>
      <c r="C1483" s="3">
        <f>YEAR(SalesDataTable[[#This Row],[Order Date]])</f>
        <v>2026</v>
      </c>
      <c r="D1483" s="13" t="str">
        <f>"Q"&amp;ROUNDUP(MONTH(SalesDataTable[[#This Row],[Order Date]])/3,0)</f>
        <v>Q3</v>
      </c>
      <c r="E1483" s="13">
        <f>MONTH(SalesDataTable[[#This Row],[Order Date]])</f>
        <v>7</v>
      </c>
      <c r="F1483" s="3" t="str">
        <f>TEXT(SalesDataTable[[#This Row],[Order Date]],"mmm")</f>
        <v>Jul</v>
      </c>
      <c r="G1483" s="3" t="s">
        <v>11</v>
      </c>
      <c r="H1483" s="3" t="s">
        <v>39</v>
      </c>
      <c r="I1483" s="3" t="s">
        <v>28</v>
      </c>
      <c r="J1483" s="3" t="s">
        <v>13</v>
      </c>
      <c r="K1483" s="3" t="s">
        <v>34</v>
      </c>
      <c r="L1483" s="3" t="s">
        <v>38</v>
      </c>
      <c r="M1483" s="7">
        <v>2</v>
      </c>
      <c r="N1483" s="4">
        <v>123.73</v>
      </c>
      <c r="O1483" s="5">
        <v>0.05</v>
      </c>
      <c r="P1483" s="4">
        <v>68.22</v>
      </c>
      <c r="Q1483" s="4">
        <f t="shared" si="92"/>
        <v>235.08699999999999</v>
      </c>
      <c r="R1483" s="4">
        <f t="shared" si="93"/>
        <v>136.44</v>
      </c>
      <c r="S1483" s="4">
        <f t="shared" si="94"/>
        <v>98.646999999999991</v>
      </c>
      <c r="T1483" s="6">
        <f t="shared" si="95"/>
        <v>0.41961911973014243</v>
      </c>
    </row>
    <row r="1484" spans="1:20" ht="15.6">
      <c r="A1484" s="2">
        <v>3476</v>
      </c>
      <c r="B1484" s="10">
        <v>46229</v>
      </c>
      <c r="C1484" s="3">
        <f>YEAR(SalesDataTable[[#This Row],[Order Date]])</f>
        <v>2026</v>
      </c>
      <c r="D1484" s="13" t="str">
        <f>"Q"&amp;ROUNDUP(MONTH(SalesDataTable[[#This Row],[Order Date]])/3,0)</f>
        <v>Q3</v>
      </c>
      <c r="E1484" s="13">
        <f>MONTH(SalesDataTable[[#This Row],[Order Date]])</f>
        <v>7</v>
      </c>
      <c r="F1484" s="3" t="str">
        <f>TEXT(SalesDataTable[[#This Row],[Order Date]],"mmm")</f>
        <v>Jul</v>
      </c>
      <c r="G1484" s="3" t="s">
        <v>20</v>
      </c>
      <c r="H1484" s="3" t="s">
        <v>47</v>
      </c>
      <c r="I1484" s="3" t="s">
        <v>8</v>
      </c>
      <c r="J1484" s="3" t="s">
        <v>13</v>
      </c>
      <c r="K1484" s="3" t="s">
        <v>14</v>
      </c>
      <c r="L1484" s="3" t="s">
        <v>44</v>
      </c>
      <c r="M1484" s="7">
        <v>3</v>
      </c>
      <c r="N1484" s="4">
        <v>132.68</v>
      </c>
      <c r="O1484" s="5">
        <v>0.15</v>
      </c>
      <c r="P1484" s="4">
        <v>67.38</v>
      </c>
      <c r="Q1484" s="4">
        <f t="shared" si="92"/>
        <v>338.334</v>
      </c>
      <c r="R1484" s="4">
        <f t="shared" si="93"/>
        <v>202.14</v>
      </c>
      <c r="S1484" s="4">
        <f t="shared" si="94"/>
        <v>136.19400000000002</v>
      </c>
      <c r="T1484" s="6">
        <f t="shared" si="95"/>
        <v>0.40254304917625783</v>
      </c>
    </row>
    <row r="1485" spans="1:20" ht="15.6">
      <c r="A1485" s="2">
        <v>4066</v>
      </c>
      <c r="B1485" s="10">
        <v>46229</v>
      </c>
      <c r="C1485" s="3">
        <f>YEAR(SalesDataTable[[#This Row],[Order Date]])</f>
        <v>2026</v>
      </c>
      <c r="D1485" s="13" t="str">
        <f>"Q"&amp;ROUNDUP(MONTH(SalesDataTable[[#This Row],[Order Date]])/3,0)</f>
        <v>Q3</v>
      </c>
      <c r="E1485" s="13">
        <f>MONTH(SalesDataTable[[#This Row],[Order Date]])</f>
        <v>7</v>
      </c>
      <c r="F1485" s="3" t="str">
        <f>TEXT(SalesDataTable[[#This Row],[Order Date]],"mmm")</f>
        <v>Jul</v>
      </c>
      <c r="G1485" s="3" t="s">
        <v>20</v>
      </c>
      <c r="H1485" s="3" t="s">
        <v>31</v>
      </c>
      <c r="I1485" s="3" t="s">
        <v>19</v>
      </c>
      <c r="J1485" s="3" t="s">
        <v>13</v>
      </c>
      <c r="K1485" s="3" t="s">
        <v>34</v>
      </c>
      <c r="L1485" s="3" t="s">
        <v>42</v>
      </c>
      <c r="M1485" s="7">
        <v>1</v>
      </c>
      <c r="N1485" s="4">
        <v>35.479999999999997</v>
      </c>
      <c r="O1485" s="5">
        <v>0.05</v>
      </c>
      <c r="P1485" s="4">
        <v>14.15</v>
      </c>
      <c r="Q1485" s="4">
        <f t="shared" si="92"/>
        <v>33.705999999999996</v>
      </c>
      <c r="R1485" s="4">
        <f t="shared" si="93"/>
        <v>14.15</v>
      </c>
      <c r="S1485" s="4">
        <f t="shared" si="94"/>
        <v>19.555999999999997</v>
      </c>
      <c r="T1485" s="6">
        <f t="shared" si="95"/>
        <v>0.58019343737020113</v>
      </c>
    </row>
    <row r="1486" spans="1:20" ht="15.6">
      <c r="A1486" s="2">
        <v>4153</v>
      </c>
      <c r="B1486" s="10">
        <v>46229</v>
      </c>
      <c r="C1486" s="3">
        <f>YEAR(SalesDataTable[[#This Row],[Order Date]])</f>
        <v>2026</v>
      </c>
      <c r="D1486" s="13" t="str">
        <f>"Q"&amp;ROUNDUP(MONTH(SalesDataTable[[#This Row],[Order Date]])/3,0)</f>
        <v>Q3</v>
      </c>
      <c r="E1486" s="13">
        <f>MONTH(SalesDataTable[[#This Row],[Order Date]])</f>
        <v>7</v>
      </c>
      <c r="F1486" s="3" t="str">
        <f>TEXT(SalesDataTable[[#This Row],[Order Date]],"mmm")</f>
        <v>Jul</v>
      </c>
      <c r="G1486" s="3" t="s">
        <v>20</v>
      </c>
      <c r="H1486" s="3" t="s">
        <v>31</v>
      </c>
      <c r="I1486" s="3" t="s">
        <v>2</v>
      </c>
      <c r="J1486" s="3" t="s">
        <v>16</v>
      </c>
      <c r="K1486" s="3" t="s">
        <v>14</v>
      </c>
      <c r="L1486" s="3" t="s">
        <v>44</v>
      </c>
      <c r="M1486" s="7">
        <v>3</v>
      </c>
      <c r="N1486" s="4">
        <v>134.63</v>
      </c>
      <c r="O1486" s="5">
        <v>0</v>
      </c>
      <c r="P1486" s="4">
        <v>67.2</v>
      </c>
      <c r="Q1486" s="4">
        <f t="shared" si="92"/>
        <v>403.89</v>
      </c>
      <c r="R1486" s="4">
        <f t="shared" si="93"/>
        <v>201.60000000000002</v>
      </c>
      <c r="S1486" s="4">
        <f t="shared" si="94"/>
        <v>202.28999999999996</v>
      </c>
      <c r="T1486" s="6">
        <f t="shared" si="95"/>
        <v>0.50085419297333422</v>
      </c>
    </row>
    <row r="1487" spans="1:20" ht="15.6">
      <c r="A1487" s="2">
        <v>379</v>
      </c>
      <c r="B1487" s="10">
        <v>46230</v>
      </c>
      <c r="C1487" s="3">
        <f>YEAR(SalesDataTable[[#This Row],[Order Date]])</f>
        <v>2026</v>
      </c>
      <c r="D1487" s="13" t="str">
        <f>"Q"&amp;ROUNDUP(MONTH(SalesDataTable[[#This Row],[Order Date]])/3,0)</f>
        <v>Q3</v>
      </c>
      <c r="E1487" s="13">
        <f>MONTH(SalesDataTable[[#This Row],[Order Date]])</f>
        <v>7</v>
      </c>
      <c r="F1487" s="3" t="str">
        <f>TEXT(SalesDataTable[[#This Row],[Order Date]],"mmm")</f>
        <v>Jul</v>
      </c>
      <c r="G1487" s="3" t="s">
        <v>0</v>
      </c>
      <c r="H1487" s="3" t="s">
        <v>36</v>
      </c>
      <c r="I1487" s="3" t="s">
        <v>28</v>
      </c>
      <c r="J1487" s="3" t="s">
        <v>13</v>
      </c>
      <c r="K1487" s="3" t="s">
        <v>9</v>
      </c>
      <c r="L1487" s="3" t="s">
        <v>46</v>
      </c>
      <c r="M1487" s="7">
        <v>3</v>
      </c>
      <c r="N1487" s="4">
        <v>72.03</v>
      </c>
      <c r="O1487" s="5">
        <v>0</v>
      </c>
      <c r="P1487" s="4">
        <v>32.46</v>
      </c>
      <c r="Q1487" s="4">
        <f t="shared" si="92"/>
        <v>216.09</v>
      </c>
      <c r="R1487" s="4">
        <f t="shared" si="93"/>
        <v>97.38</v>
      </c>
      <c r="S1487" s="4">
        <f t="shared" si="94"/>
        <v>118.71000000000001</v>
      </c>
      <c r="T1487" s="6">
        <f t="shared" si="95"/>
        <v>0.54935443565181175</v>
      </c>
    </row>
    <row r="1488" spans="1:20" ht="15.6">
      <c r="A1488" s="2">
        <v>820</v>
      </c>
      <c r="B1488" s="10">
        <v>46230</v>
      </c>
      <c r="C1488" s="3">
        <f>YEAR(SalesDataTable[[#This Row],[Order Date]])</f>
        <v>2026</v>
      </c>
      <c r="D1488" s="13" t="str">
        <f>"Q"&amp;ROUNDUP(MONTH(SalesDataTable[[#This Row],[Order Date]])/3,0)</f>
        <v>Q3</v>
      </c>
      <c r="E1488" s="13">
        <f>MONTH(SalesDataTable[[#This Row],[Order Date]])</f>
        <v>7</v>
      </c>
      <c r="F1488" s="3" t="str">
        <f>TEXT(SalesDataTable[[#This Row],[Order Date]],"mmm")</f>
        <v>Jul</v>
      </c>
      <c r="G1488" s="3" t="s">
        <v>20</v>
      </c>
      <c r="H1488" s="3" t="s">
        <v>31</v>
      </c>
      <c r="I1488" s="3" t="s">
        <v>28</v>
      </c>
      <c r="J1488" s="3" t="s">
        <v>3</v>
      </c>
      <c r="K1488" s="3" t="s">
        <v>34</v>
      </c>
      <c r="L1488" s="3" t="s">
        <v>35</v>
      </c>
      <c r="M1488" s="7">
        <v>1</v>
      </c>
      <c r="N1488" s="4">
        <v>40.24</v>
      </c>
      <c r="O1488" s="5">
        <v>0</v>
      </c>
      <c r="P1488" s="4">
        <v>15.05</v>
      </c>
      <c r="Q1488" s="4">
        <f t="shared" si="92"/>
        <v>40.24</v>
      </c>
      <c r="R1488" s="4">
        <f t="shared" si="93"/>
        <v>15.05</v>
      </c>
      <c r="S1488" s="4">
        <f t="shared" si="94"/>
        <v>25.19</v>
      </c>
      <c r="T1488" s="6">
        <f t="shared" si="95"/>
        <v>0.62599403578528823</v>
      </c>
    </row>
    <row r="1489" spans="1:20" ht="15.6">
      <c r="A1489" s="2">
        <v>2003</v>
      </c>
      <c r="B1489" s="10">
        <v>46230</v>
      </c>
      <c r="C1489" s="3">
        <f>YEAR(SalesDataTable[[#This Row],[Order Date]])</f>
        <v>2026</v>
      </c>
      <c r="D1489" s="13" t="str">
        <f>"Q"&amp;ROUNDUP(MONTH(SalesDataTable[[#This Row],[Order Date]])/3,0)</f>
        <v>Q3</v>
      </c>
      <c r="E1489" s="13">
        <f>MONTH(SalesDataTable[[#This Row],[Order Date]])</f>
        <v>7</v>
      </c>
      <c r="F1489" s="3" t="str">
        <f>TEXT(SalesDataTable[[#This Row],[Order Date]],"mmm")</f>
        <v>Jul</v>
      </c>
      <c r="G1489" s="3" t="s">
        <v>11</v>
      </c>
      <c r="H1489" s="3" t="s">
        <v>25</v>
      </c>
      <c r="I1489" s="3" t="s">
        <v>19</v>
      </c>
      <c r="J1489" s="3" t="s">
        <v>3</v>
      </c>
      <c r="K1489" s="3" t="s">
        <v>14</v>
      </c>
      <c r="L1489" s="3" t="s">
        <v>15</v>
      </c>
      <c r="M1489" s="7">
        <v>1</v>
      </c>
      <c r="N1489" s="4">
        <v>36.14</v>
      </c>
      <c r="O1489" s="5">
        <v>0</v>
      </c>
      <c r="P1489" s="4">
        <v>13.52</v>
      </c>
      <c r="Q1489" s="4">
        <f t="shared" si="92"/>
        <v>36.14</v>
      </c>
      <c r="R1489" s="4">
        <f t="shared" si="93"/>
        <v>13.52</v>
      </c>
      <c r="S1489" s="4">
        <f t="shared" si="94"/>
        <v>22.62</v>
      </c>
      <c r="T1489" s="6">
        <f t="shared" si="95"/>
        <v>0.62589928057553956</v>
      </c>
    </row>
    <row r="1490" spans="1:20" ht="15.6">
      <c r="A1490" s="2">
        <v>2682</v>
      </c>
      <c r="B1490" s="10">
        <v>46230</v>
      </c>
      <c r="C1490" s="3">
        <f>YEAR(SalesDataTable[[#This Row],[Order Date]])</f>
        <v>2026</v>
      </c>
      <c r="D1490" s="13" t="str">
        <f>"Q"&amp;ROUNDUP(MONTH(SalesDataTable[[#This Row],[Order Date]])/3,0)</f>
        <v>Q3</v>
      </c>
      <c r="E1490" s="13">
        <f>MONTH(SalesDataTable[[#This Row],[Order Date]])</f>
        <v>7</v>
      </c>
      <c r="F1490" s="3" t="str">
        <f>TEXT(SalesDataTable[[#This Row],[Order Date]],"mmm")</f>
        <v>Jul</v>
      </c>
      <c r="G1490" s="3" t="s">
        <v>6</v>
      </c>
      <c r="H1490" s="3" t="s">
        <v>41</v>
      </c>
      <c r="I1490" s="3" t="s">
        <v>2</v>
      </c>
      <c r="J1490" s="3" t="s">
        <v>13</v>
      </c>
      <c r="K1490" s="3" t="s">
        <v>34</v>
      </c>
      <c r="L1490" s="3" t="s">
        <v>35</v>
      </c>
      <c r="M1490" s="7">
        <v>2</v>
      </c>
      <c r="N1490" s="4">
        <v>40.22</v>
      </c>
      <c r="O1490" s="5">
        <v>0.05</v>
      </c>
      <c r="P1490" s="4">
        <v>14.72</v>
      </c>
      <c r="Q1490" s="4">
        <f t="shared" si="92"/>
        <v>76.417999999999992</v>
      </c>
      <c r="R1490" s="4">
        <f t="shared" si="93"/>
        <v>29.44</v>
      </c>
      <c r="S1490" s="4">
        <f t="shared" si="94"/>
        <v>46.977999999999994</v>
      </c>
      <c r="T1490" s="6">
        <f t="shared" si="95"/>
        <v>0.61475045146431473</v>
      </c>
    </row>
    <row r="1491" spans="1:20" ht="15.6">
      <c r="A1491" s="2">
        <v>3860</v>
      </c>
      <c r="B1491" s="10">
        <v>46230</v>
      </c>
      <c r="C1491" s="3">
        <f>YEAR(SalesDataTable[[#This Row],[Order Date]])</f>
        <v>2026</v>
      </c>
      <c r="D1491" s="13" t="str">
        <f>"Q"&amp;ROUNDUP(MONTH(SalesDataTable[[#This Row],[Order Date]])/3,0)</f>
        <v>Q3</v>
      </c>
      <c r="E1491" s="13">
        <f>MONTH(SalesDataTable[[#This Row],[Order Date]])</f>
        <v>7</v>
      </c>
      <c r="F1491" s="3" t="str">
        <f>TEXT(SalesDataTable[[#This Row],[Order Date]],"mmm")</f>
        <v>Jul</v>
      </c>
      <c r="G1491" s="3" t="s">
        <v>20</v>
      </c>
      <c r="H1491" s="3" t="s">
        <v>31</v>
      </c>
      <c r="I1491" s="3" t="s">
        <v>2</v>
      </c>
      <c r="J1491" s="3" t="s">
        <v>3</v>
      </c>
      <c r="K1491" s="3" t="s">
        <v>34</v>
      </c>
      <c r="L1491" s="3" t="s">
        <v>42</v>
      </c>
      <c r="M1491" s="7">
        <v>3</v>
      </c>
      <c r="N1491" s="4">
        <v>37.130000000000003</v>
      </c>
      <c r="O1491" s="5">
        <v>0.05</v>
      </c>
      <c r="P1491" s="4">
        <v>14.29</v>
      </c>
      <c r="Q1491" s="4">
        <f t="shared" si="92"/>
        <v>105.82050000000001</v>
      </c>
      <c r="R1491" s="4">
        <f t="shared" si="93"/>
        <v>42.87</v>
      </c>
      <c r="S1491" s="4">
        <f t="shared" si="94"/>
        <v>62.950500000000012</v>
      </c>
      <c r="T1491" s="6">
        <f t="shared" si="95"/>
        <v>0.59488000907196625</v>
      </c>
    </row>
    <row r="1492" spans="1:20" ht="15.6">
      <c r="A1492" s="2">
        <v>4063</v>
      </c>
      <c r="B1492" s="10">
        <v>46230</v>
      </c>
      <c r="C1492" s="3">
        <f>YEAR(SalesDataTable[[#This Row],[Order Date]])</f>
        <v>2026</v>
      </c>
      <c r="D1492" s="13" t="str">
        <f>"Q"&amp;ROUNDUP(MONTH(SalesDataTable[[#This Row],[Order Date]])/3,0)</f>
        <v>Q3</v>
      </c>
      <c r="E1492" s="13">
        <f>MONTH(SalesDataTable[[#This Row],[Order Date]])</f>
        <v>7</v>
      </c>
      <c r="F1492" s="3" t="str">
        <f>TEXT(SalesDataTable[[#This Row],[Order Date]],"mmm")</f>
        <v>Jul</v>
      </c>
      <c r="G1492" s="3" t="s">
        <v>0</v>
      </c>
      <c r="H1492" s="3" t="s">
        <v>36</v>
      </c>
      <c r="I1492" s="3" t="s">
        <v>2</v>
      </c>
      <c r="J1492" s="3" t="s">
        <v>13</v>
      </c>
      <c r="K1492" s="3" t="s">
        <v>23</v>
      </c>
      <c r="L1492" s="3" t="s">
        <v>51</v>
      </c>
      <c r="M1492" s="7">
        <v>4</v>
      </c>
      <c r="N1492" s="4">
        <v>125.07</v>
      </c>
      <c r="O1492" s="5">
        <v>0.05</v>
      </c>
      <c r="P1492" s="4">
        <v>60</v>
      </c>
      <c r="Q1492" s="4">
        <f t="shared" si="92"/>
        <v>475.26599999999996</v>
      </c>
      <c r="R1492" s="4">
        <f t="shared" si="93"/>
        <v>240</v>
      </c>
      <c r="S1492" s="4">
        <f t="shared" si="94"/>
        <v>235.26599999999996</v>
      </c>
      <c r="T1492" s="6">
        <f t="shared" si="95"/>
        <v>0.4950196311118405</v>
      </c>
    </row>
    <row r="1493" spans="1:20" ht="15.6">
      <c r="A1493" s="2">
        <v>4474</v>
      </c>
      <c r="B1493" s="10">
        <v>46230</v>
      </c>
      <c r="C1493" s="3">
        <f>YEAR(SalesDataTable[[#This Row],[Order Date]])</f>
        <v>2026</v>
      </c>
      <c r="D1493" s="13" t="str">
        <f>"Q"&amp;ROUNDUP(MONTH(SalesDataTable[[#This Row],[Order Date]])/3,0)</f>
        <v>Q3</v>
      </c>
      <c r="E1493" s="13">
        <f>MONTH(SalesDataTable[[#This Row],[Order Date]])</f>
        <v>7</v>
      </c>
      <c r="F1493" s="3" t="str">
        <f>TEXT(SalesDataTable[[#This Row],[Order Date]],"mmm")</f>
        <v>Jul</v>
      </c>
      <c r="G1493" s="3" t="s">
        <v>20</v>
      </c>
      <c r="H1493" s="3" t="s">
        <v>47</v>
      </c>
      <c r="I1493" s="3" t="s">
        <v>8</v>
      </c>
      <c r="J1493" s="3" t="s">
        <v>3</v>
      </c>
      <c r="K1493" s="3" t="s">
        <v>34</v>
      </c>
      <c r="L1493" s="3" t="s">
        <v>38</v>
      </c>
      <c r="M1493" s="7">
        <v>5</v>
      </c>
      <c r="N1493" s="4">
        <v>122.14</v>
      </c>
      <c r="O1493" s="5">
        <v>0.05</v>
      </c>
      <c r="P1493" s="4">
        <v>70.64</v>
      </c>
      <c r="Q1493" s="4">
        <f t="shared" si="92"/>
        <v>580.16499999999996</v>
      </c>
      <c r="R1493" s="4">
        <f t="shared" si="93"/>
        <v>353.2</v>
      </c>
      <c r="S1493" s="4">
        <f t="shared" si="94"/>
        <v>226.96499999999997</v>
      </c>
      <c r="T1493" s="6">
        <f t="shared" si="95"/>
        <v>0.39120767367903958</v>
      </c>
    </row>
    <row r="1494" spans="1:20" ht="15.6">
      <c r="A1494" s="2">
        <v>21</v>
      </c>
      <c r="B1494" s="10">
        <v>46231</v>
      </c>
      <c r="C1494" s="3">
        <f>YEAR(SalesDataTable[[#This Row],[Order Date]])</f>
        <v>2026</v>
      </c>
      <c r="D1494" s="13" t="str">
        <f>"Q"&amp;ROUNDUP(MONTH(SalesDataTable[[#This Row],[Order Date]])/3,0)</f>
        <v>Q3</v>
      </c>
      <c r="E1494" s="13">
        <f>MONTH(SalesDataTable[[#This Row],[Order Date]])</f>
        <v>7</v>
      </c>
      <c r="F1494" s="3" t="str">
        <f>TEXT(SalesDataTable[[#This Row],[Order Date]],"mmm")</f>
        <v>Jul</v>
      </c>
      <c r="G1494" s="3" t="s">
        <v>6</v>
      </c>
      <c r="H1494" s="3" t="s">
        <v>41</v>
      </c>
      <c r="I1494" s="3" t="s">
        <v>2</v>
      </c>
      <c r="J1494" s="3" t="s">
        <v>16</v>
      </c>
      <c r="K1494" s="3" t="s">
        <v>23</v>
      </c>
      <c r="L1494" s="3" t="s">
        <v>51</v>
      </c>
      <c r="M1494" s="7">
        <v>1</v>
      </c>
      <c r="N1494" s="4">
        <v>120.09</v>
      </c>
      <c r="O1494" s="5">
        <v>0</v>
      </c>
      <c r="P1494" s="4">
        <v>62.18</v>
      </c>
      <c r="Q1494" s="4">
        <f t="shared" si="92"/>
        <v>120.09</v>
      </c>
      <c r="R1494" s="4">
        <f t="shared" si="93"/>
        <v>62.18</v>
      </c>
      <c r="S1494" s="4">
        <f t="shared" si="94"/>
        <v>57.910000000000004</v>
      </c>
      <c r="T1494" s="6">
        <f t="shared" si="95"/>
        <v>0.48222166708302111</v>
      </c>
    </row>
    <row r="1495" spans="1:20" ht="15.6">
      <c r="A1495" s="2">
        <v>368</v>
      </c>
      <c r="B1495" s="10">
        <v>46231</v>
      </c>
      <c r="C1495" s="3">
        <f>YEAR(SalesDataTable[[#This Row],[Order Date]])</f>
        <v>2026</v>
      </c>
      <c r="D1495" s="13" t="str">
        <f>"Q"&amp;ROUNDUP(MONTH(SalesDataTable[[#This Row],[Order Date]])/3,0)</f>
        <v>Q3</v>
      </c>
      <c r="E1495" s="13">
        <f>MONTH(SalesDataTable[[#This Row],[Order Date]])</f>
        <v>7</v>
      </c>
      <c r="F1495" s="3" t="str">
        <f>TEXT(SalesDataTable[[#This Row],[Order Date]],"mmm")</f>
        <v>Jul</v>
      </c>
      <c r="G1495" s="3" t="s">
        <v>20</v>
      </c>
      <c r="H1495" s="3" t="s">
        <v>21</v>
      </c>
      <c r="I1495" s="3" t="s">
        <v>28</v>
      </c>
      <c r="J1495" s="3" t="s">
        <v>3</v>
      </c>
      <c r="K1495" s="3" t="s">
        <v>4</v>
      </c>
      <c r="L1495" s="3" t="s">
        <v>30</v>
      </c>
      <c r="M1495" s="7">
        <v>6</v>
      </c>
      <c r="N1495" s="4">
        <v>102.75</v>
      </c>
      <c r="O1495" s="5">
        <v>0</v>
      </c>
      <c r="P1495" s="4">
        <v>51.55</v>
      </c>
      <c r="Q1495" s="4">
        <f t="shared" si="92"/>
        <v>616.5</v>
      </c>
      <c r="R1495" s="4">
        <f t="shared" si="93"/>
        <v>309.29999999999995</v>
      </c>
      <c r="S1495" s="4">
        <f t="shared" si="94"/>
        <v>307.20000000000005</v>
      </c>
      <c r="T1495" s="6">
        <f t="shared" si="95"/>
        <v>0.49829683698296845</v>
      </c>
    </row>
    <row r="1496" spans="1:20" ht="15.6">
      <c r="A1496" s="2">
        <v>457</v>
      </c>
      <c r="B1496" s="10">
        <v>46231</v>
      </c>
      <c r="C1496" s="3">
        <f>YEAR(SalesDataTable[[#This Row],[Order Date]])</f>
        <v>2026</v>
      </c>
      <c r="D1496" s="13" t="str">
        <f>"Q"&amp;ROUNDUP(MONTH(SalesDataTable[[#This Row],[Order Date]])/3,0)</f>
        <v>Q3</v>
      </c>
      <c r="E1496" s="13">
        <f>MONTH(SalesDataTable[[#This Row],[Order Date]])</f>
        <v>7</v>
      </c>
      <c r="F1496" s="3" t="str">
        <f>TEXT(SalesDataTable[[#This Row],[Order Date]],"mmm")</f>
        <v>Jul</v>
      </c>
      <c r="G1496" s="3" t="s">
        <v>11</v>
      </c>
      <c r="H1496" s="3" t="s">
        <v>12</v>
      </c>
      <c r="I1496" s="3" t="s">
        <v>2</v>
      </c>
      <c r="J1496" s="3" t="s">
        <v>3</v>
      </c>
      <c r="K1496" s="3" t="s">
        <v>23</v>
      </c>
      <c r="L1496" s="3" t="s">
        <v>29</v>
      </c>
      <c r="M1496" s="7">
        <v>4</v>
      </c>
      <c r="N1496" s="4">
        <v>191.15</v>
      </c>
      <c r="O1496" s="5">
        <v>0</v>
      </c>
      <c r="P1496" s="4">
        <v>105.01</v>
      </c>
      <c r="Q1496" s="4">
        <f t="shared" si="92"/>
        <v>764.6</v>
      </c>
      <c r="R1496" s="4">
        <f t="shared" si="93"/>
        <v>420.04</v>
      </c>
      <c r="S1496" s="4">
        <f t="shared" si="94"/>
        <v>344.56</v>
      </c>
      <c r="T1496" s="6">
        <f t="shared" si="95"/>
        <v>0.45064085796494896</v>
      </c>
    </row>
    <row r="1497" spans="1:20" ht="15.6">
      <c r="A1497" s="2">
        <v>1516</v>
      </c>
      <c r="B1497" s="10">
        <v>46231</v>
      </c>
      <c r="C1497" s="3">
        <f>YEAR(SalesDataTable[[#This Row],[Order Date]])</f>
        <v>2026</v>
      </c>
      <c r="D1497" s="13" t="str">
        <f>"Q"&amp;ROUNDUP(MONTH(SalesDataTable[[#This Row],[Order Date]])/3,0)</f>
        <v>Q3</v>
      </c>
      <c r="E1497" s="13">
        <f>MONTH(SalesDataTable[[#This Row],[Order Date]])</f>
        <v>7</v>
      </c>
      <c r="F1497" s="3" t="str">
        <f>TEXT(SalesDataTable[[#This Row],[Order Date]],"mmm")</f>
        <v>Jul</v>
      </c>
      <c r="G1497" s="3" t="s">
        <v>0</v>
      </c>
      <c r="H1497" s="3" t="s">
        <v>36</v>
      </c>
      <c r="I1497" s="3" t="s">
        <v>2</v>
      </c>
      <c r="J1497" s="3" t="s">
        <v>16</v>
      </c>
      <c r="K1497" s="3" t="s">
        <v>34</v>
      </c>
      <c r="L1497" s="3" t="s">
        <v>35</v>
      </c>
      <c r="M1497" s="7">
        <v>2</v>
      </c>
      <c r="N1497" s="4">
        <v>40.15</v>
      </c>
      <c r="O1497" s="5">
        <v>0.1</v>
      </c>
      <c r="P1497" s="4">
        <v>14.86</v>
      </c>
      <c r="Q1497" s="4">
        <f t="shared" si="92"/>
        <v>72.27</v>
      </c>
      <c r="R1497" s="4">
        <f t="shared" si="93"/>
        <v>29.72</v>
      </c>
      <c r="S1497" s="4">
        <f t="shared" si="94"/>
        <v>42.55</v>
      </c>
      <c r="T1497" s="6">
        <f t="shared" si="95"/>
        <v>0.58876435588764353</v>
      </c>
    </row>
    <row r="1498" spans="1:20" ht="15.6">
      <c r="A1498" s="2">
        <v>2266</v>
      </c>
      <c r="B1498" s="10">
        <v>46231</v>
      </c>
      <c r="C1498" s="3">
        <f>YEAR(SalesDataTable[[#This Row],[Order Date]])</f>
        <v>2026</v>
      </c>
      <c r="D1498" s="13" t="str">
        <f>"Q"&amp;ROUNDUP(MONTH(SalesDataTable[[#This Row],[Order Date]])/3,0)</f>
        <v>Q3</v>
      </c>
      <c r="E1498" s="13">
        <f>MONTH(SalesDataTable[[#This Row],[Order Date]])</f>
        <v>7</v>
      </c>
      <c r="F1498" s="3" t="str">
        <f>TEXT(SalesDataTable[[#This Row],[Order Date]],"mmm")</f>
        <v>Jul</v>
      </c>
      <c r="G1498" s="3" t="s">
        <v>6</v>
      </c>
      <c r="H1498" s="3" t="s">
        <v>41</v>
      </c>
      <c r="I1498" s="3" t="s">
        <v>28</v>
      </c>
      <c r="J1498" s="3" t="s">
        <v>16</v>
      </c>
      <c r="K1498" s="3" t="s">
        <v>23</v>
      </c>
      <c r="L1498" s="3" t="s">
        <v>40</v>
      </c>
      <c r="M1498" s="7">
        <v>1</v>
      </c>
      <c r="N1498" s="4">
        <v>83.05</v>
      </c>
      <c r="O1498" s="5">
        <v>0</v>
      </c>
      <c r="P1498" s="4">
        <v>38.86</v>
      </c>
      <c r="Q1498" s="4">
        <f t="shared" si="92"/>
        <v>83.05</v>
      </c>
      <c r="R1498" s="4">
        <f t="shared" si="93"/>
        <v>38.86</v>
      </c>
      <c r="S1498" s="4">
        <f t="shared" si="94"/>
        <v>44.19</v>
      </c>
      <c r="T1498" s="6">
        <f t="shared" si="95"/>
        <v>0.53208910295003009</v>
      </c>
    </row>
    <row r="1499" spans="1:20" ht="15.6">
      <c r="A1499" s="2">
        <v>2802</v>
      </c>
      <c r="B1499" s="10">
        <v>46231</v>
      </c>
      <c r="C1499" s="3">
        <f>YEAR(SalesDataTable[[#This Row],[Order Date]])</f>
        <v>2026</v>
      </c>
      <c r="D1499" s="13" t="str">
        <f>"Q"&amp;ROUNDUP(MONTH(SalesDataTable[[#This Row],[Order Date]])/3,0)</f>
        <v>Q3</v>
      </c>
      <c r="E1499" s="13">
        <f>MONTH(SalesDataTable[[#This Row],[Order Date]])</f>
        <v>7</v>
      </c>
      <c r="F1499" s="3" t="str">
        <f>TEXT(SalesDataTable[[#This Row],[Order Date]],"mmm")</f>
        <v>Jul</v>
      </c>
      <c r="G1499" s="3" t="s">
        <v>0</v>
      </c>
      <c r="H1499" s="3" t="s">
        <v>36</v>
      </c>
      <c r="I1499" s="3" t="s">
        <v>2</v>
      </c>
      <c r="J1499" s="3" t="s">
        <v>3</v>
      </c>
      <c r="K1499" s="3" t="s">
        <v>9</v>
      </c>
      <c r="L1499" s="3" t="s">
        <v>17</v>
      </c>
      <c r="M1499" s="7">
        <v>2</v>
      </c>
      <c r="N1499" s="4">
        <v>146.22999999999999</v>
      </c>
      <c r="O1499" s="5">
        <v>0</v>
      </c>
      <c r="P1499" s="4">
        <v>79.040000000000006</v>
      </c>
      <c r="Q1499" s="4">
        <f t="shared" si="92"/>
        <v>292.45999999999998</v>
      </c>
      <c r="R1499" s="4">
        <f t="shared" si="93"/>
        <v>158.08000000000001</v>
      </c>
      <c r="S1499" s="4">
        <f t="shared" si="94"/>
        <v>134.37999999999997</v>
      </c>
      <c r="T1499" s="6">
        <f t="shared" si="95"/>
        <v>0.45948163851466861</v>
      </c>
    </row>
    <row r="1500" spans="1:20" ht="15.6">
      <c r="A1500" s="2">
        <v>3604</v>
      </c>
      <c r="B1500" s="10">
        <v>46231</v>
      </c>
      <c r="C1500" s="3">
        <f>YEAR(SalesDataTable[[#This Row],[Order Date]])</f>
        <v>2026</v>
      </c>
      <c r="D1500" s="13" t="str">
        <f>"Q"&amp;ROUNDUP(MONTH(SalesDataTable[[#This Row],[Order Date]])/3,0)</f>
        <v>Q3</v>
      </c>
      <c r="E1500" s="13">
        <f>MONTH(SalesDataTable[[#This Row],[Order Date]])</f>
        <v>7</v>
      </c>
      <c r="F1500" s="3" t="str">
        <f>TEXT(SalesDataTable[[#This Row],[Order Date]],"mmm")</f>
        <v>Jul</v>
      </c>
      <c r="G1500" s="3" t="s">
        <v>6</v>
      </c>
      <c r="H1500" s="3" t="s">
        <v>49</v>
      </c>
      <c r="I1500" s="3" t="s">
        <v>2</v>
      </c>
      <c r="J1500" s="3" t="s">
        <v>3</v>
      </c>
      <c r="K1500" s="3" t="s">
        <v>9</v>
      </c>
      <c r="L1500" s="3" t="s">
        <v>17</v>
      </c>
      <c r="M1500" s="7">
        <v>2</v>
      </c>
      <c r="N1500" s="4">
        <v>144.09</v>
      </c>
      <c r="O1500" s="5">
        <v>0</v>
      </c>
      <c r="P1500" s="4">
        <v>77.67</v>
      </c>
      <c r="Q1500" s="4">
        <f t="shared" si="92"/>
        <v>288.18</v>
      </c>
      <c r="R1500" s="4">
        <f t="shared" si="93"/>
        <v>155.34</v>
      </c>
      <c r="S1500" s="4">
        <f t="shared" si="94"/>
        <v>132.84</v>
      </c>
      <c r="T1500" s="6">
        <f t="shared" si="95"/>
        <v>0.46096189881324173</v>
      </c>
    </row>
    <row r="1501" spans="1:20" ht="15.6">
      <c r="A1501" s="2">
        <v>3644</v>
      </c>
      <c r="B1501" s="10">
        <v>46231</v>
      </c>
      <c r="C1501" s="3">
        <f>YEAR(SalesDataTable[[#This Row],[Order Date]])</f>
        <v>2026</v>
      </c>
      <c r="D1501" s="13" t="str">
        <f>"Q"&amp;ROUNDUP(MONTH(SalesDataTable[[#This Row],[Order Date]])/3,0)</f>
        <v>Q3</v>
      </c>
      <c r="E1501" s="13">
        <f>MONTH(SalesDataTable[[#This Row],[Order Date]])</f>
        <v>7</v>
      </c>
      <c r="F1501" s="3" t="str">
        <f>TEXT(SalesDataTable[[#This Row],[Order Date]],"mmm")</f>
        <v>Jul</v>
      </c>
      <c r="G1501" s="3" t="s">
        <v>11</v>
      </c>
      <c r="H1501" s="3" t="s">
        <v>39</v>
      </c>
      <c r="I1501" s="3" t="s">
        <v>19</v>
      </c>
      <c r="J1501" s="3" t="s">
        <v>16</v>
      </c>
      <c r="K1501" s="3" t="s">
        <v>9</v>
      </c>
      <c r="L1501" s="3" t="s">
        <v>10</v>
      </c>
      <c r="M1501" s="7">
        <v>3</v>
      </c>
      <c r="N1501" s="4">
        <v>93.01</v>
      </c>
      <c r="O1501" s="5">
        <v>0.15</v>
      </c>
      <c r="P1501" s="4">
        <v>46.68</v>
      </c>
      <c r="Q1501" s="4">
        <f t="shared" si="92"/>
        <v>237.17550000000003</v>
      </c>
      <c r="R1501" s="4">
        <f t="shared" si="93"/>
        <v>140.04</v>
      </c>
      <c r="S1501" s="4">
        <f t="shared" si="94"/>
        <v>97.135500000000036</v>
      </c>
      <c r="T1501" s="6">
        <f t="shared" si="95"/>
        <v>0.4095511551572571</v>
      </c>
    </row>
    <row r="1502" spans="1:20" ht="15.6">
      <c r="A1502" s="2">
        <v>4271</v>
      </c>
      <c r="B1502" s="10">
        <v>46231</v>
      </c>
      <c r="C1502" s="3">
        <f>YEAR(SalesDataTable[[#This Row],[Order Date]])</f>
        <v>2026</v>
      </c>
      <c r="D1502" s="13" t="str">
        <f>"Q"&amp;ROUNDUP(MONTH(SalesDataTable[[#This Row],[Order Date]])/3,0)</f>
        <v>Q3</v>
      </c>
      <c r="E1502" s="13">
        <f>MONTH(SalesDataTable[[#This Row],[Order Date]])</f>
        <v>7</v>
      </c>
      <c r="F1502" s="3" t="str">
        <f>TEXT(SalesDataTable[[#This Row],[Order Date]],"mmm")</f>
        <v>Jul</v>
      </c>
      <c r="G1502" s="3" t="s">
        <v>0</v>
      </c>
      <c r="H1502" s="3" t="s">
        <v>1</v>
      </c>
      <c r="I1502" s="3" t="s">
        <v>19</v>
      </c>
      <c r="J1502" s="3" t="s">
        <v>13</v>
      </c>
      <c r="K1502" s="3" t="s">
        <v>23</v>
      </c>
      <c r="L1502" s="3" t="s">
        <v>51</v>
      </c>
      <c r="M1502" s="7">
        <v>1</v>
      </c>
      <c r="N1502" s="4">
        <v>121.61</v>
      </c>
      <c r="O1502" s="5">
        <v>0.1</v>
      </c>
      <c r="P1502" s="4">
        <v>60.58</v>
      </c>
      <c r="Q1502" s="4">
        <f t="shared" si="92"/>
        <v>109.449</v>
      </c>
      <c r="R1502" s="4">
        <f t="shared" si="93"/>
        <v>60.58</v>
      </c>
      <c r="S1502" s="4">
        <f t="shared" si="94"/>
        <v>48.869</v>
      </c>
      <c r="T1502" s="6">
        <f t="shared" si="95"/>
        <v>0.4465001964385239</v>
      </c>
    </row>
    <row r="1503" spans="1:20" ht="15.6">
      <c r="A1503" s="2">
        <v>272</v>
      </c>
      <c r="B1503" s="10">
        <v>46232</v>
      </c>
      <c r="C1503" s="3">
        <f>YEAR(SalesDataTable[[#This Row],[Order Date]])</f>
        <v>2026</v>
      </c>
      <c r="D1503" s="13" t="str">
        <f>"Q"&amp;ROUNDUP(MONTH(SalesDataTable[[#This Row],[Order Date]])/3,0)</f>
        <v>Q3</v>
      </c>
      <c r="E1503" s="13">
        <f>MONTH(SalesDataTable[[#This Row],[Order Date]])</f>
        <v>7</v>
      </c>
      <c r="F1503" s="3" t="str">
        <f>TEXT(SalesDataTable[[#This Row],[Order Date]],"mmm")</f>
        <v>Jul</v>
      </c>
      <c r="G1503" s="3" t="s">
        <v>20</v>
      </c>
      <c r="H1503" s="3" t="s">
        <v>21</v>
      </c>
      <c r="I1503" s="3" t="s">
        <v>2</v>
      </c>
      <c r="J1503" s="3" t="s">
        <v>16</v>
      </c>
      <c r="K1503" s="3" t="s">
        <v>23</v>
      </c>
      <c r="L1503" s="3" t="s">
        <v>29</v>
      </c>
      <c r="M1503" s="7">
        <v>2</v>
      </c>
      <c r="N1503" s="4">
        <v>195.09</v>
      </c>
      <c r="O1503" s="5">
        <v>0</v>
      </c>
      <c r="P1503" s="4">
        <v>106.82</v>
      </c>
      <c r="Q1503" s="4">
        <f t="shared" si="92"/>
        <v>390.18</v>
      </c>
      <c r="R1503" s="4">
        <f t="shared" si="93"/>
        <v>213.64</v>
      </c>
      <c r="S1503" s="4">
        <f t="shared" si="94"/>
        <v>176.54000000000002</v>
      </c>
      <c r="T1503" s="6">
        <f t="shared" si="95"/>
        <v>0.45245783997129535</v>
      </c>
    </row>
    <row r="1504" spans="1:20" ht="15.6">
      <c r="A1504" s="2">
        <v>1469</v>
      </c>
      <c r="B1504" s="10">
        <v>46232</v>
      </c>
      <c r="C1504" s="3">
        <f>YEAR(SalesDataTable[[#This Row],[Order Date]])</f>
        <v>2026</v>
      </c>
      <c r="D1504" s="13" t="str">
        <f>"Q"&amp;ROUNDUP(MONTH(SalesDataTable[[#This Row],[Order Date]])/3,0)</f>
        <v>Q3</v>
      </c>
      <c r="E1504" s="13">
        <f>MONTH(SalesDataTable[[#This Row],[Order Date]])</f>
        <v>7</v>
      </c>
      <c r="F1504" s="3" t="str">
        <f>TEXT(SalesDataTable[[#This Row],[Order Date]],"mmm")</f>
        <v>Jul</v>
      </c>
      <c r="G1504" s="3" t="s">
        <v>11</v>
      </c>
      <c r="H1504" s="3" t="s">
        <v>39</v>
      </c>
      <c r="I1504" s="3" t="s">
        <v>19</v>
      </c>
      <c r="J1504" s="3" t="s">
        <v>3</v>
      </c>
      <c r="K1504" s="3" t="s">
        <v>14</v>
      </c>
      <c r="L1504" s="3" t="s">
        <v>48</v>
      </c>
      <c r="M1504" s="7">
        <v>3</v>
      </c>
      <c r="N1504" s="4">
        <v>167.52</v>
      </c>
      <c r="O1504" s="5">
        <v>0</v>
      </c>
      <c r="P1504" s="4">
        <v>87.26</v>
      </c>
      <c r="Q1504" s="4">
        <f t="shared" si="92"/>
        <v>502.56000000000006</v>
      </c>
      <c r="R1504" s="4">
        <f t="shared" si="93"/>
        <v>261.78000000000003</v>
      </c>
      <c r="S1504" s="4">
        <f t="shared" si="94"/>
        <v>240.78000000000003</v>
      </c>
      <c r="T1504" s="6">
        <f t="shared" si="95"/>
        <v>0.4791069723018147</v>
      </c>
    </row>
    <row r="1505" spans="1:20" ht="15.6">
      <c r="A1505" s="2">
        <v>2253</v>
      </c>
      <c r="B1505" s="10">
        <v>46232</v>
      </c>
      <c r="C1505" s="3">
        <f>YEAR(SalesDataTable[[#This Row],[Order Date]])</f>
        <v>2026</v>
      </c>
      <c r="D1505" s="13" t="str">
        <f>"Q"&amp;ROUNDUP(MONTH(SalesDataTable[[#This Row],[Order Date]])/3,0)</f>
        <v>Q3</v>
      </c>
      <c r="E1505" s="13">
        <f>MONTH(SalesDataTable[[#This Row],[Order Date]])</f>
        <v>7</v>
      </c>
      <c r="F1505" s="3" t="str">
        <f>TEXT(SalesDataTable[[#This Row],[Order Date]],"mmm")</f>
        <v>Jul</v>
      </c>
      <c r="G1505" s="3" t="s">
        <v>6</v>
      </c>
      <c r="H1505" s="3" t="s">
        <v>49</v>
      </c>
      <c r="I1505" s="3" t="s">
        <v>28</v>
      </c>
      <c r="J1505" s="3" t="s">
        <v>13</v>
      </c>
      <c r="K1505" s="3" t="s">
        <v>4</v>
      </c>
      <c r="L1505" s="3" t="s">
        <v>22</v>
      </c>
      <c r="M1505" s="7">
        <v>3</v>
      </c>
      <c r="N1505" s="4">
        <v>50.98</v>
      </c>
      <c r="O1505" s="5">
        <v>0</v>
      </c>
      <c r="P1505" s="4">
        <v>22.63</v>
      </c>
      <c r="Q1505" s="4">
        <f t="shared" si="92"/>
        <v>152.94</v>
      </c>
      <c r="R1505" s="4">
        <f t="shared" si="93"/>
        <v>67.89</v>
      </c>
      <c r="S1505" s="4">
        <f t="shared" si="94"/>
        <v>85.05</v>
      </c>
      <c r="T1505" s="6">
        <f t="shared" si="95"/>
        <v>0.55610043154178113</v>
      </c>
    </row>
    <row r="1506" spans="1:20" ht="15.6">
      <c r="A1506" s="2">
        <v>2554</v>
      </c>
      <c r="B1506" s="10">
        <v>46232</v>
      </c>
      <c r="C1506" s="3">
        <f>YEAR(SalesDataTable[[#This Row],[Order Date]])</f>
        <v>2026</v>
      </c>
      <c r="D1506" s="13" t="str">
        <f>"Q"&amp;ROUNDUP(MONTH(SalesDataTable[[#This Row],[Order Date]])/3,0)</f>
        <v>Q3</v>
      </c>
      <c r="E1506" s="13">
        <f>MONTH(SalesDataTable[[#This Row],[Order Date]])</f>
        <v>7</v>
      </c>
      <c r="F1506" s="3" t="str">
        <f>TEXT(SalesDataTable[[#This Row],[Order Date]],"mmm")</f>
        <v>Jul</v>
      </c>
      <c r="G1506" s="3" t="s">
        <v>6</v>
      </c>
      <c r="H1506" s="3" t="s">
        <v>41</v>
      </c>
      <c r="I1506" s="3" t="s">
        <v>28</v>
      </c>
      <c r="J1506" s="3" t="s">
        <v>13</v>
      </c>
      <c r="K1506" s="3" t="s">
        <v>34</v>
      </c>
      <c r="L1506" s="3" t="s">
        <v>45</v>
      </c>
      <c r="M1506" s="7">
        <v>2</v>
      </c>
      <c r="N1506" s="4">
        <v>49.98</v>
      </c>
      <c r="O1506" s="5">
        <v>0.1</v>
      </c>
      <c r="P1506" s="4">
        <v>21.91</v>
      </c>
      <c r="Q1506" s="4">
        <f t="shared" si="92"/>
        <v>89.963999999999999</v>
      </c>
      <c r="R1506" s="4">
        <f t="shared" si="93"/>
        <v>43.82</v>
      </c>
      <c r="S1506" s="4">
        <f t="shared" si="94"/>
        <v>46.143999999999998</v>
      </c>
      <c r="T1506" s="6">
        <f t="shared" si="95"/>
        <v>0.51291627762215997</v>
      </c>
    </row>
    <row r="1507" spans="1:20" ht="15.6">
      <c r="A1507" s="2">
        <v>2624</v>
      </c>
      <c r="B1507" s="10">
        <v>46232</v>
      </c>
      <c r="C1507" s="3">
        <f>YEAR(SalesDataTable[[#This Row],[Order Date]])</f>
        <v>2026</v>
      </c>
      <c r="D1507" s="13" t="str">
        <f>"Q"&amp;ROUNDUP(MONTH(SalesDataTable[[#This Row],[Order Date]])/3,0)</f>
        <v>Q3</v>
      </c>
      <c r="E1507" s="13">
        <f>MONTH(SalesDataTable[[#This Row],[Order Date]])</f>
        <v>7</v>
      </c>
      <c r="F1507" s="3" t="str">
        <f>TEXT(SalesDataTable[[#This Row],[Order Date]],"mmm")</f>
        <v>Jul</v>
      </c>
      <c r="G1507" s="3" t="s">
        <v>20</v>
      </c>
      <c r="H1507" s="3" t="s">
        <v>21</v>
      </c>
      <c r="I1507" s="3" t="s">
        <v>8</v>
      </c>
      <c r="J1507" s="3" t="s">
        <v>16</v>
      </c>
      <c r="K1507" s="3" t="s">
        <v>14</v>
      </c>
      <c r="L1507" s="3" t="s">
        <v>15</v>
      </c>
      <c r="M1507" s="7">
        <v>4</v>
      </c>
      <c r="N1507" s="4">
        <v>36.44</v>
      </c>
      <c r="O1507" s="5">
        <v>0.15</v>
      </c>
      <c r="P1507" s="4">
        <v>13.32</v>
      </c>
      <c r="Q1507" s="4">
        <f t="shared" si="92"/>
        <v>123.89599999999999</v>
      </c>
      <c r="R1507" s="4">
        <f t="shared" si="93"/>
        <v>53.28</v>
      </c>
      <c r="S1507" s="4">
        <f t="shared" si="94"/>
        <v>70.615999999999985</v>
      </c>
      <c r="T1507" s="6">
        <f t="shared" si="95"/>
        <v>0.5699619035319945</v>
      </c>
    </row>
    <row r="1508" spans="1:20" ht="15.6">
      <c r="A1508" s="2">
        <v>3338</v>
      </c>
      <c r="B1508" s="10">
        <v>46232</v>
      </c>
      <c r="C1508" s="3">
        <f>YEAR(SalesDataTable[[#This Row],[Order Date]])</f>
        <v>2026</v>
      </c>
      <c r="D1508" s="13" t="str">
        <f>"Q"&amp;ROUNDUP(MONTH(SalesDataTable[[#This Row],[Order Date]])/3,0)</f>
        <v>Q3</v>
      </c>
      <c r="E1508" s="13">
        <f>MONTH(SalesDataTable[[#This Row],[Order Date]])</f>
        <v>7</v>
      </c>
      <c r="F1508" s="3" t="str">
        <f>TEXT(SalesDataTable[[#This Row],[Order Date]],"mmm")</f>
        <v>Jul</v>
      </c>
      <c r="G1508" s="3" t="s">
        <v>0</v>
      </c>
      <c r="H1508" s="3" t="s">
        <v>1</v>
      </c>
      <c r="I1508" s="3" t="s">
        <v>2</v>
      </c>
      <c r="J1508" s="3" t="s">
        <v>3</v>
      </c>
      <c r="K1508" s="3" t="s">
        <v>23</v>
      </c>
      <c r="L1508" s="3" t="s">
        <v>29</v>
      </c>
      <c r="M1508" s="7">
        <v>1</v>
      </c>
      <c r="N1508" s="4">
        <v>195.34</v>
      </c>
      <c r="O1508" s="5">
        <v>0.05</v>
      </c>
      <c r="P1508" s="4">
        <v>106.6</v>
      </c>
      <c r="Q1508" s="4">
        <f t="shared" si="92"/>
        <v>185.57300000000001</v>
      </c>
      <c r="R1508" s="4">
        <f t="shared" si="93"/>
        <v>106.6</v>
      </c>
      <c r="S1508" s="4">
        <f t="shared" si="94"/>
        <v>78.973000000000013</v>
      </c>
      <c r="T1508" s="6">
        <f t="shared" si="95"/>
        <v>0.42556298599472991</v>
      </c>
    </row>
    <row r="1509" spans="1:20" ht="15.6">
      <c r="A1509" s="2">
        <v>4575</v>
      </c>
      <c r="B1509" s="10">
        <v>46232</v>
      </c>
      <c r="C1509" s="3">
        <f>YEAR(SalesDataTable[[#This Row],[Order Date]])</f>
        <v>2026</v>
      </c>
      <c r="D1509" s="13" t="str">
        <f>"Q"&amp;ROUNDUP(MONTH(SalesDataTable[[#This Row],[Order Date]])/3,0)</f>
        <v>Q3</v>
      </c>
      <c r="E1509" s="13">
        <f>MONTH(SalesDataTable[[#This Row],[Order Date]])</f>
        <v>7</v>
      </c>
      <c r="F1509" s="3" t="str">
        <f>TEXT(SalesDataTable[[#This Row],[Order Date]],"mmm")</f>
        <v>Jul</v>
      </c>
      <c r="G1509" s="3" t="s">
        <v>11</v>
      </c>
      <c r="H1509" s="3" t="s">
        <v>25</v>
      </c>
      <c r="I1509" s="3" t="s">
        <v>2</v>
      </c>
      <c r="J1509" s="3" t="s">
        <v>16</v>
      </c>
      <c r="K1509" s="3" t="s">
        <v>4</v>
      </c>
      <c r="L1509" s="3" t="s">
        <v>30</v>
      </c>
      <c r="M1509" s="7">
        <v>1</v>
      </c>
      <c r="N1509" s="4">
        <v>103.31</v>
      </c>
      <c r="O1509" s="5">
        <v>0</v>
      </c>
      <c r="P1509" s="4">
        <v>50.93</v>
      </c>
      <c r="Q1509" s="4">
        <f t="shared" si="92"/>
        <v>103.31</v>
      </c>
      <c r="R1509" s="4">
        <f t="shared" si="93"/>
        <v>50.93</v>
      </c>
      <c r="S1509" s="4">
        <f t="shared" si="94"/>
        <v>52.38</v>
      </c>
      <c r="T1509" s="6">
        <f t="shared" si="95"/>
        <v>0.50701771367728199</v>
      </c>
    </row>
    <row r="1510" spans="1:20" ht="15.6">
      <c r="A1510" s="2">
        <v>4871</v>
      </c>
      <c r="B1510" s="10">
        <v>46232</v>
      </c>
      <c r="C1510" s="3">
        <f>YEAR(SalesDataTable[[#This Row],[Order Date]])</f>
        <v>2026</v>
      </c>
      <c r="D1510" s="13" t="str">
        <f>"Q"&amp;ROUNDUP(MONTH(SalesDataTable[[#This Row],[Order Date]])/3,0)</f>
        <v>Q3</v>
      </c>
      <c r="E1510" s="13">
        <f>MONTH(SalesDataTable[[#This Row],[Order Date]])</f>
        <v>7</v>
      </c>
      <c r="F1510" s="3" t="str">
        <f>TEXT(SalesDataTable[[#This Row],[Order Date]],"mmm")</f>
        <v>Jul</v>
      </c>
      <c r="G1510" s="3" t="s">
        <v>0</v>
      </c>
      <c r="H1510" s="3" t="s">
        <v>1</v>
      </c>
      <c r="I1510" s="3" t="s">
        <v>2</v>
      </c>
      <c r="J1510" s="3" t="s">
        <v>13</v>
      </c>
      <c r="K1510" s="3" t="s">
        <v>23</v>
      </c>
      <c r="L1510" s="3" t="s">
        <v>51</v>
      </c>
      <c r="M1510" s="7">
        <v>3</v>
      </c>
      <c r="N1510" s="4">
        <v>123.31</v>
      </c>
      <c r="O1510" s="5">
        <v>0</v>
      </c>
      <c r="P1510" s="4">
        <v>59.16</v>
      </c>
      <c r="Q1510" s="4">
        <f t="shared" si="92"/>
        <v>369.93</v>
      </c>
      <c r="R1510" s="4">
        <f t="shared" si="93"/>
        <v>177.48</v>
      </c>
      <c r="S1510" s="4">
        <f t="shared" si="94"/>
        <v>192.45000000000002</v>
      </c>
      <c r="T1510" s="6">
        <f t="shared" si="95"/>
        <v>0.52023355770010549</v>
      </c>
    </row>
    <row r="1511" spans="1:20" ht="15.6">
      <c r="A1511" s="2">
        <v>4931</v>
      </c>
      <c r="B1511" s="10">
        <v>46232</v>
      </c>
      <c r="C1511" s="3">
        <f>YEAR(SalesDataTable[[#This Row],[Order Date]])</f>
        <v>2026</v>
      </c>
      <c r="D1511" s="13" t="str">
        <f>"Q"&amp;ROUNDUP(MONTH(SalesDataTable[[#This Row],[Order Date]])/3,0)</f>
        <v>Q3</v>
      </c>
      <c r="E1511" s="13">
        <f>MONTH(SalesDataTable[[#This Row],[Order Date]])</f>
        <v>7</v>
      </c>
      <c r="F1511" s="3" t="str">
        <f>TEXT(SalesDataTable[[#This Row],[Order Date]],"mmm")</f>
        <v>Jul</v>
      </c>
      <c r="G1511" s="3" t="s">
        <v>0</v>
      </c>
      <c r="H1511" s="3" t="s">
        <v>50</v>
      </c>
      <c r="I1511" s="3" t="s">
        <v>2</v>
      </c>
      <c r="J1511" s="3" t="s">
        <v>13</v>
      </c>
      <c r="K1511" s="3" t="s">
        <v>34</v>
      </c>
      <c r="L1511" s="3" t="s">
        <v>35</v>
      </c>
      <c r="M1511" s="7">
        <v>1</v>
      </c>
      <c r="N1511" s="4">
        <v>40.36</v>
      </c>
      <c r="O1511" s="5">
        <v>0.1</v>
      </c>
      <c r="P1511" s="4">
        <v>14.82</v>
      </c>
      <c r="Q1511" s="4">
        <f t="shared" si="92"/>
        <v>36.323999999999998</v>
      </c>
      <c r="R1511" s="4">
        <f t="shared" si="93"/>
        <v>14.82</v>
      </c>
      <c r="S1511" s="4">
        <f t="shared" si="94"/>
        <v>21.503999999999998</v>
      </c>
      <c r="T1511" s="6">
        <f t="shared" si="95"/>
        <v>0.59200528576148004</v>
      </c>
    </row>
    <row r="1512" spans="1:20" ht="15.6">
      <c r="A1512" s="2">
        <v>4962</v>
      </c>
      <c r="B1512" s="10">
        <v>46232</v>
      </c>
      <c r="C1512" s="3">
        <f>YEAR(SalesDataTable[[#This Row],[Order Date]])</f>
        <v>2026</v>
      </c>
      <c r="D1512" s="13" t="str">
        <f>"Q"&amp;ROUNDUP(MONTH(SalesDataTable[[#This Row],[Order Date]])/3,0)</f>
        <v>Q3</v>
      </c>
      <c r="E1512" s="13">
        <f>MONTH(SalesDataTable[[#This Row],[Order Date]])</f>
        <v>7</v>
      </c>
      <c r="F1512" s="3" t="str">
        <f>TEXT(SalesDataTable[[#This Row],[Order Date]],"mmm")</f>
        <v>Jul</v>
      </c>
      <c r="G1512" s="3" t="s">
        <v>0</v>
      </c>
      <c r="H1512" s="3" t="s">
        <v>50</v>
      </c>
      <c r="I1512" s="3" t="s">
        <v>19</v>
      </c>
      <c r="J1512" s="3" t="s">
        <v>13</v>
      </c>
      <c r="K1512" s="3" t="s">
        <v>23</v>
      </c>
      <c r="L1512" s="3" t="s">
        <v>40</v>
      </c>
      <c r="M1512" s="7">
        <v>2</v>
      </c>
      <c r="N1512" s="4">
        <v>83.06</v>
      </c>
      <c r="O1512" s="5">
        <v>0</v>
      </c>
      <c r="P1512" s="4">
        <v>38.74</v>
      </c>
      <c r="Q1512" s="4">
        <f t="shared" si="92"/>
        <v>166.12</v>
      </c>
      <c r="R1512" s="4">
        <f t="shared" si="93"/>
        <v>77.48</v>
      </c>
      <c r="S1512" s="4">
        <f t="shared" si="94"/>
        <v>88.64</v>
      </c>
      <c r="T1512" s="6">
        <f t="shared" si="95"/>
        <v>0.5335901757765471</v>
      </c>
    </row>
    <row r="1513" spans="1:20" ht="15.6">
      <c r="A1513" s="2">
        <v>5006</v>
      </c>
      <c r="B1513" s="10">
        <v>46232</v>
      </c>
      <c r="C1513" s="3">
        <f>YEAR(SalesDataTable[[#This Row],[Order Date]])</f>
        <v>2026</v>
      </c>
      <c r="D1513" s="13" t="str">
        <f>"Q"&amp;ROUNDUP(MONTH(SalesDataTable[[#This Row],[Order Date]])/3,0)</f>
        <v>Q3</v>
      </c>
      <c r="E1513" s="13">
        <f>MONTH(SalesDataTable[[#This Row],[Order Date]])</f>
        <v>7</v>
      </c>
      <c r="F1513" s="3" t="str">
        <f>TEXT(SalesDataTable[[#This Row],[Order Date]],"mmm")</f>
        <v>Jul</v>
      </c>
      <c r="G1513" s="3" t="s">
        <v>11</v>
      </c>
      <c r="H1513" s="3" t="s">
        <v>18</v>
      </c>
      <c r="I1513" s="3" t="s">
        <v>2</v>
      </c>
      <c r="J1513" s="3" t="s">
        <v>3</v>
      </c>
      <c r="K1513" s="3" t="s">
        <v>9</v>
      </c>
      <c r="L1513" s="3" t="s">
        <v>37</v>
      </c>
      <c r="M1513" s="7">
        <v>2</v>
      </c>
      <c r="N1513" s="4">
        <v>151.72999999999999</v>
      </c>
      <c r="O1513" s="5">
        <v>0</v>
      </c>
      <c r="P1513" s="4">
        <v>81.209999999999994</v>
      </c>
      <c r="Q1513" s="4">
        <f t="shared" si="92"/>
        <v>303.45999999999998</v>
      </c>
      <c r="R1513" s="4">
        <f t="shared" si="93"/>
        <v>162.41999999999999</v>
      </c>
      <c r="S1513" s="4">
        <f t="shared" si="94"/>
        <v>141.04</v>
      </c>
      <c r="T1513" s="6">
        <f t="shared" si="95"/>
        <v>0.46477295195412904</v>
      </c>
    </row>
    <row r="1514" spans="1:20" ht="15.6">
      <c r="A1514" s="2">
        <v>5033</v>
      </c>
      <c r="B1514" s="10">
        <v>46232</v>
      </c>
      <c r="C1514" s="3">
        <f>YEAR(SalesDataTable[[#This Row],[Order Date]])</f>
        <v>2026</v>
      </c>
      <c r="D1514" s="13" t="str">
        <f>"Q"&amp;ROUNDUP(MONTH(SalesDataTable[[#This Row],[Order Date]])/3,0)</f>
        <v>Q3</v>
      </c>
      <c r="E1514" s="13">
        <f>MONTH(SalesDataTable[[#This Row],[Order Date]])</f>
        <v>7</v>
      </c>
      <c r="F1514" s="3" t="str">
        <f>TEXT(SalesDataTable[[#This Row],[Order Date]],"mmm")</f>
        <v>Jul</v>
      </c>
      <c r="G1514" s="3" t="s">
        <v>20</v>
      </c>
      <c r="H1514" s="3" t="s">
        <v>33</v>
      </c>
      <c r="I1514" s="3" t="s">
        <v>2</v>
      </c>
      <c r="J1514" s="3" t="s">
        <v>13</v>
      </c>
      <c r="K1514" s="3" t="s">
        <v>9</v>
      </c>
      <c r="L1514" s="3" t="s">
        <v>46</v>
      </c>
      <c r="M1514" s="7">
        <v>4</v>
      </c>
      <c r="N1514" s="4">
        <v>72.010000000000005</v>
      </c>
      <c r="O1514" s="5">
        <v>0.05</v>
      </c>
      <c r="P1514" s="4">
        <v>32.36</v>
      </c>
      <c r="Q1514" s="4">
        <f t="shared" si="92"/>
        <v>273.63800000000003</v>
      </c>
      <c r="R1514" s="4">
        <f t="shared" si="93"/>
        <v>129.44</v>
      </c>
      <c r="S1514" s="4">
        <f t="shared" si="94"/>
        <v>144.19800000000004</v>
      </c>
      <c r="T1514" s="6">
        <f t="shared" si="95"/>
        <v>0.52696628392255473</v>
      </c>
    </row>
    <row r="1515" spans="1:20" ht="15.6">
      <c r="A1515" s="2">
        <v>5117</v>
      </c>
      <c r="B1515" s="10">
        <v>46232</v>
      </c>
      <c r="C1515" s="3">
        <f>YEAR(SalesDataTable[[#This Row],[Order Date]])</f>
        <v>2026</v>
      </c>
      <c r="D1515" s="13" t="str">
        <f>"Q"&amp;ROUNDUP(MONTH(SalesDataTable[[#This Row],[Order Date]])/3,0)</f>
        <v>Q3</v>
      </c>
      <c r="E1515" s="13">
        <f>MONTH(SalesDataTable[[#This Row],[Order Date]])</f>
        <v>7</v>
      </c>
      <c r="F1515" s="3" t="str">
        <f>TEXT(SalesDataTable[[#This Row],[Order Date]],"mmm")</f>
        <v>Jul</v>
      </c>
      <c r="G1515" s="3" t="s">
        <v>6</v>
      </c>
      <c r="H1515" s="3" t="s">
        <v>41</v>
      </c>
      <c r="I1515" s="3" t="s">
        <v>2</v>
      </c>
      <c r="J1515" s="3" t="s">
        <v>16</v>
      </c>
      <c r="K1515" s="3" t="s">
        <v>9</v>
      </c>
      <c r="L1515" s="3" t="s">
        <v>37</v>
      </c>
      <c r="M1515" s="7">
        <v>1</v>
      </c>
      <c r="N1515" s="4">
        <v>154.87</v>
      </c>
      <c r="O1515" s="5">
        <v>0</v>
      </c>
      <c r="P1515" s="4">
        <v>80.459999999999994</v>
      </c>
      <c r="Q1515" s="4">
        <f t="shared" si="92"/>
        <v>154.87</v>
      </c>
      <c r="R1515" s="4">
        <f t="shared" si="93"/>
        <v>80.459999999999994</v>
      </c>
      <c r="S1515" s="4">
        <f t="shared" si="94"/>
        <v>74.410000000000011</v>
      </c>
      <c r="T1515" s="6">
        <f t="shared" si="95"/>
        <v>0.48046748886162594</v>
      </c>
    </row>
    <row r="1516" spans="1:20" ht="15.6">
      <c r="A1516" s="2">
        <v>954</v>
      </c>
      <c r="B1516" s="10">
        <v>46233</v>
      </c>
      <c r="C1516" s="3">
        <f>YEAR(SalesDataTable[[#This Row],[Order Date]])</f>
        <v>2026</v>
      </c>
      <c r="D1516" s="13" t="str">
        <f>"Q"&amp;ROUNDUP(MONTH(SalesDataTable[[#This Row],[Order Date]])/3,0)</f>
        <v>Q3</v>
      </c>
      <c r="E1516" s="13">
        <f>MONTH(SalesDataTable[[#This Row],[Order Date]])</f>
        <v>7</v>
      </c>
      <c r="F1516" s="3" t="str">
        <f>TEXT(SalesDataTable[[#This Row],[Order Date]],"mmm")</f>
        <v>Jul</v>
      </c>
      <c r="G1516" s="3" t="s">
        <v>6</v>
      </c>
      <c r="H1516" s="3" t="s">
        <v>7</v>
      </c>
      <c r="I1516" s="3" t="s">
        <v>2</v>
      </c>
      <c r="J1516" s="3" t="s">
        <v>13</v>
      </c>
      <c r="K1516" s="3" t="s">
        <v>14</v>
      </c>
      <c r="L1516" s="3" t="s">
        <v>44</v>
      </c>
      <c r="M1516" s="7">
        <v>3</v>
      </c>
      <c r="N1516" s="4">
        <v>134.61000000000001</v>
      </c>
      <c r="O1516" s="5">
        <v>0.1</v>
      </c>
      <c r="P1516" s="4">
        <v>65.77</v>
      </c>
      <c r="Q1516" s="4">
        <f t="shared" si="92"/>
        <v>363.44700000000006</v>
      </c>
      <c r="R1516" s="4">
        <f t="shared" si="93"/>
        <v>197.31</v>
      </c>
      <c r="S1516" s="4">
        <f t="shared" si="94"/>
        <v>166.13700000000006</v>
      </c>
      <c r="T1516" s="6">
        <f t="shared" si="95"/>
        <v>0.45711479252820914</v>
      </c>
    </row>
    <row r="1517" spans="1:20" ht="15.6">
      <c r="A1517" s="2">
        <v>1644</v>
      </c>
      <c r="B1517" s="10">
        <v>46233</v>
      </c>
      <c r="C1517" s="3">
        <f>YEAR(SalesDataTable[[#This Row],[Order Date]])</f>
        <v>2026</v>
      </c>
      <c r="D1517" s="13" t="str">
        <f>"Q"&amp;ROUNDUP(MONTH(SalesDataTable[[#This Row],[Order Date]])/3,0)</f>
        <v>Q3</v>
      </c>
      <c r="E1517" s="13">
        <f>MONTH(SalesDataTable[[#This Row],[Order Date]])</f>
        <v>7</v>
      </c>
      <c r="F1517" s="3" t="str">
        <f>TEXT(SalesDataTable[[#This Row],[Order Date]],"mmm")</f>
        <v>Jul</v>
      </c>
      <c r="G1517" s="3" t="s">
        <v>20</v>
      </c>
      <c r="H1517" s="3" t="s">
        <v>47</v>
      </c>
      <c r="I1517" s="3" t="s">
        <v>2</v>
      </c>
      <c r="J1517" s="3" t="s">
        <v>3</v>
      </c>
      <c r="K1517" s="3" t="s">
        <v>4</v>
      </c>
      <c r="L1517" s="3" t="s">
        <v>5</v>
      </c>
      <c r="M1517" s="7">
        <v>3</v>
      </c>
      <c r="N1517" s="4">
        <v>81.5</v>
      </c>
      <c r="O1517" s="5">
        <v>0.05</v>
      </c>
      <c r="P1517" s="4">
        <v>43.85</v>
      </c>
      <c r="Q1517" s="4">
        <f t="shared" si="92"/>
        <v>232.27499999999998</v>
      </c>
      <c r="R1517" s="4">
        <f t="shared" si="93"/>
        <v>131.55000000000001</v>
      </c>
      <c r="S1517" s="4">
        <f t="shared" si="94"/>
        <v>100.72499999999997</v>
      </c>
      <c r="T1517" s="6">
        <f t="shared" si="95"/>
        <v>0.43364546335163051</v>
      </c>
    </row>
    <row r="1518" spans="1:20" ht="15.6">
      <c r="A1518" s="2">
        <v>2030</v>
      </c>
      <c r="B1518" s="10">
        <v>46233</v>
      </c>
      <c r="C1518" s="3">
        <f>YEAR(SalesDataTable[[#This Row],[Order Date]])</f>
        <v>2026</v>
      </c>
      <c r="D1518" s="13" t="str">
        <f>"Q"&amp;ROUNDUP(MONTH(SalesDataTable[[#This Row],[Order Date]])/3,0)</f>
        <v>Q3</v>
      </c>
      <c r="E1518" s="13">
        <f>MONTH(SalesDataTable[[#This Row],[Order Date]])</f>
        <v>7</v>
      </c>
      <c r="F1518" s="3" t="str">
        <f>TEXT(SalesDataTable[[#This Row],[Order Date]],"mmm")</f>
        <v>Jul</v>
      </c>
      <c r="G1518" s="3" t="s">
        <v>0</v>
      </c>
      <c r="H1518" s="3" t="s">
        <v>1</v>
      </c>
      <c r="I1518" s="3" t="s">
        <v>28</v>
      </c>
      <c r="J1518" s="3" t="s">
        <v>16</v>
      </c>
      <c r="K1518" s="3" t="s">
        <v>14</v>
      </c>
      <c r="L1518" s="3" t="s">
        <v>44</v>
      </c>
      <c r="M1518" s="7">
        <v>2</v>
      </c>
      <c r="N1518" s="4">
        <v>135.63</v>
      </c>
      <c r="O1518" s="5">
        <v>0</v>
      </c>
      <c r="P1518" s="4">
        <v>66.63</v>
      </c>
      <c r="Q1518" s="4">
        <f t="shared" si="92"/>
        <v>271.26</v>
      </c>
      <c r="R1518" s="4">
        <f t="shared" si="93"/>
        <v>133.26</v>
      </c>
      <c r="S1518" s="4">
        <f t="shared" si="94"/>
        <v>138</v>
      </c>
      <c r="T1518" s="6">
        <f t="shared" si="95"/>
        <v>0.50873700508737008</v>
      </c>
    </row>
    <row r="1519" spans="1:20" ht="15.6">
      <c r="A1519" s="2">
        <v>2595</v>
      </c>
      <c r="B1519" s="10">
        <v>46233</v>
      </c>
      <c r="C1519" s="3">
        <f>YEAR(SalesDataTable[[#This Row],[Order Date]])</f>
        <v>2026</v>
      </c>
      <c r="D1519" s="13" t="str">
        <f>"Q"&amp;ROUNDUP(MONTH(SalesDataTable[[#This Row],[Order Date]])/3,0)</f>
        <v>Q3</v>
      </c>
      <c r="E1519" s="13">
        <f>MONTH(SalesDataTable[[#This Row],[Order Date]])</f>
        <v>7</v>
      </c>
      <c r="F1519" s="3" t="str">
        <f>TEXT(SalesDataTable[[#This Row],[Order Date]],"mmm")</f>
        <v>Jul</v>
      </c>
      <c r="G1519" s="3" t="s">
        <v>0</v>
      </c>
      <c r="H1519" s="3" t="s">
        <v>36</v>
      </c>
      <c r="I1519" s="3" t="s">
        <v>8</v>
      </c>
      <c r="J1519" s="3" t="s">
        <v>16</v>
      </c>
      <c r="K1519" s="3" t="s">
        <v>14</v>
      </c>
      <c r="L1519" s="3" t="s">
        <v>44</v>
      </c>
      <c r="M1519" s="7">
        <v>15</v>
      </c>
      <c r="N1519" s="4">
        <v>133.44999999999999</v>
      </c>
      <c r="O1519" s="5">
        <v>0.2</v>
      </c>
      <c r="P1519" s="4">
        <v>65.819999999999993</v>
      </c>
      <c r="Q1519" s="4">
        <f t="shared" si="92"/>
        <v>1601.3999999999999</v>
      </c>
      <c r="R1519" s="4">
        <f t="shared" si="93"/>
        <v>987.3</v>
      </c>
      <c r="S1519" s="4">
        <f t="shared" si="94"/>
        <v>614.09999999999991</v>
      </c>
      <c r="T1519" s="6">
        <f t="shared" si="95"/>
        <v>0.3834769576620457</v>
      </c>
    </row>
    <row r="1520" spans="1:20" ht="15.6">
      <c r="A1520" s="2">
        <v>2763</v>
      </c>
      <c r="B1520" s="10">
        <v>46233</v>
      </c>
      <c r="C1520" s="3">
        <f>YEAR(SalesDataTable[[#This Row],[Order Date]])</f>
        <v>2026</v>
      </c>
      <c r="D1520" s="13" t="str">
        <f>"Q"&amp;ROUNDUP(MONTH(SalesDataTable[[#This Row],[Order Date]])/3,0)</f>
        <v>Q3</v>
      </c>
      <c r="E1520" s="13">
        <f>MONTH(SalesDataTable[[#This Row],[Order Date]])</f>
        <v>7</v>
      </c>
      <c r="F1520" s="3" t="str">
        <f>TEXT(SalesDataTable[[#This Row],[Order Date]],"mmm")</f>
        <v>Jul</v>
      </c>
      <c r="G1520" s="3" t="s">
        <v>0</v>
      </c>
      <c r="H1520" s="3" t="s">
        <v>50</v>
      </c>
      <c r="I1520" s="3" t="s">
        <v>2</v>
      </c>
      <c r="J1520" s="3" t="s">
        <v>16</v>
      </c>
      <c r="K1520" s="3" t="s">
        <v>23</v>
      </c>
      <c r="L1520" s="3" t="s">
        <v>51</v>
      </c>
      <c r="M1520" s="7">
        <v>1</v>
      </c>
      <c r="N1520" s="4">
        <v>120.94</v>
      </c>
      <c r="O1520" s="5">
        <v>0</v>
      </c>
      <c r="P1520" s="4">
        <v>62.24</v>
      </c>
      <c r="Q1520" s="4">
        <f t="shared" si="92"/>
        <v>120.94</v>
      </c>
      <c r="R1520" s="4">
        <f t="shared" si="93"/>
        <v>62.24</v>
      </c>
      <c r="S1520" s="4">
        <f t="shared" si="94"/>
        <v>58.699999999999996</v>
      </c>
      <c r="T1520" s="6">
        <f t="shared" si="95"/>
        <v>0.48536464362493797</v>
      </c>
    </row>
    <row r="1521" spans="1:20" ht="15.6">
      <c r="A1521" s="2">
        <v>3537</v>
      </c>
      <c r="B1521" s="10">
        <v>46233</v>
      </c>
      <c r="C1521" s="3">
        <f>YEAR(SalesDataTable[[#This Row],[Order Date]])</f>
        <v>2026</v>
      </c>
      <c r="D1521" s="13" t="str">
        <f>"Q"&amp;ROUNDUP(MONTH(SalesDataTable[[#This Row],[Order Date]])/3,0)</f>
        <v>Q3</v>
      </c>
      <c r="E1521" s="13">
        <f>MONTH(SalesDataTable[[#This Row],[Order Date]])</f>
        <v>7</v>
      </c>
      <c r="F1521" s="3" t="str">
        <f>TEXT(SalesDataTable[[#This Row],[Order Date]],"mmm")</f>
        <v>Jul</v>
      </c>
      <c r="G1521" s="3" t="s">
        <v>6</v>
      </c>
      <c r="H1521" s="3" t="s">
        <v>41</v>
      </c>
      <c r="I1521" s="3" t="s">
        <v>2</v>
      </c>
      <c r="J1521" s="3" t="s">
        <v>3</v>
      </c>
      <c r="K1521" s="3" t="s">
        <v>23</v>
      </c>
      <c r="L1521" s="3" t="s">
        <v>24</v>
      </c>
      <c r="M1521" s="7">
        <v>2</v>
      </c>
      <c r="N1521" s="4">
        <v>332.99</v>
      </c>
      <c r="O1521" s="5">
        <v>0.15</v>
      </c>
      <c r="P1521" s="4">
        <v>199.09</v>
      </c>
      <c r="Q1521" s="4">
        <f t="shared" si="92"/>
        <v>566.08299999999997</v>
      </c>
      <c r="R1521" s="4">
        <f t="shared" si="93"/>
        <v>398.18</v>
      </c>
      <c r="S1521" s="4">
        <f t="shared" si="94"/>
        <v>167.90299999999996</v>
      </c>
      <c r="T1521" s="6">
        <f t="shared" si="95"/>
        <v>0.29660491482697759</v>
      </c>
    </row>
    <row r="1522" spans="1:20" ht="15.6">
      <c r="A1522" s="2">
        <v>3550</v>
      </c>
      <c r="B1522" s="10">
        <v>46233</v>
      </c>
      <c r="C1522" s="3">
        <f>YEAR(SalesDataTable[[#This Row],[Order Date]])</f>
        <v>2026</v>
      </c>
      <c r="D1522" s="13" t="str">
        <f>"Q"&amp;ROUNDUP(MONTH(SalesDataTable[[#This Row],[Order Date]])/3,0)</f>
        <v>Q3</v>
      </c>
      <c r="E1522" s="13">
        <f>MONTH(SalesDataTable[[#This Row],[Order Date]])</f>
        <v>7</v>
      </c>
      <c r="F1522" s="3" t="str">
        <f>TEXT(SalesDataTable[[#This Row],[Order Date]],"mmm")</f>
        <v>Jul</v>
      </c>
      <c r="G1522" s="3" t="s">
        <v>0</v>
      </c>
      <c r="H1522" s="3" t="s">
        <v>50</v>
      </c>
      <c r="I1522" s="3" t="s">
        <v>2</v>
      </c>
      <c r="J1522" s="3" t="s">
        <v>3</v>
      </c>
      <c r="K1522" s="3" t="s">
        <v>23</v>
      </c>
      <c r="L1522" s="3" t="s">
        <v>51</v>
      </c>
      <c r="M1522" s="7">
        <v>3</v>
      </c>
      <c r="N1522" s="4">
        <v>120.88</v>
      </c>
      <c r="O1522" s="5">
        <v>0</v>
      </c>
      <c r="P1522" s="4">
        <v>60.97</v>
      </c>
      <c r="Q1522" s="4">
        <f t="shared" si="92"/>
        <v>362.64</v>
      </c>
      <c r="R1522" s="4">
        <f t="shared" si="93"/>
        <v>182.91</v>
      </c>
      <c r="S1522" s="4">
        <f t="shared" si="94"/>
        <v>179.73</v>
      </c>
      <c r="T1522" s="6">
        <f t="shared" si="95"/>
        <v>0.49561548643282594</v>
      </c>
    </row>
    <row r="1523" spans="1:20" ht="15.6">
      <c r="A1523" s="2">
        <v>3875</v>
      </c>
      <c r="B1523" s="10">
        <v>46233</v>
      </c>
      <c r="C1523" s="3">
        <f>YEAR(SalesDataTable[[#This Row],[Order Date]])</f>
        <v>2026</v>
      </c>
      <c r="D1523" s="13" t="str">
        <f>"Q"&amp;ROUNDUP(MONTH(SalesDataTable[[#This Row],[Order Date]])/3,0)</f>
        <v>Q3</v>
      </c>
      <c r="E1523" s="13">
        <f>MONTH(SalesDataTable[[#This Row],[Order Date]])</f>
        <v>7</v>
      </c>
      <c r="F1523" s="3" t="str">
        <f>TEXT(SalesDataTable[[#This Row],[Order Date]],"mmm")</f>
        <v>Jul</v>
      </c>
      <c r="G1523" s="3" t="s">
        <v>20</v>
      </c>
      <c r="H1523" s="3" t="s">
        <v>33</v>
      </c>
      <c r="I1523" s="3" t="s">
        <v>2</v>
      </c>
      <c r="J1523" s="3" t="s">
        <v>3</v>
      </c>
      <c r="K1523" s="3" t="s">
        <v>4</v>
      </c>
      <c r="L1523" s="3" t="s">
        <v>30</v>
      </c>
      <c r="M1523" s="7">
        <v>1</v>
      </c>
      <c r="N1523" s="4">
        <v>101.73</v>
      </c>
      <c r="O1523" s="5">
        <v>0.05</v>
      </c>
      <c r="P1523" s="4">
        <v>51.63</v>
      </c>
      <c r="Q1523" s="4">
        <f t="shared" si="92"/>
        <v>96.643500000000003</v>
      </c>
      <c r="R1523" s="4">
        <f t="shared" si="93"/>
        <v>51.63</v>
      </c>
      <c r="S1523" s="4">
        <f t="shared" si="94"/>
        <v>45.013500000000001</v>
      </c>
      <c r="T1523" s="6">
        <f t="shared" si="95"/>
        <v>0.46576852038678235</v>
      </c>
    </row>
    <row r="1524" spans="1:20" ht="15.6">
      <c r="A1524" s="2">
        <v>4467</v>
      </c>
      <c r="B1524" s="10">
        <v>46233</v>
      </c>
      <c r="C1524" s="3">
        <f>YEAR(SalesDataTable[[#This Row],[Order Date]])</f>
        <v>2026</v>
      </c>
      <c r="D1524" s="13" t="str">
        <f>"Q"&amp;ROUNDUP(MONTH(SalesDataTable[[#This Row],[Order Date]])/3,0)</f>
        <v>Q3</v>
      </c>
      <c r="E1524" s="13">
        <f>MONTH(SalesDataTable[[#This Row],[Order Date]])</f>
        <v>7</v>
      </c>
      <c r="F1524" s="3" t="str">
        <f>TEXT(SalesDataTable[[#This Row],[Order Date]],"mmm")</f>
        <v>Jul</v>
      </c>
      <c r="G1524" s="3" t="s">
        <v>20</v>
      </c>
      <c r="H1524" s="3" t="s">
        <v>31</v>
      </c>
      <c r="I1524" s="3" t="s">
        <v>2</v>
      </c>
      <c r="J1524" s="3" t="s">
        <v>3</v>
      </c>
      <c r="K1524" s="3" t="s">
        <v>14</v>
      </c>
      <c r="L1524" s="3" t="s">
        <v>15</v>
      </c>
      <c r="M1524" s="7">
        <v>2</v>
      </c>
      <c r="N1524" s="4">
        <v>36.21</v>
      </c>
      <c r="O1524" s="5">
        <v>0</v>
      </c>
      <c r="P1524" s="4">
        <v>13.5</v>
      </c>
      <c r="Q1524" s="4">
        <f t="shared" si="92"/>
        <v>72.42</v>
      </c>
      <c r="R1524" s="4">
        <f t="shared" si="93"/>
        <v>27</v>
      </c>
      <c r="S1524" s="4">
        <f t="shared" si="94"/>
        <v>45.42</v>
      </c>
      <c r="T1524" s="6">
        <f t="shared" si="95"/>
        <v>0.62717481358740679</v>
      </c>
    </row>
    <row r="1525" spans="1:20" ht="15.6">
      <c r="A1525" s="2">
        <v>739</v>
      </c>
      <c r="B1525" s="10">
        <v>46234</v>
      </c>
      <c r="C1525" s="3">
        <f>YEAR(SalesDataTable[[#This Row],[Order Date]])</f>
        <v>2026</v>
      </c>
      <c r="D1525" s="13" t="str">
        <f>"Q"&amp;ROUNDUP(MONTH(SalesDataTable[[#This Row],[Order Date]])/3,0)</f>
        <v>Q3</v>
      </c>
      <c r="E1525" s="13">
        <f>MONTH(SalesDataTable[[#This Row],[Order Date]])</f>
        <v>7</v>
      </c>
      <c r="F1525" s="3" t="str">
        <f>TEXT(SalesDataTable[[#This Row],[Order Date]],"mmm")</f>
        <v>Jul</v>
      </c>
      <c r="G1525" s="3" t="s">
        <v>20</v>
      </c>
      <c r="H1525" s="3" t="s">
        <v>31</v>
      </c>
      <c r="I1525" s="3" t="s">
        <v>2</v>
      </c>
      <c r="J1525" s="3" t="s">
        <v>16</v>
      </c>
      <c r="K1525" s="3" t="s">
        <v>4</v>
      </c>
      <c r="L1525" s="3" t="s">
        <v>30</v>
      </c>
      <c r="M1525" s="7">
        <v>5</v>
      </c>
      <c r="N1525" s="4">
        <v>104.65</v>
      </c>
      <c r="O1525" s="5">
        <v>0</v>
      </c>
      <c r="P1525" s="4">
        <v>49.2</v>
      </c>
      <c r="Q1525" s="4">
        <f t="shared" si="92"/>
        <v>523.25</v>
      </c>
      <c r="R1525" s="4">
        <f t="shared" si="93"/>
        <v>246</v>
      </c>
      <c r="S1525" s="4">
        <f t="shared" si="94"/>
        <v>277.25</v>
      </c>
      <c r="T1525" s="6">
        <f t="shared" si="95"/>
        <v>0.52986144290492121</v>
      </c>
    </row>
    <row r="1526" spans="1:20" ht="15.6">
      <c r="A1526" s="2">
        <v>2376</v>
      </c>
      <c r="B1526" s="10">
        <v>46234</v>
      </c>
      <c r="C1526" s="3">
        <f>YEAR(SalesDataTable[[#This Row],[Order Date]])</f>
        <v>2026</v>
      </c>
      <c r="D1526" s="13" t="str">
        <f>"Q"&amp;ROUNDUP(MONTH(SalesDataTable[[#This Row],[Order Date]])/3,0)</f>
        <v>Q3</v>
      </c>
      <c r="E1526" s="13">
        <f>MONTH(SalesDataTable[[#This Row],[Order Date]])</f>
        <v>7</v>
      </c>
      <c r="F1526" s="3" t="str">
        <f>TEXT(SalesDataTable[[#This Row],[Order Date]],"mmm")</f>
        <v>Jul</v>
      </c>
      <c r="G1526" s="3" t="s">
        <v>11</v>
      </c>
      <c r="H1526" s="3" t="s">
        <v>25</v>
      </c>
      <c r="I1526" s="3" t="s">
        <v>8</v>
      </c>
      <c r="J1526" s="3" t="s">
        <v>3</v>
      </c>
      <c r="K1526" s="3" t="s">
        <v>23</v>
      </c>
      <c r="L1526" s="3" t="s">
        <v>29</v>
      </c>
      <c r="M1526" s="7">
        <v>5</v>
      </c>
      <c r="N1526" s="4">
        <v>198.35</v>
      </c>
      <c r="O1526" s="5">
        <v>0.05</v>
      </c>
      <c r="P1526" s="4">
        <v>104.96</v>
      </c>
      <c r="Q1526" s="4">
        <f t="shared" si="92"/>
        <v>942.16249999999991</v>
      </c>
      <c r="R1526" s="4">
        <f t="shared" si="93"/>
        <v>524.79999999999995</v>
      </c>
      <c r="S1526" s="4">
        <f t="shared" si="94"/>
        <v>417.36249999999995</v>
      </c>
      <c r="T1526" s="6">
        <f t="shared" si="95"/>
        <v>0.44298356175288234</v>
      </c>
    </row>
    <row r="1527" spans="1:20" ht="15.6">
      <c r="A1527" s="2">
        <v>3109</v>
      </c>
      <c r="B1527" s="10">
        <v>46234</v>
      </c>
      <c r="C1527" s="3">
        <f>YEAR(SalesDataTable[[#This Row],[Order Date]])</f>
        <v>2026</v>
      </c>
      <c r="D1527" s="13" t="str">
        <f>"Q"&amp;ROUNDUP(MONTH(SalesDataTable[[#This Row],[Order Date]])/3,0)</f>
        <v>Q3</v>
      </c>
      <c r="E1527" s="13">
        <f>MONTH(SalesDataTable[[#This Row],[Order Date]])</f>
        <v>7</v>
      </c>
      <c r="F1527" s="3" t="str">
        <f>TEXT(SalesDataTable[[#This Row],[Order Date]],"mmm")</f>
        <v>Jul</v>
      </c>
      <c r="G1527" s="3" t="s">
        <v>0</v>
      </c>
      <c r="H1527" s="3" t="s">
        <v>1</v>
      </c>
      <c r="I1527" s="3" t="s">
        <v>28</v>
      </c>
      <c r="J1527" s="3" t="s">
        <v>3</v>
      </c>
      <c r="K1527" s="3" t="s">
        <v>34</v>
      </c>
      <c r="L1527" s="3" t="s">
        <v>42</v>
      </c>
      <c r="M1527" s="7">
        <v>2</v>
      </c>
      <c r="N1527" s="4">
        <v>36.56</v>
      </c>
      <c r="O1527" s="5">
        <v>0.05</v>
      </c>
      <c r="P1527" s="4">
        <v>13.76</v>
      </c>
      <c r="Q1527" s="4">
        <f t="shared" si="92"/>
        <v>69.463999999999999</v>
      </c>
      <c r="R1527" s="4">
        <f t="shared" si="93"/>
        <v>27.52</v>
      </c>
      <c r="S1527" s="4">
        <f t="shared" si="94"/>
        <v>41.944000000000003</v>
      </c>
      <c r="T1527" s="6">
        <f t="shared" si="95"/>
        <v>0.60382356328457909</v>
      </c>
    </row>
    <row r="1528" spans="1:20" ht="15.6">
      <c r="A1528" s="2">
        <v>4362</v>
      </c>
      <c r="B1528" s="10">
        <v>46234</v>
      </c>
      <c r="C1528" s="3">
        <f>YEAR(SalesDataTable[[#This Row],[Order Date]])</f>
        <v>2026</v>
      </c>
      <c r="D1528" s="13" t="str">
        <f>"Q"&amp;ROUNDUP(MONTH(SalesDataTable[[#This Row],[Order Date]])/3,0)</f>
        <v>Q3</v>
      </c>
      <c r="E1528" s="13">
        <f>MONTH(SalesDataTable[[#This Row],[Order Date]])</f>
        <v>7</v>
      </c>
      <c r="F1528" s="3" t="str">
        <f>TEXT(SalesDataTable[[#This Row],[Order Date]],"mmm")</f>
        <v>Jul</v>
      </c>
      <c r="G1528" s="3" t="s">
        <v>6</v>
      </c>
      <c r="H1528" s="3" t="s">
        <v>49</v>
      </c>
      <c r="I1528" s="3" t="s">
        <v>2</v>
      </c>
      <c r="J1528" s="3" t="s">
        <v>3</v>
      </c>
      <c r="K1528" s="3" t="s">
        <v>9</v>
      </c>
      <c r="L1528" s="3" t="s">
        <v>10</v>
      </c>
      <c r="M1528" s="7">
        <v>5</v>
      </c>
      <c r="N1528" s="4">
        <v>92.41</v>
      </c>
      <c r="O1528" s="5">
        <v>0</v>
      </c>
      <c r="P1528" s="4">
        <v>44.29</v>
      </c>
      <c r="Q1528" s="4">
        <f t="shared" si="92"/>
        <v>462.04999999999995</v>
      </c>
      <c r="R1528" s="4">
        <f t="shared" si="93"/>
        <v>221.45</v>
      </c>
      <c r="S1528" s="4">
        <f t="shared" si="94"/>
        <v>240.59999999999997</v>
      </c>
      <c r="T1528" s="6">
        <f t="shared" si="95"/>
        <v>0.52072286549074775</v>
      </c>
    </row>
    <row r="1529" spans="1:20" ht="15.6">
      <c r="A1529" s="2">
        <v>777</v>
      </c>
      <c r="B1529" s="10">
        <v>46235</v>
      </c>
      <c r="C1529" s="3">
        <f>YEAR(SalesDataTable[[#This Row],[Order Date]])</f>
        <v>2026</v>
      </c>
      <c r="D1529" s="13" t="str">
        <f>"Q"&amp;ROUNDUP(MONTH(SalesDataTable[[#This Row],[Order Date]])/3,0)</f>
        <v>Q3</v>
      </c>
      <c r="E1529" s="13">
        <f>MONTH(SalesDataTable[[#This Row],[Order Date]])</f>
        <v>8</v>
      </c>
      <c r="F1529" s="3" t="str">
        <f>TEXT(SalesDataTable[[#This Row],[Order Date]],"mmm")</f>
        <v>Aug</v>
      </c>
      <c r="G1529" s="3" t="s">
        <v>20</v>
      </c>
      <c r="H1529" s="3" t="s">
        <v>47</v>
      </c>
      <c r="I1529" s="3" t="s">
        <v>2</v>
      </c>
      <c r="J1529" s="3" t="s">
        <v>3</v>
      </c>
      <c r="K1529" s="3" t="s">
        <v>23</v>
      </c>
      <c r="L1529" s="3" t="s">
        <v>51</v>
      </c>
      <c r="M1529" s="7">
        <v>4</v>
      </c>
      <c r="N1529" s="4">
        <v>121.87</v>
      </c>
      <c r="O1529" s="5">
        <v>0</v>
      </c>
      <c r="P1529" s="4">
        <v>59.89</v>
      </c>
      <c r="Q1529" s="4">
        <f t="shared" si="92"/>
        <v>487.48</v>
      </c>
      <c r="R1529" s="4">
        <f t="shared" si="93"/>
        <v>239.56</v>
      </c>
      <c r="S1529" s="4">
        <f t="shared" si="94"/>
        <v>247.92000000000002</v>
      </c>
      <c r="T1529" s="6">
        <f t="shared" si="95"/>
        <v>0.50857471075736438</v>
      </c>
    </row>
    <row r="1530" spans="1:20" ht="15.6">
      <c r="A1530" s="2">
        <v>831</v>
      </c>
      <c r="B1530" s="10">
        <v>46235</v>
      </c>
      <c r="C1530" s="3">
        <f>YEAR(SalesDataTable[[#This Row],[Order Date]])</f>
        <v>2026</v>
      </c>
      <c r="D1530" s="13" t="str">
        <f>"Q"&amp;ROUNDUP(MONTH(SalesDataTable[[#This Row],[Order Date]])/3,0)</f>
        <v>Q3</v>
      </c>
      <c r="E1530" s="13">
        <f>MONTH(SalesDataTable[[#This Row],[Order Date]])</f>
        <v>8</v>
      </c>
      <c r="F1530" s="3" t="str">
        <f>TEXT(SalesDataTable[[#This Row],[Order Date]],"mmm")</f>
        <v>Aug</v>
      </c>
      <c r="G1530" s="3" t="s">
        <v>20</v>
      </c>
      <c r="H1530" s="3" t="s">
        <v>33</v>
      </c>
      <c r="I1530" s="3" t="s">
        <v>2</v>
      </c>
      <c r="J1530" s="3" t="s">
        <v>3</v>
      </c>
      <c r="K1530" s="3" t="s">
        <v>14</v>
      </c>
      <c r="L1530" s="3" t="s">
        <v>44</v>
      </c>
      <c r="M1530" s="7">
        <v>2</v>
      </c>
      <c r="N1530" s="4">
        <v>130.9</v>
      </c>
      <c r="O1530" s="5">
        <v>0.05</v>
      </c>
      <c r="P1530" s="4">
        <v>67.959999999999994</v>
      </c>
      <c r="Q1530" s="4">
        <f t="shared" si="92"/>
        <v>248.71</v>
      </c>
      <c r="R1530" s="4">
        <f t="shared" si="93"/>
        <v>135.91999999999999</v>
      </c>
      <c r="S1530" s="4">
        <f t="shared" si="94"/>
        <v>112.79000000000002</v>
      </c>
      <c r="T1530" s="6">
        <f t="shared" si="95"/>
        <v>0.45350006031120588</v>
      </c>
    </row>
    <row r="1531" spans="1:20" ht="15.6">
      <c r="A1531" s="2">
        <v>2059</v>
      </c>
      <c r="B1531" s="10">
        <v>46235</v>
      </c>
      <c r="C1531" s="3">
        <f>YEAR(SalesDataTable[[#This Row],[Order Date]])</f>
        <v>2026</v>
      </c>
      <c r="D1531" s="13" t="str">
        <f>"Q"&amp;ROUNDUP(MONTH(SalesDataTable[[#This Row],[Order Date]])/3,0)</f>
        <v>Q3</v>
      </c>
      <c r="E1531" s="13">
        <f>MONTH(SalesDataTable[[#This Row],[Order Date]])</f>
        <v>8</v>
      </c>
      <c r="F1531" s="3" t="str">
        <f>TEXT(SalesDataTable[[#This Row],[Order Date]],"mmm")</f>
        <v>Aug</v>
      </c>
      <c r="G1531" s="3" t="s">
        <v>11</v>
      </c>
      <c r="H1531" s="3" t="s">
        <v>12</v>
      </c>
      <c r="I1531" s="3" t="s">
        <v>19</v>
      </c>
      <c r="J1531" s="3" t="s">
        <v>13</v>
      </c>
      <c r="K1531" s="3" t="s">
        <v>4</v>
      </c>
      <c r="L1531" s="3" t="s">
        <v>22</v>
      </c>
      <c r="M1531" s="7">
        <v>1</v>
      </c>
      <c r="N1531" s="4">
        <v>50.98</v>
      </c>
      <c r="O1531" s="5">
        <v>0</v>
      </c>
      <c r="P1531" s="4">
        <v>22.92</v>
      </c>
      <c r="Q1531" s="4">
        <f t="shared" si="92"/>
        <v>50.98</v>
      </c>
      <c r="R1531" s="4">
        <f t="shared" si="93"/>
        <v>22.92</v>
      </c>
      <c r="S1531" s="4">
        <f t="shared" si="94"/>
        <v>28.059999999999995</v>
      </c>
      <c r="T1531" s="6">
        <f t="shared" si="95"/>
        <v>0.55041192624558644</v>
      </c>
    </row>
    <row r="1532" spans="1:20" ht="15.6">
      <c r="A1532" s="2">
        <v>2519</v>
      </c>
      <c r="B1532" s="10">
        <v>46235</v>
      </c>
      <c r="C1532" s="3">
        <f>YEAR(SalesDataTable[[#This Row],[Order Date]])</f>
        <v>2026</v>
      </c>
      <c r="D1532" s="13" t="str">
        <f>"Q"&amp;ROUNDUP(MONTH(SalesDataTable[[#This Row],[Order Date]])/3,0)</f>
        <v>Q3</v>
      </c>
      <c r="E1532" s="13">
        <f>MONTH(SalesDataTable[[#This Row],[Order Date]])</f>
        <v>8</v>
      </c>
      <c r="F1532" s="3" t="str">
        <f>TEXT(SalesDataTable[[#This Row],[Order Date]],"mmm")</f>
        <v>Aug</v>
      </c>
      <c r="G1532" s="3" t="s">
        <v>11</v>
      </c>
      <c r="H1532" s="3" t="s">
        <v>12</v>
      </c>
      <c r="I1532" s="3" t="s">
        <v>2</v>
      </c>
      <c r="J1532" s="3" t="s">
        <v>3</v>
      </c>
      <c r="K1532" s="3" t="s">
        <v>9</v>
      </c>
      <c r="L1532" s="3" t="s">
        <v>10</v>
      </c>
      <c r="M1532" s="7">
        <v>2</v>
      </c>
      <c r="N1532" s="4">
        <v>91.11</v>
      </c>
      <c r="O1532" s="5">
        <v>0</v>
      </c>
      <c r="P1532" s="4">
        <v>44.19</v>
      </c>
      <c r="Q1532" s="4">
        <f t="shared" si="92"/>
        <v>182.22</v>
      </c>
      <c r="R1532" s="4">
        <f t="shared" si="93"/>
        <v>88.38</v>
      </c>
      <c r="S1532" s="4">
        <f t="shared" si="94"/>
        <v>93.84</v>
      </c>
      <c r="T1532" s="6">
        <f t="shared" si="95"/>
        <v>0.51498189002304906</v>
      </c>
    </row>
    <row r="1533" spans="1:20" ht="15.6">
      <c r="A1533" s="2">
        <v>2644</v>
      </c>
      <c r="B1533" s="10">
        <v>46235</v>
      </c>
      <c r="C1533" s="3">
        <f>YEAR(SalesDataTable[[#This Row],[Order Date]])</f>
        <v>2026</v>
      </c>
      <c r="D1533" s="13" t="str">
        <f>"Q"&amp;ROUNDUP(MONTH(SalesDataTable[[#This Row],[Order Date]])/3,0)</f>
        <v>Q3</v>
      </c>
      <c r="E1533" s="13">
        <f>MONTH(SalesDataTable[[#This Row],[Order Date]])</f>
        <v>8</v>
      </c>
      <c r="F1533" s="3" t="str">
        <f>TEXT(SalesDataTable[[#This Row],[Order Date]],"mmm")</f>
        <v>Aug</v>
      </c>
      <c r="G1533" s="3" t="s">
        <v>0</v>
      </c>
      <c r="H1533" s="3" t="s">
        <v>1</v>
      </c>
      <c r="I1533" s="3" t="s">
        <v>28</v>
      </c>
      <c r="J1533" s="3" t="s">
        <v>3</v>
      </c>
      <c r="K1533" s="3" t="s">
        <v>14</v>
      </c>
      <c r="L1533" s="3" t="s">
        <v>15</v>
      </c>
      <c r="M1533" s="7">
        <v>3</v>
      </c>
      <c r="N1533" s="4">
        <v>35.619999999999997</v>
      </c>
      <c r="O1533" s="5">
        <v>0.05</v>
      </c>
      <c r="P1533" s="4">
        <v>13.47</v>
      </c>
      <c r="Q1533" s="4">
        <f t="shared" si="92"/>
        <v>101.51699999999998</v>
      </c>
      <c r="R1533" s="4">
        <f t="shared" si="93"/>
        <v>40.410000000000004</v>
      </c>
      <c r="S1533" s="4">
        <f t="shared" si="94"/>
        <v>61.106999999999978</v>
      </c>
      <c r="T1533" s="6">
        <f t="shared" si="95"/>
        <v>0.60193859156594454</v>
      </c>
    </row>
    <row r="1534" spans="1:20" ht="15.6">
      <c r="A1534" s="2">
        <v>4141</v>
      </c>
      <c r="B1534" s="10">
        <v>46235</v>
      </c>
      <c r="C1534" s="3">
        <f>YEAR(SalesDataTable[[#This Row],[Order Date]])</f>
        <v>2026</v>
      </c>
      <c r="D1534" s="13" t="str">
        <f>"Q"&amp;ROUNDUP(MONTH(SalesDataTable[[#This Row],[Order Date]])/3,0)</f>
        <v>Q3</v>
      </c>
      <c r="E1534" s="13">
        <f>MONTH(SalesDataTable[[#This Row],[Order Date]])</f>
        <v>8</v>
      </c>
      <c r="F1534" s="3" t="str">
        <f>TEXT(SalesDataTable[[#This Row],[Order Date]],"mmm")</f>
        <v>Aug</v>
      </c>
      <c r="G1534" s="3" t="s">
        <v>20</v>
      </c>
      <c r="H1534" s="3" t="s">
        <v>47</v>
      </c>
      <c r="I1534" s="3" t="s">
        <v>2</v>
      </c>
      <c r="J1534" s="3" t="s">
        <v>13</v>
      </c>
      <c r="K1534" s="3" t="s">
        <v>9</v>
      </c>
      <c r="L1534" s="3" t="s">
        <v>10</v>
      </c>
      <c r="M1534" s="7">
        <v>1</v>
      </c>
      <c r="N1534" s="4">
        <v>91.95</v>
      </c>
      <c r="O1534" s="5">
        <v>0.05</v>
      </c>
      <c r="P1534" s="4">
        <v>46.47</v>
      </c>
      <c r="Q1534" s="4">
        <f t="shared" si="92"/>
        <v>87.352499999999992</v>
      </c>
      <c r="R1534" s="4">
        <f t="shared" si="93"/>
        <v>46.47</v>
      </c>
      <c r="S1534" s="4">
        <f t="shared" si="94"/>
        <v>40.882499999999993</v>
      </c>
      <c r="T1534" s="6">
        <f t="shared" si="95"/>
        <v>0.46801751523997592</v>
      </c>
    </row>
    <row r="1535" spans="1:20" ht="15.6">
      <c r="A1535" s="2">
        <v>4804</v>
      </c>
      <c r="B1535" s="10">
        <v>46235</v>
      </c>
      <c r="C1535" s="3">
        <f>YEAR(SalesDataTable[[#This Row],[Order Date]])</f>
        <v>2026</v>
      </c>
      <c r="D1535" s="13" t="str">
        <f>"Q"&amp;ROUNDUP(MONTH(SalesDataTable[[#This Row],[Order Date]])/3,0)</f>
        <v>Q3</v>
      </c>
      <c r="E1535" s="13">
        <f>MONTH(SalesDataTable[[#This Row],[Order Date]])</f>
        <v>8</v>
      </c>
      <c r="F1535" s="3" t="str">
        <f>TEXT(SalesDataTable[[#This Row],[Order Date]],"mmm")</f>
        <v>Aug</v>
      </c>
      <c r="G1535" s="3" t="s">
        <v>0</v>
      </c>
      <c r="H1535" s="3" t="s">
        <v>36</v>
      </c>
      <c r="I1535" s="3" t="s">
        <v>2</v>
      </c>
      <c r="J1535" s="3" t="s">
        <v>3</v>
      </c>
      <c r="K1535" s="3" t="s">
        <v>34</v>
      </c>
      <c r="L1535" s="3" t="s">
        <v>45</v>
      </c>
      <c r="M1535" s="7">
        <v>1</v>
      </c>
      <c r="N1535" s="4">
        <v>49.46</v>
      </c>
      <c r="O1535" s="5">
        <v>0</v>
      </c>
      <c r="P1535" s="4">
        <v>21.47</v>
      </c>
      <c r="Q1535" s="4">
        <f t="shared" si="92"/>
        <v>49.46</v>
      </c>
      <c r="R1535" s="4">
        <f t="shared" si="93"/>
        <v>21.47</v>
      </c>
      <c r="S1535" s="4">
        <f t="shared" si="94"/>
        <v>27.990000000000002</v>
      </c>
      <c r="T1535" s="6">
        <f t="shared" si="95"/>
        <v>0.5659118479579458</v>
      </c>
    </row>
    <row r="1536" spans="1:20" ht="15.6">
      <c r="A1536" s="2">
        <v>5161</v>
      </c>
      <c r="B1536" s="10">
        <v>46235</v>
      </c>
      <c r="C1536" s="3">
        <f>YEAR(SalesDataTable[[#This Row],[Order Date]])</f>
        <v>2026</v>
      </c>
      <c r="D1536" s="13" t="str">
        <f>"Q"&amp;ROUNDUP(MONTH(SalesDataTable[[#This Row],[Order Date]])/3,0)</f>
        <v>Q3</v>
      </c>
      <c r="E1536" s="13">
        <f>MONTH(SalesDataTable[[#This Row],[Order Date]])</f>
        <v>8</v>
      </c>
      <c r="F1536" s="3" t="str">
        <f>TEXT(SalesDataTable[[#This Row],[Order Date]],"mmm")</f>
        <v>Aug</v>
      </c>
      <c r="G1536" s="3" t="s">
        <v>0</v>
      </c>
      <c r="H1536" s="3" t="s">
        <v>50</v>
      </c>
      <c r="I1536" s="3" t="s">
        <v>2</v>
      </c>
      <c r="J1536" s="3" t="s">
        <v>13</v>
      </c>
      <c r="K1536" s="3" t="s">
        <v>4</v>
      </c>
      <c r="L1536" s="3" t="s">
        <v>26</v>
      </c>
      <c r="M1536" s="7">
        <v>1</v>
      </c>
      <c r="N1536" s="4">
        <v>41.25</v>
      </c>
      <c r="O1536" s="5">
        <v>0.05</v>
      </c>
      <c r="P1536" s="4">
        <v>16.98</v>
      </c>
      <c r="Q1536" s="4">
        <f t="shared" si="92"/>
        <v>39.1875</v>
      </c>
      <c r="R1536" s="4">
        <f t="shared" si="93"/>
        <v>16.98</v>
      </c>
      <c r="S1536" s="4">
        <f t="shared" si="94"/>
        <v>22.2075</v>
      </c>
      <c r="T1536" s="6">
        <f t="shared" si="95"/>
        <v>0.56669856459330148</v>
      </c>
    </row>
    <row r="1537" spans="1:20" ht="15.6">
      <c r="A1537" s="2">
        <v>590</v>
      </c>
      <c r="B1537" s="10">
        <v>46236</v>
      </c>
      <c r="C1537" s="3">
        <f>YEAR(SalesDataTable[[#This Row],[Order Date]])</f>
        <v>2026</v>
      </c>
      <c r="D1537" s="13" t="str">
        <f>"Q"&amp;ROUNDUP(MONTH(SalesDataTable[[#This Row],[Order Date]])/3,0)</f>
        <v>Q3</v>
      </c>
      <c r="E1537" s="13">
        <f>MONTH(SalesDataTable[[#This Row],[Order Date]])</f>
        <v>8</v>
      </c>
      <c r="F1537" s="3" t="str">
        <f>TEXT(SalesDataTable[[#This Row],[Order Date]],"mmm")</f>
        <v>Aug</v>
      </c>
      <c r="G1537" s="3" t="s">
        <v>11</v>
      </c>
      <c r="H1537" s="3" t="s">
        <v>25</v>
      </c>
      <c r="I1537" s="3" t="s">
        <v>2</v>
      </c>
      <c r="J1537" s="3" t="s">
        <v>3</v>
      </c>
      <c r="K1537" s="3" t="s">
        <v>14</v>
      </c>
      <c r="L1537" s="3" t="s">
        <v>44</v>
      </c>
      <c r="M1537" s="7">
        <v>4</v>
      </c>
      <c r="N1537" s="4">
        <v>133.65</v>
      </c>
      <c r="O1537" s="5">
        <v>0</v>
      </c>
      <c r="P1537" s="4">
        <v>66</v>
      </c>
      <c r="Q1537" s="4">
        <f t="shared" si="92"/>
        <v>534.6</v>
      </c>
      <c r="R1537" s="4">
        <f t="shared" si="93"/>
        <v>264</v>
      </c>
      <c r="S1537" s="4">
        <f t="shared" si="94"/>
        <v>270.60000000000002</v>
      </c>
      <c r="T1537" s="6">
        <f t="shared" si="95"/>
        <v>0.50617283950617287</v>
      </c>
    </row>
    <row r="1538" spans="1:20" ht="15.6">
      <c r="A1538" s="2">
        <v>1599</v>
      </c>
      <c r="B1538" s="10">
        <v>46236</v>
      </c>
      <c r="C1538" s="3">
        <f>YEAR(SalesDataTable[[#This Row],[Order Date]])</f>
        <v>2026</v>
      </c>
      <c r="D1538" s="13" t="str">
        <f>"Q"&amp;ROUNDUP(MONTH(SalesDataTable[[#This Row],[Order Date]])/3,0)</f>
        <v>Q3</v>
      </c>
      <c r="E1538" s="13">
        <f>MONTH(SalesDataTable[[#This Row],[Order Date]])</f>
        <v>8</v>
      </c>
      <c r="F1538" s="3" t="str">
        <f>TEXT(SalesDataTable[[#This Row],[Order Date]],"mmm")</f>
        <v>Aug</v>
      </c>
      <c r="G1538" s="3" t="s">
        <v>20</v>
      </c>
      <c r="H1538" s="3" t="s">
        <v>21</v>
      </c>
      <c r="I1538" s="3" t="s">
        <v>2</v>
      </c>
      <c r="J1538" s="3" t="s">
        <v>3</v>
      </c>
      <c r="K1538" s="3" t="s">
        <v>23</v>
      </c>
      <c r="L1538" s="3" t="s">
        <v>29</v>
      </c>
      <c r="M1538" s="7">
        <v>2</v>
      </c>
      <c r="N1538" s="4">
        <v>200.45</v>
      </c>
      <c r="O1538" s="5">
        <v>0.05</v>
      </c>
      <c r="P1538" s="4">
        <v>105.42</v>
      </c>
      <c r="Q1538" s="4">
        <f t="shared" ref="Q1538:Q1601" si="96">M1538*N1538*(1-O1538)</f>
        <v>380.85499999999996</v>
      </c>
      <c r="R1538" s="4">
        <f t="shared" ref="R1538:R1601" si="97">M1538*P1538</f>
        <v>210.84</v>
      </c>
      <c r="S1538" s="4">
        <f t="shared" ref="S1538:S1601" si="98">Q1538-R1538</f>
        <v>170.01499999999996</v>
      </c>
      <c r="T1538" s="6">
        <f t="shared" ref="T1538:T1601" si="99">IFERROR(S1538/Q1538,0)</f>
        <v>0.44640348689133652</v>
      </c>
    </row>
    <row r="1539" spans="1:20" ht="15.6">
      <c r="A1539" s="2">
        <v>1665</v>
      </c>
      <c r="B1539" s="10">
        <v>46236</v>
      </c>
      <c r="C1539" s="3">
        <f>YEAR(SalesDataTable[[#This Row],[Order Date]])</f>
        <v>2026</v>
      </c>
      <c r="D1539" s="13" t="str">
        <f>"Q"&amp;ROUNDUP(MONTH(SalesDataTable[[#This Row],[Order Date]])/3,0)</f>
        <v>Q3</v>
      </c>
      <c r="E1539" s="13">
        <f>MONTH(SalesDataTable[[#This Row],[Order Date]])</f>
        <v>8</v>
      </c>
      <c r="F1539" s="3" t="str">
        <f>TEXT(SalesDataTable[[#This Row],[Order Date]],"mmm")</f>
        <v>Aug</v>
      </c>
      <c r="G1539" s="3" t="s">
        <v>0</v>
      </c>
      <c r="H1539" s="3" t="s">
        <v>1</v>
      </c>
      <c r="I1539" s="3" t="s">
        <v>28</v>
      </c>
      <c r="J1539" s="3" t="s">
        <v>3</v>
      </c>
      <c r="K1539" s="3" t="s">
        <v>4</v>
      </c>
      <c r="L1539" s="3" t="s">
        <v>22</v>
      </c>
      <c r="M1539" s="7">
        <v>2</v>
      </c>
      <c r="N1539" s="4">
        <v>51.87</v>
      </c>
      <c r="O1539" s="5">
        <v>0.05</v>
      </c>
      <c r="P1539" s="4">
        <v>21.98</v>
      </c>
      <c r="Q1539" s="4">
        <f t="shared" si="96"/>
        <v>98.552999999999997</v>
      </c>
      <c r="R1539" s="4">
        <f t="shared" si="97"/>
        <v>43.96</v>
      </c>
      <c r="S1539" s="4">
        <f t="shared" si="98"/>
        <v>54.592999999999996</v>
      </c>
      <c r="T1539" s="6">
        <f t="shared" si="99"/>
        <v>0.55394559272675614</v>
      </c>
    </row>
    <row r="1540" spans="1:20" ht="15.6">
      <c r="A1540" s="2">
        <v>2409</v>
      </c>
      <c r="B1540" s="10">
        <v>46236</v>
      </c>
      <c r="C1540" s="3">
        <f>YEAR(SalesDataTable[[#This Row],[Order Date]])</f>
        <v>2026</v>
      </c>
      <c r="D1540" s="13" t="str">
        <f>"Q"&amp;ROUNDUP(MONTH(SalesDataTable[[#This Row],[Order Date]])/3,0)</f>
        <v>Q3</v>
      </c>
      <c r="E1540" s="13">
        <f>MONTH(SalesDataTable[[#This Row],[Order Date]])</f>
        <v>8</v>
      </c>
      <c r="F1540" s="3" t="str">
        <f>TEXT(SalesDataTable[[#This Row],[Order Date]],"mmm")</f>
        <v>Aug</v>
      </c>
      <c r="G1540" s="3" t="s">
        <v>20</v>
      </c>
      <c r="H1540" s="3" t="s">
        <v>47</v>
      </c>
      <c r="I1540" s="3" t="s">
        <v>2</v>
      </c>
      <c r="J1540" s="3" t="s">
        <v>3</v>
      </c>
      <c r="K1540" s="3" t="s">
        <v>23</v>
      </c>
      <c r="L1540" s="3" t="s">
        <v>40</v>
      </c>
      <c r="M1540" s="7">
        <v>1</v>
      </c>
      <c r="N1540" s="4">
        <v>83.6</v>
      </c>
      <c r="O1540" s="5">
        <v>0.05</v>
      </c>
      <c r="P1540" s="4">
        <v>38.51</v>
      </c>
      <c r="Q1540" s="4">
        <f t="shared" si="96"/>
        <v>79.419999999999987</v>
      </c>
      <c r="R1540" s="4">
        <f t="shared" si="97"/>
        <v>38.51</v>
      </c>
      <c r="S1540" s="4">
        <f t="shared" si="98"/>
        <v>40.909999999999989</v>
      </c>
      <c r="T1540" s="6">
        <f t="shared" si="99"/>
        <v>0.51510954419541677</v>
      </c>
    </row>
    <row r="1541" spans="1:20" ht="15.6">
      <c r="A1541" s="2">
        <v>2936</v>
      </c>
      <c r="B1541" s="10">
        <v>46236</v>
      </c>
      <c r="C1541" s="3">
        <f>YEAR(SalesDataTable[[#This Row],[Order Date]])</f>
        <v>2026</v>
      </c>
      <c r="D1541" s="13" t="str">
        <f>"Q"&amp;ROUNDUP(MONTH(SalesDataTable[[#This Row],[Order Date]])/3,0)</f>
        <v>Q3</v>
      </c>
      <c r="E1541" s="13">
        <f>MONTH(SalesDataTable[[#This Row],[Order Date]])</f>
        <v>8</v>
      </c>
      <c r="F1541" s="3" t="str">
        <f>TEXT(SalesDataTable[[#This Row],[Order Date]],"mmm")</f>
        <v>Aug</v>
      </c>
      <c r="G1541" s="3" t="s">
        <v>11</v>
      </c>
      <c r="H1541" s="3" t="s">
        <v>52</v>
      </c>
      <c r="I1541" s="3" t="s">
        <v>2</v>
      </c>
      <c r="J1541" s="3" t="s">
        <v>13</v>
      </c>
      <c r="K1541" s="3" t="s">
        <v>14</v>
      </c>
      <c r="L1541" s="3" t="s">
        <v>15</v>
      </c>
      <c r="M1541" s="7">
        <v>1</v>
      </c>
      <c r="N1541" s="4">
        <v>35.74</v>
      </c>
      <c r="O1541" s="5">
        <v>0</v>
      </c>
      <c r="P1541" s="4">
        <v>13.49</v>
      </c>
      <c r="Q1541" s="4">
        <f t="shared" si="96"/>
        <v>35.74</v>
      </c>
      <c r="R1541" s="4">
        <f t="shared" si="97"/>
        <v>13.49</v>
      </c>
      <c r="S1541" s="4">
        <f t="shared" si="98"/>
        <v>22.25</v>
      </c>
      <c r="T1541" s="6">
        <f t="shared" si="99"/>
        <v>0.62255176273083379</v>
      </c>
    </row>
    <row r="1542" spans="1:20" ht="15.6">
      <c r="A1542" s="2">
        <v>3397</v>
      </c>
      <c r="B1542" s="10">
        <v>46236</v>
      </c>
      <c r="C1542" s="3">
        <f>YEAR(SalesDataTable[[#This Row],[Order Date]])</f>
        <v>2026</v>
      </c>
      <c r="D1542" s="13" t="str">
        <f>"Q"&amp;ROUNDUP(MONTH(SalesDataTable[[#This Row],[Order Date]])/3,0)</f>
        <v>Q3</v>
      </c>
      <c r="E1542" s="13">
        <f>MONTH(SalesDataTable[[#This Row],[Order Date]])</f>
        <v>8</v>
      </c>
      <c r="F1542" s="3" t="str">
        <f>TEXT(SalesDataTable[[#This Row],[Order Date]],"mmm")</f>
        <v>Aug</v>
      </c>
      <c r="G1542" s="3" t="s">
        <v>20</v>
      </c>
      <c r="H1542" s="3" t="s">
        <v>21</v>
      </c>
      <c r="I1542" s="3" t="s">
        <v>2</v>
      </c>
      <c r="J1542" s="3" t="s">
        <v>3</v>
      </c>
      <c r="K1542" s="3" t="s">
        <v>4</v>
      </c>
      <c r="L1542" s="3" t="s">
        <v>5</v>
      </c>
      <c r="M1542" s="7">
        <v>1</v>
      </c>
      <c r="N1542" s="4">
        <v>79.849999999999994</v>
      </c>
      <c r="O1542" s="5">
        <v>0.1</v>
      </c>
      <c r="P1542" s="4">
        <v>43.11</v>
      </c>
      <c r="Q1542" s="4">
        <f t="shared" si="96"/>
        <v>71.864999999999995</v>
      </c>
      <c r="R1542" s="4">
        <f t="shared" si="97"/>
        <v>43.11</v>
      </c>
      <c r="S1542" s="4">
        <f t="shared" si="98"/>
        <v>28.754999999999995</v>
      </c>
      <c r="T1542" s="6">
        <f t="shared" si="99"/>
        <v>0.40012523481527862</v>
      </c>
    </row>
    <row r="1543" spans="1:20" ht="15.6">
      <c r="A1543" s="2">
        <v>4556</v>
      </c>
      <c r="B1543" s="10">
        <v>46236</v>
      </c>
      <c r="C1543" s="3">
        <f>YEAR(SalesDataTable[[#This Row],[Order Date]])</f>
        <v>2026</v>
      </c>
      <c r="D1543" s="13" t="str">
        <f>"Q"&amp;ROUNDUP(MONTH(SalesDataTable[[#This Row],[Order Date]])/3,0)</f>
        <v>Q3</v>
      </c>
      <c r="E1543" s="13">
        <f>MONTH(SalesDataTable[[#This Row],[Order Date]])</f>
        <v>8</v>
      </c>
      <c r="F1543" s="3" t="str">
        <f>TEXT(SalesDataTable[[#This Row],[Order Date]],"mmm")</f>
        <v>Aug</v>
      </c>
      <c r="G1543" s="3" t="s">
        <v>0</v>
      </c>
      <c r="H1543" s="3" t="s">
        <v>50</v>
      </c>
      <c r="I1543" s="3" t="s">
        <v>2</v>
      </c>
      <c r="J1543" s="3" t="s">
        <v>3</v>
      </c>
      <c r="K1543" s="3" t="s">
        <v>14</v>
      </c>
      <c r="L1543" s="3" t="s">
        <v>32</v>
      </c>
      <c r="M1543" s="7">
        <v>2</v>
      </c>
      <c r="N1543" s="4">
        <v>46.44</v>
      </c>
      <c r="O1543" s="5">
        <v>0</v>
      </c>
      <c r="P1543" s="4">
        <v>18.489999999999998</v>
      </c>
      <c r="Q1543" s="4">
        <f t="shared" si="96"/>
        <v>92.88</v>
      </c>
      <c r="R1543" s="4">
        <f t="shared" si="97"/>
        <v>36.979999999999997</v>
      </c>
      <c r="S1543" s="4">
        <f t="shared" si="98"/>
        <v>55.9</v>
      </c>
      <c r="T1543" s="6">
        <f t="shared" si="99"/>
        <v>0.60185185185185186</v>
      </c>
    </row>
    <row r="1544" spans="1:20" ht="15.6">
      <c r="A1544" s="2">
        <v>4614</v>
      </c>
      <c r="B1544" s="10">
        <v>46236</v>
      </c>
      <c r="C1544" s="3">
        <f>YEAR(SalesDataTable[[#This Row],[Order Date]])</f>
        <v>2026</v>
      </c>
      <c r="D1544" s="13" t="str">
        <f>"Q"&amp;ROUNDUP(MONTH(SalesDataTable[[#This Row],[Order Date]])/3,0)</f>
        <v>Q3</v>
      </c>
      <c r="E1544" s="13">
        <f>MONTH(SalesDataTable[[#This Row],[Order Date]])</f>
        <v>8</v>
      </c>
      <c r="F1544" s="3" t="str">
        <f>TEXT(SalesDataTable[[#This Row],[Order Date]],"mmm")</f>
        <v>Aug</v>
      </c>
      <c r="G1544" s="3" t="s">
        <v>20</v>
      </c>
      <c r="H1544" s="3" t="s">
        <v>33</v>
      </c>
      <c r="I1544" s="3" t="s">
        <v>19</v>
      </c>
      <c r="J1544" s="3" t="s">
        <v>3</v>
      </c>
      <c r="K1544" s="3" t="s">
        <v>4</v>
      </c>
      <c r="L1544" s="3" t="s">
        <v>22</v>
      </c>
      <c r="M1544" s="7">
        <v>2</v>
      </c>
      <c r="N1544" s="4">
        <v>50.44</v>
      </c>
      <c r="O1544" s="5">
        <v>0</v>
      </c>
      <c r="P1544" s="4">
        <v>22.99</v>
      </c>
      <c r="Q1544" s="4">
        <f t="shared" si="96"/>
        <v>100.88</v>
      </c>
      <c r="R1544" s="4">
        <f t="shared" si="97"/>
        <v>45.98</v>
      </c>
      <c r="S1544" s="4">
        <f t="shared" si="98"/>
        <v>54.9</v>
      </c>
      <c r="T1544" s="6">
        <f t="shared" si="99"/>
        <v>0.54421094369547984</v>
      </c>
    </row>
    <row r="1545" spans="1:20" ht="15.6">
      <c r="A1545" s="2">
        <v>4999</v>
      </c>
      <c r="B1545" s="10">
        <v>46236</v>
      </c>
      <c r="C1545" s="3">
        <f>YEAR(SalesDataTable[[#This Row],[Order Date]])</f>
        <v>2026</v>
      </c>
      <c r="D1545" s="13" t="str">
        <f>"Q"&amp;ROUNDUP(MONTH(SalesDataTable[[#This Row],[Order Date]])/3,0)</f>
        <v>Q3</v>
      </c>
      <c r="E1545" s="13">
        <f>MONTH(SalesDataTable[[#This Row],[Order Date]])</f>
        <v>8</v>
      </c>
      <c r="F1545" s="3" t="str">
        <f>TEXT(SalesDataTable[[#This Row],[Order Date]],"mmm")</f>
        <v>Aug</v>
      </c>
      <c r="G1545" s="3" t="s">
        <v>20</v>
      </c>
      <c r="H1545" s="3" t="s">
        <v>33</v>
      </c>
      <c r="I1545" s="3" t="s">
        <v>2</v>
      </c>
      <c r="J1545" s="3" t="s">
        <v>3</v>
      </c>
      <c r="K1545" s="3" t="s">
        <v>4</v>
      </c>
      <c r="L1545" s="3" t="s">
        <v>5</v>
      </c>
      <c r="M1545" s="7">
        <v>2</v>
      </c>
      <c r="N1545" s="4">
        <v>81.38</v>
      </c>
      <c r="O1545" s="5">
        <v>0</v>
      </c>
      <c r="P1545" s="4">
        <v>42.19</v>
      </c>
      <c r="Q1545" s="4">
        <f t="shared" si="96"/>
        <v>162.76</v>
      </c>
      <c r="R1545" s="4">
        <f t="shared" si="97"/>
        <v>84.38</v>
      </c>
      <c r="S1545" s="4">
        <f t="shared" si="98"/>
        <v>78.38</v>
      </c>
      <c r="T1545" s="6">
        <f t="shared" si="99"/>
        <v>0.4815679528139592</v>
      </c>
    </row>
    <row r="1546" spans="1:20" ht="15.6">
      <c r="A1546" s="2">
        <v>207</v>
      </c>
      <c r="B1546" s="10">
        <v>46237</v>
      </c>
      <c r="C1546" s="3">
        <f>YEAR(SalesDataTable[[#This Row],[Order Date]])</f>
        <v>2026</v>
      </c>
      <c r="D1546" s="13" t="str">
        <f>"Q"&amp;ROUNDUP(MONTH(SalesDataTable[[#This Row],[Order Date]])/3,0)</f>
        <v>Q3</v>
      </c>
      <c r="E1546" s="13">
        <f>MONTH(SalesDataTable[[#This Row],[Order Date]])</f>
        <v>8</v>
      </c>
      <c r="F1546" s="3" t="str">
        <f>TEXT(SalesDataTable[[#This Row],[Order Date]],"mmm")</f>
        <v>Aug</v>
      </c>
      <c r="G1546" s="3" t="s">
        <v>11</v>
      </c>
      <c r="H1546" s="3" t="s">
        <v>52</v>
      </c>
      <c r="I1546" s="3" t="s">
        <v>2</v>
      </c>
      <c r="J1546" s="3" t="s">
        <v>3</v>
      </c>
      <c r="K1546" s="3" t="s">
        <v>34</v>
      </c>
      <c r="L1546" s="3" t="s">
        <v>35</v>
      </c>
      <c r="M1546" s="7">
        <v>1</v>
      </c>
      <c r="N1546" s="4">
        <v>41.3</v>
      </c>
      <c r="O1546" s="5">
        <v>0</v>
      </c>
      <c r="P1546" s="4">
        <v>14.52</v>
      </c>
      <c r="Q1546" s="4">
        <f t="shared" si="96"/>
        <v>41.3</v>
      </c>
      <c r="R1546" s="4">
        <f t="shared" si="97"/>
        <v>14.52</v>
      </c>
      <c r="S1546" s="4">
        <f t="shared" si="98"/>
        <v>26.779999999999998</v>
      </c>
      <c r="T1546" s="6">
        <f t="shared" si="99"/>
        <v>0.64842615012106541</v>
      </c>
    </row>
    <row r="1547" spans="1:20" ht="15.6">
      <c r="A1547" s="2">
        <v>295</v>
      </c>
      <c r="B1547" s="10">
        <v>46237</v>
      </c>
      <c r="C1547" s="3">
        <f>YEAR(SalesDataTable[[#This Row],[Order Date]])</f>
        <v>2026</v>
      </c>
      <c r="D1547" s="13" t="str">
        <f>"Q"&amp;ROUNDUP(MONTH(SalesDataTable[[#This Row],[Order Date]])/3,0)</f>
        <v>Q3</v>
      </c>
      <c r="E1547" s="13">
        <f>MONTH(SalesDataTable[[#This Row],[Order Date]])</f>
        <v>8</v>
      </c>
      <c r="F1547" s="3" t="str">
        <f>TEXT(SalesDataTable[[#This Row],[Order Date]],"mmm")</f>
        <v>Aug</v>
      </c>
      <c r="G1547" s="3" t="s">
        <v>20</v>
      </c>
      <c r="H1547" s="3" t="s">
        <v>33</v>
      </c>
      <c r="I1547" s="3" t="s">
        <v>28</v>
      </c>
      <c r="J1547" s="3" t="s">
        <v>3</v>
      </c>
      <c r="K1547" s="3" t="s">
        <v>14</v>
      </c>
      <c r="L1547" s="3" t="s">
        <v>15</v>
      </c>
      <c r="M1547" s="7">
        <v>2</v>
      </c>
      <c r="N1547" s="4">
        <v>36.15</v>
      </c>
      <c r="O1547" s="5">
        <v>0.1</v>
      </c>
      <c r="P1547" s="4">
        <v>13.19</v>
      </c>
      <c r="Q1547" s="4">
        <f t="shared" si="96"/>
        <v>65.069999999999993</v>
      </c>
      <c r="R1547" s="4">
        <f t="shared" si="97"/>
        <v>26.38</v>
      </c>
      <c r="S1547" s="4">
        <f t="shared" si="98"/>
        <v>38.69</v>
      </c>
      <c r="T1547" s="6">
        <f t="shared" si="99"/>
        <v>0.59459044106347014</v>
      </c>
    </row>
    <row r="1548" spans="1:20" ht="15.6">
      <c r="A1548" s="2">
        <v>657</v>
      </c>
      <c r="B1548" s="10">
        <v>46237</v>
      </c>
      <c r="C1548" s="3">
        <f>YEAR(SalesDataTable[[#This Row],[Order Date]])</f>
        <v>2026</v>
      </c>
      <c r="D1548" s="13" t="str">
        <f>"Q"&amp;ROUNDUP(MONTH(SalesDataTable[[#This Row],[Order Date]])/3,0)</f>
        <v>Q3</v>
      </c>
      <c r="E1548" s="13">
        <f>MONTH(SalesDataTable[[#This Row],[Order Date]])</f>
        <v>8</v>
      </c>
      <c r="F1548" s="3" t="str">
        <f>TEXT(SalesDataTable[[#This Row],[Order Date]],"mmm")</f>
        <v>Aug</v>
      </c>
      <c r="G1548" s="3" t="s">
        <v>6</v>
      </c>
      <c r="H1548" s="3" t="s">
        <v>43</v>
      </c>
      <c r="I1548" s="3" t="s">
        <v>2</v>
      </c>
      <c r="J1548" s="3" t="s">
        <v>3</v>
      </c>
      <c r="K1548" s="3" t="s">
        <v>14</v>
      </c>
      <c r="L1548" s="3" t="s">
        <v>44</v>
      </c>
      <c r="M1548" s="7">
        <v>3</v>
      </c>
      <c r="N1548" s="4">
        <v>132.59</v>
      </c>
      <c r="O1548" s="5">
        <v>0.1</v>
      </c>
      <c r="P1548" s="4">
        <v>66.040000000000006</v>
      </c>
      <c r="Q1548" s="4">
        <f t="shared" si="96"/>
        <v>357.99299999999999</v>
      </c>
      <c r="R1548" s="4">
        <f t="shared" si="97"/>
        <v>198.12</v>
      </c>
      <c r="S1548" s="4">
        <f t="shared" si="98"/>
        <v>159.87299999999999</v>
      </c>
      <c r="T1548" s="6">
        <f t="shared" si="99"/>
        <v>0.44658135773604507</v>
      </c>
    </row>
    <row r="1549" spans="1:20" ht="15.6">
      <c r="A1549" s="2">
        <v>694</v>
      </c>
      <c r="B1549" s="10">
        <v>46237</v>
      </c>
      <c r="C1549" s="3">
        <f>YEAR(SalesDataTable[[#This Row],[Order Date]])</f>
        <v>2026</v>
      </c>
      <c r="D1549" s="13" t="str">
        <f>"Q"&amp;ROUNDUP(MONTH(SalesDataTable[[#This Row],[Order Date]])/3,0)</f>
        <v>Q3</v>
      </c>
      <c r="E1549" s="13">
        <f>MONTH(SalesDataTable[[#This Row],[Order Date]])</f>
        <v>8</v>
      </c>
      <c r="F1549" s="3" t="str">
        <f>TEXT(SalesDataTable[[#This Row],[Order Date]],"mmm")</f>
        <v>Aug</v>
      </c>
      <c r="G1549" s="3" t="s">
        <v>11</v>
      </c>
      <c r="H1549" s="3" t="s">
        <v>18</v>
      </c>
      <c r="I1549" s="3" t="s">
        <v>2</v>
      </c>
      <c r="J1549" s="3" t="s">
        <v>13</v>
      </c>
      <c r="K1549" s="3" t="s">
        <v>9</v>
      </c>
      <c r="L1549" s="3" t="s">
        <v>17</v>
      </c>
      <c r="M1549" s="7">
        <v>3</v>
      </c>
      <c r="N1549" s="4">
        <v>144</v>
      </c>
      <c r="O1549" s="5">
        <v>0</v>
      </c>
      <c r="P1549" s="4">
        <v>78.89</v>
      </c>
      <c r="Q1549" s="4">
        <f t="shared" si="96"/>
        <v>432</v>
      </c>
      <c r="R1549" s="4">
        <f t="shared" si="97"/>
        <v>236.67000000000002</v>
      </c>
      <c r="S1549" s="4">
        <f t="shared" si="98"/>
        <v>195.32999999999998</v>
      </c>
      <c r="T1549" s="6">
        <f t="shared" si="99"/>
        <v>0.45215277777777774</v>
      </c>
    </row>
    <row r="1550" spans="1:20" ht="15.6">
      <c r="A1550" s="2">
        <v>1187</v>
      </c>
      <c r="B1550" s="10">
        <v>46237</v>
      </c>
      <c r="C1550" s="3">
        <f>YEAR(SalesDataTable[[#This Row],[Order Date]])</f>
        <v>2026</v>
      </c>
      <c r="D1550" s="13" t="str">
        <f>"Q"&amp;ROUNDUP(MONTH(SalesDataTable[[#This Row],[Order Date]])/3,0)</f>
        <v>Q3</v>
      </c>
      <c r="E1550" s="13">
        <f>MONTH(SalesDataTable[[#This Row],[Order Date]])</f>
        <v>8</v>
      </c>
      <c r="F1550" s="3" t="str">
        <f>TEXT(SalesDataTable[[#This Row],[Order Date]],"mmm")</f>
        <v>Aug</v>
      </c>
      <c r="G1550" s="3" t="s">
        <v>0</v>
      </c>
      <c r="H1550" s="3" t="s">
        <v>1</v>
      </c>
      <c r="I1550" s="3" t="s">
        <v>2</v>
      </c>
      <c r="J1550" s="3" t="s">
        <v>3</v>
      </c>
      <c r="K1550" s="3" t="s">
        <v>14</v>
      </c>
      <c r="L1550" s="3" t="s">
        <v>32</v>
      </c>
      <c r="M1550" s="7">
        <v>2</v>
      </c>
      <c r="N1550" s="4">
        <v>45.45</v>
      </c>
      <c r="O1550" s="5">
        <v>0.05</v>
      </c>
      <c r="P1550" s="4">
        <v>18.829999999999998</v>
      </c>
      <c r="Q1550" s="4">
        <f t="shared" si="96"/>
        <v>86.355000000000004</v>
      </c>
      <c r="R1550" s="4">
        <f t="shared" si="97"/>
        <v>37.659999999999997</v>
      </c>
      <c r="S1550" s="4">
        <f t="shared" si="98"/>
        <v>48.695000000000007</v>
      </c>
      <c r="T1550" s="6">
        <f t="shared" si="99"/>
        <v>0.56389323142840608</v>
      </c>
    </row>
    <row r="1551" spans="1:20" ht="15.6">
      <c r="A1551" s="2">
        <v>1915</v>
      </c>
      <c r="B1551" s="10">
        <v>46237</v>
      </c>
      <c r="C1551" s="3">
        <f>YEAR(SalesDataTable[[#This Row],[Order Date]])</f>
        <v>2026</v>
      </c>
      <c r="D1551" s="13" t="str">
        <f>"Q"&amp;ROUNDUP(MONTH(SalesDataTable[[#This Row],[Order Date]])/3,0)</f>
        <v>Q3</v>
      </c>
      <c r="E1551" s="13">
        <f>MONTH(SalesDataTable[[#This Row],[Order Date]])</f>
        <v>8</v>
      </c>
      <c r="F1551" s="3" t="str">
        <f>TEXT(SalesDataTable[[#This Row],[Order Date]],"mmm")</f>
        <v>Aug</v>
      </c>
      <c r="G1551" s="3" t="s">
        <v>6</v>
      </c>
      <c r="H1551" s="3" t="s">
        <v>27</v>
      </c>
      <c r="I1551" s="3" t="s">
        <v>2</v>
      </c>
      <c r="J1551" s="3" t="s">
        <v>3</v>
      </c>
      <c r="K1551" s="3" t="s">
        <v>4</v>
      </c>
      <c r="L1551" s="3" t="s">
        <v>26</v>
      </c>
      <c r="M1551" s="7">
        <v>1</v>
      </c>
      <c r="N1551" s="4">
        <v>41.16</v>
      </c>
      <c r="O1551" s="5">
        <v>0.05</v>
      </c>
      <c r="P1551" s="4">
        <v>16.66</v>
      </c>
      <c r="Q1551" s="4">
        <f t="shared" si="96"/>
        <v>39.101999999999997</v>
      </c>
      <c r="R1551" s="4">
        <f t="shared" si="97"/>
        <v>16.66</v>
      </c>
      <c r="S1551" s="4">
        <f t="shared" si="98"/>
        <v>22.441999999999997</v>
      </c>
      <c r="T1551" s="6">
        <f t="shared" si="99"/>
        <v>0.57393483709273174</v>
      </c>
    </row>
    <row r="1552" spans="1:20" ht="15.6">
      <c r="A1552" s="2">
        <v>2156</v>
      </c>
      <c r="B1552" s="10">
        <v>46237</v>
      </c>
      <c r="C1552" s="3">
        <f>YEAR(SalesDataTable[[#This Row],[Order Date]])</f>
        <v>2026</v>
      </c>
      <c r="D1552" s="13" t="str">
        <f>"Q"&amp;ROUNDUP(MONTH(SalesDataTable[[#This Row],[Order Date]])/3,0)</f>
        <v>Q3</v>
      </c>
      <c r="E1552" s="13">
        <f>MONTH(SalesDataTable[[#This Row],[Order Date]])</f>
        <v>8</v>
      </c>
      <c r="F1552" s="3" t="str">
        <f>TEXT(SalesDataTable[[#This Row],[Order Date]],"mmm")</f>
        <v>Aug</v>
      </c>
      <c r="G1552" s="3" t="s">
        <v>0</v>
      </c>
      <c r="H1552" s="3" t="s">
        <v>1</v>
      </c>
      <c r="I1552" s="3" t="s">
        <v>19</v>
      </c>
      <c r="J1552" s="3" t="s">
        <v>3</v>
      </c>
      <c r="K1552" s="3" t="s">
        <v>14</v>
      </c>
      <c r="L1552" s="3" t="s">
        <v>48</v>
      </c>
      <c r="M1552" s="7">
        <v>1</v>
      </c>
      <c r="N1552" s="4">
        <v>162.78</v>
      </c>
      <c r="O1552" s="5">
        <v>0</v>
      </c>
      <c r="P1552" s="4">
        <v>85.08</v>
      </c>
      <c r="Q1552" s="4">
        <f t="shared" si="96"/>
        <v>162.78</v>
      </c>
      <c r="R1552" s="4">
        <f t="shared" si="97"/>
        <v>85.08</v>
      </c>
      <c r="S1552" s="4">
        <f t="shared" si="98"/>
        <v>77.7</v>
      </c>
      <c r="T1552" s="6">
        <f t="shared" si="99"/>
        <v>0.47733136748986366</v>
      </c>
    </row>
    <row r="1553" spans="1:20" ht="15.6">
      <c r="A1553" s="2">
        <v>2539</v>
      </c>
      <c r="B1553" s="10">
        <v>46237</v>
      </c>
      <c r="C1553" s="3">
        <f>YEAR(SalesDataTable[[#This Row],[Order Date]])</f>
        <v>2026</v>
      </c>
      <c r="D1553" s="13" t="str">
        <f>"Q"&amp;ROUNDUP(MONTH(SalesDataTable[[#This Row],[Order Date]])/3,0)</f>
        <v>Q3</v>
      </c>
      <c r="E1553" s="13">
        <f>MONTH(SalesDataTable[[#This Row],[Order Date]])</f>
        <v>8</v>
      </c>
      <c r="F1553" s="3" t="str">
        <f>TEXT(SalesDataTable[[#This Row],[Order Date]],"mmm")</f>
        <v>Aug</v>
      </c>
      <c r="G1553" s="3" t="s">
        <v>11</v>
      </c>
      <c r="H1553" s="3" t="s">
        <v>52</v>
      </c>
      <c r="I1553" s="3" t="s">
        <v>19</v>
      </c>
      <c r="J1553" s="3" t="s">
        <v>13</v>
      </c>
      <c r="K1553" s="3" t="s">
        <v>4</v>
      </c>
      <c r="L1553" s="3" t="s">
        <v>5</v>
      </c>
      <c r="M1553" s="7">
        <v>1</v>
      </c>
      <c r="N1553" s="4">
        <v>80.040000000000006</v>
      </c>
      <c r="O1553" s="5">
        <v>0.1</v>
      </c>
      <c r="P1553" s="4">
        <v>41.88</v>
      </c>
      <c r="Q1553" s="4">
        <f t="shared" si="96"/>
        <v>72.036000000000001</v>
      </c>
      <c r="R1553" s="4">
        <f t="shared" si="97"/>
        <v>41.88</v>
      </c>
      <c r="S1553" s="4">
        <f t="shared" si="98"/>
        <v>30.155999999999999</v>
      </c>
      <c r="T1553" s="6">
        <f t="shared" si="99"/>
        <v>0.41862402132267196</v>
      </c>
    </row>
    <row r="1554" spans="1:20" ht="15.6">
      <c r="A1554" s="2">
        <v>3803</v>
      </c>
      <c r="B1554" s="10">
        <v>46237</v>
      </c>
      <c r="C1554" s="3">
        <f>YEAR(SalesDataTable[[#This Row],[Order Date]])</f>
        <v>2026</v>
      </c>
      <c r="D1554" s="13" t="str">
        <f>"Q"&amp;ROUNDUP(MONTH(SalesDataTable[[#This Row],[Order Date]])/3,0)</f>
        <v>Q3</v>
      </c>
      <c r="E1554" s="13">
        <f>MONTH(SalesDataTable[[#This Row],[Order Date]])</f>
        <v>8</v>
      </c>
      <c r="F1554" s="3" t="str">
        <f>TEXT(SalesDataTable[[#This Row],[Order Date]],"mmm")</f>
        <v>Aug</v>
      </c>
      <c r="G1554" s="3" t="s">
        <v>11</v>
      </c>
      <c r="H1554" s="3" t="s">
        <v>25</v>
      </c>
      <c r="I1554" s="3" t="s">
        <v>2</v>
      </c>
      <c r="J1554" s="3" t="s">
        <v>13</v>
      </c>
      <c r="K1554" s="3" t="s">
        <v>9</v>
      </c>
      <c r="L1554" s="3" t="s">
        <v>10</v>
      </c>
      <c r="M1554" s="7">
        <v>1</v>
      </c>
      <c r="N1554" s="4">
        <v>90.21</v>
      </c>
      <c r="O1554" s="5">
        <v>0</v>
      </c>
      <c r="P1554" s="4">
        <v>46.31</v>
      </c>
      <c r="Q1554" s="4">
        <f t="shared" si="96"/>
        <v>90.21</v>
      </c>
      <c r="R1554" s="4">
        <f t="shared" si="97"/>
        <v>46.31</v>
      </c>
      <c r="S1554" s="4">
        <f t="shared" si="98"/>
        <v>43.899999999999991</v>
      </c>
      <c r="T1554" s="6">
        <f t="shared" si="99"/>
        <v>0.48664227912648261</v>
      </c>
    </row>
    <row r="1555" spans="1:20" ht="15.6">
      <c r="A1555" s="2">
        <v>100</v>
      </c>
      <c r="B1555" s="10">
        <v>46238</v>
      </c>
      <c r="C1555" s="3">
        <f>YEAR(SalesDataTable[[#This Row],[Order Date]])</f>
        <v>2026</v>
      </c>
      <c r="D1555" s="13" t="str">
        <f>"Q"&amp;ROUNDUP(MONTH(SalesDataTable[[#This Row],[Order Date]])/3,0)</f>
        <v>Q3</v>
      </c>
      <c r="E1555" s="13">
        <f>MONTH(SalesDataTable[[#This Row],[Order Date]])</f>
        <v>8</v>
      </c>
      <c r="F1555" s="3" t="str">
        <f>TEXT(SalesDataTable[[#This Row],[Order Date]],"mmm")</f>
        <v>Aug</v>
      </c>
      <c r="G1555" s="3" t="s">
        <v>0</v>
      </c>
      <c r="H1555" s="3" t="s">
        <v>36</v>
      </c>
      <c r="I1555" s="3" t="s">
        <v>19</v>
      </c>
      <c r="J1555" s="3" t="s">
        <v>16</v>
      </c>
      <c r="K1555" s="3" t="s">
        <v>14</v>
      </c>
      <c r="L1555" s="3" t="s">
        <v>44</v>
      </c>
      <c r="M1555" s="7">
        <v>1</v>
      </c>
      <c r="N1555" s="4">
        <v>133.6</v>
      </c>
      <c r="O1555" s="5">
        <v>0.1</v>
      </c>
      <c r="P1555" s="4">
        <v>67.3</v>
      </c>
      <c r="Q1555" s="4">
        <f t="shared" si="96"/>
        <v>120.24</v>
      </c>
      <c r="R1555" s="4">
        <f t="shared" si="97"/>
        <v>67.3</v>
      </c>
      <c r="S1555" s="4">
        <f t="shared" si="98"/>
        <v>52.94</v>
      </c>
      <c r="T1555" s="6">
        <f t="shared" si="99"/>
        <v>0.44028609447771122</v>
      </c>
    </row>
    <row r="1556" spans="1:20" ht="15.6">
      <c r="A1556" s="2">
        <v>118</v>
      </c>
      <c r="B1556" s="10">
        <v>46238</v>
      </c>
      <c r="C1556" s="3">
        <f>YEAR(SalesDataTable[[#This Row],[Order Date]])</f>
        <v>2026</v>
      </c>
      <c r="D1556" s="13" t="str">
        <f>"Q"&amp;ROUNDUP(MONTH(SalesDataTable[[#This Row],[Order Date]])/3,0)</f>
        <v>Q3</v>
      </c>
      <c r="E1556" s="13">
        <f>MONTH(SalesDataTable[[#This Row],[Order Date]])</f>
        <v>8</v>
      </c>
      <c r="F1556" s="3" t="str">
        <f>TEXT(SalesDataTable[[#This Row],[Order Date]],"mmm")</f>
        <v>Aug</v>
      </c>
      <c r="G1556" s="3" t="s">
        <v>20</v>
      </c>
      <c r="H1556" s="3" t="s">
        <v>21</v>
      </c>
      <c r="I1556" s="3" t="s">
        <v>2</v>
      </c>
      <c r="J1556" s="3" t="s">
        <v>3</v>
      </c>
      <c r="K1556" s="3" t="s">
        <v>14</v>
      </c>
      <c r="L1556" s="3" t="s">
        <v>32</v>
      </c>
      <c r="M1556" s="7">
        <v>1</v>
      </c>
      <c r="N1556" s="4">
        <v>47.53</v>
      </c>
      <c r="O1556" s="5">
        <v>0</v>
      </c>
      <c r="P1556" s="4">
        <v>18.04</v>
      </c>
      <c r="Q1556" s="4">
        <f t="shared" si="96"/>
        <v>47.53</v>
      </c>
      <c r="R1556" s="4">
        <f t="shared" si="97"/>
        <v>18.04</v>
      </c>
      <c r="S1556" s="4">
        <f t="shared" si="98"/>
        <v>29.490000000000002</v>
      </c>
      <c r="T1556" s="6">
        <f t="shared" si="99"/>
        <v>0.62045024195245113</v>
      </c>
    </row>
    <row r="1557" spans="1:20" ht="15.6">
      <c r="A1557" s="2">
        <v>220</v>
      </c>
      <c r="B1557" s="10">
        <v>46238</v>
      </c>
      <c r="C1557" s="3">
        <f>YEAR(SalesDataTable[[#This Row],[Order Date]])</f>
        <v>2026</v>
      </c>
      <c r="D1557" s="13" t="str">
        <f>"Q"&amp;ROUNDUP(MONTH(SalesDataTable[[#This Row],[Order Date]])/3,0)</f>
        <v>Q3</v>
      </c>
      <c r="E1557" s="13">
        <f>MONTH(SalesDataTable[[#This Row],[Order Date]])</f>
        <v>8</v>
      </c>
      <c r="F1557" s="3" t="str">
        <f>TEXT(SalesDataTable[[#This Row],[Order Date]],"mmm")</f>
        <v>Aug</v>
      </c>
      <c r="G1557" s="3" t="s">
        <v>0</v>
      </c>
      <c r="H1557" s="3" t="s">
        <v>50</v>
      </c>
      <c r="I1557" s="3" t="s">
        <v>2</v>
      </c>
      <c r="J1557" s="3" t="s">
        <v>3</v>
      </c>
      <c r="K1557" s="3" t="s">
        <v>14</v>
      </c>
      <c r="L1557" s="3" t="s">
        <v>32</v>
      </c>
      <c r="M1557" s="7">
        <v>2</v>
      </c>
      <c r="N1557" s="4">
        <v>46.71</v>
      </c>
      <c r="O1557" s="5">
        <v>0</v>
      </c>
      <c r="P1557" s="4">
        <v>18.41</v>
      </c>
      <c r="Q1557" s="4">
        <f t="shared" si="96"/>
        <v>93.42</v>
      </c>
      <c r="R1557" s="4">
        <f t="shared" si="97"/>
        <v>36.82</v>
      </c>
      <c r="S1557" s="4">
        <f t="shared" si="98"/>
        <v>56.6</v>
      </c>
      <c r="T1557" s="6">
        <f t="shared" si="99"/>
        <v>0.60586598158852489</v>
      </c>
    </row>
    <row r="1558" spans="1:20" ht="15.6">
      <c r="A1558" s="2">
        <v>1145</v>
      </c>
      <c r="B1558" s="10">
        <v>46238</v>
      </c>
      <c r="C1558" s="3">
        <f>YEAR(SalesDataTable[[#This Row],[Order Date]])</f>
        <v>2026</v>
      </c>
      <c r="D1558" s="13" t="str">
        <f>"Q"&amp;ROUNDUP(MONTH(SalesDataTable[[#This Row],[Order Date]])/3,0)</f>
        <v>Q3</v>
      </c>
      <c r="E1558" s="13">
        <f>MONTH(SalesDataTable[[#This Row],[Order Date]])</f>
        <v>8</v>
      </c>
      <c r="F1558" s="3" t="str">
        <f>TEXT(SalesDataTable[[#This Row],[Order Date]],"mmm")</f>
        <v>Aug</v>
      </c>
      <c r="G1558" s="3" t="s">
        <v>11</v>
      </c>
      <c r="H1558" s="3" t="s">
        <v>52</v>
      </c>
      <c r="I1558" s="3" t="s">
        <v>28</v>
      </c>
      <c r="J1558" s="3" t="s">
        <v>13</v>
      </c>
      <c r="K1558" s="3" t="s">
        <v>23</v>
      </c>
      <c r="L1558" s="3" t="s">
        <v>29</v>
      </c>
      <c r="M1558" s="7">
        <v>1</v>
      </c>
      <c r="N1558" s="4">
        <v>197.26</v>
      </c>
      <c r="O1558" s="5">
        <v>0</v>
      </c>
      <c r="P1558" s="4">
        <v>104.09</v>
      </c>
      <c r="Q1558" s="4">
        <f t="shared" si="96"/>
        <v>197.26</v>
      </c>
      <c r="R1558" s="4">
        <f t="shared" si="97"/>
        <v>104.09</v>
      </c>
      <c r="S1558" s="4">
        <f t="shared" si="98"/>
        <v>93.169999999999987</v>
      </c>
      <c r="T1558" s="6">
        <f t="shared" si="99"/>
        <v>0.47232079488999285</v>
      </c>
    </row>
    <row r="1559" spans="1:20" ht="15.6">
      <c r="A1559" s="2">
        <v>1289</v>
      </c>
      <c r="B1559" s="10">
        <v>46238</v>
      </c>
      <c r="C1559" s="3">
        <f>YEAR(SalesDataTable[[#This Row],[Order Date]])</f>
        <v>2026</v>
      </c>
      <c r="D1559" s="13" t="str">
        <f>"Q"&amp;ROUNDUP(MONTH(SalesDataTable[[#This Row],[Order Date]])/3,0)</f>
        <v>Q3</v>
      </c>
      <c r="E1559" s="13">
        <f>MONTH(SalesDataTable[[#This Row],[Order Date]])</f>
        <v>8</v>
      </c>
      <c r="F1559" s="3" t="str">
        <f>TEXT(SalesDataTable[[#This Row],[Order Date]],"mmm")</f>
        <v>Aug</v>
      </c>
      <c r="G1559" s="3" t="s">
        <v>11</v>
      </c>
      <c r="H1559" s="3" t="s">
        <v>52</v>
      </c>
      <c r="I1559" s="3" t="s">
        <v>28</v>
      </c>
      <c r="J1559" s="3" t="s">
        <v>13</v>
      </c>
      <c r="K1559" s="3" t="s">
        <v>9</v>
      </c>
      <c r="L1559" s="3" t="s">
        <v>46</v>
      </c>
      <c r="M1559" s="7">
        <v>1</v>
      </c>
      <c r="N1559" s="4">
        <v>70.56</v>
      </c>
      <c r="O1559" s="5">
        <v>0</v>
      </c>
      <c r="P1559" s="4">
        <v>32.11</v>
      </c>
      <c r="Q1559" s="4">
        <f t="shared" si="96"/>
        <v>70.56</v>
      </c>
      <c r="R1559" s="4">
        <f t="shared" si="97"/>
        <v>32.11</v>
      </c>
      <c r="S1559" s="4">
        <f t="shared" si="98"/>
        <v>38.450000000000003</v>
      </c>
      <c r="T1559" s="6">
        <f t="shared" si="99"/>
        <v>0.54492630385487528</v>
      </c>
    </row>
    <row r="1560" spans="1:20" ht="15.6">
      <c r="A1560" s="2">
        <v>1411</v>
      </c>
      <c r="B1560" s="10">
        <v>46238</v>
      </c>
      <c r="C1560" s="3">
        <f>YEAR(SalesDataTable[[#This Row],[Order Date]])</f>
        <v>2026</v>
      </c>
      <c r="D1560" s="13" t="str">
        <f>"Q"&amp;ROUNDUP(MONTH(SalesDataTable[[#This Row],[Order Date]])/3,0)</f>
        <v>Q3</v>
      </c>
      <c r="E1560" s="13">
        <f>MONTH(SalesDataTable[[#This Row],[Order Date]])</f>
        <v>8</v>
      </c>
      <c r="F1560" s="3" t="str">
        <f>TEXT(SalesDataTable[[#This Row],[Order Date]],"mmm")</f>
        <v>Aug</v>
      </c>
      <c r="G1560" s="3" t="s">
        <v>6</v>
      </c>
      <c r="H1560" s="3" t="s">
        <v>43</v>
      </c>
      <c r="I1560" s="3" t="s">
        <v>2</v>
      </c>
      <c r="J1560" s="3" t="s">
        <v>16</v>
      </c>
      <c r="K1560" s="3" t="s">
        <v>34</v>
      </c>
      <c r="L1560" s="3" t="s">
        <v>42</v>
      </c>
      <c r="M1560" s="7">
        <v>1</v>
      </c>
      <c r="N1560" s="4">
        <v>36.58</v>
      </c>
      <c r="O1560" s="5">
        <v>0</v>
      </c>
      <c r="P1560" s="4">
        <v>13.98</v>
      </c>
      <c r="Q1560" s="4">
        <f t="shared" si="96"/>
        <v>36.58</v>
      </c>
      <c r="R1560" s="4">
        <f t="shared" si="97"/>
        <v>13.98</v>
      </c>
      <c r="S1560" s="4">
        <f t="shared" si="98"/>
        <v>22.599999999999998</v>
      </c>
      <c r="T1560" s="6">
        <f t="shared" si="99"/>
        <v>0.61782394751230174</v>
      </c>
    </row>
    <row r="1561" spans="1:20" ht="15.6">
      <c r="A1561" s="2">
        <v>1799</v>
      </c>
      <c r="B1561" s="10">
        <v>46238</v>
      </c>
      <c r="C1561" s="3">
        <f>YEAR(SalesDataTable[[#This Row],[Order Date]])</f>
        <v>2026</v>
      </c>
      <c r="D1561" s="13" t="str">
        <f>"Q"&amp;ROUNDUP(MONTH(SalesDataTable[[#This Row],[Order Date]])/3,0)</f>
        <v>Q3</v>
      </c>
      <c r="E1561" s="13">
        <f>MONTH(SalesDataTable[[#This Row],[Order Date]])</f>
        <v>8</v>
      </c>
      <c r="F1561" s="3" t="str">
        <f>TEXT(SalesDataTable[[#This Row],[Order Date]],"mmm")</f>
        <v>Aug</v>
      </c>
      <c r="G1561" s="3" t="s">
        <v>20</v>
      </c>
      <c r="H1561" s="3" t="s">
        <v>47</v>
      </c>
      <c r="I1561" s="3" t="s">
        <v>8</v>
      </c>
      <c r="J1561" s="3" t="s">
        <v>16</v>
      </c>
      <c r="K1561" s="3" t="s">
        <v>4</v>
      </c>
      <c r="L1561" s="3" t="s">
        <v>5</v>
      </c>
      <c r="M1561" s="7">
        <v>4</v>
      </c>
      <c r="N1561" s="4">
        <v>82.98</v>
      </c>
      <c r="O1561" s="5">
        <v>0.05</v>
      </c>
      <c r="P1561" s="4">
        <v>43.79</v>
      </c>
      <c r="Q1561" s="4">
        <f t="shared" si="96"/>
        <v>315.32400000000001</v>
      </c>
      <c r="R1561" s="4">
        <f t="shared" si="97"/>
        <v>175.16</v>
      </c>
      <c r="S1561" s="4">
        <f t="shared" si="98"/>
        <v>140.16400000000002</v>
      </c>
      <c r="T1561" s="6">
        <f t="shared" si="99"/>
        <v>0.44450787126891711</v>
      </c>
    </row>
    <row r="1562" spans="1:20" ht="15.6">
      <c r="A1562" s="2">
        <v>1871</v>
      </c>
      <c r="B1562" s="10">
        <v>46238</v>
      </c>
      <c r="C1562" s="3">
        <f>YEAR(SalesDataTable[[#This Row],[Order Date]])</f>
        <v>2026</v>
      </c>
      <c r="D1562" s="13" t="str">
        <f>"Q"&amp;ROUNDUP(MONTH(SalesDataTable[[#This Row],[Order Date]])/3,0)</f>
        <v>Q3</v>
      </c>
      <c r="E1562" s="13">
        <f>MONTH(SalesDataTable[[#This Row],[Order Date]])</f>
        <v>8</v>
      </c>
      <c r="F1562" s="3" t="str">
        <f>TEXT(SalesDataTable[[#This Row],[Order Date]],"mmm")</f>
        <v>Aug</v>
      </c>
      <c r="G1562" s="3" t="s">
        <v>0</v>
      </c>
      <c r="H1562" s="3" t="s">
        <v>1</v>
      </c>
      <c r="I1562" s="3" t="s">
        <v>2</v>
      </c>
      <c r="J1562" s="3" t="s">
        <v>13</v>
      </c>
      <c r="K1562" s="3" t="s">
        <v>4</v>
      </c>
      <c r="L1562" s="3" t="s">
        <v>26</v>
      </c>
      <c r="M1562" s="7">
        <v>1</v>
      </c>
      <c r="N1562" s="4">
        <v>41.25</v>
      </c>
      <c r="O1562" s="5">
        <v>0</v>
      </c>
      <c r="P1562" s="4">
        <v>17.02</v>
      </c>
      <c r="Q1562" s="4">
        <f t="shared" si="96"/>
        <v>41.25</v>
      </c>
      <c r="R1562" s="4">
        <f t="shared" si="97"/>
        <v>17.02</v>
      </c>
      <c r="S1562" s="4">
        <f t="shared" si="98"/>
        <v>24.23</v>
      </c>
      <c r="T1562" s="6">
        <f t="shared" si="99"/>
        <v>0.58739393939393936</v>
      </c>
    </row>
    <row r="1563" spans="1:20" ht="15.6">
      <c r="A1563" s="2">
        <v>4180</v>
      </c>
      <c r="B1563" s="10">
        <v>46238</v>
      </c>
      <c r="C1563" s="3">
        <f>YEAR(SalesDataTable[[#This Row],[Order Date]])</f>
        <v>2026</v>
      </c>
      <c r="D1563" s="13" t="str">
        <f>"Q"&amp;ROUNDUP(MONTH(SalesDataTable[[#This Row],[Order Date]])/3,0)</f>
        <v>Q3</v>
      </c>
      <c r="E1563" s="13">
        <f>MONTH(SalesDataTable[[#This Row],[Order Date]])</f>
        <v>8</v>
      </c>
      <c r="F1563" s="3" t="str">
        <f>TEXT(SalesDataTable[[#This Row],[Order Date]],"mmm")</f>
        <v>Aug</v>
      </c>
      <c r="G1563" s="3" t="s">
        <v>11</v>
      </c>
      <c r="H1563" s="3" t="s">
        <v>18</v>
      </c>
      <c r="I1563" s="3" t="s">
        <v>2</v>
      </c>
      <c r="J1563" s="3" t="s">
        <v>3</v>
      </c>
      <c r="K1563" s="3" t="s">
        <v>4</v>
      </c>
      <c r="L1563" s="3" t="s">
        <v>30</v>
      </c>
      <c r="M1563" s="7">
        <v>1</v>
      </c>
      <c r="N1563" s="4">
        <v>101.37</v>
      </c>
      <c r="O1563" s="5">
        <v>0</v>
      </c>
      <c r="P1563" s="4">
        <v>51.56</v>
      </c>
      <c r="Q1563" s="4">
        <f t="shared" si="96"/>
        <v>101.37</v>
      </c>
      <c r="R1563" s="4">
        <f t="shared" si="97"/>
        <v>51.56</v>
      </c>
      <c r="S1563" s="4">
        <f t="shared" si="98"/>
        <v>49.81</v>
      </c>
      <c r="T1563" s="6">
        <f t="shared" si="99"/>
        <v>0.49136825490776365</v>
      </c>
    </row>
    <row r="1564" spans="1:20" ht="15.6">
      <c r="A1564" s="2">
        <v>4338</v>
      </c>
      <c r="B1564" s="10">
        <v>46238</v>
      </c>
      <c r="C1564" s="3">
        <f>YEAR(SalesDataTable[[#This Row],[Order Date]])</f>
        <v>2026</v>
      </c>
      <c r="D1564" s="13" t="str">
        <f>"Q"&amp;ROUNDUP(MONTH(SalesDataTable[[#This Row],[Order Date]])/3,0)</f>
        <v>Q3</v>
      </c>
      <c r="E1564" s="13">
        <f>MONTH(SalesDataTable[[#This Row],[Order Date]])</f>
        <v>8</v>
      </c>
      <c r="F1564" s="3" t="str">
        <f>TEXT(SalesDataTable[[#This Row],[Order Date]],"mmm")</f>
        <v>Aug</v>
      </c>
      <c r="G1564" s="3" t="s">
        <v>11</v>
      </c>
      <c r="H1564" s="3" t="s">
        <v>52</v>
      </c>
      <c r="I1564" s="3" t="s">
        <v>2</v>
      </c>
      <c r="J1564" s="3" t="s">
        <v>3</v>
      </c>
      <c r="K1564" s="3" t="s">
        <v>23</v>
      </c>
      <c r="L1564" s="3" t="s">
        <v>24</v>
      </c>
      <c r="M1564" s="7">
        <v>1</v>
      </c>
      <c r="N1564" s="4">
        <v>340.66</v>
      </c>
      <c r="O1564" s="5">
        <v>0.05</v>
      </c>
      <c r="P1564" s="4">
        <v>194.13</v>
      </c>
      <c r="Q1564" s="4">
        <f t="shared" si="96"/>
        <v>323.62700000000001</v>
      </c>
      <c r="R1564" s="4">
        <f t="shared" si="97"/>
        <v>194.13</v>
      </c>
      <c r="S1564" s="4">
        <f t="shared" si="98"/>
        <v>129.49700000000001</v>
      </c>
      <c r="T1564" s="6">
        <f t="shared" si="99"/>
        <v>0.40014275693931595</v>
      </c>
    </row>
    <row r="1565" spans="1:20" ht="15.6">
      <c r="A1565" s="2">
        <v>4463</v>
      </c>
      <c r="B1565" s="10">
        <v>46238</v>
      </c>
      <c r="C1565" s="3">
        <f>YEAR(SalesDataTable[[#This Row],[Order Date]])</f>
        <v>2026</v>
      </c>
      <c r="D1565" s="13" t="str">
        <f>"Q"&amp;ROUNDUP(MONTH(SalesDataTable[[#This Row],[Order Date]])/3,0)</f>
        <v>Q3</v>
      </c>
      <c r="E1565" s="13">
        <f>MONTH(SalesDataTable[[#This Row],[Order Date]])</f>
        <v>8</v>
      </c>
      <c r="F1565" s="3" t="str">
        <f>TEXT(SalesDataTable[[#This Row],[Order Date]],"mmm")</f>
        <v>Aug</v>
      </c>
      <c r="G1565" s="3" t="s">
        <v>11</v>
      </c>
      <c r="H1565" s="3" t="s">
        <v>12</v>
      </c>
      <c r="I1565" s="3" t="s">
        <v>28</v>
      </c>
      <c r="J1565" s="3" t="s">
        <v>16</v>
      </c>
      <c r="K1565" s="3" t="s">
        <v>4</v>
      </c>
      <c r="L1565" s="3" t="s">
        <v>22</v>
      </c>
      <c r="M1565" s="7">
        <v>1</v>
      </c>
      <c r="N1565" s="4">
        <v>50.43</v>
      </c>
      <c r="O1565" s="5">
        <v>0.15</v>
      </c>
      <c r="P1565" s="4">
        <v>22.94</v>
      </c>
      <c r="Q1565" s="4">
        <f t="shared" si="96"/>
        <v>42.865499999999997</v>
      </c>
      <c r="R1565" s="4">
        <f t="shared" si="97"/>
        <v>22.94</v>
      </c>
      <c r="S1565" s="4">
        <f t="shared" si="98"/>
        <v>19.925499999999996</v>
      </c>
      <c r="T1565" s="6">
        <f t="shared" si="99"/>
        <v>0.46483768998378644</v>
      </c>
    </row>
    <row r="1566" spans="1:20" ht="15.6">
      <c r="A1566" s="2">
        <v>382</v>
      </c>
      <c r="B1566" s="10">
        <v>46239</v>
      </c>
      <c r="C1566" s="3">
        <f>YEAR(SalesDataTable[[#This Row],[Order Date]])</f>
        <v>2026</v>
      </c>
      <c r="D1566" s="13" t="str">
        <f>"Q"&amp;ROUNDUP(MONTH(SalesDataTable[[#This Row],[Order Date]])/3,0)</f>
        <v>Q3</v>
      </c>
      <c r="E1566" s="13">
        <f>MONTH(SalesDataTable[[#This Row],[Order Date]])</f>
        <v>8</v>
      </c>
      <c r="F1566" s="3" t="str">
        <f>TEXT(SalesDataTable[[#This Row],[Order Date]],"mmm")</f>
        <v>Aug</v>
      </c>
      <c r="G1566" s="3" t="s">
        <v>20</v>
      </c>
      <c r="H1566" s="3" t="s">
        <v>33</v>
      </c>
      <c r="I1566" s="3" t="s">
        <v>2</v>
      </c>
      <c r="J1566" s="3" t="s">
        <v>13</v>
      </c>
      <c r="K1566" s="3" t="s">
        <v>34</v>
      </c>
      <c r="L1566" s="3" t="s">
        <v>35</v>
      </c>
      <c r="M1566" s="7">
        <v>1</v>
      </c>
      <c r="N1566" s="4">
        <v>40.42</v>
      </c>
      <c r="O1566" s="5">
        <v>0.05</v>
      </c>
      <c r="P1566" s="4">
        <v>14.33</v>
      </c>
      <c r="Q1566" s="4">
        <f t="shared" si="96"/>
        <v>38.399000000000001</v>
      </c>
      <c r="R1566" s="4">
        <f t="shared" si="97"/>
        <v>14.33</v>
      </c>
      <c r="S1566" s="4">
        <f t="shared" si="98"/>
        <v>24.069000000000003</v>
      </c>
      <c r="T1566" s="6">
        <f t="shared" si="99"/>
        <v>0.62681319826037141</v>
      </c>
    </row>
    <row r="1567" spans="1:20" ht="15.6">
      <c r="A1567" s="2">
        <v>1011</v>
      </c>
      <c r="B1567" s="10">
        <v>46239</v>
      </c>
      <c r="C1567" s="3">
        <f>YEAR(SalesDataTable[[#This Row],[Order Date]])</f>
        <v>2026</v>
      </c>
      <c r="D1567" s="13" t="str">
        <f>"Q"&amp;ROUNDUP(MONTH(SalesDataTable[[#This Row],[Order Date]])/3,0)</f>
        <v>Q3</v>
      </c>
      <c r="E1567" s="13">
        <f>MONTH(SalesDataTable[[#This Row],[Order Date]])</f>
        <v>8</v>
      </c>
      <c r="F1567" s="3" t="str">
        <f>TEXT(SalesDataTable[[#This Row],[Order Date]],"mmm")</f>
        <v>Aug</v>
      </c>
      <c r="G1567" s="3" t="s">
        <v>0</v>
      </c>
      <c r="H1567" s="3" t="s">
        <v>1</v>
      </c>
      <c r="I1567" s="3" t="s">
        <v>2</v>
      </c>
      <c r="J1567" s="3" t="s">
        <v>13</v>
      </c>
      <c r="K1567" s="3" t="s">
        <v>4</v>
      </c>
      <c r="L1567" s="3" t="s">
        <v>22</v>
      </c>
      <c r="M1567" s="7">
        <v>1</v>
      </c>
      <c r="N1567" s="4">
        <v>51.81</v>
      </c>
      <c r="O1567" s="5">
        <v>0.05</v>
      </c>
      <c r="P1567" s="4">
        <v>22.28</v>
      </c>
      <c r="Q1567" s="4">
        <f t="shared" si="96"/>
        <v>49.219499999999996</v>
      </c>
      <c r="R1567" s="4">
        <f t="shared" si="97"/>
        <v>22.28</v>
      </c>
      <c r="S1567" s="4">
        <f t="shared" si="98"/>
        <v>26.939499999999995</v>
      </c>
      <c r="T1567" s="6">
        <f t="shared" si="99"/>
        <v>0.54733388189640275</v>
      </c>
    </row>
    <row r="1568" spans="1:20" ht="15.6">
      <c r="A1568" s="2">
        <v>1148</v>
      </c>
      <c r="B1568" s="10">
        <v>46239</v>
      </c>
      <c r="C1568" s="3">
        <f>YEAR(SalesDataTable[[#This Row],[Order Date]])</f>
        <v>2026</v>
      </c>
      <c r="D1568" s="13" t="str">
        <f>"Q"&amp;ROUNDUP(MONTH(SalesDataTable[[#This Row],[Order Date]])/3,0)</f>
        <v>Q3</v>
      </c>
      <c r="E1568" s="13">
        <f>MONTH(SalesDataTable[[#This Row],[Order Date]])</f>
        <v>8</v>
      </c>
      <c r="F1568" s="3" t="str">
        <f>TEXT(SalesDataTable[[#This Row],[Order Date]],"mmm")</f>
        <v>Aug</v>
      </c>
      <c r="G1568" s="3" t="s">
        <v>11</v>
      </c>
      <c r="H1568" s="3" t="s">
        <v>12</v>
      </c>
      <c r="I1568" s="3" t="s">
        <v>19</v>
      </c>
      <c r="J1568" s="3" t="s">
        <v>13</v>
      </c>
      <c r="K1568" s="3" t="s">
        <v>34</v>
      </c>
      <c r="L1568" s="3" t="s">
        <v>42</v>
      </c>
      <c r="M1568" s="7">
        <v>3</v>
      </c>
      <c r="N1568" s="4">
        <v>35.9</v>
      </c>
      <c r="O1568" s="5">
        <v>0</v>
      </c>
      <c r="P1568" s="4">
        <v>14.11</v>
      </c>
      <c r="Q1568" s="4">
        <f t="shared" si="96"/>
        <v>107.69999999999999</v>
      </c>
      <c r="R1568" s="4">
        <f t="shared" si="97"/>
        <v>42.33</v>
      </c>
      <c r="S1568" s="4">
        <f t="shared" si="98"/>
        <v>65.36999999999999</v>
      </c>
      <c r="T1568" s="6">
        <f t="shared" si="99"/>
        <v>0.60696378830083564</v>
      </c>
    </row>
    <row r="1569" spans="1:20" ht="15.6">
      <c r="A1569" s="2">
        <v>1397</v>
      </c>
      <c r="B1569" s="10">
        <v>46239</v>
      </c>
      <c r="C1569" s="3">
        <f>YEAR(SalesDataTable[[#This Row],[Order Date]])</f>
        <v>2026</v>
      </c>
      <c r="D1569" s="13" t="str">
        <f>"Q"&amp;ROUNDUP(MONTH(SalesDataTable[[#This Row],[Order Date]])/3,0)</f>
        <v>Q3</v>
      </c>
      <c r="E1569" s="13">
        <f>MONTH(SalesDataTable[[#This Row],[Order Date]])</f>
        <v>8</v>
      </c>
      <c r="F1569" s="3" t="str">
        <f>TEXT(SalesDataTable[[#This Row],[Order Date]],"mmm")</f>
        <v>Aug</v>
      </c>
      <c r="G1569" s="3" t="s">
        <v>6</v>
      </c>
      <c r="H1569" s="3" t="s">
        <v>49</v>
      </c>
      <c r="I1569" s="3" t="s">
        <v>19</v>
      </c>
      <c r="J1569" s="3" t="s">
        <v>16</v>
      </c>
      <c r="K1569" s="3" t="s">
        <v>9</v>
      </c>
      <c r="L1569" s="3" t="s">
        <v>10</v>
      </c>
      <c r="M1569" s="7">
        <v>2</v>
      </c>
      <c r="N1569" s="4">
        <v>90.27</v>
      </c>
      <c r="O1569" s="5">
        <v>0.05</v>
      </c>
      <c r="P1569" s="4">
        <v>46.38</v>
      </c>
      <c r="Q1569" s="4">
        <f t="shared" si="96"/>
        <v>171.51299999999998</v>
      </c>
      <c r="R1569" s="4">
        <f t="shared" si="97"/>
        <v>92.76</v>
      </c>
      <c r="S1569" s="4">
        <f t="shared" si="98"/>
        <v>78.752999999999972</v>
      </c>
      <c r="T1569" s="6">
        <f t="shared" si="99"/>
        <v>0.45916636056742044</v>
      </c>
    </row>
    <row r="1570" spans="1:20" ht="15.6">
      <c r="A1570" s="2">
        <v>2252</v>
      </c>
      <c r="B1570" s="10">
        <v>46239</v>
      </c>
      <c r="C1570" s="3">
        <f>YEAR(SalesDataTable[[#This Row],[Order Date]])</f>
        <v>2026</v>
      </c>
      <c r="D1570" s="13" t="str">
        <f>"Q"&amp;ROUNDUP(MONTH(SalesDataTable[[#This Row],[Order Date]])/3,0)</f>
        <v>Q3</v>
      </c>
      <c r="E1570" s="13">
        <f>MONTH(SalesDataTable[[#This Row],[Order Date]])</f>
        <v>8</v>
      </c>
      <c r="F1570" s="3" t="str">
        <f>TEXT(SalesDataTable[[#This Row],[Order Date]],"mmm")</f>
        <v>Aug</v>
      </c>
      <c r="G1570" s="3" t="s">
        <v>6</v>
      </c>
      <c r="H1570" s="3" t="s">
        <v>41</v>
      </c>
      <c r="I1570" s="3" t="s">
        <v>2</v>
      </c>
      <c r="J1570" s="3" t="s">
        <v>13</v>
      </c>
      <c r="K1570" s="3" t="s">
        <v>4</v>
      </c>
      <c r="L1570" s="3" t="s">
        <v>22</v>
      </c>
      <c r="M1570" s="7">
        <v>1</v>
      </c>
      <c r="N1570" s="4">
        <v>49.68</v>
      </c>
      <c r="O1570" s="5">
        <v>0.05</v>
      </c>
      <c r="P1570" s="4">
        <v>22.02</v>
      </c>
      <c r="Q1570" s="4">
        <f t="shared" si="96"/>
        <v>47.195999999999998</v>
      </c>
      <c r="R1570" s="4">
        <f t="shared" si="97"/>
        <v>22.02</v>
      </c>
      <c r="S1570" s="4">
        <f t="shared" si="98"/>
        <v>25.175999999999998</v>
      </c>
      <c r="T1570" s="6">
        <f t="shared" si="99"/>
        <v>0.53343503686753113</v>
      </c>
    </row>
    <row r="1571" spans="1:20" ht="15.6">
      <c r="A1571" s="2">
        <v>2415</v>
      </c>
      <c r="B1571" s="10">
        <v>46239</v>
      </c>
      <c r="C1571" s="3">
        <f>YEAR(SalesDataTable[[#This Row],[Order Date]])</f>
        <v>2026</v>
      </c>
      <c r="D1571" s="13" t="str">
        <f>"Q"&amp;ROUNDUP(MONTH(SalesDataTable[[#This Row],[Order Date]])/3,0)</f>
        <v>Q3</v>
      </c>
      <c r="E1571" s="13">
        <f>MONTH(SalesDataTable[[#This Row],[Order Date]])</f>
        <v>8</v>
      </c>
      <c r="F1571" s="3" t="str">
        <f>TEXT(SalesDataTable[[#This Row],[Order Date]],"mmm")</f>
        <v>Aug</v>
      </c>
      <c r="G1571" s="3" t="s">
        <v>6</v>
      </c>
      <c r="H1571" s="3" t="s">
        <v>43</v>
      </c>
      <c r="I1571" s="3" t="s">
        <v>2</v>
      </c>
      <c r="J1571" s="3" t="s">
        <v>13</v>
      </c>
      <c r="K1571" s="3" t="s">
        <v>14</v>
      </c>
      <c r="L1571" s="3" t="s">
        <v>44</v>
      </c>
      <c r="M1571" s="7">
        <v>2</v>
      </c>
      <c r="N1571" s="4">
        <v>131.25</v>
      </c>
      <c r="O1571" s="5">
        <v>0.05</v>
      </c>
      <c r="P1571" s="4">
        <v>65.42</v>
      </c>
      <c r="Q1571" s="4">
        <f t="shared" si="96"/>
        <v>249.375</v>
      </c>
      <c r="R1571" s="4">
        <f t="shared" si="97"/>
        <v>130.84</v>
      </c>
      <c r="S1571" s="4">
        <f t="shared" si="98"/>
        <v>118.535</v>
      </c>
      <c r="T1571" s="6">
        <f t="shared" si="99"/>
        <v>0.47532832080200499</v>
      </c>
    </row>
    <row r="1572" spans="1:20" ht="15.6">
      <c r="A1572" s="2">
        <v>2525</v>
      </c>
      <c r="B1572" s="10">
        <v>46239</v>
      </c>
      <c r="C1572" s="3">
        <f>YEAR(SalesDataTable[[#This Row],[Order Date]])</f>
        <v>2026</v>
      </c>
      <c r="D1572" s="13" t="str">
        <f>"Q"&amp;ROUNDUP(MONTH(SalesDataTable[[#This Row],[Order Date]])/3,0)</f>
        <v>Q3</v>
      </c>
      <c r="E1572" s="13">
        <f>MONTH(SalesDataTable[[#This Row],[Order Date]])</f>
        <v>8</v>
      </c>
      <c r="F1572" s="3" t="str">
        <f>TEXT(SalesDataTable[[#This Row],[Order Date]],"mmm")</f>
        <v>Aug</v>
      </c>
      <c r="G1572" s="3" t="s">
        <v>20</v>
      </c>
      <c r="H1572" s="3" t="s">
        <v>21</v>
      </c>
      <c r="I1572" s="3" t="s">
        <v>19</v>
      </c>
      <c r="J1572" s="3" t="s">
        <v>13</v>
      </c>
      <c r="K1572" s="3" t="s">
        <v>34</v>
      </c>
      <c r="L1572" s="3" t="s">
        <v>42</v>
      </c>
      <c r="M1572" s="7">
        <v>2</v>
      </c>
      <c r="N1572" s="4">
        <v>36.78</v>
      </c>
      <c r="O1572" s="5">
        <v>0.05</v>
      </c>
      <c r="P1572" s="4">
        <v>13.85</v>
      </c>
      <c r="Q1572" s="4">
        <f t="shared" si="96"/>
        <v>69.882000000000005</v>
      </c>
      <c r="R1572" s="4">
        <f t="shared" si="97"/>
        <v>27.7</v>
      </c>
      <c r="S1572" s="4">
        <f t="shared" si="98"/>
        <v>42.182000000000002</v>
      </c>
      <c r="T1572" s="6">
        <f t="shared" si="99"/>
        <v>0.60361752668784519</v>
      </c>
    </row>
    <row r="1573" spans="1:20" ht="15.6">
      <c r="A1573" s="2">
        <v>2652</v>
      </c>
      <c r="B1573" s="10">
        <v>46239</v>
      </c>
      <c r="C1573" s="3">
        <f>YEAR(SalesDataTable[[#This Row],[Order Date]])</f>
        <v>2026</v>
      </c>
      <c r="D1573" s="13" t="str">
        <f>"Q"&amp;ROUNDUP(MONTH(SalesDataTable[[#This Row],[Order Date]])/3,0)</f>
        <v>Q3</v>
      </c>
      <c r="E1573" s="13">
        <f>MONTH(SalesDataTable[[#This Row],[Order Date]])</f>
        <v>8</v>
      </c>
      <c r="F1573" s="3" t="str">
        <f>TEXT(SalesDataTable[[#This Row],[Order Date]],"mmm")</f>
        <v>Aug</v>
      </c>
      <c r="G1573" s="3" t="s">
        <v>11</v>
      </c>
      <c r="H1573" s="3" t="s">
        <v>12</v>
      </c>
      <c r="I1573" s="3" t="s">
        <v>19</v>
      </c>
      <c r="J1573" s="3" t="s">
        <v>3</v>
      </c>
      <c r="K1573" s="3" t="s">
        <v>4</v>
      </c>
      <c r="L1573" s="3" t="s">
        <v>5</v>
      </c>
      <c r="M1573" s="7">
        <v>1</v>
      </c>
      <c r="N1573" s="4">
        <v>80.790000000000006</v>
      </c>
      <c r="O1573" s="5">
        <v>0.1</v>
      </c>
      <c r="P1573" s="4">
        <v>43.65</v>
      </c>
      <c r="Q1573" s="4">
        <f t="shared" si="96"/>
        <v>72.711000000000013</v>
      </c>
      <c r="R1573" s="4">
        <f t="shared" si="97"/>
        <v>43.65</v>
      </c>
      <c r="S1573" s="4">
        <f t="shared" si="98"/>
        <v>29.061000000000014</v>
      </c>
      <c r="T1573" s="6">
        <f t="shared" si="99"/>
        <v>0.39967817799232591</v>
      </c>
    </row>
    <row r="1574" spans="1:20" ht="15.6">
      <c r="A1574" s="2">
        <v>4035</v>
      </c>
      <c r="B1574" s="10">
        <v>46239</v>
      </c>
      <c r="C1574" s="3">
        <f>YEAR(SalesDataTable[[#This Row],[Order Date]])</f>
        <v>2026</v>
      </c>
      <c r="D1574" s="13" t="str">
        <f>"Q"&amp;ROUNDUP(MONTH(SalesDataTable[[#This Row],[Order Date]])/3,0)</f>
        <v>Q3</v>
      </c>
      <c r="E1574" s="13">
        <f>MONTH(SalesDataTable[[#This Row],[Order Date]])</f>
        <v>8</v>
      </c>
      <c r="F1574" s="3" t="str">
        <f>TEXT(SalesDataTable[[#This Row],[Order Date]],"mmm")</f>
        <v>Aug</v>
      </c>
      <c r="G1574" s="3" t="s">
        <v>0</v>
      </c>
      <c r="H1574" s="3" t="s">
        <v>36</v>
      </c>
      <c r="I1574" s="3" t="s">
        <v>2</v>
      </c>
      <c r="J1574" s="3" t="s">
        <v>3</v>
      </c>
      <c r="K1574" s="3" t="s">
        <v>4</v>
      </c>
      <c r="L1574" s="3" t="s">
        <v>26</v>
      </c>
      <c r="M1574" s="7">
        <v>2</v>
      </c>
      <c r="N1574" s="4">
        <v>40.53</v>
      </c>
      <c r="O1574" s="5">
        <v>0.05</v>
      </c>
      <c r="P1574" s="4">
        <v>17.100000000000001</v>
      </c>
      <c r="Q1574" s="4">
        <f t="shared" si="96"/>
        <v>77.007000000000005</v>
      </c>
      <c r="R1574" s="4">
        <f t="shared" si="97"/>
        <v>34.200000000000003</v>
      </c>
      <c r="S1574" s="4">
        <f t="shared" si="98"/>
        <v>42.807000000000002</v>
      </c>
      <c r="T1574" s="6">
        <f t="shared" si="99"/>
        <v>0.55588452997779425</v>
      </c>
    </row>
    <row r="1575" spans="1:20" ht="15.6">
      <c r="A1575" s="2">
        <v>4377</v>
      </c>
      <c r="B1575" s="10">
        <v>46239</v>
      </c>
      <c r="C1575" s="3">
        <f>YEAR(SalesDataTable[[#This Row],[Order Date]])</f>
        <v>2026</v>
      </c>
      <c r="D1575" s="13" t="str">
        <f>"Q"&amp;ROUNDUP(MONTH(SalesDataTable[[#This Row],[Order Date]])/3,0)</f>
        <v>Q3</v>
      </c>
      <c r="E1575" s="13">
        <f>MONTH(SalesDataTable[[#This Row],[Order Date]])</f>
        <v>8</v>
      </c>
      <c r="F1575" s="3" t="str">
        <f>TEXT(SalesDataTable[[#This Row],[Order Date]],"mmm")</f>
        <v>Aug</v>
      </c>
      <c r="G1575" s="3" t="s">
        <v>11</v>
      </c>
      <c r="H1575" s="3" t="s">
        <v>12</v>
      </c>
      <c r="I1575" s="3" t="s">
        <v>28</v>
      </c>
      <c r="J1575" s="3" t="s">
        <v>13</v>
      </c>
      <c r="K1575" s="3" t="s">
        <v>4</v>
      </c>
      <c r="L1575" s="3" t="s">
        <v>5</v>
      </c>
      <c r="M1575" s="7">
        <v>2</v>
      </c>
      <c r="N1575" s="4">
        <v>81.66</v>
      </c>
      <c r="O1575" s="5">
        <v>0</v>
      </c>
      <c r="P1575" s="4">
        <v>42.11</v>
      </c>
      <c r="Q1575" s="4">
        <f t="shared" si="96"/>
        <v>163.32</v>
      </c>
      <c r="R1575" s="4">
        <f t="shared" si="97"/>
        <v>84.22</v>
      </c>
      <c r="S1575" s="4">
        <f t="shared" si="98"/>
        <v>79.099999999999994</v>
      </c>
      <c r="T1575" s="6">
        <f t="shared" si="99"/>
        <v>0.48432525104090129</v>
      </c>
    </row>
    <row r="1576" spans="1:20" ht="15.6">
      <c r="A1576" s="2">
        <v>4734</v>
      </c>
      <c r="B1576" s="10">
        <v>46239</v>
      </c>
      <c r="C1576" s="3">
        <f>YEAR(SalesDataTable[[#This Row],[Order Date]])</f>
        <v>2026</v>
      </c>
      <c r="D1576" s="13" t="str">
        <f>"Q"&amp;ROUNDUP(MONTH(SalesDataTable[[#This Row],[Order Date]])/3,0)</f>
        <v>Q3</v>
      </c>
      <c r="E1576" s="13">
        <f>MONTH(SalesDataTable[[#This Row],[Order Date]])</f>
        <v>8</v>
      </c>
      <c r="F1576" s="3" t="str">
        <f>TEXT(SalesDataTable[[#This Row],[Order Date]],"mmm")</f>
        <v>Aug</v>
      </c>
      <c r="G1576" s="3" t="s">
        <v>6</v>
      </c>
      <c r="H1576" s="3" t="s">
        <v>43</v>
      </c>
      <c r="I1576" s="3" t="s">
        <v>28</v>
      </c>
      <c r="J1576" s="3" t="s">
        <v>3</v>
      </c>
      <c r="K1576" s="3" t="s">
        <v>9</v>
      </c>
      <c r="L1576" s="3" t="s">
        <v>17</v>
      </c>
      <c r="M1576" s="7">
        <v>1</v>
      </c>
      <c r="N1576" s="4">
        <v>146.55000000000001</v>
      </c>
      <c r="O1576" s="5">
        <v>0</v>
      </c>
      <c r="P1576" s="4">
        <v>78.8</v>
      </c>
      <c r="Q1576" s="4">
        <f t="shared" si="96"/>
        <v>146.55000000000001</v>
      </c>
      <c r="R1576" s="4">
        <f t="shared" si="97"/>
        <v>78.8</v>
      </c>
      <c r="S1576" s="4">
        <f t="shared" si="98"/>
        <v>67.750000000000014</v>
      </c>
      <c r="T1576" s="6">
        <f t="shared" si="99"/>
        <v>0.46229955646537024</v>
      </c>
    </row>
    <row r="1577" spans="1:20" ht="15.6">
      <c r="A1577" s="2">
        <v>4892</v>
      </c>
      <c r="B1577" s="10">
        <v>46239</v>
      </c>
      <c r="C1577" s="3">
        <f>YEAR(SalesDataTable[[#This Row],[Order Date]])</f>
        <v>2026</v>
      </c>
      <c r="D1577" s="13" t="str">
        <f>"Q"&amp;ROUNDUP(MONTH(SalesDataTable[[#This Row],[Order Date]])/3,0)</f>
        <v>Q3</v>
      </c>
      <c r="E1577" s="13">
        <f>MONTH(SalesDataTable[[#This Row],[Order Date]])</f>
        <v>8</v>
      </c>
      <c r="F1577" s="3" t="str">
        <f>TEXT(SalesDataTable[[#This Row],[Order Date]],"mmm")</f>
        <v>Aug</v>
      </c>
      <c r="G1577" s="3" t="s">
        <v>6</v>
      </c>
      <c r="H1577" s="3" t="s">
        <v>7</v>
      </c>
      <c r="I1577" s="3" t="s">
        <v>19</v>
      </c>
      <c r="J1577" s="3" t="s">
        <v>3</v>
      </c>
      <c r="K1577" s="3" t="s">
        <v>14</v>
      </c>
      <c r="L1577" s="3" t="s">
        <v>48</v>
      </c>
      <c r="M1577" s="7">
        <v>2</v>
      </c>
      <c r="N1577" s="4">
        <v>161.75</v>
      </c>
      <c r="O1577" s="5">
        <v>0.1</v>
      </c>
      <c r="P1577" s="4">
        <v>85.85</v>
      </c>
      <c r="Q1577" s="4">
        <f t="shared" si="96"/>
        <v>291.15000000000003</v>
      </c>
      <c r="R1577" s="4">
        <f t="shared" si="97"/>
        <v>171.7</v>
      </c>
      <c r="S1577" s="4">
        <f t="shared" si="98"/>
        <v>119.45000000000005</v>
      </c>
      <c r="T1577" s="6">
        <f t="shared" si="99"/>
        <v>0.41026962047054794</v>
      </c>
    </row>
    <row r="1578" spans="1:20" ht="15.6">
      <c r="A1578" s="2">
        <v>5059</v>
      </c>
      <c r="B1578" s="10">
        <v>46239</v>
      </c>
      <c r="C1578" s="3">
        <f>YEAR(SalesDataTable[[#This Row],[Order Date]])</f>
        <v>2026</v>
      </c>
      <c r="D1578" s="13" t="str">
        <f>"Q"&amp;ROUNDUP(MONTH(SalesDataTable[[#This Row],[Order Date]])/3,0)</f>
        <v>Q3</v>
      </c>
      <c r="E1578" s="13">
        <f>MONTH(SalesDataTable[[#This Row],[Order Date]])</f>
        <v>8</v>
      </c>
      <c r="F1578" s="3" t="str">
        <f>TEXT(SalesDataTable[[#This Row],[Order Date]],"mmm")</f>
        <v>Aug</v>
      </c>
      <c r="G1578" s="3" t="s">
        <v>6</v>
      </c>
      <c r="H1578" s="3" t="s">
        <v>7</v>
      </c>
      <c r="I1578" s="3" t="s">
        <v>28</v>
      </c>
      <c r="J1578" s="3" t="s">
        <v>3</v>
      </c>
      <c r="K1578" s="3" t="s">
        <v>23</v>
      </c>
      <c r="L1578" s="3" t="s">
        <v>51</v>
      </c>
      <c r="M1578" s="7">
        <v>2</v>
      </c>
      <c r="N1578" s="4">
        <v>122.47</v>
      </c>
      <c r="O1578" s="5">
        <v>0</v>
      </c>
      <c r="P1578" s="4">
        <v>59.73</v>
      </c>
      <c r="Q1578" s="4">
        <f t="shared" si="96"/>
        <v>244.94</v>
      </c>
      <c r="R1578" s="4">
        <f t="shared" si="97"/>
        <v>119.46</v>
      </c>
      <c r="S1578" s="4">
        <f t="shared" si="98"/>
        <v>125.48</v>
      </c>
      <c r="T1578" s="6">
        <f t="shared" si="99"/>
        <v>0.5122887237690863</v>
      </c>
    </row>
    <row r="1579" spans="1:20" ht="15.6">
      <c r="A1579" s="2">
        <v>835</v>
      </c>
      <c r="B1579" s="10">
        <v>46240</v>
      </c>
      <c r="C1579" s="3">
        <f>YEAR(SalesDataTable[[#This Row],[Order Date]])</f>
        <v>2026</v>
      </c>
      <c r="D1579" s="13" t="str">
        <f>"Q"&amp;ROUNDUP(MONTH(SalesDataTable[[#This Row],[Order Date]])/3,0)</f>
        <v>Q3</v>
      </c>
      <c r="E1579" s="13">
        <f>MONTH(SalesDataTable[[#This Row],[Order Date]])</f>
        <v>8</v>
      </c>
      <c r="F1579" s="3" t="str">
        <f>TEXT(SalesDataTable[[#This Row],[Order Date]],"mmm")</f>
        <v>Aug</v>
      </c>
      <c r="G1579" s="3" t="s">
        <v>20</v>
      </c>
      <c r="H1579" s="3" t="s">
        <v>31</v>
      </c>
      <c r="I1579" s="3" t="s">
        <v>28</v>
      </c>
      <c r="J1579" s="3" t="s">
        <v>3</v>
      </c>
      <c r="K1579" s="3" t="s">
        <v>9</v>
      </c>
      <c r="L1579" s="3" t="s">
        <v>46</v>
      </c>
      <c r="M1579" s="7">
        <v>3</v>
      </c>
      <c r="N1579" s="4">
        <v>70.930000000000007</v>
      </c>
      <c r="O1579" s="5">
        <v>0</v>
      </c>
      <c r="P1579" s="4">
        <v>32.9</v>
      </c>
      <c r="Q1579" s="4">
        <f t="shared" si="96"/>
        <v>212.79000000000002</v>
      </c>
      <c r="R1579" s="4">
        <f t="shared" si="97"/>
        <v>98.699999999999989</v>
      </c>
      <c r="S1579" s="4">
        <f t="shared" si="98"/>
        <v>114.09000000000003</v>
      </c>
      <c r="T1579" s="6">
        <f t="shared" si="99"/>
        <v>0.53616241364725792</v>
      </c>
    </row>
    <row r="1580" spans="1:20" ht="15.6">
      <c r="A1580" s="2">
        <v>1104</v>
      </c>
      <c r="B1580" s="10">
        <v>46240</v>
      </c>
      <c r="C1580" s="3">
        <f>YEAR(SalesDataTable[[#This Row],[Order Date]])</f>
        <v>2026</v>
      </c>
      <c r="D1580" s="13" t="str">
        <f>"Q"&amp;ROUNDUP(MONTH(SalesDataTable[[#This Row],[Order Date]])/3,0)</f>
        <v>Q3</v>
      </c>
      <c r="E1580" s="13">
        <f>MONTH(SalesDataTable[[#This Row],[Order Date]])</f>
        <v>8</v>
      </c>
      <c r="F1580" s="3" t="str">
        <f>TEXT(SalesDataTable[[#This Row],[Order Date]],"mmm")</f>
        <v>Aug</v>
      </c>
      <c r="G1580" s="3" t="s">
        <v>0</v>
      </c>
      <c r="H1580" s="3" t="s">
        <v>50</v>
      </c>
      <c r="I1580" s="3" t="s">
        <v>2</v>
      </c>
      <c r="J1580" s="3" t="s">
        <v>3</v>
      </c>
      <c r="K1580" s="3" t="s">
        <v>23</v>
      </c>
      <c r="L1580" s="3" t="s">
        <v>29</v>
      </c>
      <c r="M1580" s="7">
        <v>1</v>
      </c>
      <c r="N1580" s="4">
        <v>191.44</v>
      </c>
      <c r="O1580" s="5">
        <v>0</v>
      </c>
      <c r="P1580" s="4">
        <v>102.13</v>
      </c>
      <c r="Q1580" s="4">
        <f t="shared" si="96"/>
        <v>191.44</v>
      </c>
      <c r="R1580" s="4">
        <f t="shared" si="97"/>
        <v>102.13</v>
      </c>
      <c r="S1580" s="4">
        <f t="shared" si="98"/>
        <v>89.31</v>
      </c>
      <c r="T1580" s="6">
        <f t="shared" si="99"/>
        <v>0.46651692436272463</v>
      </c>
    </row>
    <row r="1581" spans="1:20" ht="15.6">
      <c r="A1581" s="2">
        <v>1976</v>
      </c>
      <c r="B1581" s="10">
        <v>46240</v>
      </c>
      <c r="C1581" s="3">
        <f>YEAR(SalesDataTable[[#This Row],[Order Date]])</f>
        <v>2026</v>
      </c>
      <c r="D1581" s="13" t="str">
        <f>"Q"&amp;ROUNDUP(MONTH(SalesDataTable[[#This Row],[Order Date]])/3,0)</f>
        <v>Q3</v>
      </c>
      <c r="E1581" s="13">
        <f>MONTH(SalesDataTable[[#This Row],[Order Date]])</f>
        <v>8</v>
      </c>
      <c r="F1581" s="3" t="str">
        <f>TEXT(SalesDataTable[[#This Row],[Order Date]],"mmm")</f>
        <v>Aug</v>
      </c>
      <c r="G1581" s="3" t="s">
        <v>20</v>
      </c>
      <c r="H1581" s="3" t="s">
        <v>33</v>
      </c>
      <c r="I1581" s="3" t="s">
        <v>2</v>
      </c>
      <c r="J1581" s="3" t="s">
        <v>3</v>
      </c>
      <c r="K1581" s="3" t="s">
        <v>4</v>
      </c>
      <c r="L1581" s="3" t="s">
        <v>5</v>
      </c>
      <c r="M1581" s="7">
        <v>2</v>
      </c>
      <c r="N1581" s="4">
        <v>82.92</v>
      </c>
      <c r="O1581" s="5">
        <v>0</v>
      </c>
      <c r="P1581" s="4">
        <v>41.64</v>
      </c>
      <c r="Q1581" s="4">
        <f t="shared" si="96"/>
        <v>165.84</v>
      </c>
      <c r="R1581" s="4">
        <f t="shared" si="97"/>
        <v>83.28</v>
      </c>
      <c r="S1581" s="4">
        <f t="shared" si="98"/>
        <v>82.56</v>
      </c>
      <c r="T1581" s="6">
        <f t="shared" si="99"/>
        <v>0.49782923299565845</v>
      </c>
    </row>
    <row r="1582" spans="1:20" ht="15.6">
      <c r="A1582" s="2">
        <v>2596</v>
      </c>
      <c r="B1582" s="10">
        <v>46240</v>
      </c>
      <c r="C1582" s="3">
        <f>YEAR(SalesDataTable[[#This Row],[Order Date]])</f>
        <v>2026</v>
      </c>
      <c r="D1582" s="13" t="str">
        <f>"Q"&amp;ROUNDUP(MONTH(SalesDataTable[[#This Row],[Order Date]])/3,0)</f>
        <v>Q3</v>
      </c>
      <c r="E1582" s="13">
        <f>MONTH(SalesDataTable[[#This Row],[Order Date]])</f>
        <v>8</v>
      </c>
      <c r="F1582" s="3" t="str">
        <f>TEXT(SalesDataTable[[#This Row],[Order Date]],"mmm")</f>
        <v>Aug</v>
      </c>
      <c r="G1582" s="3" t="s">
        <v>11</v>
      </c>
      <c r="H1582" s="3" t="s">
        <v>18</v>
      </c>
      <c r="I1582" s="3" t="s">
        <v>19</v>
      </c>
      <c r="J1582" s="3" t="s">
        <v>3</v>
      </c>
      <c r="K1582" s="3" t="s">
        <v>23</v>
      </c>
      <c r="L1582" s="3" t="s">
        <v>40</v>
      </c>
      <c r="M1582" s="7">
        <v>1</v>
      </c>
      <c r="N1582" s="4">
        <v>82.82</v>
      </c>
      <c r="O1582" s="5">
        <v>0</v>
      </c>
      <c r="P1582" s="4">
        <v>38.83</v>
      </c>
      <c r="Q1582" s="4">
        <f t="shared" si="96"/>
        <v>82.82</v>
      </c>
      <c r="R1582" s="4">
        <f t="shared" si="97"/>
        <v>38.83</v>
      </c>
      <c r="S1582" s="4">
        <f t="shared" si="98"/>
        <v>43.989999999999995</v>
      </c>
      <c r="T1582" s="6">
        <f t="shared" si="99"/>
        <v>0.53115189567737264</v>
      </c>
    </row>
    <row r="1583" spans="1:20" ht="15.6">
      <c r="A1583" s="2">
        <v>2693</v>
      </c>
      <c r="B1583" s="10">
        <v>46240</v>
      </c>
      <c r="C1583" s="3">
        <f>YEAR(SalesDataTable[[#This Row],[Order Date]])</f>
        <v>2026</v>
      </c>
      <c r="D1583" s="13" t="str">
        <f>"Q"&amp;ROUNDUP(MONTH(SalesDataTable[[#This Row],[Order Date]])/3,0)</f>
        <v>Q3</v>
      </c>
      <c r="E1583" s="13">
        <f>MONTH(SalesDataTable[[#This Row],[Order Date]])</f>
        <v>8</v>
      </c>
      <c r="F1583" s="3" t="str">
        <f>TEXT(SalesDataTable[[#This Row],[Order Date]],"mmm")</f>
        <v>Aug</v>
      </c>
      <c r="G1583" s="3" t="s">
        <v>20</v>
      </c>
      <c r="H1583" s="3" t="s">
        <v>33</v>
      </c>
      <c r="I1583" s="3" t="s">
        <v>2</v>
      </c>
      <c r="J1583" s="3" t="s">
        <v>13</v>
      </c>
      <c r="K1583" s="3" t="s">
        <v>23</v>
      </c>
      <c r="L1583" s="3" t="s">
        <v>24</v>
      </c>
      <c r="M1583" s="7">
        <v>1</v>
      </c>
      <c r="N1583" s="4">
        <v>335.26</v>
      </c>
      <c r="O1583" s="5">
        <v>0.05</v>
      </c>
      <c r="P1583" s="4">
        <v>193.73</v>
      </c>
      <c r="Q1583" s="4">
        <f t="shared" si="96"/>
        <v>318.49699999999996</v>
      </c>
      <c r="R1583" s="4">
        <f t="shared" si="97"/>
        <v>193.73</v>
      </c>
      <c r="S1583" s="4">
        <f t="shared" si="98"/>
        <v>124.76699999999997</v>
      </c>
      <c r="T1583" s="6">
        <f t="shared" si="99"/>
        <v>0.39173681384754011</v>
      </c>
    </row>
    <row r="1584" spans="1:20" ht="15.6">
      <c r="A1584" s="2">
        <v>3045</v>
      </c>
      <c r="B1584" s="10">
        <v>46240</v>
      </c>
      <c r="C1584" s="3">
        <f>YEAR(SalesDataTable[[#This Row],[Order Date]])</f>
        <v>2026</v>
      </c>
      <c r="D1584" s="13" t="str">
        <f>"Q"&amp;ROUNDUP(MONTH(SalesDataTable[[#This Row],[Order Date]])/3,0)</f>
        <v>Q3</v>
      </c>
      <c r="E1584" s="13">
        <f>MONTH(SalesDataTable[[#This Row],[Order Date]])</f>
        <v>8</v>
      </c>
      <c r="F1584" s="3" t="str">
        <f>TEXT(SalesDataTable[[#This Row],[Order Date]],"mmm")</f>
        <v>Aug</v>
      </c>
      <c r="G1584" s="3" t="s">
        <v>11</v>
      </c>
      <c r="H1584" s="3" t="s">
        <v>52</v>
      </c>
      <c r="I1584" s="3" t="s">
        <v>28</v>
      </c>
      <c r="J1584" s="3" t="s">
        <v>16</v>
      </c>
      <c r="K1584" s="3" t="s">
        <v>14</v>
      </c>
      <c r="L1584" s="3" t="s">
        <v>32</v>
      </c>
      <c r="M1584" s="7">
        <v>1</v>
      </c>
      <c r="N1584" s="4">
        <v>47.19</v>
      </c>
      <c r="O1584" s="5">
        <v>0.05</v>
      </c>
      <c r="P1584" s="4">
        <v>18.11</v>
      </c>
      <c r="Q1584" s="4">
        <f t="shared" si="96"/>
        <v>44.830499999999994</v>
      </c>
      <c r="R1584" s="4">
        <f t="shared" si="97"/>
        <v>18.11</v>
      </c>
      <c r="S1584" s="4">
        <f t="shared" si="98"/>
        <v>26.720499999999994</v>
      </c>
      <c r="T1584" s="6">
        <f t="shared" si="99"/>
        <v>0.59603395010093574</v>
      </c>
    </row>
    <row r="1585" spans="1:20" ht="15.6">
      <c r="A1585" s="2">
        <v>3340</v>
      </c>
      <c r="B1585" s="10">
        <v>46240</v>
      </c>
      <c r="C1585" s="3">
        <f>YEAR(SalesDataTable[[#This Row],[Order Date]])</f>
        <v>2026</v>
      </c>
      <c r="D1585" s="13" t="str">
        <f>"Q"&amp;ROUNDUP(MONTH(SalesDataTable[[#This Row],[Order Date]])/3,0)</f>
        <v>Q3</v>
      </c>
      <c r="E1585" s="13">
        <f>MONTH(SalesDataTable[[#This Row],[Order Date]])</f>
        <v>8</v>
      </c>
      <c r="F1585" s="3" t="str">
        <f>TEXT(SalesDataTable[[#This Row],[Order Date]],"mmm")</f>
        <v>Aug</v>
      </c>
      <c r="G1585" s="3" t="s">
        <v>11</v>
      </c>
      <c r="H1585" s="3" t="s">
        <v>52</v>
      </c>
      <c r="I1585" s="3" t="s">
        <v>28</v>
      </c>
      <c r="J1585" s="3" t="s">
        <v>3</v>
      </c>
      <c r="K1585" s="3" t="s">
        <v>9</v>
      </c>
      <c r="L1585" s="3" t="s">
        <v>10</v>
      </c>
      <c r="M1585" s="7">
        <v>3</v>
      </c>
      <c r="N1585" s="4">
        <v>91.57</v>
      </c>
      <c r="O1585" s="5">
        <v>0</v>
      </c>
      <c r="P1585" s="4">
        <v>44.52</v>
      </c>
      <c r="Q1585" s="4">
        <f t="shared" si="96"/>
        <v>274.70999999999998</v>
      </c>
      <c r="R1585" s="4">
        <f t="shared" si="97"/>
        <v>133.56</v>
      </c>
      <c r="S1585" s="4">
        <f t="shared" si="98"/>
        <v>141.14999999999998</v>
      </c>
      <c r="T1585" s="6">
        <f t="shared" si="99"/>
        <v>0.51381456808998571</v>
      </c>
    </row>
    <row r="1586" spans="1:20" ht="15.6">
      <c r="A1586" s="2">
        <v>3553</v>
      </c>
      <c r="B1586" s="10">
        <v>46240</v>
      </c>
      <c r="C1586" s="3">
        <f>YEAR(SalesDataTable[[#This Row],[Order Date]])</f>
        <v>2026</v>
      </c>
      <c r="D1586" s="13" t="str">
        <f>"Q"&amp;ROUNDUP(MONTH(SalesDataTable[[#This Row],[Order Date]])/3,0)</f>
        <v>Q3</v>
      </c>
      <c r="E1586" s="13">
        <f>MONTH(SalesDataTable[[#This Row],[Order Date]])</f>
        <v>8</v>
      </c>
      <c r="F1586" s="3" t="str">
        <f>TEXT(SalesDataTable[[#This Row],[Order Date]],"mmm")</f>
        <v>Aug</v>
      </c>
      <c r="G1586" s="3" t="s">
        <v>20</v>
      </c>
      <c r="H1586" s="3" t="s">
        <v>47</v>
      </c>
      <c r="I1586" s="3" t="s">
        <v>2</v>
      </c>
      <c r="J1586" s="3" t="s">
        <v>13</v>
      </c>
      <c r="K1586" s="3" t="s">
        <v>9</v>
      </c>
      <c r="L1586" s="3" t="s">
        <v>37</v>
      </c>
      <c r="M1586" s="7">
        <v>4</v>
      </c>
      <c r="N1586" s="4">
        <v>154.41999999999999</v>
      </c>
      <c r="O1586" s="5">
        <v>0</v>
      </c>
      <c r="P1586" s="4">
        <v>77.86</v>
      </c>
      <c r="Q1586" s="4">
        <f t="shared" si="96"/>
        <v>617.67999999999995</v>
      </c>
      <c r="R1586" s="4">
        <f t="shared" si="97"/>
        <v>311.44</v>
      </c>
      <c r="S1586" s="4">
        <f t="shared" si="98"/>
        <v>306.23999999999995</v>
      </c>
      <c r="T1586" s="6">
        <f t="shared" si="99"/>
        <v>0.49579070068643954</v>
      </c>
    </row>
    <row r="1587" spans="1:20" ht="15.6">
      <c r="A1587" s="2">
        <v>3807</v>
      </c>
      <c r="B1587" s="10">
        <v>46240</v>
      </c>
      <c r="C1587" s="3">
        <f>YEAR(SalesDataTable[[#This Row],[Order Date]])</f>
        <v>2026</v>
      </c>
      <c r="D1587" s="13" t="str">
        <f>"Q"&amp;ROUNDUP(MONTH(SalesDataTable[[#This Row],[Order Date]])/3,0)</f>
        <v>Q3</v>
      </c>
      <c r="E1587" s="13">
        <f>MONTH(SalesDataTable[[#This Row],[Order Date]])</f>
        <v>8</v>
      </c>
      <c r="F1587" s="3" t="str">
        <f>TEXT(SalesDataTable[[#This Row],[Order Date]],"mmm")</f>
        <v>Aug</v>
      </c>
      <c r="G1587" s="3" t="s">
        <v>0</v>
      </c>
      <c r="H1587" s="3" t="s">
        <v>1</v>
      </c>
      <c r="I1587" s="3" t="s">
        <v>28</v>
      </c>
      <c r="J1587" s="3" t="s">
        <v>3</v>
      </c>
      <c r="K1587" s="3" t="s">
        <v>4</v>
      </c>
      <c r="L1587" s="3" t="s">
        <v>22</v>
      </c>
      <c r="M1587" s="7">
        <v>2</v>
      </c>
      <c r="N1587" s="4">
        <v>49.91</v>
      </c>
      <c r="O1587" s="5">
        <v>0.05</v>
      </c>
      <c r="P1587" s="4">
        <v>21.86</v>
      </c>
      <c r="Q1587" s="4">
        <f t="shared" si="96"/>
        <v>94.828999999999994</v>
      </c>
      <c r="R1587" s="4">
        <f t="shared" si="97"/>
        <v>43.72</v>
      </c>
      <c r="S1587" s="4">
        <f t="shared" si="98"/>
        <v>51.108999999999995</v>
      </c>
      <c r="T1587" s="6">
        <f t="shared" si="99"/>
        <v>0.53895960096594919</v>
      </c>
    </row>
    <row r="1588" spans="1:20" ht="15.6">
      <c r="A1588" s="2">
        <v>4061</v>
      </c>
      <c r="B1588" s="10">
        <v>46240</v>
      </c>
      <c r="C1588" s="3">
        <f>YEAR(SalesDataTable[[#This Row],[Order Date]])</f>
        <v>2026</v>
      </c>
      <c r="D1588" s="13" t="str">
        <f>"Q"&amp;ROUNDUP(MONTH(SalesDataTable[[#This Row],[Order Date]])/3,0)</f>
        <v>Q3</v>
      </c>
      <c r="E1588" s="13">
        <f>MONTH(SalesDataTable[[#This Row],[Order Date]])</f>
        <v>8</v>
      </c>
      <c r="F1588" s="3" t="str">
        <f>TEXT(SalesDataTable[[#This Row],[Order Date]],"mmm")</f>
        <v>Aug</v>
      </c>
      <c r="G1588" s="3" t="s">
        <v>20</v>
      </c>
      <c r="H1588" s="3" t="s">
        <v>33</v>
      </c>
      <c r="I1588" s="3" t="s">
        <v>28</v>
      </c>
      <c r="J1588" s="3" t="s">
        <v>3</v>
      </c>
      <c r="K1588" s="3" t="s">
        <v>9</v>
      </c>
      <c r="L1588" s="3" t="s">
        <v>10</v>
      </c>
      <c r="M1588" s="7">
        <v>1</v>
      </c>
      <c r="N1588" s="4">
        <v>91.58</v>
      </c>
      <c r="O1588" s="5">
        <v>0.1</v>
      </c>
      <c r="P1588" s="4">
        <v>44.87</v>
      </c>
      <c r="Q1588" s="4">
        <f t="shared" si="96"/>
        <v>82.421999999999997</v>
      </c>
      <c r="R1588" s="4">
        <f t="shared" si="97"/>
        <v>44.87</v>
      </c>
      <c r="S1588" s="4">
        <f t="shared" si="98"/>
        <v>37.552</v>
      </c>
      <c r="T1588" s="6">
        <f t="shared" si="99"/>
        <v>0.45560651282424597</v>
      </c>
    </row>
    <row r="1589" spans="1:20" ht="15.6">
      <c r="A1589" s="2">
        <v>4645</v>
      </c>
      <c r="B1589" s="10">
        <v>46240</v>
      </c>
      <c r="C1589" s="3">
        <f>YEAR(SalesDataTable[[#This Row],[Order Date]])</f>
        <v>2026</v>
      </c>
      <c r="D1589" s="13" t="str">
        <f>"Q"&amp;ROUNDUP(MONTH(SalesDataTable[[#This Row],[Order Date]])/3,0)</f>
        <v>Q3</v>
      </c>
      <c r="E1589" s="13">
        <f>MONTH(SalesDataTable[[#This Row],[Order Date]])</f>
        <v>8</v>
      </c>
      <c r="F1589" s="3" t="str">
        <f>TEXT(SalesDataTable[[#This Row],[Order Date]],"mmm")</f>
        <v>Aug</v>
      </c>
      <c r="G1589" s="3" t="s">
        <v>11</v>
      </c>
      <c r="H1589" s="3" t="s">
        <v>39</v>
      </c>
      <c r="I1589" s="3" t="s">
        <v>2</v>
      </c>
      <c r="J1589" s="3" t="s">
        <v>13</v>
      </c>
      <c r="K1589" s="3" t="s">
        <v>34</v>
      </c>
      <c r="L1589" s="3" t="s">
        <v>35</v>
      </c>
      <c r="M1589" s="7">
        <v>3</v>
      </c>
      <c r="N1589" s="4">
        <v>41.11</v>
      </c>
      <c r="O1589" s="5">
        <v>0</v>
      </c>
      <c r="P1589" s="4">
        <v>14.49</v>
      </c>
      <c r="Q1589" s="4">
        <f t="shared" si="96"/>
        <v>123.33</v>
      </c>
      <c r="R1589" s="4">
        <f t="shared" si="97"/>
        <v>43.47</v>
      </c>
      <c r="S1589" s="4">
        <f t="shared" si="98"/>
        <v>79.86</v>
      </c>
      <c r="T1589" s="6">
        <f t="shared" si="99"/>
        <v>0.64753101435173921</v>
      </c>
    </row>
    <row r="1590" spans="1:20" ht="15.6">
      <c r="A1590" s="2">
        <v>5104</v>
      </c>
      <c r="B1590" s="10">
        <v>46240</v>
      </c>
      <c r="C1590" s="3">
        <f>YEAR(SalesDataTable[[#This Row],[Order Date]])</f>
        <v>2026</v>
      </c>
      <c r="D1590" s="13" t="str">
        <f>"Q"&amp;ROUNDUP(MONTH(SalesDataTable[[#This Row],[Order Date]])/3,0)</f>
        <v>Q3</v>
      </c>
      <c r="E1590" s="13">
        <f>MONTH(SalesDataTable[[#This Row],[Order Date]])</f>
        <v>8</v>
      </c>
      <c r="F1590" s="3" t="str">
        <f>TEXT(SalesDataTable[[#This Row],[Order Date]],"mmm")</f>
        <v>Aug</v>
      </c>
      <c r="G1590" s="3" t="s">
        <v>6</v>
      </c>
      <c r="H1590" s="3" t="s">
        <v>43</v>
      </c>
      <c r="I1590" s="3" t="s">
        <v>2</v>
      </c>
      <c r="J1590" s="3" t="s">
        <v>3</v>
      </c>
      <c r="K1590" s="3" t="s">
        <v>14</v>
      </c>
      <c r="L1590" s="3" t="s">
        <v>15</v>
      </c>
      <c r="M1590" s="7">
        <v>4</v>
      </c>
      <c r="N1590" s="4">
        <v>35.9</v>
      </c>
      <c r="O1590" s="5">
        <v>0</v>
      </c>
      <c r="P1590" s="4">
        <v>13.49</v>
      </c>
      <c r="Q1590" s="4">
        <f t="shared" si="96"/>
        <v>143.6</v>
      </c>
      <c r="R1590" s="4">
        <f t="shared" si="97"/>
        <v>53.96</v>
      </c>
      <c r="S1590" s="4">
        <f t="shared" si="98"/>
        <v>89.639999999999986</v>
      </c>
      <c r="T1590" s="6">
        <f t="shared" si="99"/>
        <v>0.62423398328690805</v>
      </c>
    </row>
    <row r="1591" spans="1:20" ht="15.6">
      <c r="A1591" s="2">
        <v>813</v>
      </c>
      <c r="B1591" s="10">
        <v>46241</v>
      </c>
      <c r="C1591" s="3">
        <f>YEAR(SalesDataTable[[#This Row],[Order Date]])</f>
        <v>2026</v>
      </c>
      <c r="D1591" s="13" t="str">
        <f>"Q"&amp;ROUNDUP(MONTH(SalesDataTable[[#This Row],[Order Date]])/3,0)</f>
        <v>Q3</v>
      </c>
      <c r="E1591" s="13">
        <f>MONTH(SalesDataTable[[#This Row],[Order Date]])</f>
        <v>8</v>
      </c>
      <c r="F1591" s="3" t="str">
        <f>TEXT(SalesDataTable[[#This Row],[Order Date]],"mmm")</f>
        <v>Aug</v>
      </c>
      <c r="G1591" s="3" t="s">
        <v>11</v>
      </c>
      <c r="H1591" s="3" t="s">
        <v>52</v>
      </c>
      <c r="I1591" s="3" t="s">
        <v>2</v>
      </c>
      <c r="J1591" s="3" t="s">
        <v>3</v>
      </c>
      <c r="K1591" s="3" t="s">
        <v>34</v>
      </c>
      <c r="L1591" s="3" t="s">
        <v>42</v>
      </c>
      <c r="M1591" s="7">
        <v>1</v>
      </c>
      <c r="N1591" s="4">
        <v>36.33</v>
      </c>
      <c r="O1591" s="5">
        <v>0.05</v>
      </c>
      <c r="P1591" s="4">
        <v>13.78</v>
      </c>
      <c r="Q1591" s="4">
        <f t="shared" si="96"/>
        <v>34.513499999999993</v>
      </c>
      <c r="R1591" s="4">
        <f t="shared" si="97"/>
        <v>13.78</v>
      </c>
      <c r="S1591" s="4">
        <f t="shared" si="98"/>
        <v>20.733499999999992</v>
      </c>
      <c r="T1591" s="6">
        <f t="shared" si="99"/>
        <v>0.60073594390600771</v>
      </c>
    </row>
    <row r="1592" spans="1:20" ht="15.6">
      <c r="A1592" s="2">
        <v>836</v>
      </c>
      <c r="B1592" s="10">
        <v>46241</v>
      </c>
      <c r="C1592" s="3">
        <f>YEAR(SalesDataTable[[#This Row],[Order Date]])</f>
        <v>2026</v>
      </c>
      <c r="D1592" s="13" t="str">
        <f>"Q"&amp;ROUNDUP(MONTH(SalesDataTable[[#This Row],[Order Date]])/3,0)</f>
        <v>Q3</v>
      </c>
      <c r="E1592" s="13">
        <f>MONTH(SalesDataTable[[#This Row],[Order Date]])</f>
        <v>8</v>
      </c>
      <c r="F1592" s="3" t="str">
        <f>TEXT(SalesDataTable[[#This Row],[Order Date]],"mmm")</f>
        <v>Aug</v>
      </c>
      <c r="G1592" s="3" t="s">
        <v>6</v>
      </c>
      <c r="H1592" s="3" t="s">
        <v>49</v>
      </c>
      <c r="I1592" s="3" t="s">
        <v>28</v>
      </c>
      <c r="J1592" s="3" t="s">
        <v>13</v>
      </c>
      <c r="K1592" s="3" t="s">
        <v>14</v>
      </c>
      <c r="L1592" s="3" t="s">
        <v>32</v>
      </c>
      <c r="M1592" s="7">
        <v>5</v>
      </c>
      <c r="N1592" s="4">
        <v>45.94</v>
      </c>
      <c r="O1592" s="5">
        <v>0.05</v>
      </c>
      <c r="P1592" s="4">
        <v>18.059999999999999</v>
      </c>
      <c r="Q1592" s="4">
        <f t="shared" si="96"/>
        <v>218.21499999999997</v>
      </c>
      <c r="R1592" s="4">
        <f t="shared" si="97"/>
        <v>90.3</v>
      </c>
      <c r="S1592" s="4">
        <f t="shared" si="98"/>
        <v>127.91499999999998</v>
      </c>
      <c r="T1592" s="6">
        <f t="shared" si="99"/>
        <v>0.5861879339183832</v>
      </c>
    </row>
    <row r="1593" spans="1:20" ht="15.6">
      <c r="A1593" s="2">
        <v>1266</v>
      </c>
      <c r="B1593" s="10">
        <v>46241</v>
      </c>
      <c r="C1593" s="3">
        <f>YEAR(SalesDataTable[[#This Row],[Order Date]])</f>
        <v>2026</v>
      </c>
      <c r="D1593" s="13" t="str">
        <f>"Q"&amp;ROUNDUP(MONTH(SalesDataTable[[#This Row],[Order Date]])/3,0)</f>
        <v>Q3</v>
      </c>
      <c r="E1593" s="13">
        <f>MONTH(SalesDataTable[[#This Row],[Order Date]])</f>
        <v>8</v>
      </c>
      <c r="F1593" s="3" t="str">
        <f>TEXT(SalesDataTable[[#This Row],[Order Date]],"mmm")</f>
        <v>Aug</v>
      </c>
      <c r="G1593" s="3" t="s">
        <v>0</v>
      </c>
      <c r="H1593" s="3" t="s">
        <v>50</v>
      </c>
      <c r="I1593" s="3" t="s">
        <v>19</v>
      </c>
      <c r="J1593" s="3" t="s">
        <v>3</v>
      </c>
      <c r="K1593" s="3" t="s">
        <v>34</v>
      </c>
      <c r="L1593" s="3" t="s">
        <v>42</v>
      </c>
      <c r="M1593" s="7">
        <v>1</v>
      </c>
      <c r="N1593" s="4">
        <v>36.630000000000003</v>
      </c>
      <c r="O1593" s="5">
        <v>0</v>
      </c>
      <c r="P1593" s="4">
        <v>13.7</v>
      </c>
      <c r="Q1593" s="4">
        <f t="shared" si="96"/>
        <v>36.630000000000003</v>
      </c>
      <c r="R1593" s="4">
        <f t="shared" si="97"/>
        <v>13.7</v>
      </c>
      <c r="S1593" s="4">
        <f t="shared" si="98"/>
        <v>22.930000000000003</v>
      </c>
      <c r="T1593" s="6">
        <f t="shared" si="99"/>
        <v>0.62598962598962604</v>
      </c>
    </row>
    <row r="1594" spans="1:20" ht="15.6">
      <c r="A1594" s="2">
        <v>2201</v>
      </c>
      <c r="B1594" s="10">
        <v>46241</v>
      </c>
      <c r="C1594" s="3">
        <f>YEAR(SalesDataTable[[#This Row],[Order Date]])</f>
        <v>2026</v>
      </c>
      <c r="D1594" s="13" t="str">
        <f>"Q"&amp;ROUNDUP(MONTH(SalesDataTable[[#This Row],[Order Date]])/3,0)</f>
        <v>Q3</v>
      </c>
      <c r="E1594" s="13">
        <f>MONTH(SalesDataTable[[#This Row],[Order Date]])</f>
        <v>8</v>
      </c>
      <c r="F1594" s="3" t="str">
        <f>TEXT(SalesDataTable[[#This Row],[Order Date]],"mmm")</f>
        <v>Aug</v>
      </c>
      <c r="G1594" s="3" t="s">
        <v>6</v>
      </c>
      <c r="H1594" s="3" t="s">
        <v>7</v>
      </c>
      <c r="I1594" s="3" t="s">
        <v>2</v>
      </c>
      <c r="J1594" s="3" t="s">
        <v>3</v>
      </c>
      <c r="K1594" s="3" t="s">
        <v>9</v>
      </c>
      <c r="L1594" s="3" t="s">
        <v>17</v>
      </c>
      <c r="M1594" s="7">
        <v>1</v>
      </c>
      <c r="N1594" s="4">
        <v>141.38</v>
      </c>
      <c r="O1594" s="5">
        <v>0.05</v>
      </c>
      <c r="P1594" s="4">
        <v>77.14</v>
      </c>
      <c r="Q1594" s="4">
        <f t="shared" si="96"/>
        <v>134.31099999999998</v>
      </c>
      <c r="R1594" s="4">
        <f t="shared" si="97"/>
        <v>77.14</v>
      </c>
      <c r="S1594" s="4">
        <f t="shared" si="98"/>
        <v>57.170999999999978</v>
      </c>
      <c r="T1594" s="6">
        <f t="shared" si="99"/>
        <v>0.42566133823737434</v>
      </c>
    </row>
    <row r="1595" spans="1:20" ht="15.6">
      <c r="A1595" s="2">
        <v>2382</v>
      </c>
      <c r="B1595" s="10">
        <v>46241</v>
      </c>
      <c r="C1595" s="3">
        <f>YEAR(SalesDataTable[[#This Row],[Order Date]])</f>
        <v>2026</v>
      </c>
      <c r="D1595" s="13" t="str">
        <f>"Q"&amp;ROUNDUP(MONTH(SalesDataTable[[#This Row],[Order Date]])/3,0)</f>
        <v>Q3</v>
      </c>
      <c r="E1595" s="13">
        <f>MONTH(SalesDataTable[[#This Row],[Order Date]])</f>
        <v>8</v>
      </c>
      <c r="F1595" s="3" t="str">
        <f>TEXT(SalesDataTable[[#This Row],[Order Date]],"mmm")</f>
        <v>Aug</v>
      </c>
      <c r="G1595" s="3" t="s">
        <v>6</v>
      </c>
      <c r="H1595" s="3" t="s">
        <v>49</v>
      </c>
      <c r="I1595" s="3" t="s">
        <v>19</v>
      </c>
      <c r="J1595" s="3" t="s">
        <v>3</v>
      </c>
      <c r="K1595" s="3" t="s">
        <v>23</v>
      </c>
      <c r="L1595" s="3" t="s">
        <v>24</v>
      </c>
      <c r="M1595" s="7">
        <v>3</v>
      </c>
      <c r="N1595" s="4">
        <v>343.45</v>
      </c>
      <c r="O1595" s="5">
        <v>0.05</v>
      </c>
      <c r="P1595" s="4">
        <v>195.73</v>
      </c>
      <c r="Q1595" s="4">
        <f t="shared" si="96"/>
        <v>978.83249999999987</v>
      </c>
      <c r="R1595" s="4">
        <f t="shared" si="97"/>
        <v>587.18999999999994</v>
      </c>
      <c r="S1595" s="4">
        <f t="shared" si="98"/>
        <v>391.64249999999993</v>
      </c>
      <c r="T1595" s="6">
        <f t="shared" si="99"/>
        <v>0.40011186796515236</v>
      </c>
    </row>
    <row r="1596" spans="1:20" ht="15.6">
      <c r="A1596" s="2">
        <v>1227</v>
      </c>
      <c r="B1596" s="10">
        <v>46242</v>
      </c>
      <c r="C1596" s="3">
        <f>YEAR(SalesDataTable[[#This Row],[Order Date]])</f>
        <v>2026</v>
      </c>
      <c r="D1596" s="13" t="str">
        <f>"Q"&amp;ROUNDUP(MONTH(SalesDataTable[[#This Row],[Order Date]])/3,0)</f>
        <v>Q3</v>
      </c>
      <c r="E1596" s="13">
        <f>MONTH(SalesDataTable[[#This Row],[Order Date]])</f>
        <v>8</v>
      </c>
      <c r="F1596" s="3" t="str">
        <f>TEXT(SalesDataTable[[#This Row],[Order Date]],"mmm")</f>
        <v>Aug</v>
      </c>
      <c r="G1596" s="3" t="s">
        <v>20</v>
      </c>
      <c r="H1596" s="3" t="s">
        <v>33</v>
      </c>
      <c r="I1596" s="3" t="s">
        <v>2</v>
      </c>
      <c r="J1596" s="3" t="s">
        <v>3</v>
      </c>
      <c r="K1596" s="3" t="s">
        <v>4</v>
      </c>
      <c r="L1596" s="3" t="s">
        <v>30</v>
      </c>
      <c r="M1596" s="7">
        <v>1</v>
      </c>
      <c r="N1596" s="4">
        <v>104.69</v>
      </c>
      <c r="O1596" s="5">
        <v>0</v>
      </c>
      <c r="P1596" s="4">
        <v>49.06</v>
      </c>
      <c r="Q1596" s="4">
        <f t="shared" si="96"/>
        <v>104.69</v>
      </c>
      <c r="R1596" s="4">
        <f t="shared" si="97"/>
        <v>49.06</v>
      </c>
      <c r="S1596" s="4">
        <f t="shared" si="98"/>
        <v>55.629999999999995</v>
      </c>
      <c r="T1596" s="6">
        <f t="shared" si="99"/>
        <v>0.53137835514375775</v>
      </c>
    </row>
    <row r="1597" spans="1:20" ht="15.6">
      <c r="A1597" s="2">
        <v>1843</v>
      </c>
      <c r="B1597" s="10">
        <v>46242</v>
      </c>
      <c r="C1597" s="3">
        <f>YEAR(SalesDataTable[[#This Row],[Order Date]])</f>
        <v>2026</v>
      </c>
      <c r="D1597" s="13" t="str">
        <f>"Q"&amp;ROUNDUP(MONTH(SalesDataTable[[#This Row],[Order Date]])/3,0)</f>
        <v>Q3</v>
      </c>
      <c r="E1597" s="13">
        <f>MONTH(SalesDataTable[[#This Row],[Order Date]])</f>
        <v>8</v>
      </c>
      <c r="F1597" s="3" t="str">
        <f>TEXT(SalesDataTable[[#This Row],[Order Date]],"mmm")</f>
        <v>Aug</v>
      </c>
      <c r="G1597" s="3" t="s">
        <v>20</v>
      </c>
      <c r="H1597" s="3" t="s">
        <v>33</v>
      </c>
      <c r="I1597" s="3" t="s">
        <v>2</v>
      </c>
      <c r="J1597" s="3" t="s">
        <v>13</v>
      </c>
      <c r="K1597" s="3" t="s">
        <v>23</v>
      </c>
      <c r="L1597" s="3" t="s">
        <v>24</v>
      </c>
      <c r="M1597" s="7">
        <v>2</v>
      </c>
      <c r="N1597" s="4">
        <v>341.23</v>
      </c>
      <c r="O1597" s="5">
        <v>0.05</v>
      </c>
      <c r="P1597" s="4">
        <v>192.5</v>
      </c>
      <c r="Q1597" s="4">
        <f t="shared" si="96"/>
        <v>648.33699999999999</v>
      </c>
      <c r="R1597" s="4">
        <f t="shared" si="97"/>
        <v>385</v>
      </c>
      <c r="S1597" s="4">
        <f t="shared" si="98"/>
        <v>263.33699999999999</v>
      </c>
      <c r="T1597" s="6">
        <f t="shared" si="99"/>
        <v>0.40617302421425894</v>
      </c>
    </row>
    <row r="1598" spans="1:20" ht="15.6">
      <c r="A1598" s="2">
        <v>2369</v>
      </c>
      <c r="B1598" s="10">
        <v>46242</v>
      </c>
      <c r="C1598" s="3">
        <f>YEAR(SalesDataTable[[#This Row],[Order Date]])</f>
        <v>2026</v>
      </c>
      <c r="D1598" s="13" t="str">
        <f>"Q"&amp;ROUNDUP(MONTH(SalesDataTable[[#This Row],[Order Date]])/3,0)</f>
        <v>Q3</v>
      </c>
      <c r="E1598" s="13">
        <f>MONTH(SalesDataTable[[#This Row],[Order Date]])</f>
        <v>8</v>
      </c>
      <c r="F1598" s="3" t="str">
        <f>TEXT(SalesDataTable[[#This Row],[Order Date]],"mmm")</f>
        <v>Aug</v>
      </c>
      <c r="G1598" s="3" t="s">
        <v>20</v>
      </c>
      <c r="H1598" s="3" t="s">
        <v>33</v>
      </c>
      <c r="I1598" s="3" t="s">
        <v>19</v>
      </c>
      <c r="J1598" s="3" t="s">
        <v>13</v>
      </c>
      <c r="K1598" s="3" t="s">
        <v>23</v>
      </c>
      <c r="L1598" s="3" t="s">
        <v>51</v>
      </c>
      <c r="M1598" s="7">
        <v>1</v>
      </c>
      <c r="N1598" s="4">
        <v>125.95</v>
      </c>
      <c r="O1598" s="5">
        <v>0.05</v>
      </c>
      <c r="P1598" s="4">
        <v>61.9</v>
      </c>
      <c r="Q1598" s="4">
        <f t="shared" si="96"/>
        <v>119.6525</v>
      </c>
      <c r="R1598" s="4">
        <f t="shared" si="97"/>
        <v>61.9</v>
      </c>
      <c r="S1598" s="4">
        <f t="shared" si="98"/>
        <v>57.752500000000005</v>
      </c>
      <c r="T1598" s="6">
        <f t="shared" si="99"/>
        <v>0.48266856104134892</v>
      </c>
    </row>
    <row r="1599" spans="1:20" ht="15.6">
      <c r="A1599" s="2">
        <v>2386</v>
      </c>
      <c r="B1599" s="10">
        <v>46242</v>
      </c>
      <c r="C1599" s="3">
        <f>YEAR(SalesDataTable[[#This Row],[Order Date]])</f>
        <v>2026</v>
      </c>
      <c r="D1599" s="13" t="str">
        <f>"Q"&amp;ROUNDUP(MONTH(SalesDataTable[[#This Row],[Order Date]])/3,0)</f>
        <v>Q3</v>
      </c>
      <c r="E1599" s="13">
        <f>MONTH(SalesDataTable[[#This Row],[Order Date]])</f>
        <v>8</v>
      </c>
      <c r="F1599" s="3" t="str">
        <f>TEXT(SalesDataTable[[#This Row],[Order Date]],"mmm")</f>
        <v>Aug</v>
      </c>
      <c r="G1599" s="3" t="s">
        <v>6</v>
      </c>
      <c r="H1599" s="3" t="s">
        <v>7</v>
      </c>
      <c r="I1599" s="3" t="s">
        <v>2</v>
      </c>
      <c r="J1599" s="3" t="s">
        <v>3</v>
      </c>
      <c r="K1599" s="3" t="s">
        <v>9</v>
      </c>
      <c r="L1599" s="3" t="s">
        <v>10</v>
      </c>
      <c r="M1599" s="7">
        <v>6</v>
      </c>
      <c r="N1599" s="4">
        <v>91.9</v>
      </c>
      <c r="O1599" s="5">
        <v>0.05</v>
      </c>
      <c r="P1599" s="4">
        <v>44.69</v>
      </c>
      <c r="Q1599" s="4">
        <f t="shared" si="96"/>
        <v>523.83000000000004</v>
      </c>
      <c r="R1599" s="4">
        <f t="shared" si="97"/>
        <v>268.14</v>
      </c>
      <c r="S1599" s="4">
        <f t="shared" si="98"/>
        <v>255.69000000000005</v>
      </c>
      <c r="T1599" s="6">
        <f t="shared" si="99"/>
        <v>0.48811637363266713</v>
      </c>
    </row>
    <row r="1600" spans="1:20" ht="15.6">
      <c r="A1600" s="2">
        <v>2579</v>
      </c>
      <c r="B1600" s="10">
        <v>46242</v>
      </c>
      <c r="C1600" s="3">
        <f>YEAR(SalesDataTable[[#This Row],[Order Date]])</f>
        <v>2026</v>
      </c>
      <c r="D1600" s="13" t="str">
        <f>"Q"&amp;ROUNDUP(MONTH(SalesDataTable[[#This Row],[Order Date]])/3,0)</f>
        <v>Q3</v>
      </c>
      <c r="E1600" s="13">
        <f>MONTH(SalesDataTable[[#This Row],[Order Date]])</f>
        <v>8</v>
      </c>
      <c r="F1600" s="3" t="str">
        <f>TEXT(SalesDataTable[[#This Row],[Order Date]],"mmm")</f>
        <v>Aug</v>
      </c>
      <c r="G1600" s="3" t="s">
        <v>20</v>
      </c>
      <c r="H1600" s="3" t="s">
        <v>33</v>
      </c>
      <c r="I1600" s="3" t="s">
        <v>19</v>
      </c>
      <c r="J1600" s="3" t="s">
        <v>3</v>
      </c>
      <c r="K1600" s="3" t="s">
        <v>23</v>
      </c>
      <c r="L1600" s="3" t="s">
        <v>40</v>
      </c>
      <c r="M1600" s="7">
        <v>1</v>
      </c>
      <c r="N1600" s="4">
        <v>81.22</v>
      </c>
      <c r="O1600" s="5">
        <v>0</v>
      </c>
      <c r="P1600" s="4">
        <v>39.18</v>
      </c>
      <c r="Q1600" s="4">
        <f t="shared" si="96"/>
        <v>81.22</v>
      </c>
      <c r="R1600" s="4">
        <f t="shared" si="97"/>
        <v>39.18</v>
      </c>
      <c r="S1600" s="4">
        <f t="shared" si="98"/>
        <v>42.04</v>
      </c>
      <c r="T1600" s="6">
        <f t="shared" si="99"/>
        <v>0.51760650086185667</v>
      </c>
    </row>
    <row r="1601" spans="1:20" ht="15.6">
      <c r="A1601" s="2">
        <v>3075</v>
      </c>
      <c r="B1601" s="10">
        <v>46242</v>
      </c>
      <c r="C1601" s="3">
        <f>YEAR(SalesDataTable[[#This Row],[Order Date]])</f>
        <v>2026</v>
      </c>
      <c r="D1601" s="13" t="str">
        <f>"Q"&amp;ROUNDUP(MONTH(SalesDataTable[[#This Row],[Order Date]])/3,0)</f>
        <v>Q3</v>
      </c>
      <c r="E1601" s="13">
        <f>MONTH(SalesDataTable[[#This Row],[Order Date]])</f>
        <v>8</v>
      </c>
      <c r="F1601" s="3" t="str">
        <f>TEXT(SalesDataTable[[#This Row],[Order Date]],"mmm")</f>
        <v>Aug</v>
      </c>
      <c r="G1601" s="3" t="s">
        <v>0</v>
      </c>
      <c r="H1601" s="3" t="s">
        <v>1</v>
      </c>
      <c r="I1601" s="3" t="s">
        <v>2</v>
      </c>
      <c r="J1601" s="3" t="s">
        <v>16</v>
      </c>
      <c r="K1601" s="3" t="s">
        <v>9</v>
      </c>
      <c r="L1601" s="3" t="s">
        <v>46</v>
      </c>
      <c r="M1601" s="7">
        <v>2</v>
      </c>
      <c r="N1601" s="4">
        <v>72.31</v>
      </c>
      <c r="O1601" s="5">
        <v>0</v>
      </c>
      <c r="P1601" s="4">
        <v>31.75</v>
      </c>
      <c r="Q1601" s="4">
        <f t="shared" si="96"/>
        <v>144.62</v>
      </c>
      <c r="R1601" s="4">
        <f t="shared" si="97"/>
        <v>63.5</v>
      </c>
      <c r="S1601" s="4">
        <f t="shared" si="98"/>
        <v>81.12</v>
      </c>
      <c r="T1601" s="6">
        <f t="shared" si="99"/>
        <v>0.56091826856589688</v>
      </c>
    </row>
    <row r="1602" spans="1:20" ht="15.6">
      <c r="A1602" s="2">
        <v>3982</v>
      </c>
      <c r="B1602" s="10">
        <v>46242</v>
      </c>
      <c r="C1602" s="3">
        <f>YEAR(SalesDataTable[[#This Row],[Order Date]])</f>
        <v>2026</v>
      </c>
      <c r="D1602" s="13" t="str">
        <f>"Q"&amp;ROUNDUP(MONTH(SalesDataTable[[#This Row],[Order Date]])/3,0)</f>
        <v>Q3</v>
      </c>
      <c r="E1602" s="13">
        <f>MONTH(SalesDataTable[[#This Row],[Order Date]])</f>
        <v>8</v>
      </c>
      <c r="F1602" s="3" t="str">
        <f>TEXT(SalesDataTable[[#This Row],[Order Date]],"mmm")</f>
        <v>Aug</v>
      </c>
      <c r="G1602" s="3" t="s">
        <v>11</v>
      </c>
      <c r="H1602" s="3" t="s">
        <v>12</v>
      </c>
      <c r="I1602" s="3" t="s">
        <v>19</v>
      </c>
      <c r="J1602" s="3" t="s">
        <v>3</v>
      </c>
      <c r="K1602" s="3" t="s">
        <v>23</v>
      </c>
      <c r="L1602" s="3" t="s">
        <v>40</v>
      </c>
      <c r="M1602" s="7">
        <v>1</v>
      </c>
      <c r="N1602" s="4">
        <v>79.989999999999995</v>
      </c>
      <c r="O1602" s="5">
        <v>0.05</v>
      </c>
      <c r="P1602" s="4">
        <v>40.25</v>
      </c>
      <c r="Q1602" s="4">
        <f t="shared" ref="Q1602:Q1665" si="100">M1602*N1602*(1-O1602)</f>
        <v>75.990499999999997</v>
      </c>
      <c r="R1602" s="4">
        <f t="shared" ref="R1602:R1665" si="101">M1602*P1602</f>
        <v>40.25</v>
      </c>
      <c r="S1602" s="4">
        <f t="shared" ref="S1602:S1665" si="102">Q1602-R1602</f>
        <v>35.740499999999997</v>
      </c>
      <c r="T1602" s="6">
        <f t="shared" ref="T1602:T1665" si="103">IFERROR(S1602/Q1602,0)</f>
        <v>0.47032852790809376</v>
      </c>
    </row>
    <row r="1603" spans="1:20" ht="15.6">
      <c r="A1603" s="2">
        <v>4530</v>
      </c>
      <c r="B1603" s="10">
        <v>46242</v>
      </c>
      <c r="C1603" s="3">
        <f>YEAR(SalesDataTable[[#This Row],[Order Date]])</f>
        <v>2026</v>
      </c>
      <c r="D1603" s="13" t="str">
        <f>"Q"&amp;ROUNDUP(MONTH(SalesDataTable[[#This Row],[Order Date]])/3,0)</f>
        <v>Q3</v>
      </c>
      <c r="E1603" s="13">
        <f>MONTH(SalesDataTable[[#This Row],[Order Date]])</f>
        <v>8</v>
      </c>
      <c r="F1603" s="3" t="str">
        <f>TEXT(SalesDataTable[[#This Row],[Order Date]],"mmm")</f>
        <v>Aug</v>
      </c>
      <c r="G1603" s="3" t="s">
        <v>20</v>
      </c>
      <c r="H1603" s="3" t="s">
        <v>47</v>
      </c>
      <c r="I1603" s="3" t="s">
        <v>2</v>
      </c>
      <c r="J1603" s="3" t="s">
        <v>13</v>
      </c>
      <c r="K1603" s="3" t="s">
        <v>9</v>
      </c>
      <c r="L1603" s="3" t="s">
        <v>37</v>
      </c>
      <c r="M1603" s="7">
        <v>1</v>
      </c>
      <c r="N1603" s="4">
        <v>151.87</v>
      </c>
      <c r="O1603" s="5">
        <v>0.1</v>
      </c>
      <c r="P1603" s="4">
        <v>76.97</v>
      </c>
      <c r="Q1603" s="4">
        <f t="shared" si="100"/>
        <v>136.68300000000002</v>
      </c>
      <c r="R1603" s="4">
        <f t="shared" si="101"/>
        <v>76.97</v>
      </c>
      <c r="S1603" s="4">
        <f t="shared" si="102"/>
        <v>59.713000000000022</v>
      </c>
      <c r="T1603" s="6">
        <f t="shared" si="103"/>
        <v>0.4368721786908395</v>
      </c>
    </row>
    <row r="1604" spans="1:20" ht="15.6">
      <c r="A1604" s="2">
        <v>4641</v>
      </c>
      <c r="B1604" s="10">
        <v>46242</v>
      </c>
      <c r="C1604" s="3">
        <f>YEAR(SalesDataTable[[#This Row],[Order Date]])</f>
        <v>2026</v>
      </c>
      <c r="D1604" s="13" t="str">
        <f>"Q"&amp;ROUNDUP(MONTH(SalesDataTable[[#This Row],[Order Date]])/3,0)</f>
        <v>Q3</v>
      </c>
      <c r="E1604" s="13">
        <f>MONTH(SalesDataTable[[#This Row],[Order Date]])</f>
        <v>8</v>
      </c>
      <c r="F1604" s="3" t="str">
        <f>TEXT(SalesDataTable[[#This Row],[Order Date]],"mmm")</f>
        <v>Aug</v>
      </c>
      <c r="G1604" s="3" t="s">
        <v>20</v>
      </c>
      <c r="H1604" s="3" t="s">
        <v>33</v>
      </c>
      <c r="I1604" s="3" t="s">
        <v>28</v>
      </c>
      <c r="J1604" s="3" t="s">
        <v>13</v>
      </c>
      <c r="K1604" s="3" t="s">
        <v>9</v>
      </c>
      <c r="L1604" s="3" t="s">
        <v>37</v>
      </c>
      <c r="M1604" s="7">
        <v>1</v>
      </c>
      <c r="N1604" s="4">
        <v>156.55000000000001</v>
      </c>
      <c r="O1604" s="5">
        <v>0</v>
      </c>
      <c r="P1604" s="4">
        <v>80.430000000000007</v>
      </c>
      <c r="Q1604" s="4">
        <f t="shared" si="100"/>
        <v>156.55000000000001</v>
      </c>
      <c r="R1604" s="4">
        <f t="shared" si="101"/>
        <v>80.430000000000007</v>
      </c>
      <c r="S1604" s="4">
        <f t="shared" si="102"/>
        <v>76.12</v>
      </c>
      <c r="T1604" s="6">
        <f t="shared" si="103"/>
        <v>0.48623442989460236</v>
      </c>
    </row>
    <row r="1605" spans="1:20" ht="15.6">
      <c r="A1605" s="2">
        <v>4778</v>
      </c>
      <c r="B1605" s="10">
        <v>46242</v>
      </c>
      <c r="C1605" s="3">
        <f>YEAR(SalesDataTable[[#This Row],[Order Date]])</f>
        <v>2026</v>
      </c>
      <c r="D1605" s="13" t="str">
        <f>"Q"&amp;ROUNDUP(MONTH(SalesDataTable[[#This Row],[Order Date]])/3,0)</f>
        <v>Q3</v>
      </c>
      <c r="E1605" s="13">
        <f>MONTH(SalesDataTable[[#This Row],[Order Date]])</f>
        <v>8</v>
      </c>
      <c r="F1605" s="3" t="str">
        <f>TEXT(SalesDataTable[[#This Row],[Order Date]],"mmm")</f>
        <v>Aug</v>
      </c>
      <c r="G1605" s="3" t="s">
        <v>6</v>
      </c>
      <c r="H1605" s="3" t="s">
        <v>43</v>
      </c>
      <c r="I1605" s="3" t="s">
        <v>19</v>
      </c>
      <c r="J1605" s="3" t="s">
        <v>13</v>
      </c>
      <c r="K1605" s="3" t="s">
        <v>9</v>
      </c>
      <c r="L1605" s="3" t="s">
        <v>37</v>
      </c>
      <c r="M1605" s="7">
        <v>1</v>
      </c>
      <c r="N1605" s="4">
        <v>152.72</v>
      </c>
      <c r="O1605" s="5">
        <v>0</v>
      </c>
      <c r="P1605" s="4">
        <v>77.73</v>
      </c>
      <c r="Q1605" s="4">
        <f t="shared" si="100"/>
        <v>152.72</v>
      </c>
      <c r="R1605" s="4">
        <f t="shared" si="101"/>
        <v>77.73</v>
      </c>
      <c r="S1605" s="4">
        <f t="shared" si="102"/>
        <v>74.989999999999995</v>
      </c>
      <c r="T1605" s="6">
        <f t="shared" si="103"/>
        <v>0.4910293347302252</v>
      </c>
    </row>
    <row r="1606" spans="1:20" ht="15.6">
      <c r="A1606" s="2">
        <v>5132</v>
      </c>
      <c r="B1606" s="10">
        <v>46242</v>
      </c>
      <c r="C1606" s="3">
        <f>YEAR(SalesDataTable[[#This Row],[Order Date]])</f>
        <v>2026</v>
      </c>
      <c r="D1606" s="13" t="str">
        <f>"Q"&amp;ROUNDUP(MONTH(SalesDataTable[[#This Row],[Order Date]])/3,0)</f>
        <v>Q3</v>
      </c>
      <c r="E1606" s="13">
        <f>MONTH(SalesDataTable[[#This Row],[Order Date]])</f>
        <v>8</v>
      </c>
      <c r="F1606" s="3" t="str">
        <f>TEXT(SalesDataTable[[#This Row],[Order Date]],"mmm")</f>
        <v>Aug</v>
      </c>
      <c r="G1606" s="3" t="s">
        <v>6</v>
      </c>
      <c r="H1606" s="3" t="s">
        <v>43</v>
      </c>
      <c r="I1606" s="3" t="s">
        <v>2</v>
      </c>
      <c r="J1606" s="3" t="s">
        <v>16</v>
      </c>
      <c r="K1606" s="3" t="s">
        <v>4</v>
      </c>
      <c r="L1606" s="3" t="s">
        <v>26</v>
      </c>
      <c r="M1606" s="7">
        <v>1</v>
      </c>
      <c r="N1606" s="4">
        <v>40.51</v>
      </c>
      <c r="O1606" s="5">
        <v>0.05</v>
      </c>
      <c r="P1606" s="4">
        <v>16.29</v>
      </c>
      <c r="Q1606" s="4">
        <f t="shared" si="100"/>
        <v>38.484499999999997</v>
      </c>
      <c r="R1606" s="4">
        <f t="shared" si="101"/>
        <v>16.29</v>
      </c>
      <c r="S1606" s="4">
        <f t="shared" si="102"/>
        <v>22.194499999999998</v>
      </c>
      <c r="T1606" s="6">
        <f t="shared" si="103"/>
        <v>0.57671270251659756</v>
      </c>
    </row>
    <row r="1607" spans="1:20" ht="15.6">
      <c r="A1607" s="2">
        <v>227</v>
      </c>
      <c r="B1607" s="10">
        <v>46243</v>
      </c>
      <c r="C1607" s="3">
        <f>YEAR(SalesDataTable[[#This Row],[Order Date]])</f>
        <v>2026</v>
      </c>
      <c r="D1607" s="13" t="str">
        <f>"Q"&amp;ROUNDUP(MONTH(SalesDataTable[[#This Row],[Order Date]])/3,0)</f>
        <v>Q3</v>
      </c>
      <c r="E1607" s="13">
        <f>MONTH(SalesDataTable[[#This Row],[Order Date]])</f>
        <v>8</v>
      </c>
      <c r="F1607" s="3" t="str">
        <f>TEXT(SalesDataTable[[#This Row],[Order Date]],"mmm")</f>
        <v>Aug</v>
      </c>
      <c r="G1607" s="3" t="s">
        <v>20</v>
      </c>
      <c r="H1607" s="3" t="s">
        <v>31</v>
      </c>
      <c r="I1607" s="3" t="s">
        <v>28</v>
      </c>
      <c r="J1607" s="3" t="s">
        <v>3</v>
      </c>
      <c r="K1607" s="3" t="s">
        <v>34</v>
      </c>
      <c r="L1607" s="3" t="s">
        <v>35</v>
      </c>
      <c r="M1607" s="7">
        <v>3</v>
      </c>
      <c r="N1607" s="4">
        <v>40.61</v>
      </c>
      <c r="O1607" s="5">
        <v>0</v>
      </c>
      <c r="P1607" s="4">
        <v>14.72</v>
      </c>
      <c r="Q1607" s="4">
        <f t="shared" si="100"/>
        <v>121.83</v>
      </c>
      <c r="R1607" s="4">
        <f t="shared" si="101"/>
        <v>44.160000000000004</v>
      </c>
      <c r="S1607" s="4">
        <f t="shared" si="102"/>
        <v>77.669999999999987</v>
      </c>
      <c r="T1607" s="6">
        <f t="shared" si="103"/>
        <v>0.63752770253632096</v>
      </c>
    </row>
    <row r="1608" spans="1:20" ht="15.6">
      <c r="A1608" s="2">
        <v>390</v>
      </c>
      <c r="B1608" s="10">
        <v>46243</v>
      </c>
      <c r="C1608" s="3">
        <f>YEAR(SalesDataTable[[#This Row],[Order Date]])</f>
        <v>2026</v>
      </c>
      <c r="D1608" s="13" t="str">
        <f>"Q"&amp;ROUNDUP(MONTH(SalesDataTable[[#This Row],[Order Date]])/3,0)</f>
        <v>Q3</v>
      </c>
      <c r="E1608" s="13">
        <f>MONTH(SalesDataTable[[#This Row],[Order Date]])</f>
        <v>8</v>
      </c>
      <c r="F1608" s="3" t="str">
        <f>TEXT(SalesDataTable[[#This Row],[Order Date]],"mmm")</f>
        <v>Aug</v>
      </c>
      <c r="G1608" s="3" t="s">
        <v>11</v>
      </c>
      <c r="H1608" s="3" t="s">
        <v>25</v>
      </c>
      <c r="I1608" s="3" t="s">
        <v>19</v>
      </c>
      <c r="J1608" s="3" t="s">
        <v>13</v>
      </c>
      <c r="K1608" s="3" t="s">
        <v>9</v>
      </c>
      <c r="L1608" s="3" t="s">
        <v>10</v>
      </c>
      <c r="M1608" s="7">
        <v>1</v>
      </c>
      <c r="N1608" s="4">
        <v>93.41</v>
      </c>
      <c r="O1608" s="5">
        <v>0.05</v>
      </c>
      <c r="P1608" s="4">
        <v>44.7</v>
      </c>
      <c r="Q1608" s="4">
        <f t="shared" si="100"/>
        <v>88.739499999999992</v>
      </c>
      <c r="R1608" s="4">
        <f t="shared" si="101"/>
        <v>44.7</v>
      </c>
      <c r="S1608" s="4">
        <f t="shared" si="102"/>
        <v>44.03949999999999</v>
      </c>
      <c r="T1608" s="6">
        <f t="shared" si="103"/>
        <v>0.49627843294136198</v>
      </c>
    </row>
    <row r="1609" spans="1:20" ht="15.6">
      <c r="A1609" s="2">
        <v>859</v>
      </c>
      <c r="B1609" s="10">
        <v>46243</v>
      </c>
      <c r="C1609" s="3">
        <f>YEAR(SalesDataTable[[#This Row],[Order Date]])</f>
        <v>2026</v>
      </c>
      <c r="D1609" s="13" t="str">
        <f>"Q"&amp;ROUNDUP(MONTH(SalesDataTable[[#This Row],[Order Date]])/3,0)</f>
        <v>Q3</v>
      </c>
      <c r="E1609" s="13">
        <f>MONTH(SalesDataTable[[#This Row],[Order Date]])</f>
        <v>8</v>
      </c>
      <c r="F1609" s="3" t="str">
        <f>TEXT(SalesDataTable[[#This Row],[Order Date]],"mmm")</f>
        <v>Aug</v>
      </c>
      <c r="G1609" s="3" t="s">
        <v>0</v>
      </c>
      <c r="H1609" s="3" t="s">
        <v>1</v>
      </c>
      <c r="I1609" s="3" t="s">
        <v>19</v>
      </c>
      <c r="J1609" s="3" t="s">
        <v>13</v>
      </c>
      <c r="K1609" s="3" t="s">
        <v>9</v>
      </c>
      <c r="L1609" s="3" t="s">
        <v>10</v>
      </c>
      <c r="M1609" s="7">
        <v>2</v>
      </c>
      <c r="N1609" s="4">
        <v>90.23</v>
      </c>
      <c r="O1609" s="5">
        <v>0</v>
      </c>
      <c r="P1609" s="4">
        <v>44.22</v>
      </c>
      <c r="Q1609" s="4">
        <f t="shared" si="100"/>
        <v>180.46</v>
      </c>
      <c r="R1609" s="4">
        <f t="shared" si="101"/>
        <v>88.44</v>
      </c>
      <c r="S1609" s="4">
        <f t="shared" si="102"/>
        <v>92.02000000000001</v>
      </c>
      <c r="T1609" s="6">
        <f t="shared" si="103"/>
        <v>0.50991909564446414</v>
      </c>
    </row>
    <row r="1610" spans="1:20" ht="15.6">
      <c r="A1610" s="2">
        <v>1468</v>
      </c>
      <c r="B1610" s="10">
        <v>46243</v>
      </c>
      <c r="C1610" s="3">
        <f>YEAR(SalesDataTable[[#This Row],[Order Date]])</f>
        <v>2026</v>
      </c>
      <c r="D1610" s="13" t="str">
        <f>"Q"&amp;ROUNDUP(MONTH(SalesDataTable[[#This Row],[Order Date]])/3,0)</f>
        <v>Q3</v>
      </c>
      <c r="E1610" s="13">
        <f>MONTH(SalesDataTable[[#This Row],[Order Date]])</f>
        <v>8</v>
      </c>
      <c r="F1610" s="3" t="str">
        <f>TEXT(SalesDataTable[[#This Row],[Order Date]],"mmm")</f>
        <v>Aug</v>
      </c>
      <c r="G1610" s="3" t="s">
        <v>6</v>
      </c>
      <c r="H1610" s="3" t="s">
        <v>41</v>
      </c>
      <c r="I1610" s="3" t="s">
        <v>19</v>
      </c>
      <c r="J1610" s="3" t="s">
        <v>3</v>
      </c>
      <c r="K1610" s="3" t="s">
        <v>4</v>
      </c>
      <c r="L1610" s="3" t="s">
        <v>22</v>
      </c>
      <c r="M1610" s="7">
        <v>1</v>
      </c>
      <c r="N1610" s="4">
        <v>51.75</v>
      </c>
      <c r="O1610" s="5">
        <v>0</v>
      </c>
      <c r="P1610" s="4">
        <v>22.36</v>
      </c>
      <c r="Q1610" s="4">
        <f t="shared" si="100"/>
        <v>51.75</v>
      </c>
      <c r="R1610" s="4">
        <f t="shared" si="101"/>
        <v>22.36</v>
      </c>
      <c r="S1610" s="4">
        <f t="shared" si="102"/>
        <v>29.39</v>
      </c>
      <c r="T1610" s="6">
        <f t="shared" si="103"/>
        <v>0.56792270531400968</v>
      </c>
    </row>
    <row r="1611" spans="1:20" ht="15.6">
      <c r="A1611" s="2">
        <v>2356</v>
      </c>
      <c r="B1611" s="10">
        <v>46243</v>
      </c>
      <c r="C1611" s="3">
        <f>YEAR(SalesDataTable[[#This Row],[Order Date]])</f>
        <v>2026</v>
      </c>
      <c r="D1611" s="13" t="str">
        <f>"Q"&amp;ROUNDUP(MONTH(SalesDataTable[[#This Row],[Order Date]])/3,0)</f>
        <v>Q3</v>
      </c>
      <c r="E1611" s="13">
        <f>MONTH(SalesDataTable[[#This Row],[Order Date]])</f>
        <v>8</v>
      </c>
      <c r="F1611" s="3" t="str">
        <f>TEXT(SalesDataTable[[#This Row],[Order Date]],"mmm")</f>
        <v>Aug</v>
      </c>
      <c r="G1611" s="3" t="s">
        <v>20</v>
      </c>
      <c r="H1611" s="3" t="s">
        <v>47</v>
      </c>
      <c r="I1611" s="3" t="s">
        <v>19</v>
      </c>
      <c r="J1611" s="3" t="s">
        <v>13</v>
      </c>
      <c r="K1611" s="3" t="s">
        <v>4</v>
      </c>
      <c r="L1611" s="3" t="s">
        <v>30</v>
      </c>
      <c r="M1611" s="7">
        <v>3</v>
      </c>
      <c r="N1611" s="4">
        <v>102.91</v>
      </c>
      <c r="O1611" s="5">
        <v>0.1</v>
      </c>
      <c r="P1611" s="4">
        <v>50.23</v>
      </c>
      <c r="Q1611" s="4">
        <f t="shared" si="100"/>
        <v>277.85700000000003</v>
      </c>
      <c r="R1611" s="4">
        <f t="shared" si="101"/>
        <v>150.69</v>
      </c>
      <c r="S1611" s="4">
        <f t="shared" si="102"/>
        <v>127.16700000000003</v>
      </c>
      <c r="T1611" s="6">
        <f t="shared" si="103"/>
        <v>0.45767067232425318</v>
      </c>
    </row>
    <row r="1612" spans="1:20" ht="15.6">
      <c r="A1612" s="2">
        <v>3556</v>
      </c>
      <c r="B1612" s="10">
        <v>46243</v>
      </c>
      <c r="C1612" s="3">
        <f>YEAR(SalesDataTable[[#This Row],[Order Date]])</f>
        <v>2026</v>
      </c>
      <c r="D1612" s="13" t="str">
        <f>"Q"&amp;ROUNDUP(MONTH(SalesDataTable[[#This Row],[Order Date]])/3,0)</f>
        <v>Q3</v>
      </c>
      <c r="E1612" s="13">
        <f>MONTH(SalesDataTable[[#This Row],[Order Date]])</f>
        <v>8</v>
      </c>
      <c r="F1612" s="3" t="str">
        <f>TEXT(SalesDataTable[[#This Row],[Order Date]],"mmm")</f>
        <v>Aug</v>
      </c>
      <c r="G1612" s="3" t="s">
        <v>11</v>
      </c>
      <c r="H1612" s="3" t="s">
        <v>52</v>
      </c>
      <c r="I1612" s="3" t="s">
        <v>2</v>
      </c>
      <c r="J1612" s="3" t="s">
        <v>13</v>
      </c>
      <c r="K1612" s="3" t="s">
        <v>4</v>
      </c>
      <c r="L1612" s="3" t="s">
        <v>5</v>
      </c>
      <c r="M1612" s="7">
        <v>4</v>
      </c>
      <c r="N1612" s="4">
        <v>82.63</v>
      </c>
      <c r="O1612" s="5">
        <v>0.1</v>
      </c>
      <c r="P1612" s="4">
        <v>43.78</v>
      </c>
      <c r="Q1612" s="4">
        <f t="shared" si="100"/>
        <v>297.46800000000002</v>
      </c>
      <c r="R1612" s="4">
        <f t="shared" si="101"/>
        <v>175.12</v>
      </c>
      <c r="S1612" s="4">
        <f t="shared" si="102"/>
        <v>122.34800000000001</v>
      </c>
      <c r="T1612" s="6">
        <f t="shared" si="103"/>
        <v>0.41129802197211129</v>
      </c>
    </row>
    <row r="1613" spans="1:20" ht="15.6">
      <c r="A1613" s="2">
        <v>925</v>
      </c>
      <c r="B1613" s="10">
        <v>46244</v>
      </c>
      <c r="C1613" s="3">
        <f>YEAR(SalesDataTable[[#This Row],[Order Date]])</f>
        <v>2026</v>
      </c>
      <c r="D1613" s="13" t="str">
        <f>"Q"&amp;ROUNDUP(MONTH(SalesDataTable[[#This Row],[Order Date]])/3,0)</f>
        <v>Q3</v>
      </c>
      <c r="E1613" s="13">
        <f>MONTH(SalesDataTable[[#This Row],[Order Date]])</f>
        <v>8</v>
      </c>
      <c r="F1613" s="3" t="str">
        <f>TEXT(SalesDataTable[[#This Row],[Order Date]],"mmm")</f>
        <v>Aug</v>
      </c>
      <c r="G1613" s="3" t="s">
        <v>0</v>
      </c>
      <c r="H1613" s="3" t="s">
        <v>1</v>
      </c>
      <c r="I1613" s="3" t="s">
        <v>19</v>
      </c>
      <c r="J1613" s="3" t="s">
        <v>3</v>
      </c>
      <c r="K1613" s="3" t="s">
        <v>23</v>
      </c>
      <c r="L1613" s="3" t="s">
        <v>29</v>
      </c>
      <c r="M1613" s="7">
        <v>1</v>
      </c>
      <c r="N1613" s="4">
        <v>196.39</v>
      </c>
      <c r="O1613" s="5">
        <v>0</v>
      </c>
      <c r="P1613" s="4">
        <v>102.92</v>
      </c>
      <c r="Q1613" s="4">
        <f t="shared" si="100"/>
        <v>196.39</v>
      </c>
      <c r="R1613" s="4">
        <f t="shared" si="101"/>
        <v>102.92</v>
      </c>
      <c r="S1613" s="4">
        <f t="shared" si="102"/>
        <v>93.469999999999985</v>
      </c>
      <c r="T1613" s="6">
        <f t="shared" si="103"/>
        <v>0.47594073017974436</v>
      </c>
    </row>
    <row r="1614" spans="1:20" ht="15.6">
      <c r="A1614" s="2">
        <v>1563</v>
      </c>
      <c r="B1614" s="10">
        <v>46244</v>
      </c>
      <c r="C1614" s="3">
        <f>YEAR(SalesDataTable[[#This Row],[Order Date]])</f>
        <v>2026</v>
      </c>
      <c r="D1614" s="13" t="str">
        <f>"Q"&amp;ROUNDUP(MONTH(SalesDataTable[[#This Row],[Order Date]])/3,0)</f>
        <v>Q3</v>
      </c>
      <c r="E1614" s="13">
        <f>MONTH(SalesDataTable[[#This Row],[Order Date]])</f>
        <v>8</v>
      </c>
      <c r="F1614" s="3" t="str">
        <f>TEXT(SalesDataTable[[#This Row],[Order Date]],"mmm")</f>
        <v>Aug</v>
      </c>
      <c r="G1614" s="3" t="s">
        <v>11</v>
      </c>
      <c r="H1614" s="3" t="s">
        <v>39</v>
      </c>
      <c r="I1614" s="3" t="s">
        <v>28</v>
      </c>
      <c r="J1614" s="3" t="s">
        <v>16</v>
      </c>
      <c r="K1614" s="3" t="s">
        <v>14</v>
      </c>
      <c r="L1614" s="3" t="s">
        <v>15</v>
      </c>
      <c r="M1614" s="7">
        <v>2</v>
      </c>
      <c r="N1614" s="4">
        <v>36.25</v>
      </c>
      <c r="O1614" s="5">
        <v>0</v>
      </c>
      <c r="P1614" s="4">
        <v>13.77</v>
      </c>
      <c r="Q1614" s="4">
        <f t="shared" si="100"/>
        <v>72.5</v>
      </c>
      <c r="R1614" s="4">
        <f t="shared" si="101"/>
        <v>27.54</v>
      </c>
      <c r="S1614" s="4">
        <f t="shared" si="102"/>
        <v>44.96</v>
      </c>
      <c r="T1614" s="6">
        <f t="shared" si="103"/>
        <v>0.62013793103448278</v>
      </c>
    </row>
    <row r="1615" spans="1:20" ht="15.6">
      <c r="A1615" s="2">
        <v>1634</v>
      </c>
      <c r="B1615" s="10">
        <v>46244</v>
      </c>
      <c r="C1615" s="3">
        <f>YEAR(SalesDataTable[[#This Row],[Order Date]])</f>
        <v>2026</v>
      </c>
      <c r="D1615" s="13" t="str">
        <f>"Q"&amp;ROUNDUP(MONTH(SalesDataTable[[#This Row],[Order Date]])/3,0)</f>
        <v>Q3</v>
      </c>
      <c r="E1615" s="13">
        <f>MONTH(SalesDataTable[[#This Row],[Order Date]])</f>
        <v>8</v>
      </c>
      <c r="F1615" s="3" t="str">
        <f>TEXT(SalesDataTable[[#This Row],[Order Date]],"mmm")</f>
        <v>Aug</v>
      </c>
      <c r="G1615" s="3" t="s">
        <v>6</v>
      </c>
      <c r="H1615" s="3" t="s">
        <v>7</v>
      </c>
      <c r="I1615" s="3" t="s">
        <v>19</v>
      </c>
      <c r="J1615" s="3" t="s">
        <v>3</v>
      </c>
      <c r="K1615" s="3" t="s">
        <v>23</v>
      </c>
      <c r="L1615" s="3" t="s">
        <v>29</v>
      </c>
      <c r="M1615" s="7">
        <v>2</v>
      </c>
      <c r="N1615" s="4">
        <v>199.85</v>
      </c>
      <c r="O1615" s="5">
        <v>0.05</v>
      </c>
      <c r="P1615" s="4">
        <v>104.34</v>
      </c>
      <c r="Q1615" s="4">
        <f t="shared" si="100"/>
        <v>379.71499999999997</v>
      </c>
      <c r="R1615" s="4">
        <f t="shared" si="101"/>
        <v>208.68</v>
      </c>
      <c r="S1615" s="4">
        <f t="shared" si="102"/>
        <v>171.03499999999997</v>
      </c>
      <c r="T1615" s="6">
        <f t="shared" si="103"/>
        <v>0.45042992770893953</v>
      </c>
    </row>
    <row r="1616" spans="1:20" ht="15.6">
      <c r="A1616" s="2">
        <v>2187</v>
      </c>
      <c r="B1616" s="10">
        <v>46244</v>
      </c>
      <c r="C1616" s="3">
        <f>YEAR(SalesDataTable[[#This Row],[Order Date]])</f>
        <v>2026</v>
      </c>
      <c r="D1616" s="13" t="str">
        <f>"Q"&amp;ROUNDUP(MONTH(SalesDataTable[[#This Row],[Order Date]])/3,0)</f>
        <v>Q3</v>
      </c>
      <c r="E1616" s="13">
        <f>MONTH(SalesDataTable[[#This Row],[Order Date]])</f>
        <v>8</v>
      </c>
      <c r="F1616" s="3" t="str">
        <f>TEXT(SalesDataTable[[#This Row],[Order Date]],"mmm")</f>
        <v>Aug</v>
      </c>
      <c r="G1616" s="3" t="s">
        <v>11</v>
      </c>
      <c r="H1616" s="3" t="s">
        <v>12</v>
      </c>
      <c r="I1616" s="3" t="s">
        <v>19</v>
      </c>
      <c r="J1616" s="3" t="s">
        <v>13</v>
      </c>
      <c r="K1616" s="3" t="s">
        <v>14</v>
      </c>
      <c r="L1616" s="3" t="s">
        <v>32</v>
      </c>
      <c r="M1616" s="7">
        <v>1</v>
      </c>
      <c r="N1616" s="4">
        <v>46.32</v>
      </c>
      <c r="O1616" s="5">
        <v>0.05</v>
      </c>
      <c r="P1616" s="4">
        <v>18.34</v>
      </c>
      <c r="Q1616" s="4">
        <f t="shared" si="100"/>
        <v>44.003999999999998</v>
      </c>
      <c r="R1616" s="4">
        <f t="shared" si="101"/>
        <v>18.34</v>
      </c>
      <c r="S1616" s="4">
        <f t="shared" si="102"/>
        <v>25.663999999999998</v>
      </c>
      <c r="T1616" s="6">
        <f t="shared" si="103"/>
        <v>0.58321970729933637</v>
      </c>
    </row>
    <row r="1617" spans="1:20" ht="15.6">
      <c r="A1617" s="2">
        <v>2773</v>
      </c>
      <c r="B1617" s="10">
        <v>46244</v>
      </c>
      <c r="C1617" s="3">
        <f>YEAR(SalesDataTable[[#This Row],[Order Date]])</f>
        <v>2026</v>
      </c>
      <c r="D1617" s="13" t="str">
        <f>"Q"&amp;ROUNDUP(MONTH(SalesDataTable[[#This Row],[Order Date]])/3,0)</f>
        <v>Q3</v>
      </c>
      <c r="E1617" s="13">
        <f>MONTH(SalesDataTable[[#This Row],[Order Date]])</f>
        <v>8</v>
      </c>
      <c r="F1617" s="3" t="str">
        <f>TEXT(SalesDataTable[[#This Row],[Order Date]],"mmm")</f>
        <v>Aug</v>
      </c>
      <c r="G1617" s="3" t="s">
        <v>6</v>
      </c>
      <c r="H1617" s="3" t="s">
        <v>49</v>
      </c>
      <c r="I1617" s="3" t="s">
        <v>2</v>
      </c>
      <c r="J1617" s="3" t="s">
        <v>13</v>
      </c>
      <c r="K1617" s="3" t="s">
        <v>9</v>
      </c>
      <c r="L1617" s="3" t="s">
        <v>37</v>
      </c>
      <c r="M1617" s="7">
        <v>4</v>
      </c>
      <c r="N1617" s="4">
        <v>151.06</v>
      </c>
      <c r="O1617" s="5">
        <v>0</v>
      </c>
      <c r="P1617" s="4">
        <v>77.67</v>
      </c>
      <c r="Q1617" s="4">
        <f t="shared" si="100"/>
        <v>604.24</v>
      </c>
      <c r="R1617" s="4">
        <f t="shared" si="101"/>
        <v>310.68</v>
      </c>
      <c r="S1617" s="4">
        <f t="shared" si="102"/>
        <v>293.56</v>
      </c>
      <c r="T1617" s="6">
        <f t="shared" si="103"/>
        <v>0.48583344366476894</v>
      </c>
    </row>
    <row r="1618" spans="1:20" ht="15.6">
      <c r="A1618" s="2">
        <v>5040</v>
      </c>
      <c r="B1618" s="10">
        <v>46244</v>
      </c>
      <c r="C1618" s="3">
        <f>YEAR(SalesDataTable[[#This Row],[Order Date]])</f>
        <v>2026</v>
      </c>
      <c r="D1618" s="13" t="str">
        <f>"Q"&amp;ROUNDUP(MONTH(SalesDataTable[[#This Row],[Order Date]])/3,0)</f>
        <v>Q3</v>
      </c>
      <c r="E1618" s="13">
        <f>MONTH(SalesDataTable[[#This Row],[Order Date]])</f>
        <v>8</v>
      </c>
      <c r="F1618" s="3" t="str">
        <f>TEXT(SalesDataTable[[#This Row],[Order Date]],"mmm")</f>
        <v>Aug</v>
      </c>
      <c r="G1618" s="3" t="s">
        <v>20</v>
      </c>
      <c r="H1618" s="3" t="s">
        <v>31</v>
      </c>
      <c r="I1618" s="3" t="s">
        <v>2</v>
      </c>
      <c r="J1618" s="3" t="s">
        <v>3</v>
      </c>
      <c r="K1618" s="3" t="s">
        <v>9</v>
      </c>
      <c r="L1618" s="3" t="s">
        <v>46</v>
      </c>
      <c r="M1618" s="7">
        <v>1</v>
      </c>
      <c r="N1618" s="4">
        <v>72.39</v>
      </c>
      <c r="O1618" s="5">
        <v>0.1</v>
      </c>
      <c r="P1618" s="4">
        <v>31.64</v>
      </c>
      <c r="Q1618" s="4">
        <f t="shared" si="100"/>
        <v>65.150999999999996</v>
      </c>
      <c r="R1618" s="4">
        <f t="shared" si="101"/>
        <v>31.64</v>
      </c>
      <c r="S1618" s="4">
        <f t="shared" si="102"/>
        <v>33.510999999999996</v>
      </c>
      <c r="T1618" s="6">
        <f t="shared" si="103"/>
        <v>0.51435895074519189</v>
      </c>
    </row>
    <row r="1619" spans="1:20" ht="15.6">
      <c r="A1619" s="2">
        <v>415</v>
      </c>
      <c r="B1619" s="10">
        <v>46245</v>
      </c>
      <c r="C1619" s="3">
        <f>YEAR(SalesDataTable[[#This Row],[Order Date]])</f>
        <v>2026</v>
      </c>
      <c r="D1619" s="13" t="str">
        <f>"Q"&amp;ROUNDUP(MONTH(SalesDataTable[[#This Row],[Order Date]])/3,0)</f>
        <v>Q3</v>
      </c>
      <c r="E1619" s="13">
        <f>MONTH(SalesDataTable[[#This Row],[Order Date]])</f>
        <v>8</v>
      </c>
      <c r="F1619" s="3" t="str">
        <f>TEXT(SalesDataTable[[#This Row],[Order Date]],"mmm")</f>
        <v>Aug</v>
      </c>
      <c r="G1619" s="3" t="s">
        <v>0</v>
      </c>
      <c r="H1619" s="3" t="s">
        <v>36</v>
      </c>
      <c r="I1619" s="3" t="s">
        <v>19</v>
      </c>
      <c r="J1619" s="3" t="s">
        <v>3</v>
      </c>
      <c r="K1619" s="3" t="s">
        <v>9</v>
      </c>
      <c r="L1619" s="3" t="s">
        <v>46</v>
      </c>
      <c r="M1619" s="7">
        <v>1</v>
      </c>
      <c r="N1619" s="4">
        <v>72.650000000000006</v>
      </c>
      <c r="O1619" s="5">
        <v>0</v>
      </c>
      <c r="P1619" s="4">
        <v>31.72</v>
      </c>
      <c r="Q1619" s="4">
        <f t="shared" si="100"/>
        <v>72.650000000000006</v>
      </c>
      <c r="R1619" s="4">
        <f t="shared" si="101"/>
        <v>31.72</v>
      </c>
      <c r="S1619" s="4">
        <f t="shared" si="102"/>
        <v>40.930000000000007</v>
      </c>
      <c r="T1619" s="6">
        <f t="shared" si="103"/>
        <v>0.56338609772883697</v>
      </c>
    </row>
    <row r="1620" spans="1:20" ht="15.6">
      <c r="A1620" s="2">
        <v>1111</v>
      </c>
      <c r="B1620" s="10">
        <v>46245</v>
      </c>
      <c r="C1620" s="3">
        <f>YEAR(SalesDataTable[[#This Row],[Order Date]])</f>
        <v>2026</v>
      </c>
      <c r="D1620" s="13" t="str">
        <f>"Q"&amp;ROUNDUP(MONTH(SalesDataTable[[#This Row],[Order Date]])/3,0)</f>
        <v>Q3</v>
      </c>
      <c r="E1620" s="13">
        <f>MONTH(SalesDataTable[[#This Row],[Order Date]])</f>
        <v>8</v>
      </c>
      <c r="F1620" s="3" t="str">
        <f>TEXT(SalesDataTable[[#This Row],[Order Date]],"mmm")</f>
        <v>Aug</v>
      </c>
      <c r="G1620" s="3" t="s">
        <v>20</v>
      </c>
      <c r="H1620" s="3" t="s">
        <v>47</v>
      </c>
      <c r="I1620" s="3" t="s">
        <v>2</v>
      </c>
      <c r="J1620" s="3" t="s">
        <v>13</v>
      </c>
      <c r="K1620" s="3" t="s">
        <v>23</v>
      </c>
      <c r="L1620" s="3" t="s">
        <v>29</v>
      </c>
      <c r="M1620" s="7">
        <v>1</v>
      </c>
      <c r="N1620" s="4">
        <v>198.44</v>
      </c>
      <c r="O1620" s="5">
        <v>0</v>
      </c>
      <c r="P1620" s="4">
        <v>106.79</v>
      </c>
      <c r="Q1620" s="4">
        <f t="shared" si="100"/>
        <v>198.44</v>
      </c>
      <c r="R1620" s="4">
        <f t="shared" si="101"/>
        <v>106.79</v>
      </c>
      <c r="S1620" s="4">
        <f t="shared" si="102"/>
        <v>91.649999999999991</v>
      </c>
      <c r="T1620" s="6">
        <f t="shared" si="103"/>
        <v>0.46185244910300338</v>
      </c>
    </row>
    <row r="1621" spans="1:20" ht="15.6">
      <c r="A1621" s="2">
        <v>1243</v>
      </c>
      <c r="B1621" s="10">
        <v>46245</v>
      </c>
      <c r="C1621" s="3">
        <f>YEAR(SalesDataTable[[#This Row],[Order Date]])</f>
        <v>2026</v>
      </c>
      <c r="D1621" s="13" t="str">
        <f>"Q"&amp;ROUNDUP(MONTH(SalesDataTable[[#This Row],[Order Date]])/3,0)</f>
        <v>Q3</v>
      </c>
      <c r="E1621" s="13">
        <f>MONTH(SalesDataTable[[#This Row],[Order Date]])</f>
        <v>8</v>
      </c>
      <c r="F1621" s="3" t="str">
        <f>TEXT(SalesDataTable[[#This Row],[Order Date]],"mmm")</f>
        <v>Aug</v>
      </c>
      <c r="G1621" s="3" t="s">
        <v>11</v>
      </c>
      <c r="H1621" s="3" t="s">
        <v>52</v>
      </c>
      <c r="I1621" s="3" t="s">
        <v>2</v>
      </c>
      <c r="J1621" s="3" t="s">
        <v>3</v>
      </c>
      <c r="K1621" s="3" t="s">
        <v>23</v>
      </c>
      <c r="L1621" s="3" t="s">
        <v>29</v>
      </c>
      <c r="M1621" s="7">
        <v>1</v>
      </c>
      <c r="N1621" s="4">
        <v>193.67</v>
      </c>
      <c r="O1621" s="5">
        <v>0</v>
      </c>
      <c r="P1621" s="4">
        <v>103.79</v>
      </c>
      <c r="Q1621" s="4">
        <f t="shared" si="100"/>
        <v>193.67</v>
      </c>
      <c r="R1621" s="4">
        <f t="shared" si="101"/>
        <v>103.79</v>
      </c>
      <c r="S1621" s="4">
        <f t="shared" si="102"/>
        <v>89.879999999999981</v>
      </c>
      <c r="T1621" s="6">
        <f t="shared" si="103"/>
        <v>0.46408839779005517</v>
      </c>
    </row>
    <row r="1622" spans="1:20" ht="15.6">
      <c r="A1622" s="2">
        <v>1326</v>
      </c>
      <c r="B1622" s="10">
        <v>46245</v>
      </c>
      <c r="C1622" s="3">
        <f>YEAR(SalesDataTable[[#This Row],[Order Date]])</f>
        <v>2026</v>
      </c>
      <c r="D1622" s="13" t="str">
        <f>"Q"&amp;ROUNDUP(MONTH(SalesDataTable[[#This Row],[Order Date]])/3,0)</f>
        <v>Q3</v>
      </c>
      <c r="E1622" s="13">
        <f>MONTH(SalesDataTable[[#This Row],[Order Date]])</f>
        <v>8</v>
      </c>
      <c r="F1622" s="3" t="str">
        <f>TEXT(SalesDataTable[[#This Row],[Order Date]],"mmm")</f>
        <v>Aug</v>
      </c>
      <c r="G1622" s="3" t="s">
        <v>20</v>
      </c>
      <c r="H1622" s="3" t="s">
        <v>33</v>
      </c>
      <c r="I1622" s="3" t="s">
        <v>2</v>
      </c>
      <c r="J1622" s="3" t="s">
        <v>3</v>
      </c>
      <c r="K1622" s="3" t="s">
        <v>14</v>
      </c>
      <c r="L1622" s="3" t="s">
        <v>48</v>
      </c>
      <c r="M1622" s="7">
        <v>5</v>
      </c>
      <c r="N1622" s="4">
        <v>166.03</v>
      </c>
      <c r="O1622" s="5">
        <v>0</v>
      </c>
      <c r="P1622" s="4">
        <v>87.46</v>
      </c>
      <c r="Q1622" s="4">
        <f t="shared" si="100"/>
        <v>830.15</v>
      </c>
      <c r="R1622" s="4">
        <f t="shared" si="101"/>
        <v>437.29999999999995</v>
      </c>
      <c r="S1622" s="4">
        <f t="shared" si="102"/>
        <v>392.85</v>
      </c>
      <c r="T1622" s="6">
        <f t="shared" si="103"/>
        <v>0.47322772992832624</v>
      </c>
    </row>
    <row r="1623" spans="1:20" ht="15.6">
      <c r="A1623" s="2">
        <v>1682</v>
      </c>
      <c r="B1623" s="10">
        <v>46245</v>
      </c>
      <c r="C1623" s="3">
        <f>YEAR(SalesDataTable[[#This Row],[Order Date]])</f>
        <v>2026</v>
      </c>
      <c r="D1623" s="13" t="str">
        <f>"Q"&amp;ROUNDUP(MONTH(SalesDataTable[[#This Row],[Order Date]])/3,0)</f>
        <v>Q3</v>
      </c>
      <c r="E1623" s="13">
        <f>MONTH(SalesDataTable[[#This Row],[Order Date]])</f>
        <v>8</v>
      </c>
      <c r="F1623" s="3" t="str">
        <f>TEXT(SalesDataTable[[#This Row],[Order Date]],"mmm")</f>
        <v>Aug</v>
      </c>
      <c r="G1623" s="3" t="s">
        <v>0</v>
      </c>
      <c r="H1623" s="3" t="s">
        <v>1</v>
      </c>
      <c r="I1623" s="3" t="s">
        <v>2</v>
      </c>
      <c r="J1623" s="3" t="s">
        <v>16</v>
      </c>
      <c r="K1623" s="3" t="s">
        <v>23</v>
      </c>
      <c r="L1623" s="3" t="s">
        <v>40</v>
      </c>
      <c r="M1623" s="7">
        <v>2</v>
      </c>
      <c r="N1623" s="4">
        <v>81.569999999999993</v>
      </c>
      <c r="O1623" s="5">
        <v>0</v>
      </c>
      <c r="P1623" s="4">
        <v>40.36</v>
      </c>
      <c r="Q1623" s="4">
        <f t="shared" si="100"/>
        <v>163.13999999999999</v>
      </c>
      <c r="R1623" s="4">
        <f t="shared" si="101"/>
        <v>80.72</v>
      </c>
      <c r="S1623" s="4">
        <f t="shared" si="102"/>
        <v>82.419999999999987</v>
      </c>
      <c r="T1623" s="6">
        <f t="shared" si="103"/>
        <v>0.50521024886600463</v>
      </c>
    </row>
    <row r="1624" spans="1:20" ht="15.6">
      <c r="A1624" s="2">
        <v>2618</v>
      </c>
      <c r="B1624" s="10">
        <v>46245</v>
      </c>
      <c r="C1624" s="3">
        <f>YEAR(SalesDataTable[[#This Row],[Order Date]])</f>
        <v>2026</v>
      </c>
      <c r="D1624" s="13" t="str">
        <f>"Q"&amp;ROUNDUP(MONTH(SalesDataTable[[#This Row],[Order Date]])/3,0)</f>
        <v>Q3</v>
      </c>
      <c r="E1624" s="13">
        <f>MONTH(SalesDataTable[[#This Row],[Order Date]])</f>
        <v>8</v>
      </c>
      <c r="F1624" s="3" t="str">
        <f>TEXT(SalesDataTable[[#This Row],[Order Date]],"mmm")</f>
        <v>Aug</v>
      </c>
      <c r="G1624" s="3" t="s">
        <v>0</v>
      </c>
      <c r="H1624" s="3" t="s">
        <v>50</v>
      </c>
      <c r="I1624" s="3" t="s">
        <v>19</v>
      </c>
      <c r="J1624" s="3" t="s">
        <v>16</v>
      </c>
      <c r="K1624" s="3" t="s">
        <v>9</v>
      </c>
      <c r="L1624" s="3" t="s">
        <v>17</v>
      </c>
      <c r="M1624" s="7">
        <v>2</v>
      </c>
      <c r="N1624" s="4">
        <v>143.86000000000001</v>
      </c>
      <c r="O1624" s="5">
        <v>0</v>
      </c>
      <c r="P1624" s="4">
        <v>81.23</v>
      </c>
      <c r="Q1624" s="4">
        <f t="shared" si="100"/>
        <v>287.72000000000003</v>
      </c>
      <c r="R1624" s="4">
        <f t="shared" si="101"/>
        <v>162.46</v>
      </c>
      <c r="S1624" s="4">
        <f t="shared" si="102"/>
        <v>125.26000000000002</v>
      </c>
      <c r="T1624" s="6">
        <f t="shared" si="103"/>
        <v>0.43535381621020441</v>
      </c>
    </row>
    <row r="1625" spans="1:20" ht="15.6">
      <c r="A1625" s="2">
        <v>3319</v>
      </c>
      <c r="B1625" s="10">
        <v>46245</v>
      </c>
      <c r="C1625" s="3">
        <f>YEAR(SalesDataTable[[#This Row],[Order Date]])</f>
        <v>2026</v>
      </c>
      <c r="D1625" s="13" t="str">
        <f>"Q"&amp;ROUNDUP(MONTH(SalesDataTable[[#This Row],[Order Date]])/3,0)</f>
        <v>Q3</v>
      </c>
      <c r="E1625" s="13">
        <f>MONTH(SalesDataTable[[#This Row],[Order Date]])</f>
        <v>8</v>
      </c>
      <c r="F1625" s="3" t="str">
        <f>TEXT(SalesDataTable[[#This Row],[Order Date]],"mmm")</f>
        <v>Aug</v>
      </c>
      <c r="G1625" s="3" t="s">
        <v>6</v>
      </c>
      <c r="H1625" s="3" t="s">
        <v>49</v>
      </c>
      <c r="I1625" s="3" t="s">
        <v>2</v>
      </c>
      <c r="J1625" s="3" t="s">
        <v>3</v>
      </c>
      <c r="K1625" s="3" t="s">
        <v>9</v>
      </c>
      <c r="L1625" s="3" t="s">
        <v>10</v>
      </c>
      <c r="M1625" s="7">
        <v>3</v>
      </c>
      <c r="N1625" s="4">
        <v>93.53</v>
      </c>
      <c r="O1625" s="5">
        <v>0</v>
      </c>
      <c r="P1625" s="4">
        <v>46.19</v>
      </c>
      <c r="Q1625" s="4">
        <f t="shared" si="100"/>
        <v>280.59000000000003</v>
      </c>
      <c r="R1625" s="4">
        <f t="shared" si="101"/>
        <v>138.57</v>
      </c>
      <c r="S1625" s="4">
        <f t="shared" si="102"/>
        <v>142.02000000000004</v>
      </c>
      <c r="T1625" s="6">
        <f t="shared" si="103"/>
        <v>0.5061477600769807</v>
      </c>
    </row>
    <row r="1626" spans="1:20" ht="15.6">
      <c r="A1626" s="2">
        <v>4600</v>
      </c>
      <c r="B1626" s="10">
        <v>46245</v>
      </c>
      <c r="C1626" s="3">
        <f>YEAR(SalesDataTable[[#This Row],[Order Date]])</f>
        <v>2026</v>
      </c>
      <c r="D1626" s="13" t="str">
        <f>"Q"&amp;ROUNDUP(MONTH(SalesDataTable[[#This Row],[Order Date]])/3,0)</f>
        <v>Q3</v>
      </c>
      <c r="E1626" s="13">
        <f>MONTH(SalesDataTable[[#This Row],[Order Date]])</f>
        <v>8</v>
      </c>
      <c r="F1626" s="3" t="str">
        <f>TEXT(SalesDataTable[[#This Row],[Order Date]],"mmm")</f>
        <v>Aug</v>
      </c>
      <c r="G1626" s="3" t="s">
        <v>20</v>
      </c>
      <c r="H1626" s="3" t="s">
        <v>21</v>
      </c>
      <c r="I1626" s="3" t="s">
        <v>8</v>
      </c>
      <c r="J1626" s="3" t="s">
        <v>16</v>
      </c>
      <c r="K1626" s="3" t="s">
        <v>14</v>
      </c>
      <c r="L1626" s="3" t="s">
        <v>48</v>
      </c>
      <c r="M1626" s="7">
        <v>10</v>
      </c>
      <c r="N1626" s="4">
        <v>162.38</v>
      </c>
      <c r="O1626" s="5">
        <v>0.05</v>
      </c>
      <c r="P1626" s="4">
        <v>85.82</v>
      </c>
      <c r="Q1626" s="4">
        <f t="shared" si="100"/>
        <v>1542.61</v>
      </c>
      <c r="R1626" s="4">
        <f t="shared" si="101"/>
        <v>858.19999999999993</v>
      </c>
      <c r="S1626" s="4">
        <f t="shared" si="102"/>
        <v>684.41</v>
      </c>
      <c r="T1626" s="6">
        <f t="shared" si="103"/>
        <v>0.44367014345816508</v>
      </c>
    </row>
    <row r="1627" spans="1:20" ht="15.6">
      <c r="A1627" s="2">
        <v>5168</v>
      </c>
      <c r="B1627" s="10">
        <v>46245</v>
      </c>
      <c r="C1627" s="3">
        <f>YEAR(SalesDataTable[[#This Row],[Order Date]])</f>
        <v>2026</v>
      </c>
      <c r="D1627" s="13" t="str">
        <f>"Q"&amp;ROUNDUP(MONTH(SalesDataTable[[#This Row],[Order Date]])/3,0)</f>
        <v>Q3</v>
      </c>
      <c r="E1627" s="13">
        <f>MONTH(SalesDataTable[[#This Row],[Order Date]])</f>
        <v>8</v>
      </c>
      <c r="F1627" s="3" t="str">
        <f>TEXT(SalesDataTable[[#This Row],[Order Date]],"mmm")</f>
        <v>Aug</v>
      </c>
      <c r="G1627" s="3" t="s">
        <v>0</v>
      </c>
      <c r="H1627" s="3" t="s">
        <v>50</v>
      </c>
      <c r="I1627" s="3" t="s">
        <v>28</v>
      </c>
      <c r="J1627" s="3" t="s">
        <v>16</v>
      </c>
      <c r="K1627" s="3" t="s">
        <v>34</v>
      </c>
      <c r="L1627" s="3" t="s">
        <v>38</v>
      </c>
      <c r="M1627" s="7">
        <v>1</v>
      </c>
      <c r="N1627" s="4">
        <v>122.52</v>
      </c>
      <c r="O1627" s="5">
        <v>0.05</v>
      </c>
      <c r="P1627" s="4">
        <v>69.66</v>
      </c>
      <c r="Q1627" s="4">
        <f t="shared" si="100"/>
        <v>116.39399999999999</v>
      </c>
      <c r="R1627" s="4">
        <f t="shared" si="101"/>
        <v>69.66</v>
      </c>
      <c r="S1627" s="4">
        <f t="shared" si="102"/>
        <v>46.733999999999995</v>
      </c>
      <c r="T1627" s="6">
        <f t="shared" si="103"/>
        <v>0.40151554203824935</v>
      </c>
    </row>
    <row r="1628" spans="1:20" ht="15.6">
      <c r="A1628" s="2">
        <v>245</v>
      </c>
      <c r="B1628" s="10">
        <v>46246</v>
      </c>
      <c r="C1628" s="3">
        <f>YEAR(SalesDataTable[[#This Row],[Order Date]])</f>
        <v>2026</v>
      </c>
      <c r="D1628" s="13" t="str">
        <f>"Q"&amp;ROUNDUP(MONTH(SalesDataTable[[#This Row],[Order Date]])/3,0)</f>
        <v>Q3</v>
      </c>
      <c r="E1628" s="13">
        <f>MONTH(SalesDataTable[[#This Row],[Order Date]])</f>
        <v>8</v>
      </c>
      <c r="F1628" s="3" t="str">
        <f>TEXT(SalesDataTable[[#This Row],[Order Date]],"mmm")</f>
        <v>Aug</v>
      </c>
      <c r="G1628" s="3" t="s">
        <v>20</v>
      </c>
      <c r="H1628" s="3" t="s">
        <v>47</v>
      </c>
      <c r="I1628" s="3" t="s">
        <v>28</v>
      </c>
      <c r="J1628" s="3" t="s">
        <v>3</v>
      </c>
      <c r="K1628" s="3" t="s">
        <v>9</v>
      </c>
      <c r="L1628" s="3" t="s">
        <v>17</v>
      </c>
      <c r="M1628" s="7">
        <v>1</v>
      </c>
      <c r="N1628" s="4">
        <v>142.84</v>
      </c>
      <c r="O1628" s="5">
        <v>0</v>
      </c>
      <c r="P1628" s="4">
        <v>77.7</v>
      </c>
      <c r="Q1628" s="4">
        <f t="shared" si="100"/>
        <v>142.84</v>
      </c>
      <c r="R1628" s="4">
        <f t="shared" si="101"/>
        <v>77.7</v>
      </c>
      <c r="S1628" s="4">
        <f t="shared" si="102"/>
        <v>65.14</v>
      </c>
      <c r="T1628" s="6">
        <f t="shared" si="103"/>
        <v>0.4560347241669</v>
      </c>
    </row>
    <row r="1629" spans="1:20" ht="15.6">
      <c r="A1629" s="2">
        <v>322</v>
      </c>
      <c r="B1629" s="10">
        <v>46246</v>
      </c>
      <c r="C1629" s="3">
        <f>YEAR(SalesDataTable[[#This Row],[Order Date]])</f>
        <v>2026</v>
      </c>
      <c r="D1629" s="13" t="str">
        <f>"Q"&amp;ROUNDUP(MONTH(SalesDataTable[[#This Row],[Order Date]])/3,0)</f>
        <v>Q3</v>
      </c>
      <c r="E1629" s="13">
        <f>MONTH(SalesDataTable[[#This Row],[Order Date]])</f>
        <v>8</v>
      </c>
      <c r="F1629" s="3" t="str">
        <f>TEXT(SalesDataTable[[#This Row],[Order Date]],"mmm")</f>
        <v>Aug</v>
      </c>
      <c r="G1629" s="3" t="s">
        <v>6</v>
      </c>
      <c r="H1629" s="3" t="s">
        <v>49</v>
      </c>
      <c r="I1629" s="3" t="s">
        <v>19</v>
      </c>
      <c r="J1629" s="3" t="s">
        <v>3</v>
      </c>
      <c r="K1629" s="3" t="s">
        <v>9</v>
      </c>
      <c r="L1629" s="3" t="s">
        <v>46</v>
      </c>
      <c r="M1629" s="7">
        <v>3</v>
      </c>
      <c r="N1629" s="4">
        <v>72.349999999999994</v>
      </c>
      <c r="O1629" s="5">
        <v>0</v>
      </c>
      <c r="P1629" s="4">
        <v>32.119999999999997</v>
      </c>
      <c r="Q1629" s="4">
        <f t="shared" si="100"/>
        <v>217.04999999999998</v>
      </c>
      <c r="R1629" s="4">
        <f t="shared" si="101"/>
        <v>96.359999999999985</v>
      </c>
      <c r="S1629" s="4">
        <f t="shared" si="102"/>
        <v>120.69</v>
      </c>
      <c r="T1629" s="6">
        <f t="shared" si="103"/>
        <v>0.55604699378023503</v>
      </c>
    </row>
    <row r="1630" spans="1:20" ht="15.6">
      <c r="A1630" s="2">
        <v>1101</v>
      </c>
      <c r="B1630" s="10">
        <v>46246</v>
      </c>
      <c r="C1630" s="3">
        <f>YEAR(SalesDataTable[[#This Row],[Order Date]])</f>
        <v>2026</v>
      </c>
      <c r="D1630" s="13" t="str">
        <f>"Q"&amp;ROUNDUP(MONTH(SalesDataTable[[#This Row],[Order Date]])/3,0)</f>
        <v>Q3</v>
      </c>
      <c r="E1630" s="13">
        <f>MONTH(SalesDataTable[[#This Row],[Order Date]])</f>
        <v>8</v>
      </c>
      <c r="F1630" s="3" t="str">
        <f>TEXT(SalesDataTable[[#This Row],[Order Date]],"mmm")</f>
        <v>Aug</v>
      </c>
      <c r="G1630" s="3" t="s">
        <v>20</v>
      </c>
      <c r="H1630" s="3" t="s">
        <v>21</v>
      </c>
      <c r="I1630" s="3" t="s">
        <v>2</v>
      </c>
      <c r="J1630" s="3" t="s">
        <v>13</v>
      </c>
      <c r="K1630" s="3" t="s">
        <v>34</v>
      </c>
      <c r="L1630" s="3" t="s">
        <v>35</v>
      </c>
      <c r="M1630" s="7">
        <v>3</v>
      </c>
      <c r="N1630" s="4">
        <v>40.14</v>
      </c>
      <c r="O1630" s="5">
        <v>0.05</v>
      </c>
      <c r="P1630" s="4">
        <v>14.53</v>
      </c>
      <c r="Q1630" s="4">
        <f t="shared" si="100"/>
        <v>114.399</v>
      </c>
      <c r="R1630" s="4">
        <f t="shared" si="101"/>
        <v>43.589999999999996</v>
      </c>
      <c r="S1630" s="4">
        <f t="shared" si="102"/>
        <v>70.808999999999997</v>
      </c>
      <c r="T1630" s="6">
        <f t="shared" si="103"/>
        <v>0.61896520074476169</v>
      </c>
    </row>
    <row r="1631" spans="1:20" ht="15.6">
      <c r="A1631" s="2">
        <v>1564</v>
      </c>
      <c r="B1631" s="10">
        <v>46246</v>
      </c>
      <c r="C1631" s="3">
        <f>YEAR(SalesDataTable[[#This Row],[Order Date]])</f>
        <v>2026</v>
      </c>
      <c r="D1631" s="13" t="str">
        <f>"Q"&amp;ROUNDUP(MONTH(SalesDataTable[[#This Row],[Order Date]])/3,0)</f>
        <v>Q3</v>
      </c>
      <c r="E1631" s="13">
        <f>MONTH(SalesDataTable[[#This Row],[Order Date]])</f>
        <v>8</v>
      </c>
      <c r="F1631" s="3" t="str">
        <f>TEXT(SalesDataTable[[#This Row],[Order Date]],"mmm")</f>
        <v>Aug</v>
      </c>
      <c r="G1631" s="3" t="s">
        <v>20</v>
      </c>
      <c r="H1631" s="3" t="s">
        <v>47</v>
      </c>
      <c r="I1631" s="3" t="s">
        <v>2</v>
      </c>
      <c r="J1631" s="3" t="s">
        <v>13</v>
      </c>
      <c r="K1631" s="3" t="s">
        <v>34</v>
      </c>
      <c r="L1631" s="3" t="s">
        <v>45</v>
      </c>
      <c r="M1631" s="7">
        <v>2</v>
      </c>
      <c r="N1631" s="4">
        <v>51.84</v>
      </c>
      <c r="O1631" s="5">
        <v>0</v>
      </c>
      <c r="P1631" s="4">
        <v>21.62</v>
      </c>
      <c r="Q1631" s="4">
        <f t="shared" si="100"/>
        <v>103.68</v>
      </c>
      <c r="R1631" s="4">
        <f t="shared" si="101"/>
        <v>43.24</v>
      </c>
      <c r="S1631" s="4">
        <f t="shared" si="102"/>
        <v>60.440000000000005</v>
      </c>
      <c r="T1631" s="6">
        <f t="shared" si="103"/>
        <v>0.58294753086419759</v>
      </c>
    </row>
    <row r="1632" spans="1:20" ht="15.6">
      <c r="A1632" s="2">
        <v>3712</v>
      </c>
      <c r="B1632" s="10">
        <v>46246</v>
      </c>
      <c r="C1632" s="3">
        <f>YEAR(SalesDataTable[[#This Row],[Order Date]])</f>
        <v>2026</v>
      </c>
      <c r="D1632" s="13" t="str">
        <f>"Q"&amp;ROUNDUP(MONTH(SalesDataTable[[#This Row],[Order Date]])/3,0)</f>
        <v>Q3</v>
      </c>
      <c r="E1632" s="13">
        <f>MONTH(SalesDataTable[[#This Row],[Order Date]])</f>
        <v>8</v>
      </c>
      <c r="F1632" s="3" t="str">
        <f>TEXT(SalesDataTable[[#This Row],[Order Date]],"mmm")</f>
        <v>Aug</v>
      </c>
      <c r="G1632" s="3" t="s">
        <v>20</v>
      </c>
      <c r="H1632" s="3" t="s">
        <v>33</v>
      </c>
      <c r="I1632" s="3" t="s">
        <v>2</v>
      </c>
      <c r="J1632" s="3" t="s">
        <v>13</v>
      </c>
      <c r="K1632" s="3" t="s">
        <v>4</v>
      </c>
      <c r="L1632" s="3" t="s">
        <v>5</v>
      </c>
      <c r="M1632" s="7">
        <v>3</v>
      </c>
      <c r="N1632" s="4">
        <v>82.32</v>
      </c>
      <c r="O1632" s="5">
        <v>0.15</v>
      </c>
      <c r="P1632" s="4">
        <v>41.95</v>
      </c>
      <c r="Q1632" s="4">
        <f t="shared" si="100"/>
        <v>209.91599999999997</v>
      </c>
      <c r="R1632" s="4">
        <f t="shared" si="101"/>
        <v>125.85000000000001</v>
      </c>
      <c r="S1632" s="4">
        <f t="shared" si="102"/>
        <v>84.06599999999996</v>
      </c>
      <c r="T1632" s="6">
        <f t="shared" si="103"/>
        <v>0.40047447550448739</v>
      </c>
    </row>
    <row r="1633" spans="1:20" ht="15.6">
      <c r="A1633" s="2">
        <v>771</v>
      </c>
      <c r="B1633" s="10">
        <v>46247</v>
      </c>
      <c r="C1633" s="3">
        <f>YEAR(SalesDataTable[[#This Row],[Order Date]])</f>
        <v>2026</v>
      </c>
      <c r="D1633" s="13" t="str">
        <f>"Q"&amp;ROUNDUP(MONTH(SalesDataTable[[#This Row],[Order Date]])/3,0)</f>
        <v>Q3</v>
      </c>
      <c r="E1633" s="13">
        <f>MONTH(SalesDataTable[[#This Row],[Order Date]])</f>
        <v>8</v>
      </c>
      <c r="F1633" s="3" t="str">
        <f>TEXT(SalesDataTable[[#This Row],[Order Date]],"mmm")</f>
        <v>Aug</v>
      </c>
      <c r="G1633" s="3" t="s">
        <v>11</v>
      </c>
      <c r="H1633" s="3" t="s">
        <v>25</v>
      </c>
      <c r="I1633" s="3" t="s">
        <v>2</v>
      </c>
      <c r="J1633" s="3" t="s">
        <v>3</v>
      </c>
      <c r="K1633" s="3" t="s">
        <v>9</v>
      </c>
      <c r="L1633" s="3" t="s">
        <v>10</v>
      </c>
      <c r="M1633" s="7">
        <v>1</v>
      </c>
      <c r="N1633" s="4">
        <v>91.78</v>
      </c>
      <c r="O1633" s="5">
        <v>0</v>
      </c>
      <c r="P1633" s="4">
        <v>46.15</v>
      </c>
      <c r="Q1633" s="4">
        <f t="shared" si="100"/>
        <v>91.78</v>
      </c>
      <c r="R1633" s="4">
        <f t="shared" si="101"/>
        <v>46.15</v>
      </c>
      <c r="S1633" s="4">
        <f t="shared" si="102"/>
        <v>45.63</v>
      </c>
      <c r="T1633" s="6">
        <f t="shared" si="103"/>
        <v>0.49716713881019831</v>
      </c>
    </row>
    <row r="1634" spans="1:20" ht="15.6">
      <c r="A1634" s="2">
        <v>2749</v>
      </c>
      <c r="B1634" s="10">
        <v>46247</v>
      </c>
      <c r="C1634" s="3">
        <f>YEAR(SalesDataTable[[#This Row],[Order Date]])</f>
        <v>2026</v>
      </c>
      <c r="D1634" s="13" t="str">
        <f>"Q"&amp;ROUNDUP(MONTH(SalesDataTable[[#This Row],[Order Date]])/3,0)</f>
        <v>Q3</v>
      </c>
      <c r="E1634" s="13">
        <f>MONTH(SalesDataTable[[#This Row],[Order Date]])</f>
        <v>8</v>
      </c>
      <c r="F1634" s="3" t="str">
        <f>TEXT(SalesDataTable[[#This Row],[Order Date]],"mmm")</f>
        <v>Aug</v>
      </c>
      <c r="G1634" s="3" t="s">
        <v>6</v>
      </c>
      <c r="H1634" s="3" t="s">
        <v>49</v>
      </c>
      <c r="I1634" s="3" t="s">
        <v>2</v>
      </c>
      <c r="J1634" s="3" t="s">
        <v>16</v>
      </c>
      <c r="K1634" s="3" t="s">
        <v>9</v>
      </c>
      <c r="L1634" s="3" t="s">
        <v>10</v>
      </c>
      <c r="M1634" s="7">
        <v>2</v>
      </c>
      <c r="N1634" s="4">
        <v>93.13</v>
      </c>
      <c r="O1634" s="5">
        <v>0</v>
      </c>
      <c r="P1634" s="4">
        <v>45.68</v>
      </c>
      <c r="Q1634" s="4">
        <f t="shared" si="100"/>
        <v>186.26</v>
      </c>
      <c r="R1634" s="4">
        <f t="shared" si="101"/>
        <v>91.36</v>
      </c>
      <c r="S1634" s="4">
        <f t="shared" si="102"/>
        <v>94.899999999999991</v>
      </c>
      <c r="T1634" s="6">
        <f t="shared" si="103"/>
        <v>0.50950284548480618</v>
      </c>
    </row>
    <row r="1635" spans="1:20" ht="15.6">
      <c r="A1635" s="2">
        <v>4252</v>
      </c>
      <c r="B1635" s="10">
        <v>46247</v>
      </c>
      <c r="C1635" s="3">
        <f>YEAR(SalesDataTable[[#This Row],[Order Date]])</f>
        <v>2026</v>
      </c>
      <c r="D1635" s="13" t="str">
        <f>"Q"&amp;ROUNDUP(MONTH(SalesDataTable[[#This Row],[Order Date]])/3,0)</f>
        <v>Q3</v>
      </c>
      <c r="E1635" s="13">
        <f>MONTH(SalesDataTable[[#This Row],[Order Date]])</f>
        <v>8</v>
      </c>
      <c r="F1635" s="3" t="str">
        <f>TEXT(SalesDataTable[[#This Row],[Order Date]],"mmm")</f>
        <v>Aug</v>
      </c>
      <c r="G1635" s="3" t="s">
        <v>6</v>
      </c>
      <c r="H1635" s="3" t="s">
        <v>43</v>
      </c>
      <c r="I1635" s="3" t="s">
        <v>2</v>
      </c>
      <c r="J1635" s="3" t="s">
        <v>3</v>
      </c>
      <c r="K1635" s="3" t="s">
        <v>14</v>
      </c>
      <c r="L1635" s="3" t="s">
        <v>15</v>
      </c>
      <c r="M1635" s="7">
        <v>1</v>
      </c>
      <c r="N1635" s="4">
        <v>36.67</v>
      </c>
      <c r="O1635" s="5">
        <v>0.1</v>
      </c>
      <c r="P1635" s="4">
        <v>13.18</v>
      </c>
      <c r="Q1635" s="4">
        <f t="shared" si="100"/>
        <v>33.003</v>
      </c>
      <c r="R1635" s="4">
        <f t="shared" si="101"/>
        <v>13.18</v>
      </c>
      <c r="S1635" s="4">
        <f t="shared" si="102"/>
        <v>19.823</v>
      </c>
      <c r="T1635" s="6">
        <f t="shared" si="103"/>
        <v>0.60064236584552921</v>
      </c>
    </row>
    <row r="1636" spans="1:20" ht="15.6">
      <c r="A1636" s="2">
        <v>4665</v>
      </c>
      <c r="B1636" s="10">
        <v>46247</v>
      </c>
      <c r="C1636" s="3">
        <f>YEAR(SalesDataTable[[#This Row],[Order Date]])</f>
        <v>2026</v>
      </c>
      <c r="D1636" s="13" t="str">
        <f>"Q"&amp;ROUNDUP(MONTH(SalesDataTable[[#This Row],[Order Date]])/3,0)</f>
        <v>Q3</v>
      </c>
      <c r="E1636" s="13">
        <f>MONTH(SalesDataTable[[#This Row],[Order Date]])</f>
        <v>8</v>
      </c>
      <c r="F1636" s="3" t="str">
        <f>TEXT(SalesDataTable[[#This Row],[Order Date]],"mmm")</f>
        <v>Aug</v>
      </c>
      <c r="G1636" s="3" t="s">
        <v>20</v>
      </c>
      <c r="H1636" s="3" t="s">
        <v>33</v>
      </c>
      <c r="I1636" s="3" t="s">
        <v>8</v>
      </c>
      <c r="J1636" s="3" t="s">
        <v>3</v>
      </c>
      <c r="K1636" s="3" t="s">
        <v>34</v>
      </c>
      <c r="L1636" s="3" t="s">
        <v>45</v>
      </c>
      <c r="M1636" s="7">
        <v>4</v>
      </c>
      <c r="N1636" s="4">
        <v>51.25</v>
      </c>
      <c r="O1636" s="5">
        <v>0.1</v>
      </c>
      <c r="P1636" s="4">
        <v>21.77</v>
      </c>
      <c r="Q1636" s="4">
        <f t="shared" si="100"/>
        <v>184.5</v>
      </c>
      <c r="R1636" s="4">
        <f t="shared" si="101"/>
        <v>87.08</v>
      </c>
      <c r="S1636" s="4">
        <f t="shared" si="102"/>
        <v>97.42</v>
      </c>
      <c r="T1636" s="6">
        <f t="shared" si="103"/>
        <v>0.52802168021680218</v>
      </c>
    </row>
    <row r="1637" spans="1:20" ht="15.6">
      <c r="A1637" s="2">
        <v>4767</v>
      </c>
      <c r="B1637" s="10">
        <v>46247</v>
      </c>
      <c r="C1637" s="3">
        <f>YEAR(SalesDataTable[[#This Row],[Order Date]])</f>
        <v>2026</v>
      </c>
      <c r="D1637" s="13" t="str">
        <f>"Q"&amp;ROUNDUP(MONTH(SalesDataTable[[#This Row],[Order Date]])/3,0)</f>
        <v>Q3</v>
      </c>
      <c r="E1637" s="13">
        <f>MONTH(SalesDataTable[[#This Row],[Order Date]])</f>
        <v>8</v>
      </c>
      <c r="F1637" s="3" t="str">
        <f>TEXT(SalesDataTable[[#This Row],[Order Date]],"mmm")</f>
        <v>Aug</v>
      </c>
      <c r="G1637" s="3" t="s">
        <v>20</v>
      </c>
      <c r="H1637" s="3" t="s">
        <v>33</v>
      </c>
      <c r="I1637" s="3" t="s">
        <v>28</v>
      </c>
      <c r="J1637" s="3" t="s">
        <v>16</v>
      </c>
      <c r="K1637" s="3" t="s">
        <v>34</v>
      </c>
      <c r="L1637" s="3" t="s">
        <v>35</v>
      </c>
      <c r="M1637" s="7">
        <v>1</v>
      </c>
      <c r="N1637" s="4">
        <v>39.61</v>
      </c>
      <c r="O1637" s="5">
        <v>0.1</v>
      </c>
      <c r="P1637" s="4">
        <v>14.85</v>
      </c>
      <c r="Q1637" s="4">
        <f t="shared" si="100"/>
        <v>35.649000000000001</v>
      </c>
      <c r="R1637" s="4">
        <f t="shared" si="101"/>
        <v>14.85</v>
      </c>
      <c r="S1637" s="4">
        <f t="shared" si="102"/>
        <v>20.798999999999999</v>
      </c>
      <c r="T1637" s="6">
        <f t="shared" si="103"/>
        <v>0.58343852562484222</v>
      </c>
    </row>
    <row r="1638" spans="1:20" ht="15.6">
      <c r="A1638" s="2">
        <v>4832</v>
      </c>
      <c r="B1638" s="10">
        <v>46247</v>
      </c>
      <c r="C1638" s="3">
        <f>YEAR(SalesDataTable[[#This Row],[Order Date]])</f>
        <v>2026</v>
      </c>
      <c r="D1638" s="13" t="str">
        <f>"Q"&amp;ROUNDUP(MONTH(SalesDataTable[[#This Row],[Order Date]])/3,0)</f>
        <v>Q3</v>
      </c>
      <c r="E1638" s="13">
        <f>MONTH(SalesDataTable[[#This Row],[Order Date]])</f>
        <v>8</v>
      </c>
      <c r="F1638" s="3" t="str">
        <f>TEXT(SalesDataTable[[#This Row],[Order Date]],"mmm")</f>
        <v>Aug</v>
      </c>
      <c r="G1638" s="3" t="s">
        <v>0</v>
      </c>
      <c r="H1638" s="3" t="s">
        <v>50</v>
      </c>
      <c r="I1638" s="3" t="s">
        <v>28</v>
      </c>
      <c r="J1638" s="3" t="s">
        <v>3</v>
      </c>
      <c r="K1638" s="3" t="s">
        <v>4</v>
      </c>
      <c r="L1638" s="3" t="s">
        <v>5</v>
      </c>
      <c r="M1638" s="7">
        <v>2</v>
      </c>
      <c r="N1638" s="4">
        <v>81.59</v>
      </c>
      <c r="O1638" s="5">
        <v>0.15</v>
      </c>
      <c r="P1638" s="4">
        <v>43.9</v>
      </c>
      <c r="Q1638" s="4">
        <f t="shared" si="100"/>
        <v>138.703</v>
      </c>
      <c r="R1638" s="4">
        <f t="shared" si="101"/>
        <v>87.8</v>
      </c>
      <c r="S1638" s="4">
        <f t="shared" si="102"/>
        <v>50.903000000000006</v>
      </c>
      <c r="T1638" s="6">
        <f t="shared" si="103"/>
        <v>0.3669927831409559</v>
      </c>
    </row>
    <row r="1639" spans="1:20" ht="15.6">
      <c r="A1639" s="2">
        <v>747</v>
      </c>
      <c r="B1639" s="10">
        <v>46248</v>
      </c>
      <c r="C1639" s="3">
        <f>YEAR(SalesDataTable[[#This Row],[Order Date]])</f>
        <v>2026</v>
      </c>
      <c r="D1639" s="13" t="str">
        <f>"Q"&amp;ROUNDUP(MONTH(SalesDataTable[[#This Row],[Order Date]])/3,0)</f>
        <v>Q3</v>
      </c>
      <c r="E1639" s="13">
        <f>MONTH(SalesDataTable[[#This Row],[Order Date]])</f>
        <v>8</v>
      </c>
      <c r="F1639" s="3" t="str">
        <f>TEXT(SalesDataTable[[#This Row],[Order Date]],"mmm")</f>
        <v>Aug</v>
      </c>
      <c r="G1639" s="3" t="s">
        <v>6</v>
      </c>
      <c r="H1639" s="3" t="s">
        <v>7</v>
      </c>
      <c r="I1639" s="3" t="s">
        <v>19</v>
      </c>
      <c r="J1639" s="3" t="s">
        <v>13</v>
      </c>
      <c r="K1639" s="3" t="s">
        <v>34</v>
      </c>
      <c r="L1639" s="3" t="s">
        <v>38</v>
      </c>
      <c r="M1639" s="7">
        <v>3</v>
      </c>
      <c r="N1639" s="4">
        <v>122.96</v>
      </c>
      <c r="O1639" s="5">
        <v>0.1</v>
      </c>
      <c r="P1639" s="4">
        <v>67.62</v>
      </c>
      <c r="Q1639" s="4">
        <f t="shared" si="100"/>
        <v>331.99200000000002</v>
      </c>
      <c r="R1639" s="4">
        <f t="shared" si="101"/>
        <v>202.86</v>
      </c>
      <c r="S1639" s="4">
        <f t="shared" si="102"/>
        <v>129.13200000000001</v>
      </c>
      <c r="T1639" s="6">
        <f t="shared" si="103"/>
        <v>0.38896117978746475</v>
      </c>
    </row>
    <row r="1640" spans="1:20" ht="15.6">
      <c r="A1640" s="2">
        <v>2281</v>
      </c>
      <c r="B1640" s="10">
        <v>46248</v>
      </c>
      <c r="C1640" s="3">
        <f>YEAR(SalesDataTable[[#This Row],[Order Date]])</f>
        <v>2026</v>
      </c>
      <c r="D1640" s="13" t="str">
        <f>"Q"&amp;ROUNDUP(MONTH(SalesDataTable[[#This Row],[Order Date]])/3,0)</f>
        <v>Q3</v>
      </c>
      <c r="E1640" s="13">
        <f>MONTH(SalesDataTable[[#This Row],[Order Date]])</f>
        <v>8</v>
      </c>
      <c r="F1640" s="3" t="str">
        <f>TEXT(SalesDataTable[[#This Row],[Order Date]],"mmm")</f>
        <v>Aug</v>
      </c>
      <c r="G1640" s="3" t="s">
        <v>6</v>
      </c>
      <c r="H1640" s="3" t="s">
        <v>41</v>
      </c>
      <c r="I1640" s="3" t="s">
        <v>19</v>
      </c>
      <c r="J1640" s="3" t="s">
        <v>3</v>
      </c>
      <c r="K1640" s="3" t="s">
        <v>9</v>
      </c>
      <c r="L1640" s="3" t="s">
        <v>46</v>
      </c>
      <c r="M1640" s="7">
        <v>1</v>
      </c>
      <c r="N1640" s="4">
        <v>70.91</v>
      </c>
      <c r="O1640" s="5">
        <v>0</v>
      </c>
      <c r="P1640" s="4">
        <v>33.11</v>
      </c>
      <c r="Q1640" s="4">
        <f t="shared" si="100"/>
        <v>70.91</v>
      </c>
      <c r="R1640" s="4">
        <f t="shared" si="101"/>
        <v>33.11</v>
      </c>
      <c r="S1640" s="4">
        <f t="shared" si="102"/>
        <v>37.799999999999997</v>
      </c>
      <c r="T1640" s="6">
        <f t="shared" si="103"/>
        <v>0.53307008884501483</v>
      </c>
    </row>
    <row r="1641" spans="1:20" ht="15.6">
      <c r="A1641" s="2">
        <v>2414</v>
      </c>
      <c r="B1641" s="10">
        <v>46248</v>
      </c>
      <c r="C1641" s="3">
        <f>YEAR(SalesDataTable[[#This Row],[Order Date]])</f>
        <v>2026</v>
      </c>
      <c r="D1641" s="13" t="str">
        <f>"Q"&amp;ROUNDUP(MONTH(SalesDataTable[[#This Row],[Order Date]])/3,0)</f>
        <v>Q3</v>
      </c>
      <c r="E1641" s="13">
        <f>MONTH(SalesDataTable[[#This Row],[Order Date]])</f>
        <v>8</v>
      </c>
      <c r="F1641" s="3" t="str">
        <f>TEXT(SalesDataTable[[#This Row],[Order Date]],"mmm")</f>
        <v>Aug</v>
      </c>
      <c r="G1641" s="3" t="s">
        <v>6</v>
      </c>
      <c r="H1641" s="3" t="s">
        <v>27</v>
      </c>
      <c r="I1641" s="3" t="s">
        <v>8</v>
      </c>
      <c r="J1641" s="3" t="s">
        <v>16</v>
      </c>
      <c r="K1641" s="3" t="s">
        <v>4</v>
      </c>
      <c r="L1641" s="3" t="s">
        <v>22</v>
      </c>
      <c r="M1641" s="7">
        <v>6</v>
      </c>
      <c r="N1641" s="4">
        <v>50.94</v>
      </c>
      <c r="O1641" s="5">
        <v>0.1</v>
      </c>
      <c r="P1641" s="4">
        <v>22.76</v>
      </c>
      <c r="Q1641" s="4">
        <f t="shared" si="100"/>
        <v>275.07600000000002</v>
      </c>
      <c r="R1641" s="4">
        <f t="shared" si="101"/>
        <v>136.56</v>
      </c>
      <c r="S1641" s="4">
        <f t="shared" si="102"/>
        <v>138.51600000000002</v>
      </c>
      <c r="T1641" s="6">
        <f t="shared" si="103"/>
        <v>0.50355538105832576</v>
      </c>
    </row>
    <row r="1642" spans="1:20" ht="15.6">
      <c r="A1642" s="2">
        <v>3162</v>
      </c>
      <c r="B1642" s="10">
        <v>46248</v>
      </c>
      <c r="C1642" s="3">
        <f>YEAR(SalesDataTable[[#This Row],[Order Date]])</f>
        <v>2026</v>
      </c>
      <c r="D1642" s="13" t="str">
        <f>"Q"&amp;ROUNDUP(MONTH(SalesDataTable[[#This Row],[Order Date]])/3,0)</f>
        <v>Q3</v>
      </c>
      <c r="E1642" s="13">
        <f>MONTH(SalesDataTable[[#This Row],[Order Date]])</f>
        <v>8</v>
      </c>
      <c r="F1642" s="3" t="str">
        <f>TEXT(SalesDataTable[[#This Row],[Order Date]],"mmm")</f>
        <v>Aug</v>
      </c>
      <c r="G1642" s="3" t="s">
        <v>6</v>
      </c>
      <c r="H1642" s="3" t="s">
        <v>7</v>
      </c>
      <c r="I1642" s="3" t="s">
        <v>2</v>
      </c>
      <c r="J1642" s="3" t="s">
        <v>13</v>
      </c>
      <c r="K1642" s="3" t="s">
        <v>9</v>
      </c>
      <c r="L1642" s="3" t="s">
        <v>17</v>
      </c>
      <c r="M1642" s="7">
        <v>1</v>
      </c>
      <c r="N1642" s="4">
        <v>144.96</v>
      </c>
      <c r="O1642" s="5">
        <v>0.05</v>
      </c>
      <c r="P1642" s="4">
        <v>77.959999999999994</v>
      </c>
      <c r="Q1642" s="4">
        <f t="shared" si="100"/>
        <v>137.71199999999999</v>
      </c>
      <c r="R1642" s="4">
        <f t="shared" si="101"/>
        <v>77.959999999999994</v>
      </c>
      <c r="S1642" s="4">
        <f t="shared" si="102"/>
        <v>59.751999999999995</v>
      </c>
      <c r="T1642" s="6">
        <f t="shared" si="103"/>
        <v>0.43389101893807364</v>
      </c>
    </row>
    <row r="1643" spans="1:20" ht="15.6">
      <c r="A1643" s="2">
        <v>3200</v>
      </c>
      <c r="B1643" s="10">
        <v>46248</v>
      </c>
      <c r="C1643" s="3">
        <f>YEAR(SalesDataTable[[#This Row],[Order Date]])</f>
        <v>2026</v>
      </c>
      <c r="D1643" s="13" t="str">
        <f>"Q"&amp;ROUNDUP(MONTH(SalesDataTable[[#This Row],[Order Date]])/3,0)</f>
        <v>Q3</v>
      </c>
      <c r="E1643" s="13">
        <f>MONTH(SalesDataTable[[#This Row],[Order Date]])</f>
        <v>8</v>
      </c>
      <c r="F1643" s="3" t="str">
        <f>TEXT(SalesDataTable[[#This Row],[Order Date]],"mmm")</f>
        <v>Aug</v>
      </c>
      <c r="G1643" s="3" t="s">
        <v>20</v>
      </c>
      <c r="H1643" s="3" t="s">
        <v>33</v>
      </c>
      <c r="I1643" s="3" t="s">
        <v>19</v>
      </c>
      <c r="J1643" s="3" t="s">
        <v>13</v>
      </c>
      <c r="K1643" s="3" t="s">
        <v>9</v>
      </c>
      <c r="L1643" s="3" t="s">
        <v>37</v>
      </c>
      <c r="M1643" s="7">
        <v>1</v>
      </c>
      <c r="N1643" s="4">
        <v>152.97</v>
      </c>
      <c r="O1643" s="5">
        <v>0</v>
      </c>
      <c r="P1643" s="4">
        <v>79.66</v>
      </c>
      <c r="Q1643" s="4">
        <f t="shared" si="100"/>
        <v>152.97</v>
      </c>
      <c r="R1643" s="4">
        <f t="shared" si="101"/>
        <v>79.66</v>
      </c>
      <c r="S1643" s="4">
        <f t="shared" si="102"/>
        <v>73.31</v>
      </c>
      <c r="T1643" s="6">
        <f t="shared" si="103"/>
        <v>0.47924429626724196</v>
      </c>
    </row>
    <row r="1644" spans="1:20" ht="15.6">
      <c r="A1644" s="2">
        <v>3521</v>
      </c>
      <c r="B1644" s="10">
        <v>46248</v>
      </c>
      <c r="C1644" s="3">
        <f>YEAR(SalesDataTable[[#This Row],[Order Date]])</f>
        <v>2026</v>
      </c>
      <c r="D1644" s="13" t="str">
        <f>"Q"&amp;ROUNDUP(MONTH(SalesDataTable[[#This Row],[Order Date]])/3,0)</f>
        <v>Q3</v>
      </c>
      <c r="E1644" s="13">
        <f>MONTH(SalesDataTable[[#This Row],[Order Date]])</f>
        <v>8</v>
      </c>
      <c r="F1644" s="3" t="str">
        <f>TEXT(SalesDataTable[[#This Row],[Order Date]],"mmm")</f>
        <v>Aug</v>
      </c>
      <c r="G1644" s="3" t="s">
        <v>11</v>
      </c>
      <c r="H1644" s="3" t="s">
        <v>52</v>
      </c>
      <c r="I1644" s="3" t="s">
        <v>2</v>
      </c>
      <c r="J1644" s="3" t="s">
        <v>16</v>
      </c>
      <c r="K1644" s="3" t="s">
        <v>14</v>
      </c>
      <c r="L1644" s="3" t="s">
        <v>32</v>
      </c>
      <c r="M1644" s="7">
        <v>2</v>
      </c>
      <c r="N1644" s="4">
        <v>45.79</v>
      </c>
      <c r="O1644" s="5">
        <v>0</v>
      </c>
      <c r="P1644" s="4">
        <v>18.23</v>
      </c>
      <c r="Q1644" s="4">
        <f t="shared" si="100"/>
        <v>91.58</v>
      </c>
      <c r="R1644" s="4">
        <f t="shared" si="101"/>
        <v>36.46</v>
      </c>
      <c r="S1644" s="4">
        <f t="shared" si="102"/>
        <v>55.12</v>
      </c>
      <c r="T1644" s="6">
        <f t="shared" si="103"/>
        <v>0.60187813933173184</v>
      </c>
    </row>
    <row r="1645" spans="1:20" ht="15.6">
      <c r="A1645" s="2">
        <v>4447</v>
      </c>
      <c r="B1645" s="10">
        <v>46248</v>
      </c>
      <c r="C1645" s="3">
        <f>YEAR(SalesDataTable[[#This Row],[Order Date]])</f>
        <v>2026</v>
      </c>
      <c r="D1645" s="13" t="str">
        <f>"Q"&amp;ROUNDUP(MONTH(SalesDataTable[[#This Row],[Order Date]])/3,0)</f>
        <v>Q3</v>
      </c>
      <c r="E1645" s="13">
        <f>MONTH(SalesDataTable[[#This Row],[Order Date]])</f>
        <v>8</v>
      </c>
      <c r="F1645" s="3" t="str">
        <f>TEXT(SalesDataTable[[#This Row],[Order Date]],"mmm")</f>
        <v>Aug</v>
      </c>
      <c r="G1645" s="3" t="s">
        <v>6</v>
      </c>
      <c r="H1645" s="3" t="s">
        <v>27</v>
      </c>
      <c r="I1645" s="3" t="s">
        <v>2</v>
      </c>
      <c r="J1645" s="3" t="s">
        <v>13</v>
      </c>
      <c r="K1645" s="3" t="s">
        <v>14</v>
      </c>
      <c r="L1645" s="3" t="s">
        <v>48</v>
      </c>
      <c r="M1645" s="7">
        <v>1</v>
      </c>
      <c r="N1645" s="4">
        <v>161.31</v>
      </c>
      <c r="O1645" s="5">
        <v>0</v>
      </c>
      <c r="P1645" s="4">
        <v>87.81</v>
      </c>
      <c r="Q1645" s="4">
        <f t="shared" si="100"/>
        <v>161.31</v>
      </c>
      <c r="R1645" s="4">
        <f t="shared" si="101"/>
        <v>87.81</v>
      </c>
      <c r="S1645" s="4">
        <f t="shared" si="102"/>
        <v>73.5</v>
      </c>
      <c r="T1645" s="6">
        <f t="shared" si="103"/>
        <v>0.45564441138181139</v>
      </c>
    </row>
    <row r="1646" spans="1:20" ht="15.6">
      <c r="A1646" s="2">
        <v>421</v>
      </c>
      <c r="B1646" s="10">
        <v>46249</v>
      </c>
      <c r="C1646" s="3">
        <f>YEAR(SalesDataTable[[#This Row],[Order Date]])</f>
        <v>2026</v>
      </c>
      <c r="D1646" s="13" t="str">
        <f>"Q"&amp;ROUNDUP(MONTH(SalesDataTable[[#This Row],[Order Date]])/3,0)</f>
        <v>Q3</v>
      </c>
      <c r="E1646" s="13">
        <f>MONTH(SalesDataTable[[#This Row],[Order Date]])</f>
        <v>8</v>
      </c>
      <c r="F1646" s="3" t="str">
        <f>TEXT(SalesDataTable[[#This Row],[Order Date]],"mmm")</f>
        <v>Aug</v>
      </c>
      <c r="G1646" s="3" t="s">
        <v>20</v>
      </c>
      <c r="H1646" s="3" t="s">
        <v>31</v>
      </c>
      <c r="I1646" s="3" t="s">
        <v>2</v>
      </c>
      <c r="J1646" s="3" t="s">
        <v>13</v>
      </c>
      <c r="K1646" s="3" t="s">
        <v>34</v>
      </c>
      <c r="L1646" s="3" t="s">
        <v>42</v>
      </c>
      <c r="M1646" s="7">
        <v>2</v>
      </c>
      <c r="N1646" s="4">
        <v>35.97</v>
      </c>
      <c r="O1646" s="5">
        <v>0.05</v>
      </c>
      <c r="P1646" s="4">
        <v>14.28</v>
      </c>
      <c r="Q1646" s="4">
        <f t="shared" si="100"/>
        <v>68.342999999999989</v>
      </c>
      <c r="R1646" s="4">
        <f t="shared" si="101"/>
        <v>28.56</v>
      </c>
      <c r="S1646" s="4">
        <f t="shared" si="102"/>
        <v>39.782999999999987</v>
      </c>
      <c r="T1646" s="6">
        <f t="shared" si="103"/>
        <v>0.58210789693165343</v>
      </c>
    </row>
    <row r="1647" spans="1:20" ht="15.6">
      <c r="A1647" s="2">
        <v>962</v>
      </c>
      <c r="B1647" s="10">
        <v>46249</v>
      </c>
      <c r="C1647" s="3">
        <f>YEAR(SalesDataTable[[#This Row],[Order Date]])</f>
        <v>2026</v>
      </c>
      <c r="D1647" s="13" t="str">
        <f>"Q"&amp;ROUNDUP(MONTH(SalesDataTable[[#This Row],[Order Date]])/3,0)</f>
        <v>Q3</v>
      </c>
      <c r="E1647" s="13">
        <f>MONTH(SalesDataTable[[#This Row],[Order Date]])</f>
        <v>8</v>
      </c>
      <c r="F1647" s="3" t="str">
        <f>TEXT(SalesDataTable[[#This Row],[Order Date]],"mmm")</f>
        <v>Aug</v>
      </c>
      <c r="G1647" s="3" t="s">
        <v>0</v>
      </c>
      <c r="H1647" s="3" t="s">
        <v>1</v>
      </c>
      <c r="I1647" s="3" t="s">
        <v>19</v>
      </c>
      <c r="J1647" s="3" t="s">
        <v>13</v>
      </c>
      <c r="K1647" s="3" t="s">
        <v>34</v>
      </c>
      <c r="L1647" s="3" t="s">
        <v>35</v>
      </c>
      <c r="M1647" s="7">
        <v>2</v>
      </c>
      <c r="N1647" s="4">
        <v>39.729999999999997</v>
      </c>
      <c r="O1647" s="5">
        <v>0</v>
      </c>
      <c r="P1647" s="4">
        <v>14.95</v>
      </c>
      <c r="Q1647" s="4">
        <f t="shared" si="100"/>
        <v>79.459999999999994</v>
      </c>
      <c r="R1647" s="4">
        <f t="shared" si="101"/>
        <v>29.9</v>
      </c>
      <c r="S1647" s="4">
        <f t="shared" si="102"/>
        <v>49.559999999999995</v>
      </c>
      <c r="T1647" s="6">
        <f t="shared" si="103"/>
        <v>0.62371004278882458</v>
      </c>
    </row>
    <row r="1648" spans="1:20" ht="15.6">
      <c r="A1648" s="2">
        <v>1386</v>
      </c>
      <c r="B1648" s="10">
        <v>46249</v>
      </c>
      <c r="C1648" s="3">
        <f>YEAR(SalesDataTable[[#This Row],[Order Date]])</f>
        <v>2026</v>
      </c>
      <c r="D1648" s="13" t="str">
        <f>"Q"&amp;ROUNDUP(MONTH(SalesDataTable[[#This Row],[Order Date]])/3,0)</f>
        <v>Q3</v>
      </c>
      <c r="E1648" s="13">
        <f>MONTH(SalesDataTable[[#This Row],[Order Date]])</f>
        <v>8</v>
      </c>
      <c r="F1648" s="3" t="str">
        <f>TEXT(SalesDataTable[[#This Row],[Order Date]],"mmm")</f>
        <v>Aug</v>
      </c>
      <c r="G1648" s="3" t="s">
        <v>6</v>
      </c>
      <c r="H1648" s="3" t="s">
        <v>43</v>
      </c>
      <c r="I1648" s="3" t="s">
        <v>2</v>
      </c>
      <c r="J1648" s="3" t="s">
        <v>16</v>
      </c>
      <c r="K1648" s="3" t="s">
        <v>14</v>
      </c>
      <c r="L1648" s="3" t="s">
        <v>15</v>
      </c>
      <c r="M1648" s="7">
        <v>2</v>
      </c>
      <c r="N1648" s="4">
        <v>36.049999999999997</v>
      </c>
      <c r="O1648" s="5">
        <v>0</v>
      </c>
      <c r="P1648" s="4">
        <v>13.8</v>
      </c>
      <c r="Q1648" s="4">
        <f t="shared" si="100"/>
        <v>72.099999999999994</v>
      </c>
      <c r="R1648" s="4">
        <f t="shared" si="101"/>
        <v>27.6</v>
      </c>
      <c r="S1648" s="4">
        <f t="shared" si="102"/>
        <v>44.499999999999993</v>
      </c>
      <c r="T1648" s="6">
        <f t="shared" si="103"/>
        <v>0.61719833564493753</v>
      </c>
    </row>
    <row r="1649" spans="1:20" ht="15.6">
      <c r="A1649" s="2">
        <v>3083</v>
      </c>
      <c r="B1649" s="10">
        <v>46249</v>
      </c>
      <c r="C1649" s="3">
        <f>YEAR(SalesDataTable[[#This Row],[Order Date]])</f>
        <v>2026</v>
      </c>
      <c r="D1649" s="13" t="str">
        <f>"Q"&amp;ROUNDUP(MONTH(SalesDataTable[[#This Row],[Order Date]])/3,0)</f>
        <v>Q3</v>
      </c>
      <c r="E1649" s="13">
        <f>MONTH(SalesDataTable[[#This Row],[Order Date]])</f>
        <v>8</v>
      </c>
      <c r="F1649" s="3" t="str">
        <f>TEXT(SalesDataTable[[#This Row],[Order Date]],"mmm")</f>
        <v>Aug</v>
      </c>
      <c r="G1649" s="3" t="s">
        <v>20</v>
      </c>
      <c r="H1649" s="3" t="s">
        <v>31</v>
      </c>
      <c r="I1649" s="3" t="s">
        <v>2</v>
      </c>
      <c r="J1649" s="3" t="s">
        <v>13</v>
      </c>
      <c r="K1649" s="3" t="s">
        <v>23</v>
      </c>
      <c r="L1649" s="3" t="s">
        <v>29</v>
      </c>
      <c r="M1649" s="7">
        <v>1</v>
      </c>
      <c r="N1649" s="4">
        <v>194.36</v>
      </c>
      <c r="O1649" s="5">
        <v>0</v>
      </c>
      <c r="P1649" s="4">
        <v>106.01</v>
      </c>
      <c r="Q1649" s="4">
        <f t="shared" si="100"/>
        <v>194.36</v>
      </c>
      <c r="R1649" s="4">
        <f t="shared" si="101"/>
        <v>106.01</v>
      </c>
      <c r="S1649" s="4">
        <f t="shared" si="102"/>
        <v>88.350000000000009</v>
      </c>
      <c r="T1649" s="6">
        <f t="shared" si="103"/>
        <v>0.45456884132537562</v>
      </c>
    </row>
    <row r="1650" spans="1:20" ht="15.6">
      <c r="A1650" s="2">
        <v>3174</v>
      </c>
      <c r="B1650" s="10">
        <v>46249</v>
      </c>
      <c r="C1650" s="3">
        <f>YEAR(SalesDataTable[[#This Row],[Order Date]])</f>
        <v>2026</v>
      </c>
      <c r="D1650" s="13" t="str">
        <f>"Q"&amp;ROUNDUP(MONTH(SalesDataTable[[#This Row],[Order Date]])/3,0)</f>
        <v>Q3</v>
      </c>
      <c r="E1650" s="13">
        <f>MONTH(SalesDataTable[[#This Row],[Order Date]])</f>
        <v>8</v>
      </c>
      <c r="F1650" s="3" t="str">
        <f>TEXT(SalesDataTable[[#This Row],[Order Date]],"mmm")</f>
        <v>Aug</v>
      </c>
      <c r="G1650" s="3" t="s">
        <v>20</v>
      </c>
      <c r="H1650" s="3" t="s">
        <v>21</v>
      </c>
      <c r="I1650" s="3" t="s">
        <v>19</v>
      </c>
      <c r="J1650" s="3" t="s">
        <v>3</v>
      </c>
      <c r="K1650" s="3" t="s">
        <v>23</v>
      </c>
      <c r="L1650" s="3" t="s">
        <v>29</v>
      </c>
      <c r="M1650" s="7">
        <v>1</v>
      </c>
      <c r="N1650" s="4">
        <v>192.67</v>
      </c>
      <c r="O1650" s="5">
        <v>0.05</v>
      </c>
      <c r="P1650" s="4">
        <v>103.37</v>
      </c>
      <c r="Q1650" s="4">
        <f t="shared" si="100"/>
        <v>183.03649999999999</v>
      </c>
      <c r="R1650" s="4">
        <f t="shared" si="101"/>
        <v>103.37</v>
      </c>
      <c r="S1650" s="4">
        <f t="shared" si="102"/>
        <v>79.666499999999985</v>
      </c>
      <c r="T1650" s="6">
        <f t="shared" si="103"/>
        <v>0.43524925356417976</v>
      </c>
    </row>
    <row r="1651" spans="1:20" ht="15.6">
      <c r="A1651" s="2">
        <v>4045</v>
      </c>
      <c r="B1651" s="10">
        <v>46249</v>
      </c>
      <c r="C1651" s="3">
        <f>YEAR(SalesDataTable[[#This Row],[Order Date]])</f>
        <v>2026</v>
      </c>
      <c r="D1651" s="13" t="str">
        <f>"Q"&amp;ROUNDUP(MONTH(SalesDataTable[[#This Row],[Order Date]])/3,0)</f>
        <v>Q3</v>
      </c>
      <c r="E1651" s="13">
        <f>MONTH(SalesDataTable[[#This Row],[Order Date]])</f>
        <v>8</v>
      </c>
      <c r="F1651" s="3" t="str">
        <f>TEXT(SalesDataTable[[#This Row],[Order Date]],"mmm")</f>
        <v>Aug</v>
      </c>
      <c r="G1651" s="3" t="s">
        <v>11</v>
      </c>
      <c r="H1651" s="3" t="s">
        <v>52</v>
      </c>
      <c r="I1651" s="3" t="s">
        <v>2</v>
      </c>
      <c r="J1651" s="3" t="s">
        <v>13</v>
      </c>
      <c r="K1651" s="3" t="s">
        <v>9</v>
      </c>
      <c r="L1651" s="3" t="s">
        <v>10</v>
      </c>
      <c r="M1651" s="7">
        <v>3</v>
      </c>
      <c r="N1651" s="4">
        <v>92.12</v>
      </c>
      <c r="O1651" s="5">
        <v>0.1</v>
      </c>
      <c r="P1651" s="4">
        <v>44.1</v>
      </c>
      <c r="Q1651" s="4">
        <f t="shared" si="100"/>
        <v>248.72400000000002</v>
      </c>
      <c r="R1651" s="4">
        <f t="shared" si="101"/>
        <v>132.30000000000001</v>
      </c>
      <c r="S1651" s="4">
        <f t="shared" si="102"/>
        <v>116.42400000000001</v>
      </c>
      <c r="T1651" s="6">
        <f t="shared" si="103"/>
        <v>0.46808510638297873</v>
      </c>
    </row>
    <row r="1652" spans="1:20" ht="15.6">
      <c r="A1652" s="2">
        <v>4850</v>
      </c>
      <c r="B1652" s="10">
        <v>46249</v>
      </c>
      <c r="C1652" s="3">
        <f>YEAR(SalesDataTable[[#This Row],[Order Date]])</f>
        <v>2026</v>
      </c>
      <c r="D1652" s="13" t="str">
        <f>"Q"&amp;ROUNDUP(MONTH(SalesDataTable[[#This Row],[Order Date]])/3,0)</f>
        <v>Q3</v>
      </c>
      <c r="E1652" s="13">
        <f>MONTH(SalesDataTable[[#This Row],[Order Date]])</f>
        <v>8</v>
      </c>
      <c r="F1652" s="3" t="str">
        <f>TEXT(SalesDataTable[[#This Row],[Order Date]],"mmm")</f>
        <v>Aug</v>
      </c>
      <c r="G1652" s="3" t="s">
        <v>6</v>
      </c>
      <c r="H1652" s="3" t="s">
        <v>7</v>
      </c>
      <c r="I1652" s="3" t="s">
        <v>19</v>
      </c>
      <c r="J1652" s="3" t="s">
        <v>16</v>
      </c>
      <c r="K1652" s="3" t="s">
        <v>23</v>
      </c>
      <c r="L1652" s="3" t="s">
        <v>29</v>
      </c>
      <c r="M1652" s="7">
        <v>1</v>
      </c>
      <c r="N1652" s="4">
        <v>192.82</v>
      </c>
      <c r="O1652" s="5">
        <v>0</v>
      </c>
      <c r="P1652" s="4">
        <v>104.98</v>
      </c>
      <c r="Q1652" s="4">
        <f t="shared" si="100"/>
        <v>192.82</v>
      </c>
      <c r="R1652" s="4">
        <f t="shared" si="101"/>
        <v>104.98</v>
      </c>
      <c r="S1652" s="4">
        <f t="shared" si="102"/>
        <v>87.839999999999989</v>
      </c>
      <c r="T1652" s="6">
        <f t="shared" si="103"/>
        <v>0.45555440307022088</v>
      </c>
    </row>
    <row r="1653" spans="1:20" ht="15.6">
      <c r="A1653" s="2">
        <v>71</v>
      </c>
      <c r="B1653" s="10">
        <v>46250</v>
      </c>
      <c r="C1653" s="3">
        <f>YEAR(SalesDataTable[[#This Row],[Order Date]])</f>
        <v>2026</v>
      </c>
      <c r="D1653" s="13" t="str">
        <f>"Q"&amp;ROUNDUP(MONTH(SalesDataTable[[#This Row],[Order Date]])/3,0)</f>
        <v>Q3</v>
      </c>
      <c r="E1653" s="13">
        <f>MONTH(SalesDataTable[[#This Row],[Order Date]])</f>
        <v>8</v>
      </c>
      <c r="F1653" s="3" t="str">
        <f>TEXT(SalesDataTable[[#This Row],[Order Date]],"mmm")</f>
        <v>Aug</v>
      </c>
      <c r="G1653" s="3" t="s">
        <v>11</v>
      </c>
      <c r="H1653" s="3" t="s">
        <v>52</v>
      </c>
      <c r="I1653" s="3" t="s">
        <v>2</v>
      </c>
      <c r="J1653" s="3" t="s">
        <v>13</v>
      </c>
      <c r="K1653" s="3" t="s">
        <v>4</v>
      </c>
      <c r="L1653" s="3" t="s">
        <v>5</v>
      </c>
      <c r="M1653" s="7">
        <v>3</v>
      </c>
      <c r="N1653" s="4">
        <v>80.099999999999994</v>
      </c>
      <c r="O1653" s="5">
        <v>0</v>
      </c>
      <c r="P1653" s="4">
        <v>42.41</v>
      </c>
      <c r="Q1653" s="4">
        <f t="shared" si="100"/>
        <v>240.29999999999998</v>
      </c>
      <c r="R1653" s="4">
        <f t="shared" si="101"/>
        <v>127.22999999999999</v>
      </c>
      <c r="S1653" s="4">
        <f t="shared" si="102"/>
        <v>113.07</v>
      </c>
      <c r="T1653" s="6">
        <f t="shared" si="103"/>
        <v>0.47053682896379528</v>
      </c>
    </row>
    <row r="1654" spans="1:20" ht="15.6">
      <c r="A1654" s="2">
        <v>627</v>
      </c>
      <c r="B1654" s="10">
        <v>46250</v>
      </c>
      <c r="C1654" s="3">
        <f>YEAR(SalesDataTable[[#This Row],[Order Date]])</f>
        <v>2026</v>
      </c>
      <c r="D1654" s="13" t="str">
        <f>"Q"&amp;ROUNDUP(MONTH(SalesDataTable[[#This Row],[Order Date]])/3,0)</f>
        <v>Q3</v>
      </c>
      <c r="E1654" s="13">
        <f>MONTH(SalesDataTable[[#This Row],[Order Date]])</f>
        <v>8</v>
      </c>
      <c r="F1654" s="3" t="str">
        <f>TEXT(SalesDataTable[[#This Row],[Order Date]],"mmm")</f>
        <v>Aug</v>
      </c>
      <c r="G1654" s="3" t="s">
        <v>20</v>
      </c>
      <c r="H1654" s="3" t="s">
        <v>31</v>
      </c>
      <c r="I1654" s="3" t="s">
        <v>28</v>
      </c>
      <c r="J1654" s="3" t="s">
        <v>13</v>
      </c>
      <c r="K1654" s="3" t="s">
        <v>4</v>
      </c>
      <c r="L1654" s="3" t="s">
        <v>5</v>
      </c>
      <c r="M1654" s="7">
        <v>6</v>
      </c>
      <c r="N1654" s="4">
        <v>83.26</v>
      </c>
      <c r="O1654" s="5">
        <v>0</v>
      </c>
      <c r="P1654" s="4">
        <v>43.8</v>
      </c>
      <c r="Q1654" s="4">
        <f t="shared" si="100"/>
        <v>499.56000000000006</v>
      </c>
      <c r="R1654" s="4">
        <f t="shared" si="101"/>
        <v>262.79999999999995</v>
      </c>
      <c r="S1654" s="4">
        <f t="shared" si="102"/>
        <v>236.7600000000001</v>
      </c>
      <c r="T1654" s="6">
        <f t="shared" si="103"/>
        <v>0.47393706461686297</v>
      </c>
    </row>
    <row r="1655" spans="1:20" ht="15.6">
      <c r="A1655" s="2">
        <v>959</v>
      </c>
      <c r="B1655" s="10">
        <v>46250</v>
      </c>
      <c r="C1655" s="3">
        <f>YEAR(SalesDataTable[[#This Row],[Order Date]])</f>
        <v>2026</v>
      </c>
      <c r="D1655" s="13" t="str">
        <f>"Q"&amp;ROUNDUP(MONTH(SalesDataTable[[#This Row],[Order Date]])/3,0)</f>
        <v>Q3</v>
      </c>
      <c r="E1655" s="13">
        <f>MONTH(SalesDataTable[[#This Row],[Order Date]])</f>
        <v>8</v>
      </c>
      <c r="F1655" s="3" t="str">
        <f>TEXT(SalesDataTable[[#This Row],[Order Date]],"mmm")</f>
        <v>Aug</v>
      </c>
      <c r="G1655" s="3" t="s">
        <v>6</v>
      </c>
      <c r="H1655" s="3" t="s">
        <v>7</v>
      </c>
      <c r="I1655" s="3" t="s">
        <v>19</v>
      </c>
      <c r="J1655" s="3" t="s">
        <v>3</v>
      </c>
      <c r="K1655" s="3" t="s">
        <v>34</v>
      </c>
      <c r="L1655" s="3" t="s">
        <v>35</v>
      </c>
      <c r="M1655" s="7">
        <v>4</v>
      </c>
      <c r="N1655" s="4">
        <v>40.46</v>
      </c>
      <c r="O1655" s="5">
        <v>0</v>
      </c>
      <c r="P1655" s="4">
        <v>15.12</v>
      </c>
      <c r="Q1655" s="4">
        <f t="shared" si="100"/>
        <v>161.84</v>
      </c>
      <c r="R1655" s="4">
        <f t="shared" si="101"/>
        <v>60.48</v>
      </c>
      <c r="S1655" s="4">
        <f t="shared" si="102"/>
        <v>101.36000000000001</v>
      </c>
      <c r="T1655" s="6">
        <f t="shared" si="103"/>
        <v>0.62629757785467133</v>
      </c>
    </row>
    <row r="1656" spans="1:20" ht="15.6">
      <c r="A1656" s="2">
        <v>967</v>
      </c>
      <c r="B1656" s="10">
        <v>46250</v>
      </c>
      <c r="C1656" s="3">
        <f>YEAR(SalesDataTable[[#This Row],[Order Date]])</f>
        <v>2026</v>
      </c>
      <c r="D1656" s="13" t="str">
        <f>"Q"&amp;ROUNDUP(MONTH(SalesDataTable[[#This Row],[Order Date]])/3,0)</f>
        <v>Q3</v>
      </c>
      <c r="E1656" s="13">
        <f>MONTH(SalesDataTable[[#This Row],[Order Date]])</f>
        <v>8</v>
      </c>
      <c r="F1656" s="3" t="str">
        <f>TEXT(SalesDataTable[[#This Row],[Order Date]],"mmm")</f>
        <v>Aug</v>
      </c>
      <c r="G1656" s="3" t="s">
        <v>11</v>
      </c>
      <c r="H1656" s="3" t="s">
        <v>52</v>
      </c>
      <c r="I1656" s="3" t="s">
        <v>8</v>
      </c>
      <c r="J1656" s="3" t="s">
        <v>3</v>
      </c>
      <c r="K1656" s="3" t="s">
        <v>4</v>
      </c>
      <c r="L1656" s="3" t="s">
        <v>5</v>
      </c>
      <c r="M1656" s="7">
        <v>5</v>
      </c>
      <c r="N1656" s="4">
        <v>81.55</v>
      </c>
      <c r="O1656" s="5">
        <v>0.2</v>
      </c>
      <c r="P1656" s="4">
        <v>42.09</v>
      </c>
      <c r="Q1656" s="4">
        <f t="shared" si="100"/>
        <v>326.20000000000005</v>
      </c>
      <c r="R1656" s="4">
        <f t="shared" si="101"/>
        <v>210.45000000000002</v>
      </c>
      <c r="S1656" s="4">
        <f t="shared" si="102"/>
        <v>115.75000000000003</v>
      </c>
      <c r="T1656" s="6">
        <f t="shared" si="103"/>
        <v>0.3548436541998774</v>
      </c>
    </row>
    <row r="1657" spans="1:20" ht="15.6">
      <c r="A1657" s="2">
        <v>1267</v>
      </c>
      <c r="B1657" s="10">
        <v>46250</v>
      </c>
      <c r="C1657" s="3">
        <f>YEAR(SalesDataTable[[#This Row],[Order Date]])</f>
        <v>2026</v>
      </c>
      <c r="D1657" s="13" t="str">
        <f>"Q"&amp;ROUNDUP(MONTH(SalesDataTable[[#This Row],[Order Date]])/3,0)</f>
        <v>Q3</v>
      </c>
      <c r="E1657" s="13">
        <f>MONTH(SalesDataTable[[#This Row],[Order Date]])</f>
        <v>8</v>
      </c>
      <c r="F1657" s="3" t="str">
        <f>TEXT(SalesDataTable[[#This Row],[Order Date]],"mmm")</f>
        <v>Aug</v>
      </c>
      <c r="G1657" s="3" t="s">
        <v>6</v>
      </c>
      <c r="H1657" s="3" t="s">
        <v>43</v>
      </c>
      <c r="I1657" s="3" t="s">
        <v>19</v>
      </c>
      <c r="J1657" s="3" t="s">
        <v>13</v>
      </c>
      <c r="K1657" s="3" t="s">
        <v>23</v>
      </c>
      <c r="L1657" s="3" t="s">
        <v>40</v>
      </c>
      <c r="M1657" s="7">
        <v>2</v>
      </c>
      <c r="N1657" s="4">
        <v>83.56</v>
      </c>
      <c r="O1657" s="5">
        <v>0</v>
      </c>
      <c r="P1657" s="4">
        <v>39.119999999999997</v>
      </c>
      <c r="Q1657" s="4">
        <f t="shared" si="100"/>
        <v>167.12</v>
      </c>
      <c r="R1657" s="4">
        <f t="shared" si="101"/>
        <v>78.239999999999995</v>
      </c>
      <c r="S1657" s="4">
        <f t="shared" si="102"/>
        <v>88.88000000000001</v>
      </c>
      <c r="T1657" s="6">
        <f t="shared" si="103"/>
        <v>0.53183341311632359</v>
      </c>
    </row>
    <row r="1658" spans="1:20" ht="15.6">
      <c r="A1658" s="2">
        <v>1394</v>
      </c>
      <c r="B1658" s="10">
        <v>46250</v>
      </c>
      <c r="C1658" s="3">
        <f>YEAR(SalesDataTable[[#This Row],[Order Date]])</f>
        <v>2026</v>
      </c>
      <c r="D1658" s="13" t="str">
        <f>"Q"&amp;ROUNDUP(MONTH(SalesDataTable[[#This Row],[Order Date]])/3,0)</f>
        <v>Q3</v>
      </c>
      <c r="E1658" s="13">
        <f>MONTH(SalesDataTable[[#This Row],[Order Date]])</f>
        <v>8</v>
      </c>
      <c r="F1658" s="3" t="str">
        <f>TEXT(SalesDataTable[[#This Row],[Order Date]],"mmm")</f>
        <v>Aug</v>
      </c>
      <c r="G1658" s="3" t="s">
        <v>11</v>
      </c>
      <c r="H1658" s="3" t="s">
        <v>39</v>
      </c>
      <c r="I1658" s="3" t="s">
        <v>2</v>
      </c>
      <c r="J1658" s="3" t="s">
        <v>3</v>
      </c>
      <c r="K1658" s="3" t="s">
        <v>23</v>
      </c>
      <c r="L1658" s="3" t="s">
        <v>51</v>
      </c>
      <c r="M1658" s="7">
        <v>3</v>
      </c>
      <c r="N1658" s="4">
        <v>125.75</v>
      </c>
      <c r="O1658" s="5">
        <v>0</v>
      </c>
      <c r="P1658" s="4">
        <v>62.05</v>
      </c>
      <c r="Q1658" s="4">
        <f t="shared" si="100"/>
        <v>377.25</v>
      </c>
      <c r="R1658" s="4">
        <f t="shared" si="101"/>
        <v>186.14999999999998</v>
      </c>
      <c r="S1658" s="4">
        <f t="shared" si="102"/>
        <v>191.10000000000002</v>
      </c>
      <c r="T1658" s="6">
        <f t="shared" si="103"/>
        <v>0.50656063618290259</v>
      </c>
    </row>
    <row r="1659" spans="1:20" ht="15.6">
      <c r="A1659" s="2">
        <v>1652</v>
      </c>
      <c r="B1659" s="10">
        <v>46250</v>
      </c>
      <c r="C1659" s="3">
        <f>YEAR(SalesDataTable[[#This Row],[Order Date]])</f>
        <v>2026</v>
      </c>
      <c r="D1659" s="13" t="str">
        <f>"Q"&amp;ROUNDUP(MONTH(SalesDataTable[[#This Row],[Order Date]])/3,0)</f>
        <v>Q3</v>
      </c>
      <c r="E1659" s="13">
        <f>MONTH(SalesDataTable[[#This Row],[Order Date]])</f>
        <v>8</v>
      </c>
      <c r="F1659" s="3" t="str">
        <f>TEXT(SalesDataTable[[#This Row],[Order Date]],"mmm")</f>
        <v>Aug</v>
      </c>
      <c r="G1659" s="3" t="s">
        <v>0</v>
      </c>
      <c r="H1659" s="3" t="s">
        <v>1</v>
      </c>
      <c r="I1659" s="3" t="s">
        <v>2</v>
      </c>
      <c r="J1659" s="3" t="s">
        <v>3</v>
      </c>
      <c r="K1659" s="3" t="s">
        <v>14</v>
      </c>
      <c r="L1659" s="3" t="s">
        <v>15</v>
      </c>
      <c r="M1659" s="7">
        <v>1</v>
      </c>
      <c r="N1659" s="4">
        <v>35.619999999999997</v>
      </c>
      <c r="O1659" s="5">
        <v>0.1</v>
      </c>
      <c r="P1659" s="4">
        <v>13.55</v>
      </c>
      <c r="Q1659" s="4">
        <f t="shared" si="100"/>
        <v>32.058</v>
      </c>
      <c r="R1659" s="4">
        <f t="shared" si="101"/>
        <v>13.55</v>
      </c>
      <c r="S1659" s="4">
        <f t="shared" si="102"/>
        <v>18.507999999999999</v>
      </c>
      <c r="T1659" s="6">
        <f t="shared" si="103"/>
        <v>0.57732859192713204</v>
      </c>
    </row>
    <row r="1660" spans="1:20" ht="15.6">
      <c r="A1660" s="2">
        <v>2126</v>
      </c>
      <c r="B1660" s="10">
        <v>46250</v>
      </c>
      <c r="C1660" s="3">
        <f>YEAR(SalesDataTable[[#This Row],[Order Date]])</f>
        <v>2026</v>
      </c>
      <c r="D1660" s="13" t="str">
        <f>"Q"&amp;ROUNDUP(MONTH(SalesDataTable[[#This Row],[Order Date]])/3,0)</f>
        <v>Q3</v>
      </c>
      <c r="E1660" s="13">
        <f>MONTH(SalesDataTable[[#This Row],[Order Date]])</f>
        <v>8</v>
      </c>
      <c r="F1660" s="3" t="str">
        <f>TEXT(SalesDataTable[[#This Row],[Order Date]],"mmm")</f>
        <v>Aug</v>
      </c>
      <c r="G1660" s="3" t="s">
        <v>6</v>
      </c>
      <c r="H1660" s="3" t="s">
        <v>49</v>
      </c>
      <c r="I1660" s="3" t="s">
        <v>2</v>
      </c>
      <c r="J1660" s="3" t="s">
        <v>16</v>
      </c>
      <c r="K1660" s="3" t="s">
        <v>4</v>
      </c>
      <c r="L1660" s="3" t="s">
        <v>30</v>
      </c>
      <c r="M1660" s="7">
        <v>2</v>
      </c>
      <c r="N1660" s="4">
        <v>104.02</v>
      </c>
      <c r="O1660" s="5">
        <v>0</v>
      </c>
      <c r="P1660" s="4">
        <v>50.26</v>
      </c>
      <c r="Q1660" s="4">
        <f t="shared" si="100"/>
        <v>208.04</v>
      </c>
      <c r="R1660" s="4">
        <f t="shared" si="101"/>
        <v>100.52</v>
      </c>
      <c r="S1660" s="4">
        <f t="shared" si="102"/>
        <v>107.52</v>
      </c>
      <c r="T1660" s="6">
        <f t="shared" si="103"/>
        <v>0.51682368775235532</v>
      </c>
    </row>
    <row r="1661" spans="1:20" ht="15.6">
      <c r="A1661" s="2">
        <v>2282</v>
      </c>
      <c r="B1661" s="10">
        <v>46250</v>
      </c>
      <c r="C1661" s="3">
        <f>YEAR(SalesDataTable[[#This Row],[Order Date]])</f>
        <v>2026</v>
      </c>
      <c r="D1661" s="13" t="str">
        <f>"Q"&amp;ROUNDUP(MONTH(SalesDataTable[[#This Row],[Order Date]])/3,0)</f>
        <v>Q3</v>
      </c>
      <c r="E1661" s="13">
        <f>MONTH(SalesDataTable[[#This Row],[Order Date]])</f>
        <v>8</v>
      </c>
      <c r="F1661" s="3" t="str">
        <f>TEXT(SalesDataTable[[#This Row],[Order Date]],"mmm")</f>
        <v>Aug</v>
      </c>
      <c r="G1661" s="3" t="s">
        <v>6</v>
      </c>
      <c r="H1661" s="3" t="s">
        <v>27</v>
      </c>
      <c r="I1661" s="3" t="s">
        <v>8</v>
      </c>
      <c r="J1661" s="3" t="s">
        <v>16</v>
      </c>
      <c r="K1661" s="3" t="s">
        <v>9</v>
      </c>
      <c r="L1661" s="3" t="s">
        <v>10</v>
      </c>
      <c r="M1661" s="7">
        <v>8</v>
      </c>
      <c r="N1661" s="4">
        <v>92.71</v>
      </c>
      <c r="O1661" s="5">
        <v>0.1</v>
      </c>
      <c r="P1661" s="4">
        <v>44.83</v>
      </c>
      <c r="Q1661" s="4">
        <f t="shared" si="100"/>
        <v>667.51199999999994</v>
      </c>
      <c r="R1661" s="4">
        <f t="shared" si="101"/>
        <v>358.64</v>
      </c>
      <c r="S1661" s="4">
        <f t="shared" si="102"/>
        <v>308.87199999999996</v>
      </c>
      <c r="T1661" s="6">
        <f t="shared" si="103"/>
        <v>0.46272126943036229</v>
      </c>
    </row>
    <row r="1662" spans="1:20" ht="15.6">
      <c r="A1662" s="2">
        <v>2426</v>
      </c>
      <c r="B1662" s="10">
        <v>46250</v>
      </c>
      <c r="C1662" s="3">
        <f>YEAR(SalesDataTable[[#This Row],[Order Date]])</f>
        <v>2026</v>
      </c>
      <c r="D1662" s="13" t="str">
        <f>"Q"&amp;ROUNDUP(MONTH(SalesDataTable[[#This Row],[Order Date]])/3,0)</f>
        <v>Q3</v>
      </c>
      <c r="E1662" s="13">
        <f>MONTH(SalesDataTable[[#This Row],[Order Date]])</f>
        <v>8</v>
      </c>
      <c r="F1662" s="3" t="str">
        <f>TEXT(SalesDataTable[[#This Row],[Order Date]],"mmm")</f>
        <v>Aug</v>
      </c>
      <c r="G1662" s="3" t="s">
        <v>6</v>
      </c>
      <c r="H1662" s="3" t="s">
        <v>43</v>
      </c>
      <c r="I1662" s="3" t="s">
        <v>2</v>
      </c>
      <c r="J1662" s="3" t="s">
        <v>13</v>
      </c>
      <c r="K1662" s="3" t="s">
        <v>9</v>
      </c>
      <c r="L1662" s="3" t="s">
        <v>10</v>
      </c>
      <c r="M1662" s="7">
        <v>1</v>
      </c>
      <c r="N1662" s="4">
        <v>90.58</v>
      </c>
      <c r="O1662" s="5">
        <v>0</v>
      </c>
      <c r="P1662" s="4">
        <v>44.53</v>
      </c>
      <c r="Q1662" s="4">
        <f t="shared" si="100"/>
        <v>90.58</v>
      </c>
      <c r="R1662" s="4">
        <f t="shared" si="101"/>
        <v>44.53</v>
      </c>
      <c r="S1662" s="4">
        <f t="shared" si="102"/>
        <v>46.05</v>
      </c>
      <c r="T1662" s="6">
        <f t="shared" si="103"/>
        <v>0.50839037315080593</v>
      </c>
    </row>
    <row r="1663" spans="1:20" ht="15.6">
      <c r="A1663" s="2">
        <v>2534</v>
      </c>
      <c r="B1663" s="10">
        <v>46250</v>
      </c>
      <c r="C1663" s="3">
        <f>YEAR(SalesDataTable[[#This Row],[Order Date]])</f>
        <v>2026</v>
      </c>
      <c r="D1663" s="13" t="str">
        <f>"Q"&amp;ROUNDUP(MONTH(SalesDataTable[[#This Row],[Order Date]])/3,0)</f>
        <v>Q3</v>
      </c>
      <c r="E1663" s="13">
        <f>MONTH(SalesDataTable[[#This Row],[Order Date]])</f>
        <v>8</v>
      </c>
      <c r="F1663" s="3" t="str">
        <f>TEXT(SalesDataTable[[#This Row],[Order Date]],"mmm")</f>
        <v>Aug</v>
      </c>
      <c r="G1663" s="3" t="s">
        <v>6</v>
      </c>
      <c r="H1663" s="3" t="s">
        <v>49</v>
      </c>
      <c r="I1663" s="3" t="s">
        <v>2</v>
      </c>
      <c r="J1663" s="3" t="s">
        <v>13</v>
      </c>
      <c r="K1663" s="3" t="s">
        <v>23</v>
      </c>
      <c r="L1663" s="3" t="s">
        <v>51</v>
      </c>
      <c r="M1663" s="7">
        <v>1</v>
      </c>
      <c r="N1663" s="4">
        <v>120.22</v>
      </c>
      <c r="O1663" s="5">
        <v>0</v>
      </c>
      <c r="P1663" s="4">
        <v>62.31</v>
      </c>
      <c r="Q1663" s="4">
        <f t="shared" si="100"/>
        <v>120.22</v>
      </c>
      <c r="R1663" s="4">
        <f t="shared" si="101"/>
        <v>62.31</v>
      </c>
      <c r="S1663" s="4">
        <f t="shared" si="102"/>
        <v>57.91</v>
      </c>
      <c r="T1663" s="6">
        <f t="shared" si="103"/>
        <v>0.48170021627017134</v>
      </c>
    </row>
    <row r="1664" spans="1:20" ht="15.6">
      <c r="A1664" s="2">
        <v>2948</v>
      </c>
      <c r="B1664" s="10">
        <v>46250</v>
      </c>
      <c r="C1664" s="3">
        <f>YEAR(SalesDataTable[[#This Row],[Order Date]])</f>
        <v>2026</v>
      </c>
      <c r="D1664" s="13" t="str">
        <f>"Q"&amp;ROUNDUP(MONTH(SalesDataTable[[#This Row],[Order Date]])/3,0)</f>
        <v>Q3</v>
      </c>
      <c r="E1664" s="13">
        <f>MONTH(SalesDataTable[[#This Row],[Order Date]])</f>
        <v>8</v>
      </c>
      <c r="F1664" s="3" t="str">
        <f>TEXT(SalesDataTable[[#This Row],[Order Date]],"mmm")</f>
        <v>Aug</v>
      </c>
      <c r="G1664" s="3" t="s">
        <v>11</v>
      </c>
      <c r="H1664" s="3" t="s">
        <v>12</v>
      </c>
      <c r="I1664" s="3" t="s">
        <v>19</v>
      </c>
      <c r="J1664" s="3" t="s">
        <v>13</v>
      </c>
      <c r="K1664" s="3" t="s">
        <v>14</v>
      </c>
      <c r="L1664" s="3" t="s">
        <v>15</v>
      </c>
      <c r="M1664" s="7">
        <v>3</v>
      </c>
      <c r="N1664" s="4">
        <v>36.35</v>
      </c>
      <c r="O1664" s="5">
        <v>0</v>
      </c>
      <c r="P1664" s="4">
        <v>13.42</v>
      </c>
      <c r="Q1664" s="4">
        <f t="shared" si="100"/>
        <v>109.05000000000001</v>
      </c>
      <c r="R1664" s="4">
        <f t="shared" si="101"/>
        <v>40.26</v>
      </c>
      <c r="S1664" s="4">
        <f t="shared" si="102"/>
        <v>68.79000000000002</v>
      </c>
      <c r="T1664" s="6">
        <f t="shared" si="103"/>
        <v>0.63081155433287495</v>
      </c>
    </row>
    <row r="1665" spans="1:20" ht="15.6">
      <c r="A1665" s="2">
        <v>3141</v>
      </c>
      <c r="B1665" s="10">
        <v>46250</v>
      </c>
      <c r="C1665" s="3">
        <f>YEAR(SalesDataTable[[#This Row],[Order Date]])</f>
        <v>2026</v>
      </c>
      <c r="D1665" s="13" t="str">
        <f>"Q"&amp;ROUNDUP(MONTH(SalesDataTable[[#This Row],[Order Date]])/3,0)</f>
        <v>Q3</v>
      </c>
      <c r="E1665" s="13">
        <f>MONTH(SalesDataTable[[#This Row],[Order Date]])</f>
        <v>8</v>
      </c>
      <c r="F1665" s="3" t="str">
        <f>TEXT(SalesDataTable[[#This Row],[Order Date]],"mmm")</f>
        <v>Aug</v>
      </c>
      <c r="G1665" s="3" t="s">
        <v>6</v>
      </c>
      <c r="H1665" s="3" t="s">
        <v>43</v>
      </c>
      <c r="I1665" s="3" t="s">
        <v>28</v>
      </c>
      <c r="J1665" s="3" t="s">
        <v>3</v>
      </c>
      <c r="K1665" s="3" t="s">
        <v>23</v>
      </c>
      <c r="L1665" s="3" t="s">
        <v>29</v>
      </c>
      <c r="M1665" s="7">
        <v>2</v>
      </c>
      <c r="N1665" s="4">
        <v>195.28</v>
      </c>
      <c r="O1665" s="5">
        <v>0</v>
      </c>
      <c r="P1665" s="4">
        <v>102.24</v>
      </c>
      <c r="Q1665" s="4">
        <f t="shared" si="100"/>
        <v>390.56</v>
      </c>
      <c r="R1665" s="4">
        <f t="shared" si="101"/>
        <v>204.48</v>
      </c>
      <c r="S1665" s="4">
        <f t="shared" si="102"/>
        <v>186.08</v>
      </c>
      <c r="T1665" s="6">
        <f t="shared" si="103"/>
        <v>0.4764440802949611</v>
      </c>
    </row>
    <row r="1666" spans="1:20" ht="15.6">
      <c r="A1666" s="2">
        <v>3935</v>
      </c>
      <c r="B1666" s="10">
        <v>46250</v>
      </c>
      <c r="C1666" s="3">
        <f>YEAR(SalesDataTable[[#This Row],[Order Date]])</f>
        <v>2026</v>
      </c>
      <c r="D1666" s="13" t="str">
        <f>"Q"&amp;ROUNDUP(MONTH(SalesDataTable[[#This Row],[Order Date]])/3,0)</f>
        <v>Q3</v>
      </c>
      <c r="E1666" s="13">
        <f>MONTH(SalesDataTable[[#This Row],[Order Date]])</f>
        <v>8</v>
      </c>
      <c r="F1666" s="3" t="str">
        <f>TEXT(SalesDataTable[[#This Row],[Order Date]],"mmm")</f>
        <v>Aug</v>
      </c>
      <c r="G1666" s="3" t="s">
        <v>11</v>
      </c>
      <c r="H1666" s="3" t="s">
        <v>52</v>
      </c>
      <c r="I1666" s="3" t="s">
        <v>28</v>
      </c>
      <c r="J1666" s="3" t="s">
        <v>3</v>
      </c>
      <c r="K1666" s="3" t="s">
        <v>14</v>
      </c>
      <c r="L1666" s="3" t="s">
        <v>32</v>
      </c>
      <c r="M1666" s="7">
        <v>4</v>
      </c>
      <c r="N1666" s="4">
        <v>46.05</v>
      </c>
      <c r="O1666" s="5">
        <v>0</v>
      </c>
      <c r="P1666" s="4">
        <v>18.75</v>
      </c>
      <c r="Q1666" s="4">
        <f t="shared" ref="Q1666:Q1729" si="104">M1666*N1666*(1-O1666)</f>
        <v>184.2</v>
      </c>
      <c r="R1666" s="4">
        <f t="shared" ref="R1666:R1729" si="105">M1666*P1666</f>
        <v>75</v>
      </c>
      <c r="S1666" s="4">
        <f t="shared" ref="S1666:S1729" si="106">Q1666-R1666</f>
        <v>109.19999999999999</v>
      </c>
      <c r="T1666" s="6">
        <f t="shared" ref="T1666:T1729" si="107">IFERROR(S1666/Q1666,0)</f>
        <v>0.5928338762214983</v>
      </c>
    </row>
    <row r="1667" spans="1:20" ht="15.6">
      <c r="A1667" s="2">
        <v>4636</v>
      </c>
      <c r="B1667" s="10">
        <v>46250</v>
      </c>
      <c r="C1667" s="3">
        <f>YEAR(SalesDataTable[[#This Row],[Order Date]])</f>
        <v>2026</v>
      </c>
      <c r="D1667" s="13" t="str">
        <f>"Q"&amp;ROUNDUP(MONTH(SalesDataTable[[#This Row],[Order Date]])/3,0)</f>
        <v>Q3</v>
      </c>
      <c r="E1667" s="13">
        <f>MONTH(SalesDataTable[[#This Row],[Order Date]])</f>
        <v>8</v>
      </c>
      <c r="F1667" s="3" t="str">
        <f>TEXT(SalesDataTable[[#This Row],[Order Date]],"mmm")</f>
        <v>Aug</v>
      </c>
      <c r="G1667" s="3" t="s">
        <v>0</v>
      </c>
      <c r="H1667" s="3" t="s">
        <v>1</v>
      </c>
      <c r="I1667" s="3" t="s">
        <v>19</v>
      </c>
      <c r="J1667" s="3" t="s">
        <v>3</v>
      </c>
      <c r="K1667" s="3" t="s">
        <v>23</v>
      </c>
      <c r="L1667" s="3" t="s">
        <v>40</v>
      </c>
      <c r="M1667" s="7">
        <v>1</v>
      </c>
      <c r="N1667" s="4">
        <v>81.040000000000006</v>
      </c>
      <c r="O1667" s="5">
        <v>0.1</v>
      </c>
      <c r="P1667" s="4">
        <v>39.29</v>
      </c>
      <c r="Q1667" s="4">
        <f t="shared" si="104"/>
        <v>72.936000000000007</v>
      </c>
      <c r="R1667" s="4">
        <f t="shared" si="105"/>
        <v>39.29</v>
      </c>
      <c r="S1667" s="4">
        <f t="shared" si="106"/>
        <v>33.646000000000008</v>
      </c>
      <c r="T1667" s="6">
        <f t="shared" si="107"/>
        <v>0.46130854447735009</v>
      </c>
    </row>
    <row r="1668" spans="1:20" ht="15.6">
      <c r="A1668" s="2">
        <v>4895</v>
      </c>
      <c r="B1668" s="10">
        <v>46250</v>
      </c>
      <c r="C1668" s="3">
        <f>YEAR(SalesDataTable[[#This Row],[Order Date]])</f>
        <v>2026</v>
      </c>
      <c r="D1668" s="13" t="str">
        <f>"Q"&amp;ROUNDUP(MONTH(SalesDataTable[[#This Row],[Order Date]])/3,0)</f>
        <v>Q3</v>
      </c>
      <c r="E1668" s="13">
        <f>MONTH(SalesDataTable[[#This Row],[Order Date]])</f>
        <v>8</v>
      </c>
      <c r="F1668" s="3" t="str">
        <f>TEXT(SalesDataTable[[#This Row],[Order Date]],"mmm")</f>
        <v>Aug</v>
      </c>
      <c r="G1668" s="3" t="s">
        <v>0</v>
      </c>
      <c r="H1668" s="3" t="s">
        <v>50</v>
      </c>
      <c r="I1668" s="3" t="s">
        <v>19</v>
      </c>
      <c r="J1668" s="3" t="s">
        <v>16</v>
      </c>
      <c r="K1668" s="3" t="s">
        <v>23</v>
      </c>
      <c r="L1668" s="3" t="s">
        <v>29</v>
      </c>
      <c r="M1668" s="7">
        <v>1</v>
      </c>
      <c r="N1668" s="4">
        <v>191.12</v>
      </c>
      <c r="O1668" s="5">
        <v>0.05</v>
      </c>
      <c r="P1668" s="4">
        <v>106.14</v>
      </c>
      <c r="Q1668" s="4">
        <f t="shared" si="104"/>
        <v>181.56399999999999</v>
      </c>
      <c r="R1668" s="4">
        <f t="shared" si="105"/>
        <v>106.14</v>
      </c>
      <c r="S1668" s="4">
        <f t="shared" si="106"/>
        <v>75.423999999999992</v>
      </c>
      <c r="T1668" s="6">
        <f t="shared" si="107"/>
        <v>0.41541274702033443</v>
      </c>
    </row>
    <row r="1669" spans="1:20" ht="15.6">
      <c r="A1669" s="2">
        <v>5029</v>
      </c>
      <c r="B1669" s="10">
        <v>46250</v>
      </c>
      <c r="C1669" s="3">
        <f>YEAR(SalesDataTable[[#This Row],[Order Date]])</f>
        <v>2026</v>
      </c>
      <c r="D1669" s="13" t="str">
        <f>"Q"&amp;ROUNDUP(MONTH(SalesDataTable[[#This Row],[Order Date]])/3,0)</f>
        <v>Q3</v>
      </c>
      <c r="E1669" s="13">
        <f>MONTH(SalesDataTable[[#This Row],[Order Date]])</f>
        <v>8</v>
      </c>
      <c r="F1669" s="3" t="str">
        <f>TEXT(SalesDataTable[[#This Row],[Order Date]],"mmm")</f>
        <v>Aug</v>
      </c>
      <c r="G1669" s="3" t="s">
        <v>0</v>
      </c>
      <c r="H1669" s="3" t="s">
        <v>50</v>
      </c>
      <c r="I1669" s="3" t="s">
        <v>2</v>
      </c>
      <c r="J1669" s="3" t="s">
        <v>13</v>
      </c>
      <c r="K1669" s="3" t="s">
        <v>9</v>
      </c>
      <c r="L1669" s="3" t="s">
        <v>37</v>
      </c>
      <c r="M1669" s="7">
        <v>1</v>
      </c>
      <c r="N1669" s="4">
        <v>156.19</v>
      </c>
      <c r="O1669" s="5">
        <v>0</v>
      </c>
      <c r="P1669" s="4">
        <v>79.239999999999995</v>
      </c>
      <c r="Q1669" s="4">
        <f t="shared" si="104"/>
        <v>156.19</v>
      </c>
      <c r="R1669" s="4">
        <f t="shared" si="105"/>
        <v>79.239999999999995</v>
      </c>
      <c r="S1669" s="4">
        <f t="shared" si="106"/>
        <v>76.95</v>
      </c>
      <c r="T1669" s="6">
        <f t="shared" si="107"/>
        <v>0.49266918496702738</v>
      </c>
    </row>
    <row r="1670" spans="1:20" ht="15.6">
      <c r="A1670" s="2">
        <v>1965</v>
      </c>
      <c r="B1670" s="10">
        <v>46251</v>
      </c>
      <c r="C1670" s="3">
        <f>YEAR(SalesDataTable[[#This Row],[Order Date]])</f>
        <v>2026</v>
      </c>
      <c r="D1670" s="13" t="str">
        <f>"Q"&amp;ROUNDUP(MONTH(SalesDataTable[[#This Row],[Order Date]])/3,0)</f>
        <v>Q3</v>
      </c>
      <c r="E1670" s="13">
        <f>MONTH(SalesDataTable[[#This Row],[Order Date]])</f>
        <v>8</v>
      </c>
      <c r="F1670" s="3" t="str">
        <f>TEXT(SalesDataTable[[#This Row],[Order Date]],"mmm")</f>
        <v>Aug</v>
      </c>
      <c r="G1670" s="3" t="s">
        <v>6</v>
      </c>
      <c r="H1670" s="3" t="s">
        <v>41</v>
      </c>
      <c r="I1670" s="3" t="s">
        <v>2</v>
      </c>
      <c r="J1670" s="3" t="s">
        <v>3</v>
      </c>
      <c r="K1670" s="3" t="s">
        <v>14</v>
      </c>
      <c r="L1670" s="3" t="s">
        <v>15</v>
      </c>
      <c r="M1670" s="7">
        <v>4</v>
      </c>
      <c r="N1670" s="4">
        <v>36.93</v>
      </c>
      <c r="O1670" s="5">
        <v>0</v>
      </c>
      <c r="P1670" s="4">
        <v>13.36</v>
      </c>
      <c r="Q1670" s="4">
        <f t="shared" si="104"/>
        <v>147.72</v>
      </c>
      <c r="R1670" s="4">
        <f t="shared" si="105"/>
        <v>53.44</v>
      </c>
      <c r="S1670" s="4">
        <f t="shared" si="106"/>
        <v>94.28</v>
      </c>
      <c r="T1670" s="6">
        <f t="shared" si="107"/>
        <v>0.63823449769834828</v>
      </c>
    </row>
    <row r="1671" spans="1:20" ht="15.6">
      <c r="A1671" s="2">
        <v>3647</v>
      </c>
      <c r="B1671" s="10">
        <v>46251</v>
      </c>
      <c r="C1671" s="3">
        <f>YEAR(SalesDataTable[[#This Row],[Order Date]])</f>
        <v>2026</v>
      </c>
      <c r="D1671" s="13" t="str">
        <f>"Q"&amp;ROUNDUP(MONTH(SalesDataTable[[#This Row],[Order Date]])/3,0)</f>
        <v>Q3</v>
      </c>
      <c r="E1671" s="13">
        <f>MONTH(SalesDataTable[[#This Row],[Order Date]])</f>
        <v>8</v>
      </c>
      <c r="F1671" s="3" t="str">
        <f>TEXT(SalesDataTable[[#This Row],[Order Date]],"mmm")</f>
        <v>Aug</v>
      </c>
      <c r="G1671" s="3" t="s">
        <v>6</v>
      </c>
      <c r="H1671" s="3" t="s">
        <v>43</v>
      </c>
      <c r="I1671" s="3" t="s">
        <v>19</v>
      </c>
      <c r="J1671" s="3" t="s">
        <v>3</v>
      </c>
      <c r="K1671" s="3" t="s">
        <v>4</v>
      </c>
      <c r="L1671" s="3" t="s">
        <v>30</v>
      </c>
      <c r="M1671" s="7">
        <v>3</v>
      </c>
      <c r="N1671" s="4">
        <v>104.96</v>
      </c>
      <c r="O1671" s="5">
        <v>0.05</v>
      </c>
      <c r="P1671" s="4">
        <v>51.66</v>
      </c>
      <c r="Q1671" s="4">
        <f t="shared" si="104"/>
        <v>299.13599999999997</v>
      </c>
      <c r="R1671" s="4">
        <f t="shared" si="105"/>
        <v>154.97999999999999</v>
      </c>
      <c r="S1671" s="4">
        <f t="shared" si="106"/>
        <v>144.15599999999998</v>
      </c>
      <c r="T1671" s="6">
        <f t="shared" si="107"/>
        <v>0.48190789473684209</v>
      </c>
    </row>
    <row r="1672" spans="1:20" ht="15.6">
      <c r="A1672" s="2">
        <v>3918</v>
      </c>
      <c r="B1672" s="10">
        <v>46251</v>
      </c>
      <c r="C1672" s="3">
        <f>YEAR(SalesDataTable[[#This Row],[Order Date]])</f>
        <v>2026</v>
      </c>
      <c r="D1672" s="13" t="str">
        <f>"Q"&amp;ROUNDUP(MONTH(SalesDataTable[[#This Row],[Order Date]])/3,0)</f>
        <v>Q3</v>
      </c>
      <c r="E1672" s="13">
        <f>MONTH(SalesDataTable[[#This Row],[Order Date]])</f>
        <v>8</v>
      </c>
      <c r="F1672" s="3" t="str">
        <f>TEXT(SalesDataTable[[#This Row],[Order Date]],"mmm")</f>
        <v>Aug</v>
      </c>
      <c r="G1672" s="3" t="s">
        <v>6</v>
      </c>
      <c r="H1672" s="3" t="s">
        <v>7</v>
      </c>
      <c r="I1672" s="3" t="s">
        <v>28</v>
      </c>
      <c r="J1672" s="3" t="s">
        <v>13</v>
      </c>
      <c r="K1672" s="3" t="s">
        <v>14</v>
      </c>
      <c r="L1672" s="3" t="s">
        <v>48</v>
      </c>
      <c r="M1672" s="7">
        <v>3</v>
      </c>
      <c r="N1672" s="4">
        <v>168.51</v>
      </c>
      <c r="O1672" s="5">
        <v>0</v>
      </c>
      <c r="P1672" s="4">
        <v>85.34</v>
      </c>
      <c r="Q1672" s="4">
        <f t="shared" si="104"/>
        <v>505.53</v>
      </c>
      <c r="R1672" s="4">
        <f t="shared" si="105"/>
        <v>256.02</v>
      </c>
      <c r="S1672" s="4">
        <f t="shared" si="106"/>
        <v>249.51</v>
      </c>
      <c r="T1672" s="6">
        <f t="shared" si="107"/>
        <v>0.49356121298439265</v>
      </c>
    </row>
    <row r="1673" spans="1:20" ht="15.6">
      <c r="A1673" s="2">
        <v>4256</v>
      </c>
      <c r="B1673" s="10">
        <v>46251</v>
      </c>
      <c r="C1673" s="3">
        <f>YEAR(SalesDataTable[[#This Row],[Order Date]])</f>
        <v>2026</v>
      </c>
      <c r="D1673" s="13" t="str">
        <f>"Q"&amp;ROUNDUP(MONTH(SalesDataTable[[#This Row],[Order Date]])/3,0)</f>
        <v>Q3</v>
      </c>
      <c r="E1673" s="13">
        <f>MONTH(SalesDataTable[[#This Row],[Order Date]])</f>
        <v>8</v>
      </c>
      <c r="F1673" s="3" t="str">
        <f>TEXT(SalesDataTable[[#This Row],[Order Date]],"mmm")</f>
        <v>Aug</v>
      </c>
      <c r="G1673" s="3" t="s">
        <v>6</v>
      </c>
      <c r="H1673" s="3" t="s">
        <v>43</v>
      </c>
      <c r="I1673" s="3" t="s">
        <v>19</v>
      </c>
      <c r="J1673" s="3" t="s">
        <v>13</v>
      </c>
      <c r="K1673" s="3" t="s">
        <v>14</v>
      </c>
      <c r="L1673" s="3" t="s">
        <v>32</v>
      </c>
      <c r="M1673" s="7">
        <v>1</v>
      </c>
      <c r="N1673" s="4">
        <v>46.44</v>
      </c>
      <c r="O1673" s="5">
        <v>0.05</v>
      </c>
      <c r="P1673" s="4">
        <v>18.59</v>
      </c>
      <c r="Q1673" s="4">
        <f t="shared" si="104"/>
        <v>44.117999999999995</v>
      </c>
      <c r="R1673" s="4">
        <f t="shared" si="105"/>
        <v>18.59</v>
      </c>
      <c r="S1673" s="4">
        <f t="shared" si="106"/>
        <v>25.527999999999995</v>
      </c>
      <c r="T1673" s="6">
        <f t="shared" si="107"/>
        <v>0.57863003762636556</v>
      </c>
    </row>
    <row r="1674" spans="1:20" ht="15.6">
      <c r="A1674" s="2">
        <v>5087</v>
      </c>
      <c r="B1674" s="10">
        <v>46251</v>
      </c>
      <c r="C1674" s="3">
        <f>YEAR(SalesDataTable[[#This Row],[Order Date]])</f>
        <v>2026</v>
      </c>
      <c r="D1674" s="13" t="str">
        <f>"Q"&amp;ROUNDUP(MONTH(SalesDataTable[[#This Row],[Order Date]])/3,0)</f>
        <v>Q3</v>
      </c>
      <c r="E1674" s="13">
        <f>MONTH(SalesDataTable[[#This Row],[Order Date]])</f>
        <v>8</v>
      </c>
      <c r="F1674" s="3" t="str">
        <f>TEXT(SalesDataTable[[#This Row],[Order Date]],"mmm")</f>
        <v>Aug</v>
      </c>
      <c r="G1674" s="3" t="s">
        <v>0</v>
      </c>
      <c r="H1674" s="3" t="s">
        <v>1</v>
      </c>
      <c r="I1674" s="3" t="s">
        <v>2</v>
      </c>
      <c r="J1674" s="3" t="s">
        <v>13</v>
      </c>
      <c r="K1674" s="3" t="s">
        <v>9</v>
      </c>
      <c r="L1674" s="3" t="s">
        <v>46</v>
      </c>
      <c r="M1674" s="7">
        <v>1</v>
      </c>
      <c r="N1674" s="4">
        <v>69.900000000000006</v>
      </c>
      <c r="O1674" s="5">
        <v>0.1</v>
      </c>
      <c r="P1674" s="4">
        <v>31.43</v>
      </c>
      <c r="Q1674" s="4">
        <f t="shared" si="104"/>
        <v>62.910000000000004</v>
      </c>
      <c r="R1674" s="4">
        <f t="shared" si="105"/>
        <v>31.43</v>
      </c>
      <c r="S1674" s="4">
        <f t="shared" si="106"/>
        <v>31.480000000000004</v>
      </c>
      <c r="T1674" s="6">
        <f t="shared" si="107"/>
        <v>0.50039739310125575</v>
      </c>
    </row>
    <row r="1675" spans="1:20" ht="15.6">
      <c r="A1675" s="2">
        <v>1921</v>
      </c>
      <c r="B1675" s="10">
        <v>46252</v>
      </c>
      <c r="C1675" s="3">
        <f>YEAR(SalesDataTable[[#This Row],[Order Date]])</f>
        <v>2026</v>
      </c>
      <c r="D1675" s="13" t="str">
        <f>"Q"&amp;ROUNDUP(MONTH(SalesDataTable[[#This Row],[Order Date]])/3,0)</f>
        <v>Q3</v>
      </c>
      <c r="E1675" s="13">
        <f>MONTH(SalesDataTable[[#This Row],[Order Date]])</f>
        <v>8</v>
      </c>
      <c r="F1675" s="3" t="str">
        <f>TEXT(SalesDataTable[[#This Row],[Order Date]],"mmm")</f>
        <v>Aug</v>
      </c>
      <c r="G1675" s="3" t="s">
        <v>20</v>
      </c>
      <c r="H1675" s="3" t="s">
        <v>47</v>
      </c>
      <c r="I1675" s="3" t="s">
        <v>2</v>
      </c>
      <c r="J1675" s="3" t="s">
        <v>13</v>
      </c>
      <c r="K1675" s="3" t="s">
        <v>4</v>
      </c>
      <c r="L1675" s="3" t="s">
        <v>26</v>
      </c>
      <c r="M1675" s="7">
        <v>2</v>
      </c>
      <c r="N1675" s="4">
        <v>39.83</v>
      </c>
      <c r="O1675" s="5">
        <v>0</v>
      </c>
      <c r="P1675" s="4">
        <v>17.18</v>
      </c>
      <c r="Q1675" s="4">
        <f t="shared" si="104"/>
        <v>79.66</v>
      </c>
      <c r="R1675" s="4">
        <f t="shared" si="105"/>
        <v>34.36</v>
      </c>
      <c r="S1675" s="4">
        <f t="shared" si="106"/>
        <v>45.3</v>
      </c>
      <c r="T1675" s="6">
        <f t="shared" si="107"/>
        <v>0.56866683404468987</v>
      </c>
    </row>
    <row r="1676" spans="1:20" ht="15.6">
      <c r="A1676" s="2">
        <v>1966</v>
      </c>
      <c r="B1676" s="10">
        <v>46252</v>
      </c>
      <c r="C1676" s="3">
        <f>YEAR(SalesDataTable[[#This Row],[Order Date]])</f>
        <v>2026</v>
      </c>
      <c r="D1676" s="13" t="str">
        <f>"Q"&amp;ROUNDUP(MONTH(SalesDataTable[[#This Row],[Order Date]])/3,0)</f>
        <v>Q3</v>
      </c>
      <c r="E1676" s="13">
        <f>MONTH(SalesDataTable[[#This Row],[Order Date]])</f>
        <v>8</v>
      </c>
      <c r="F1676" s="3" t="str">
        <f>TEXT(SalesDataTable[[#This Row],[Order Date]],"mmm")</f>
        <v>Aug</v>
      </c>
      <c r="G1676" s="3" t="s">
        <v>0</v>
      </c>
      <c r="H1676" s="3" t="s">
        <v>36</v>
      </c>
      <c r="I1676" s="3" t="s">
        <v>2</v>
      </c>
      <c r="J1676" s="3" t="s">
        <v>13</v>
      </c>
      <c r="K1676" s="3" t="s">
        <v>14</v>
      </c>
      <c r="L1676" s="3" t="s">
        <v>15</v>
      </c>
      <c r="M1676" s="7">
        <v>2</v>
      </c>
      <c r="N1676" s="4">
        <v>36.020000000000003</v>
      </c>
      <c r="O1676" s="5">
        <v>0</v>
      </c>
      <c r="P1676" s="4">
        <v>13.87</v>
      </c>
      <c r="Q1676" s="4">
        <f t="shared" si="104"/>
        <v>72.040000000000006</v>
      </c>
      <c r="R1676" s="4">
        <f t="shared" si="105"/>
        <v>27.74</v>
      </c>
      <c r="S1676" s="4">
        <f t="shared" si="106"/>
        <v>44.300000000000011</v>
      </c>
      <c r="T1676" s="6">
        <f t="shared" si="107"/>
        <v>0.61493614658523055</v>
      </c>
    </row>
    <row r="1677" spans="1:20" ht="15.6">
      <c r="A1677" s="2">
        <v>2431</v>
      </c>
      <c r="B1677" s="10">
        <v>46252</v>
      </c>
      <c r="C1677" s="3">
        <f>YEAR(SalesDataTable[[#This Row],[Order Date]])</f>
        <v>2026</v>
      </c>
      <c r="D1677" s="13" t="str">
        <f>"Q"&amp;ROUNDUP(MONTH(SalesDataTable[[#This Row],[Order Date]])/3,0)</f>
        <v>Q3</v>
      </c>
      <c r="E1677" s="13">
        <f>MONTH(SalesDataTable[[#This Row],[Order Date]])</f>
        <v>8</v>
      </c>
      <c r="F1677" s="3" t="str">
        <f>TEXT(SalesDataTable[[#This Row],[Order Date]],"mmm")</f>
        <v>Aug</v>
      </c>
      <c r="G1677" s="3" t="s">
        <v>0</v>
      </c>
      <c r="H1677" s="3" t="s">
        <v>50</v>
      </c>
      <c r="I1677" s="3" t="s">
        <v>28</v>
      </c>
      <c r="J1677" s="3" t="s">
        <v>16</v>
      </c>
      <c r="K1677" s="3" t="s">
        <v>34</v>
      </c>
      <c r="L1677" s="3" t="s">
        <v>38</v>
      </c>
      <c r="M1677" s="7">
        <v>3</v>
      </c>
      <c r="N1677" s="4">
        <v>125.31</v>
      </c>
      <c r="O1677" s="5">
        <v>0</v>
      </c>
      <c r="P1677" s="4">
        <v>67.64</v>
      </c>
      <c r="Q1677" s="4">
        <f t="shared" si="104"/>
        <v>375.93</v>
      </c>
      <c r="R1677" s="4">
        <f t="shared" si="105"/>
        <v>202.92000000000002</v>
      </c>
      <c r="S1677" s="4">
        <f t="shared" si="106"/>
        <v>173.01</v>
      </c>
      <c r="T1677" s="6">
        <f t="shared" si="107"/>
        <v>0.46021865772883247</v>
      </c>
    </row>
    <row r="1678" spans="1:20" ht="15.6">
      <c r="A1678" s="2">
        <v>3676</v>
      </c>
      <c r="B1678" s="10">
        <v>46252</v>
      </c>
      <c r="C1678" s="3">
        <f>YEAR(SalesDataTable[[#This Row],[Order Date]])</f>
        <v>2026</v>
      </c>
      <c r="D1678" s="13" t="str">
        <f>"Q"&amp;ROUNDUP(MONTH(SalesDataTable[[#This Row],[Order Date]])/3,0)</f>
        <v>Q3</v>
      </c>
      <c r="E1678" s="13">
        <f>MONTH(SalesDataTable[[#This Row],[Order Date]])</f>
        <v>8</v>
      </c>
      <c r="F1678" s="3" t="str">
        <f>TEXT(SalesDataTable[[#This Row],[Order Date]],"mmm")</f>
        <v>Aug</v>
      </c>
      <c r="G1678" s="3" t="s">
        <v>6</v>
      </c>
      <c r="H1678" s="3" t="s">
        <v>43</v>
      </c>
      <c r="I1678" s="3" t="s">
        <v>2</v>
      </c>
      <c r="J1678" s="3" t="s">
        <v>3</v>
      </c>
      <c r="K1678" s="3" t="s">
        <v>9</v>
      </c>
      <c r="L1678" s="3" t="s">
        <v>10</v>
      </c>
      <c r="M1678" s="7">
        <v>3</v>
      </c>
      <c r="N1678" s="4">
        <v>92.5</v>
      </c>
      <c r="O1678" s="5">
        <v>0.1</v>
      </c>
      <c r="P1678" s="4">
        <v>46.38</v>
      </c>
      <c r="Q1678" s="4">
        <f t="shared" si="104"/>
        <v>249.75</v>
      </c>
      <c r="R1678" s="4">
        <f t="shared" si="105"/>
        <v>139.14000000000001</v>
      </c>
      <c r="S1678" s="4">
        <f t="shared" si="106"/>
        <v>110.60999999999999</v>
      </c>
      <c r="T1678" s="6">
        <f t="shared" si="107"/>
        <v>0.4428828828828828</v>
      </c>
    </row>
    <row r="1679" spans="1:20" ht="15.6">
      <c r="A1679" s="2">
        <v>3972</v>
      </c>
      <c r="B1679" s="10">
        <v>46252</v>
      </c>
      <c r="C1679" s="3">
        <f>YEAR(SalesDataTable[[#This Row],[Order Date]])</f>
        <v>2026</v>
      </c>
      <c r="D1679" s="13" t="str">
        <f>"Q"&amp;ROUNDUP(MONTH(SalesDataTable[[#This Row],[Order Date]])/3,0)</f>
        <v>Q3</v>
      </c>
      <c r="E1679" s="13">
        <f>MONTH(SalesDataTable[[#This Row],[Order Date]])</f>
        <v>8</v>
      </c>
      <c r="F1679" s="3" t="str">
        <f>TEXT(SalesDataTable[[#This Row],[Order Date]],"mmm")</f>
        <v>Aug</v>
      </c>
      <c r="G1679" s="3" t="s">
        <v>6</v>
      </c>
      <c r="H1679" s="3" t="s">
        <v>7</v>
      </c>
      <c r="I1679" s="3" t="s">
        <v>8</v>
      </c>
      <c r="J1679" s="3" t="s">
        <v>16</v>
      </c>
      <c r="K1679" s="3" t="s">
        <v>4</v>
      </c>
      <c r="L1679" s="3" t="s">
        <v>30</v>
      </c>
      <c r="M1679" s="7">
        <v>5</v>
      </c>
      <c r="N1679" s="4">
        <v>100.48</v>
      </c>
      <c r="O1679" s="5">
        <v>0.1</v>
      </c>
      <c r="P1679" s="4">
        <v>49.67</v>
      </c>
      <c r="Q1679" s="4">
        <f t="shared" si="104"/>
        <v>452.16</v>
      </c>
      <c r="R1679" s="4">
        <f t="shared" si="105"/>
        <v>248.35000000000002</v>
      </c>
      <c r="S1679" s="4">
        <f t="shared" si="106"/>
        <v>203.81</v>
      </c>
      <c r="T1679" s="6">
        <f t="shared" si="107"/>
        <v>0.45074752300070769</v>
      </c>
    </row>
    <row r="1680" spans="1:20" ht="15.6">
      <c r="A1680" s="2">
        <v>4056</v>
      </c>
      <c r="B1680" s="10">
        <v>46252</v>
      </c>
      <c r="C1680" s="3">
        <f>YEAR(SalesDataTable[[#This Row],[Order Date]])</f>
        <v>2026</v>
      </c>
      <c r="D1680" s="13" t="str">
        <f>"Q"&amp;ROUNDUP(MONTH(SalesDataTable[[#This Row],[Order Date]])/3,0)</f>
        <v>Q3</v>
      </c>
      <c r="E1680" s="13">
        <f>MONTH(SalesDataTable[[#This Row],[Order Date]])</f>
        <v>8</v>
      </c>
      <c r="F1680" s="3" t="str">
        <f>TEXT(SalesDataTable[[#This Row],[Order Date]],"mmm")</f>
        <v>Aug</v>
      </c>
      <c r="G1680" s="3" t="s">
        <v>0</v>
      </c>
      <c r="H1680" s="3" t="s">
        <v>50</v>
      </c>
      <c r="I1680" s="3" t="s">
        <v>28</v>
      </c>
      <c r="J1680" s="3" t="s">
        <v>13</v>
      </c>
      <c r="K1680" s="3" t="s">
        <v>23</v>
      </c>
      <c r="L1680" s="3" t="s">
        <v>40</v>
      </c>
      <c r="M1680" s="7">
        <v>2</v>
      </c>
      <c r="N1680" s="4">
        <v>79.78</v>
      </c>
      <c r="O1680" s="5">
        <v>0</v>
      </c>
      <c r="P1680" s="4">
        <v>38.770000000000003</v>
      </c>
      <c r="Q1680" s="4">
        <f t="shared" si="104"/>
        <v>159.56</v>
      </c>
      <c r="R1680" s="4">
        <f t="shared" si="105"/>
        <v>77.540000000000006</v>
      </c>
      <c r="S1680" s="4">
        <f t="shared" si="106"/>
        <v>82.02</v>
      </c>
      <c r="T1680" s="6">
        <f t="shared" si="107"/>
        <v>0.51403860616695907</v>
      </c>
    </row>
    <row r="1681" spans="1:20" ht="15.6">
      <c r="A1681" s="2">
        <v>4471</v>
      </c>
      <c r="B1681" s="10">
        <v>46252</v>
      </c>
      <c r="C1681" s="3">
        <f>YEAR(SalesDataTable[[#This Row],[Order Date]])</f>
        <v>2026</v>
      </c>
      <c r="D1681" s="13" t="str">
        <f>"Q"&amp;ROUNDUP(MONTH(SalesDataTable[[#This Row],[Order Date]])/3,0)</f>
        <v>Q3</v>
      </c>
      <c r="E1681" s="13">
        <f>MONTH(SalesDataTable[[#This Row],[Order Date]])</f>
        <v>8</v>
      </c>
      <c r="F1681" s="3" t="str">
        <f>TEXT(SalesDataTable[[#This Row],[Order Date]],"mmm")</f>
        <v>Aug</v>
      </c>
      <c r="G1681" s="3" t="s">
        <v>11</v>
      </c>
      <c r="H1681" s="3" t="s">
        <v>39</v>
      </c>
      <c r="I1681" s="3" t="s">
        <v>8</v>
      </c>
      <c r="J1681" s="3" t="s">
        <v>16</v>
      </c>
      <c r="K1681" s="3" t="s">
        <v>9</v>
      </c>
      <c r="L1681" s="3" t="s">
        <v>17</v>
      </c>
      <c r="M1681" s="7">
        <v>4</v>
      </c>
      <c r="N1681" s="4">
        <v>144.44</v>
      </c>
      <c r="O1681" s="5">
        <v>0.1</v>
      </c>
      <c r="P1681" s="4">
        <v>77.66</v>
      </c>
      <c r="Q1681" s="4">
        <f t="shared" si="104"/>
        <v>519.98400000000004</v>
      </c>
      <c r="R1681" s="4">
        <f t="shared" si="105"/>
        <v>310.64</v>
      </c>
      <c r="S1681" s="4">
        <f t="shared" si="106"/>
        <v>209.34400000000005</v>
      </c>
      <c r="T1681" s="6">
        <f t="shared" si="107"/>
        <v>0.4025970029847073</v>
      </c>
    </row>
    <row r="1682" spans="1:20" ht="15.6">
      <c r="A1682" s="2">
        <v>1054</v>
      </c>
      <c r="B1682" s="10">
        <v>46253</v>
      </c>
      <c r="C1682" s="3">
        <f>YEAR(SalesDataTable[[#This Row],[Order Date]])</f>
        <v>2026</v>
      </c>
      <c r="D1682" s="13" t="str">
        <f>"Q"&amp;ROUNDUP(MONTH(SalesDataTable[[#This Row],[Order Date]])/3,0)</f>
        <v>Q3</v>
      </c>
      <c r="E1682" s="13">
        <f>MONTH(SalesDataTable[[#This Row],[Order Date]])</f>
        <v>8</v>
      </c>
      <c r="F1682" s="3" t="str">
        <f>TEXT(SalesDataTable[[#This Row],[Order Date]],"mmm")</f>
        <v>Aug</v>
      </c>
      <c r="G1682" s="3" t="s">
        <v>6</v>
      </c>
      <c r="H1682" s="3" t="s">
        <v>7</v>
      </c>
      <c r="I1682" s="3" t="s">
        <v>2</v>
      </c>
      <c r="J1682" s="3" t="s">
        <v>3</v>
      </c>
      <c r="K1682" s="3" t="s">
        <v>9</v>
      </c>
      <c r="L1682" s="3" t="s">
        <v>37</v>
      </c>
      <c r="M1682" s="7">
        <v>3</v>
      </c>
      <c r="N1682" s="4">
        <v>157.41999999999999</v>
      </c>
      <c r="O1682" s="5">
        <v>0</v>
      </c>
      <c r="P1682" s="4">
        <v>77.989999999999995</v>
      </c>
      <c r="Q1682" s="4">
        <f t="shared" si="104"/>
        <v>472.26</v>
      </c>
      <c r="R1682" s="4">
        <f t="shared" si="105"/>
        <v>233.96999999999997</v>
      </c>
      <c r="S1682" s="4">
        <f t="shared" si="106"/>
        <v>238.29000000000002</v>
      </c>
      <c r="T1682" s="6">
        <f t="shared" si="107"/>
        <v>0.5045737517469191</v>
      </c>
    </row>
    <row r="1683" spans="1:20" ht="15.6">
      <c r="A1683" s="2">
        <v>1854</v>
      </c>
      <c r="B1683" s="10">
        <v>46253</v>
      </c>
      <c r="C1683" s="3">
        <f>YEAR(SalesDataTable[[#This Row],[Order Date]])</f>
        <v>2026</v>
      </c>
      <c r="D1683" s="13" t="str">
        <f>"Q"&amp;ROUNDUP(MONTH(SalesDataTable[[#This Row],[Order Date]])/3,0)</f>
        <v>Q3</v>
      </c>
      <c r="E1683" s="13">
        <f>MONTH(SalesDataTable[[#This Row],[Order Date]])</f>
        <v>8</v>
      </c>
      <c r="F1683" s="3" t="str">
        <f>TEXT(SalesDataTable[[#This Row],[Order Date]],"mmm")</f>
        <v>Aug</v>
      </c>
      <c r="G1683" s="3" t="s">
        <v>6</v>
      </c>
      <c r="H1683" s="3" t="s">
        <v>49</v>
      </c>
      <c r="I1683" s="3" t="s">
        <v>28</v>
      </c>
      <c r="J1683" s="3" t="s">
        <v>16</v>
      </c>
      <c r="K1683" s="3" t="s">
        <v>9</v>
      </c>
      <c r="L1683" s="3" t="s">
        <v>10</v>
      </c>
      <c r="M1683" s="7">
        <v>1</v>
      </c>
      <c r="N1683" s="4">
        <v>90.37</v>
      </c>
      <c r="O1683" s="5">
        <v>0.05</v>
      </c>
      <c r="P1683" s="4">
        <v>45.89</v>
      </c>
      <c r="Q1683" s="4">
        <f t="shared" si="104"/>
        <v>85.851500000000001</v>
      </c>
      <c r="R1683" s="4">
        <f t="shared" si="105"/>
        <v>45.89</v>
      </c>
      <c r="S1683" s="4">
        <f t="shared" si="106"/>
        <v>39.961500000000001</v>
      </c>
      <c r="T1683" s="6">
        <f t="shared" si="107"/>
        <v>0.46547235633623174</v>
      </c>
    </row>
    <row r="1684" spans="1:20" ht="15.6">
      <c r="A1684" s="2">
        <v>2140</v>
      </c>
      <c r="B1684" s="10">
        <v>46253</v>
      </c>
      <c r="C1684" s="3">
        <f>YEAR(SalesDataTable[[#This Row],[Order Date]])</f>
        <v>2026</v>
      </c>
      <c r="D1684" s="13" t="str">
        <f>"Q"&amp;ROUNDUP(MONTH(SalesDataTable[[#This Row],[Order Date]])/3,0)</f>
        <v>Q3</v>
      </c>
      <c r="E1684" s="13">
        <f>MONTH(SalesDataTable[[#This Row],[Order Date]])</f>
        <v>8</v>
      </c>
      <c r="F1684" s="3" t="str">
        <f>TEXT(SalesDataTable[[#This Row],[Order Date]],"mmm")</f>
        <v>Aug</v>
      </c>
      <c r="G1684" s="3" t="s">
        <v>6</v>
      </c>
      <c r="H1684" s="3" t="s">
        <v>27</v>
      </c>
      <c r="I1684" s="3" t="s">
        <v>8</v>
      </c>
      <c r="J1684" s="3" t="s">
        <v>16</v>
      </c>
      <c r="K1684" s="3" t="s">
        <v>4</v>
      </c>
      <c r="L1684" s="3" t="s">
        <v>30</v>
      </c>
      <c r="M1684" s="7">
        <v>15</v>
      </c>
      <c r="N1684" s="4">
        <v>104.79</v>
      </c>
      <c r="O1684" s="5">
        <v>0.15</v>
      </c>
      <c r="P1684" s="4">
        <v>49.67</v>
      </c>
      <c r="Q1684" s="4">
        <f t="shared" si="104"/>
        <v>1336.0725</v>
      </c>
      <c r="R1684" s="4">
        <f t="shared" si="105"/>
        <v>745.05000000000007</v>
      </c>
      <c r="S1684" s="4">
        <f t="shared" si="106"/>
        <v>591.02249999999992</v>
      </c>
      <c r="T1684" s="6">
        <f t="shared" si="107"/>
        <v>0.44235810556687599</v>
      </c>
    </row>
    <row r="1685" spans="1:20" ht="15.6">
      <c r="A1685" s="2">
        <v>2328</v>
      </c>
      <c r="B1685" s="10">
        <v>46253</v>
      </c>
      <c r="C1685" s="3">
        <f>YEAR(SalesDataTable[[#This Row],[Order Date]])</f>
        <v>2026</v>
      </c>
      <c r="D1685" s="13" t="str">
        <f>"Q"&amp;ROUNDUP(MONTH(SalesDataTable[[#This Row],[Order Date]])/3,0)</f>
        <v>Q3</v>
      </c>
      <c r="E1685" s="13">
        <f>MONTH(SalesDataTable[[#This Row],[Order Date]])</f>
        <v>8</v>
      </c>
      <c r="F1685" s="3" t="str">
        <f>TEXT(SalesDataTable[[#This Row],[Order Date]],"mmm")</f>
        <v>Aug</v>
      </c>
      <c r="G1685" s="3" t="s">
        <v>11</v>
      </c>
      <c r="H1685" s="3" t="s">
        <v>12</v>
      </c>
      <c r="I1685" s="3" t="s">
        <v>2</v>
      </c>
      <c r="J1685" s="3" t="s">
        <v>3</v>
      </c>
      <c r="K1685" s="3" t="s">
        <v>14</v>
      </c>
      <c r="L1685" s="3" t="s">
        <v>44</v>
      </c>
      <c r="M1685" s="7">
        <v>1</v>
      </c>
      <c r="N1685" s="4">
        <v>130.94</v>
      </c>
      <c r="O1685" s="5">
        <v>0</v>
      </c>
      <c r="P1685" s="4">
        <v>66.06</v>
      </c>
      <c r="Q1685" s="4">
        <f t="shared" si="104"/>
        <v>130.94</v>
      </c>
      <c r="R1685" s="4">
        <f t="shared" si="105"/>
        <v>66.06</v>
      </c>
      <c r="S1685" s="4">
        <f t="shared" si="106"/>
        <v>64.88</v>
      </c>
      <c r="T1685" s="6">
        <f t="shared" si="107"/>
        <v>0.49549411944402011</v>
      </c>
    </row>
    <row r="1686" spans="1:20" ht="15.6">
      <c r="A1686" s="2">
        <v>4215</v>
      </c>
      <c r="B1686" s="10">
        <v>46253</v>
      </c>
      <c r="C1686" s="3">
        <f>YEAR(SalesDataTable[[#This Row],[Order Date]])</f>
        <v>2026</v>
      </c>
      <c r="D1686" s="13" t="str">
        <f>"Q"&amp;ROUNDUP(MONTH(SalesDataTable[[#This Row],[Order Date]])/3,0)</f>
        <v>Q3</v>
      </c>
      <c r="E1686" s="13">
        <f>MONTH(SalesDataTable[[#This Row],[Order Date]])</f>
        <v>8</v>
      </c>
      <c r="F1686" s="3" t="str">
        <f>TEXT(SalesDataTable[[#This Row],[Order Date]],"mmm")</f>
        <v>Aug</v>
      </c>
      <c r="G1686" s="3" t="s">
        <v>6</v>
      </c>
      <c r="H1686" s="3" t="s">
        <v>27</v>
      </c>
      <c r="I1686" s="3" t="s">
        <v>2</v>
      </c>
      <c r="J1686" s="3" t="s">
        <v>3</v>
      </c>
      <c r="K1686" s="3" t="s">
        <v>4</v>
      </c>
      <c r="L1686" s="3" t="s">
        <v>26</v>
      </c>
      <c r="M1686" s="7">
        <v>1</v>
      </c>
      <c r="N1686" s="4">
        <v>40.42</v>
      </c>
      <c r="O1686" s="5">
        <v>0.05</v>
      </c>
      <c r="P1686" s="4">
        <v>16.62</v>
      </c>
      <c r="Q1686" s="4">
        <f t="shared" si="104"/>
        <v>38.399000000000001</v>
      </c>
      <c r="R1686" s="4">
        <f t="shared" si="105"/>
        <v>16.62</v>
      </c>
      <c r="S1686" s="4">
        <f t="shared" si="106"/>
        <v>21.779</v>
      </c>
      <c r="T1686" s="6">
        <f t="shared" si="107"/>
        <v>0.5671762285476184</v>
      </c>
    </row>
    <row r="1687" spans="1:20" ht="15.6">
      <c r="A1687" s="2">
        <v>4563</v>
      </c>
      <c r="B1687" s="10">
        <v>46253</v>
      </c>
      <c r="C1687" s="3">
        <f>YEAR(SalesDataTable[[#This Row],[Order Date]])</f>
        <v>2026</v>
      </c>
      <c r="D1687" s="13" t="str">
        <f>"Q"&amp;ROUNDUP(MONTH(SalesDataTable[[#This Row],[Order Date]])/3,0)</f>
        <v>Q3</v>
      </c>
      <c r="E1687" s="13">
        <f>MONTH(SalesDataTable[[#This Row],[Order Date]])</f>
        <v>8</v>
      </c>
      <c r="F1687" s="3" t="str">
        <f>TEXT(SalesDataTable[[#This Row],[Order Date]],"mmm")</f>
        <v>Aug</v>
      </c>
      <c r="G1687" s="3" t="s">
        <v>6</v>
      </c>
      <c r="H1687" s="3" t="s">
        <v>41</v>
      </c>
      <c r="I1687" s="3" t="s">
        <v>28</v>
      </c>
      <c r="J1687" s="3" t="s">
        <v>3</v>
      </c>
      <c r="K1687" s="3" t="s">
        <v>23</v>
      </c>
      <c r="L1687" s="3" t="s">
        <v>24</v>
      </c>
      <c r="M1687" s="7">
        <v>1</v>
      </c>
      <c r="N1687" s="4">
        <v>338.45</v>
      </c>
      <c r="O1687" s="5">
        <v>0.15</v>
      </c>
      <c r="P1687" s="4">
        <v>197.2</v>
      </c>
      <c r="Q1687" s="4">
        <f t="shared" si="104"/>
        <v>287.6825</v>
      </c>
      <c r="R1687" s="4">
        <f t="shared" si="105"/>
        <v>197.2</v>
      </c>
      <c r="S1687" s="4">
        <f t="shared" si="106"/>
        <v>90.482500000000016</v>
      </c>
      <c r="T1687" s="6">
        <f t="shared" si="107"/>
        <v>0.31452208598020392</v>
      </c>
    </row>
    <row r="1688" spans="1:20" ht="15.6">
      <c r="A1688" s="2">
        <v>4775</v>
      </c>
      <c r="B1688" s="10">
        <v>46253</v>
      </c>
      <c r="C1688" s="3">
        <f>YEAR(SalesDataTable[[#This Row],[Order Date]])</f>
        <v>2026</v>
      </c>
      <c r="D1688" s="13" t="str">
        <f>"Q"&amp;ROUNDUP(MONTH(SalesDataTable[[#This Row],[Order Date]])/3,0)</f>
        <v>Q3</v>
      </c>
      <c r="E1688" s="13">
        <f>MONTH(SalesDataTable[[#This Row],[Order Date]])</f>
        <v>8</v>
      </c>
      <c r="F1688" s="3" t="str">
        <f>TEXT(SalesDataTable[[#This Row],[Order Date]],"mmm")</f>
        <v>Aug</v>
      </c>
      <c r="G1688" s="3" t="s">
        <v>11</v>
      </c>
      <c r="H1688" s="3" t="s">
        <v>39</v>
      </c>
      <c r="I1688" s="3" t="s">
        <v>28</v>
      </c>
      <c r="J1688" s="3" t="s">
        <v>3</v>
      </c>
      <c r="K1688" s="3" t="s">
        <v>4</v>
      </c>
      <c r="L1688" s="3" t="s">
        <v>30</v>
      </c>
      <c r="M1688" s="7">
        <v>1</v>
      </c>
      <c r="N1688" s="4">
        <v>103.92</v>
      </c>
      <c r="O1688" s="5">
        <v>0.05</v>
      </c>
      <c r="P1688" s="4">
        <v>50.71</v>
      </c>
      <c r="Q1688" s="4">
        <f t="shared" si="104"/>
        <v>98.724000000000004</v>
      </c>
      <c r="R1688" s="4">
        <f t="shared" si="105"/>
        <v>50.71</v>
      </c>
      <c r="S1688" s="4">
        <f t="shared" si="106"/>
        <v>48.014000000000003</v>
      </c>
      <c r="T1688" s="6">
        <f t="shared" si="107"/>
        <v>0.48634577205137558</v>
      </c>
    </row>
    <row r="1689" spans="1:20" ht="15.6">
      <c r="A1689" s="2">
        <v>247</v>
      </c>
      <c r="B1689" s="10">
        <v>46254</v>
      </c>
      <c r="C1689" s="3">
        <f>YEAR(SalesDataTable[[#This Row],[Order Date]])</f>
        <v>2026</v>
      </c>
      <c r="D1689" s="13" t="str">
        <f>"Q"&amp;ROUNDUP(MONTH(SalesDataTable[[#This Row],[Order Date]])/3,0)</f>
        <v>Q3</v>
      </c>
      <c r="E1689" s="13">
        <f>MONTH(SalesDataTable[[#This Row],[Order Date]])</f>
        <v>8</v>
      </c>
      <c r="F1689" s="3" t="str">
        <f>TEXT(SalesDataTable[[#This Row],[Order Date]],"mmm")</f>
        <v>Aug</v>
      </c>
      <c r="G1689" s="3" t="s">
        <v>0</v>
      </c>
      <c r="H1689" s="3" t="s">
        <v>36</v>
      </c>
      <c r="I1689" s="3" t="s">
        <v>2</v>
      </c>
      <c r="J1689" s="3" t="s">
        <v>13</v>
      </c>
      <c r="K1689" s="3" t="s">
        <v>4</v>
      </c>
      <c r="L1689" s="3" t="s">
        <v>22</v>
      </c>
      <c r="M1689" s="7">
        <v>6</v>
      </c>
      <c r="N1689" s="4">
        <v>51.67</v>
      </c>
      <c r="O1689" s="5">
        <v>0.1</v>
      </c>
      <c r="P1689" s="4">
        <v>23.1</v>
      </c>
      <c r="Q1689" s="4">
        <f t="shared" si="104"/>
        <v>279.01799999999997</v>
      </c>
      <c r="R1689" s="4">
        <f t="shared" si="105"/>
        <v>138.60000000000002</v>
      </c>
      <c r="S1689" s="4">
        <f t="shared" si="106"/>
        <v>140.41799999999995</v>
      </c>
      <c r="T1689" s="6">
        <f t="shared" si="107"/>
        <v>0.50325785433197845</v>
      </c>
    </row>
    <row r="1690" spans="1:20" ht="15.6">
      <c r="A1690" s="2">
        <v>827</v>
      </c>
      <c r="B1690" s="10">
        <v>46254</v>
      </c>
      <c r="C1690" s="3">
        <f>YEAR(SalesDataTable[[#This Row],[Order Date]])</f>
        <v>2026</v>
      </c>
      <c r="D1690" s="13" t="str">
        <f>"Q"&amp;ROUNDUP(MONTH(SalesDataTable[[#This Row],[Order Date]])/3,0)</f>
        <v>Q3</v>
      </c>
      <c r="E1690" s="13">
        <f>MONTH(SalesDataTable[[#This Row],[Order Date]])</f>
        <v>8</v>
      </c>
      <c r="F1690" s="3" t="str">
        <f>TEXT(SalesDataTable[[#This Row],[Order Date]],"mmm")</f>
        <v>Aug</v>
      </c>
      <c r="G1690" s="3" t="s">
        <v>6</v>
      </c>
      <c r="H1690" s="3" t="s">
        <v>43</v>
      </c>
      <c r="I1690" s="3" t="s">
        <v>8</v>
      </c>
      <c r="J1690" s="3" t="s">
        <v>3</v>
      </c>
      <c r="K1690" s="3" t="s">
        <v>14</v>
      </c>
      <c r="L1690" s="3" t="s">
        <v>48</v>
      </c>
      <c r="M1690" s="7">
        <v>4</v>
      </c>
      <c r="N1690" s="4">
        <v>166.02</v>
      </c>
      <c r="O1690" s="5">
        <v>0.1</v>
      </c>
      <c r="P1690" s="4">
        <v>87.99</v>
      </c>
      <c r="Q1690" s="4">
        <f t="shared" si="104"/>
        <v>597.67200000000003</v>
      </c>
      <c r="R1690" s="4">
        <f t="shared" si="105"/>
        <v>351.96</v>
      </c>
      <c r="S1690" s="4">
        <f t="shared" si="106"/>
        <v>245.71200000000005</v>
      </c>
      <c r="T1690" s="6">
        <f t="shared" si="107"/>
        <v>0.4111151266915633</v>
      </c>
    </row>
    <row r="1691" spans="1:20" ht="15.6">
      <c r="A1691" s="2">
        <v>1156</v>
      </c>
      <c r="B1691" s="10">
        <v>46254</v>
      </c>
      <c r="C1691" s="3">
        <f>YEAR(SalesDataTable[[#This Row],[Order Date]])</f>
        <v>2026</v>
      </c>
      <c r="D1691" s="13" t="str">
        <f>"Q"&amp;ROUNDUP(MONTH(SalesDataTable[[#This Row],[Order Date]])/3,0)</f>
        <v>Q3</v>
      </c>
      <c r="E1691" s="13">
        <f>MONTH(SalesDataTable[[#This Row],[Order Date]])</f>
        <v>8</v>
      </c>
      <c r="F1691" s="3" t="str">
        <f>TEXT(SalesDataTable[[#This Row],[Order Date]],"mmm")</f>
        <v>Aug</v>
      </c>
      <c r="G1691" s="3" t="s">
        <v>11</v>
      </c>
      <c r="H1691" s="3" t="s">
        <v>25</v>
      </c>
      <c r="I1691" s="3" t="s">
        <v>19</v>
      </c>
      <c r="J1691" s="3" t="s">
        <v>13</v>
      </c>
      <c r="K1691" s="3" t="s">
        <v>4</v>
      </c>
      <c r="L1691" s="3" t="s">
        <v>22</v>
      </c>
      <c r="M1691" s="7">
        <v>2</v>
      </c>
      <c r="N1691" s="4">
        <v>50.59</v>
      </c>
      <c r="O1691" s="5">
        <v>0.1</v>
      </c>
      <c r="P1691" s="4">
        <v>22.68</v>
      </c>
      <c r="Q1691" s="4">
        <f t="shared" si="104"/>
        <v>91.062000000000012</v>
      </c>
      <c r="R1691" s="4">
        <f t="shared" si="105"/>
        <v>45.36</v>
      </c>
      <c r="S1691" s="4">
        <f t="shared" si="106"/>
        <v>45.702000000000012</v>
      </c>
      <c r="T1691" s="6">
        <f t="shared" si="107"/>
        <v>0.5018778414706464</v>
      </c>
    </row>
    <row r="1692" spans="1:20" ht="15.6">
      <c r="A1692" s="2">
        <v>1543</v>
      </c>
      <c r="B1692" s="10">
        <v>46254</v>
      </c>
      <c r="C1692" s="3">
        <f>YEAR(SalesDataTable[[#This Row],[Order Date]])</f>
        <v>2026</v>
      </c>
      <c r="D1692" s="13" t="str">
        <f>"Q"&amp;ROUNDUP(MONTH(SalesDataTable[[#This Row],[Order Date]])/3,0)</f>
        <v>Q3</v>
      </c>
      <c r="E1692" s="13">
        <f>MONTH(SalesDataTable[[#This Row],[Order Date]])</f>
        <v>8</v>
      </c>
      <c r="F1692" s="3" t="str">
        <f>TEXT(SalesDataTable[[#This Row],[Order Date]],"mmm")</f>
        <v>Aug</v>
      </c>
      <c r="G1692" s="3" t="s">
        <v>20</v>
      </c>
      <c r="H1692" s="3" t="s">
        <v>31</v>
      </c>
      <c r="I1692" s="3" t="s">
        <v>19</v>
      </c>
      <c r="J1692" s="3" t="s">
        <v>3</v>
      </c>
      <c r="K1692" s="3" t="s">
        <v>9</v>
      </c>
      <c r="L1692" s="3" t="s">
        <v>37</v>
      </c>
      <c r="M1692" s="7">
        <v>1</v>
      </c>
      <c r="N1692" s="4">
        <v>155.83000000000001</v>
      </c>
      <c r="O1692" s="5">
        <v>0</v>
      </c>
      <c r="P1692" s="4">
        <v>77.260000000000005</v>
      </c>
      <c r="Q1692" s="4">
        <f t="shared" si="104"/>
        <v>155.83000000000001</v>
      </c>
      <c r="R1692" s="4">
        <f t="shared" si="105"/>
        <v>77.260000000000005</v>
      </c>
      <c r="S1692" s="4">
        <f t="shared" si="106"/>
        <v>78.570000000000007</v>
      </c>
      <c r="T1692" s="6">
        <f t="shared" si="107"/>
        <v>0.50420329846627732</v>
      </c>
    </row>
    <row r="1693" spans="1:20" ht="15.6">
      <c r="A1693" s="2">
        <v>2613</v>
      </c>
      <c r="B1693" s="10">
        <v>46254</v>
      </c>
      <c r="C1693" s="3">
        <f>YEAR(SalesDataTable[[#This Row],[Order Date]])</f>
        <v>2026</v>
      </c>
      <c r="D1693" s="13" t="str">
        <f>"Q"&amp;ROUNDUP(MONTH(SalesDataTable[[#This Row],[Order Date]])/3,0)</f>
        <v>Q3</v>
      </c>
      <c r="E1693" s="13">
        <f>MONTH(SalesDataTable[[#This Row],[Order Date]])</f>
        <v>8</v>
      </c>
      <c r="F1693" s="3" t="str">
        <f>TEXT(SalesDataTable[[#This Row],[Order Date]],"mmm")</f>
        <v>Aug</v>
      </c>
      <c r="G1693" s="3" t="s">
        <v>20</v>
      </c>
      <c r="H1693" s="3" t="s">
        <v>21</v>
      </c>
      <c r="I1693" s="3" t="s">
        <v>2</v>
      </c>
      <c r="J1693" s="3" t="s">
        <v>13</v>
      </c>
      <c r="K1693" s="3" t="s">
        <v>34</v>
      </c>
      <c r="L1693" s="3" t="s">
        <v>42</v>
      </c>
      <c r="M1693" s="7">
        <v>1</v>
      </c>
      <c r="N1693" s="4">
        <v>36.380000000000003</v>
      </c>
      <c r="O1693" s="5">
        <v>0.05</v>
      </c>
      <c r="P1693" s="4">
        <v>14.2</v>
      </c>
      <c r="Q1693" s="4">
        <f t="shared" si="104"/>
        <v>34.561</v>
      </c>
      <c r="R1693" s="4">
        <f t="shared" si="105"/>
        <v>14.2</v>
      </c>
      <c r="S1693" s="4">
        <f t="shared" si="106"/>
        <v>20.361000000000001</v>
      </c>
      <c r="T1693" s="6">
        <f t="shared" si="107"/>
        <v>0.58913225890454557</v>
      </c>
    </row>
    <row r="1694" spans="1:20" ht="15.6">
      <c r="A1694" s="2">
        <v>3002</v>
      </c>
      <c r="B1694" s="10">
        <v>46254</v>
      </c>
      <c r="C1694" s="3">
        <f>YEAR(SalesDataTable[[#This Row],[Order Date]])</f>
        <v>2026</v>
      </c>
      <c r="D1694" s="13" t="str">
        <f>"Q"&amp;ROUNDUP(MONTH(SalesDataTable[[#This Row],[Order Date]])/3,0)</f>
        <v>Q3</v>
      </c>
      <c r="E1694" s="13">
        <f>MONTH(SalesDataTable[[#This Row],[Order Date]])</f>
        <v>8</v>
      </c>
      <c r="F1694" s="3" t="str">
        <f>TEXT(SalesDataTable[[#This Row],[Order Date]],"mmm")</f>
        <v>Aug</v>
      </c>
      <c r="G1694" s="3" t="s">
        <v>6</v>
      </c>
      <c r="H1694" s="3" t="s">
        <v>43</v>
      </c>
      <c r="I1694" s="3" t="s">
        <v>19</v>
      </c>
      <c r="J1694" s="3" t="s">
        <v>13</v>
      </c>
      <c r="K1694" s="3" t="s">
        <v>23</v>
      </c>
      <c r="L1694" s="3" t="s">
        <v>51</v>
      </c>
      <c r="M1694" s="7">
        <v>2</v>
      </c>
      <c r="N1694" s="4">
        <v>124.09</v>
      </c>
      <c r="O1694" s="5">
        <v>0</v>
      </c>
      <c r="P1694" s="4">
        <v>60.39</v>
      </c>
      <c r="Q1694" s="4">
        <f t="shared" si="104"/>
        <v>248.18</v>
      </c>
      <c r="R1694" s="4">
        <f t="shared" si="105"/>
        <v>120.78</v>
      </c>
      <c r="S1694" s="4">
        <f t="shared" si="106"/>
        <v>127.4</v>
      </c>
      <c r="T1694" s="6">
        <f t="shared" si="107"/>
        <v>0.513337094044645</v>
      </c>
    </row>
    <row r="1695" spans="1:20" ht="15.6">
      <c r="A1695" s="2">
        <v>3103</v>
      </c>
      <c r="B1695" s="10">
        <v>46254</v>
      </c>
      <c r="C1695" s="3">
        <f>YEAR(SalesDataTable[[#This Row],[Order Date]])</f>
        <v>2026</v>
      </c>
      <c r="D1695" s="13" t="str">
        <f>"Q"&amp;ROUNDUP(MONTH(SalesDataTable[[#This Row],[Order Date]])/3,0)</f>
        <v>Q3</v>
      </c>
      <c r="E1695" s="13">
        <f>MONTH(SalesDataTable[[#This Row],[Order Date]])</f>
        <v>8</v>
      </c>
      <c r="F1695" s="3" t="str">
        <f>TEXT(SalesDataTable[[#This Row],[Order Date]],"mmm")</f>
        <v>Aug</v>
      </c>
      <c r="G1695" s="3" t="s">
        <v>20</v>
      </c>
      <c r="H1695" s="3" t="s">
        <v>33</v>
      </c>
      <c r="I1695" s="3" t="s">
        <v>2</v>
      </c>
      <c r="J1695" s="3" t="s">
        <v>13</v>
      </c>
      <c r="K1695" s="3" t="s">
        <v>9</v>
      </c>
      <c r="L1695" s="3" t="s">
        <v>17</v>
      </c>
      <c r="M1695" s="7">
        <v>1</v>
      </c>
      <c r="N1695" s="4">
        <v>141.97999999999999</v>
      </c>
      <c r="O1695" s="5">
        <v>0.05</v>
      </c>
      <c r="P1695" s="4">
        <v>79.510000000000005</v>
      </c>
      <c r="Q1695" s="4">
        <f t="shared" si="104"/>
        <v>134.88099999999997</v>
      </c>
      <c r="R1695" s="4">
        <f t="shared" si="105"/>
        <v>79.510000000000005</v>
      </c>
      <c r="S1695" s="4">
        <f t="shared" si="106"/>
        <v>55.370999999999967</v>
      </c>
      <c r="T1695" s="6">
        <f t="shared" si="107"/>
        <v>0.41051741905828082</v>
      </c>
    </row>
    <row r="1696" spans="1:20" ht="15.6">
      <c r="A1696" s="2">
        <v>3234</v>
      </c>
      <c r="B1696" s="10">
        <v>46254</v>
      </c>
      <c r="C1696" s="3">
        <f>YEAR(SalesDataTable[[#This Row],[Order Date]])</f>
        <v>2026</v>
      </c>
      <c r="D1696" s="13" t="str">
        <f>"Q"&amp;ROUNDUP(MONTH(SalesDataTable[[#This Row],[Order Date]])/3,0)</f>
        <v>Q3</v>
      </c>
      <c r="E1696" s="13">
        <f>MONTH(SalesDataTable[[#This Row],[Order Date]])</f>
        <v>8</v>
      </c>
      <c r="F1696" s="3" t="str">
        <f>TEXT(SalesDataTable[[#This Row],[Order Date]],"mmm")</f>
        <v>Aug</v>
      </c>
      <c r="G1696" s="3" t="s">
        <v>20</v>
      </c>
      <c r="H1696" s="3" t="s">
        <v>47</v>
      </c>
      <c r="I1696" s="3" t="s">
        <v>19</v>
      </c>
      <c r="J1696" s="3" t="s">
        <v>13</v>
      </c>
      <c r="K1696" s="3" t="s">
        <v>23</v>
      </c>
      <c r="L1696" s="3" t="s">
        <v>51</v>
      </c>
      <c r="M1696" s="7">
        <v>5</v>
      </c>
      <c r="N1696" s="4">
        <v>121.93</v>
      </c>
      <c r="O1696" s="5">
        <v>0.15</v>
      </c>
      <c r="P1696" s="4">
        <v>62.28</v>
      </c>
      <c r="Q1696" s="4">
        <f t="shared" si="104"/>
        <v>518.2025000000001</v>
      </c>
      <c r="R1696" s="4">
        <f t="shared" si="105"/>
        <v>311.39999999999998</v>
      </c>
      <c r="S1696" s="4">
        <f t="shared" si="106"/>
        <v>206.80250000000012</v>
      </c>
      <c r="T1696" s="6">
        <f t="shared" si="107"/>
        <v>0.39907661580173792</v>
      </c>
    </row>
    <row r="1697" spans="1:20" ht="15.6">
      <c r="A1697" s="2">
        <v>3281</v>
      </c>
      <c r="B1697" s="10">
        <v>46254</v>
      </c>
      <c r="C1697" s="3">
        <f>YEAR(SalesDataTable[[#This Row],[Order Date]])</f>
        <v>2026</v>
      </c>
      <c r="D1697" s="13" t="str">
        <f>"Q"&amp;ROUNDUP(MONTH(SalesDataTable[[#This Row],[Order Date]])/3,0)</f>
        <v>Q3</v>
      </c>
      <c r="E1697" s="13">
        <f>MONTH(SalesDataTable[[#This Row],[Order Date]])</f>
        <v>8</v>
      </c>
      <c r="F1697" s="3" t="str">
        <f>TEXT(SalesDataTable[[#This Row],[Order Date]],"mmm")</f>
        <v>Aug</v>
      </c>
      <c r="G1697" s="3" t="s">
        <v>20</v>
      </c>
      <c r="H1697" s="3" t="s">
        <v>21</v>
      </c>
      <c r="I1697" s="3" t="s">
        <v>2</v>
      </c>
      <c r="J1697" s="3" t="s">
        <v>13</v>
      </c>
      <c r="K1697" s="3" t="s">
        <v>14</v>
      </c>
      <c r="L1697" s="3" t="s">
        <v>15</v>
      </c>
      <c r="M1697" s="7">
        <v>1</v>
      </c>
      <c r="N1697" s="4">
        <v>35.58</v>
      </c>
      <c r="O1697" s="5">
        <v>0.15</v>
      </c>
      <c r="P1697" s="4">
        <v>13.94</v>
      </c>
      <c r="Q1697" s="4">
        <f t="shared" si="104"/>
        <v>30.242999999999999</v>
      </c>
      <c r="R1697" s="4">
        <f t="shared" si="105"/>
        <v>13.94</v>
      </c>
      <c r="S1697" s="4">
        <f t="shared" si="106"/>
        <v>16.302999999999997</v>
      </c>
      <c r="T1697" s="6">
        <f t="shared" si="107"/>
        <v>0.53906689151208542</v>
      </c>
    </row>
    <row r="1698" spans="1:20" ht="15.6">
      <c r="A1698" s="2">
        <v>3870</v>
      </c>
      <c r="B1698" s="10">
        <v>46254</v>
      </c>
      <c r="C1698" s="3">
        <f>YEAR(SalesDataTable[[#This Row],[Order Date]])</f>
        <v>2026</v>
      </c>
      <c r="D1698" s="13" t="str">
        <f>"Q"&amp;ROUNDUP(MONTH(SalesDataTable[[#This Row],[Order Date]])/3,0)</f>
        <v>Q3</v>
      </c>
      <c r="E1698" s="13">
        <f>MONTH(SalesDataTable[[#This Row],[Order Date]])</f>
        <v>8</v>
      </c>
      <c r="F1698" s="3" t="str">
        <f>TEXT(SalesDataTable[[#This Row],[Order Date]],"mmm")</f>
        <v>Aug</v>
      </c>
      <c r="G1698" s="3" t="s">
        <v>11</v>
      </c>
      <c r="H1698" s="3" t="s">
        <v>25</v>
      </c>
      <c r="I1698" s="3" t="s">
        <v>28</v>
      </c>
      <c r="J1698" s="3" t="s">
        <v>3</v>
      </c>
      <c r="K1698" s="3" t="s">
        <v>9</v>
      </c>
      <c r="L1698" s="3" t="s">
        <v>37</v>
      </c>
      <c r="M1698" s="7">
        <v>1</v>
      </c>
      <c r="N1698" s="4">
        <v>157.84</v>
      </c>
      <c r="O1698" s="5">
        <v>0</v>
      </c>
      <c r="P1698" s="4">
        <v>77.87</v>
      </c>
      <c r="Q1698" s="4">
        <f t="shared" si="104"/>
        <v>157.84</v>
      </c>
      <c r="R1698" s="4">
        <f t="shared" si="105"/>
        <v>77.87</v>
      </c>
      <c r="S1698" s="4">
        <f t="shared" si="106"/>
        <v>79.97</v>
      </c>
      <c r="T1698" s="6">
        <f t="shared" si="107"/>
        <v>0.50665230613279266</v>
      </c>
    </row>
    <row r="1699" spans="1:20" ht="15.6">
      <c r="A1699" s="2">
        <v>3938</v>
      </c>
      <c r="B1699" s="10">
        <v>46254</v>
      </c>
      <c r="C1699" s="3">
        <f>YEAR(SalesDataTable[[#This Row],[Order Date]])</f>
        <v>2026</v>
      </c>
      <c r="D1699" s="13" t="str">
        <f>"Q"&amp;ROUNDUP(MONTH(SalesDataTable[[#This Row],[Order Date]])/3,0)</f>
        <v>Q3</v>
      </c>
      <c r="E1699" s="13">
        <f>MONTH(SalesDataTable[[#This Row],[Order Date]])</f>
        <v>8</v>
      </c>
      <c r="F1699" s="3" t="str">
        <f>TEXT(SalesDataTable[[#This Row],[Order Date]],"mmm")</f>
        <v>Aug</v>
      </c>
      <c r="G1699" s="3" t="s">
        <v>6</v>
      </c>
      <c r="H1699" s="3" t="s">
        <v>43</v>
      </c>
      <c r="I1699" s="3" t="s">
        <v>2</v>
      </c>
      <c r="J1699" s="3" t="s">
        <v>13</v>
      </c>
      <c r="K1699" s="3" t="s">
        <v>23</v>
      </c>
      <c r="L1699" s="3" t="s">
        <v>24</v>
      </c>
      <c r="M1699" s="7">
        <v>1</v>
      </c>
      <c r="N1699" s="4">
        <v>336.35</v>
      </c>
      <c r="O1699" s="5">
        <v>0</v>
      </c>
      <c r="P1699" s="4">
        <v>195.07</v>
      </c>
      <c r="Q1699" s="4">
        <f t="shared" si="104"/>
        <v>336.35</v>
      </c>
      <c r="R1699" s="4">
        <f t="shared" si="105"/>
        <v>195.07</v>
      </c>
      <c r="S1699" s="4">
        <f t="shared" si="106"/>
        <v>141.28000000000003</v>
      </c>
      <c r="T1699" s="6">
        <f t="shared" si="107"/>
        <v>0.42003865021554931</v>
      </c>
    </row>
    <row r="1700" spans="1:20" ht="15.6">
      <c r="A1700" s="2">
        <v>4237</v>
      </c>
      <c r="B1700" s="10">
        <v>46254</v>
      </c>
      <c r="C1700" s="3">
        <f>YEAR(SalesDataTable[[#This Row],[Order Date]])</f>
        <v>2026</v>
      </c>
      <c r="D1700" s="13" t="str">
        <f>"Q"&amp;ROUNDUP(MONTH(SalesDataTable[[#This Row],[Order Date]])/3,0)</f>
        <v>Q3</v>
      </c>
      <c r="E1700" s="13">
        <f>MONTH(SalesDataTable[[#This Row],[Order Date]])</f>
        <v>8</v>
      </c>
      <c r="F1700" s="3" t="str">
        <f>TEXT(SalesDataTable[[#This Row],[Order Date]],"mmm")</f>
        <v>Aug</v>
      </c>
      <c r="G1700" s="3" t="s">
        <v>20</v>
      </c>
      <c r="H1700" s="3" t="s">
        <v>47</v>
      </c>
      <c r="I1700" s="3" t="s">
        <v>8</v>
      </c>
      <c r="J1700" s="3" t="s">
        <v>3</v>
      </c>
      <c r="K1700" s="3" t="s">
        <v>9</v>
      </c>
      <c r="L1700" s="3" t="s">
        <v>37</v>
      </c>
      <c r="M1700" s="7">
        <v>3</v>
      </c>
      <c r="N1700" s="4">
        <v>153.03</v>
      </c>
      <c r="O1700" s="5">
        <v>0.15</v>
      </c>
      <c r="P1700" s="4">
        <v>78.239999999999995</v>
      </c>
      <c r="Q1700" s="4">
        <f t="shared" si="104"/>
        <v>390.22650000000004</v>
      </c>
      <c r="R1700" s="4">
        <f t="shared" si="105"/>
        <v>234.71999999999997</v>
      </c>
      <c r="S1700" s="4">
        <f t="shared" si="106"/>
        <v>155.50650000000007</v>
      </c>
      <c r="T1700" s="6">
        <f t="shared" si="107"/>
        <v>0.39850317700104954</v>
      </c>
    </row>
    <row r="1701" spans="1:20" ht="15.6">
      <c r="A1701" s="2">
        <v>4970</v>
      </c>
      <c r="B1701" s="10">
        <v>46254</v>
      </c>
      <c r="C1701" s="3">
        <f>YEAR(SalesDataTable[[#This Row],[Order Date]])</f>
        <v>2026</v>
      </c>
      <c r="D1701" s="13" t="str">
        <f>"Q"&amp;ROUNDUP(MONTH(SalesDataTable[[#This Row],[Order Date]])/3,0)</f>
        <v>Q3</v>
      </c>
      <c r="E1701" s="13">
        <f>MONTH(SalesDataTable[[#This Row],[Order Date]])</f>
        <v>8</v>
      </c>
      <c r="F1701" s="3" t="str">
        <f>TEXT(SalesDataTable[[#This Row],[Order Date]],"mmm")</f>
        <v>Aug</v>
      </c>
      <c r="G1701" s="3" t="s">
        <v>6</v>
      </c>
      <c r="H1701" s="3" t="s">
        <v>49</v>
      </c>
      <c r="I1701" s="3" t="s">
        <v>2</v>
      </c>
      <c r="J1701" s="3" t="s">
        <v>3</v>
      </c>
      <c r="K1701" s="3" t="s">
        <v>4</v>
      </c>
      <c r="L1701" s="3" t="s">
        <v>30</v>
      </c>
      <c r="M1701" s="7">
        <v>2</v>
      </c>
      <c r="N1701" s="4">
        <v>105.01</v>
      </c>
      <c r="O1701" s="5">
        <v>0.15</v>
      </c>
      <c r="P1701" s="4">
        <v>50.56</v>
      </c>
      <c r="Q1701" s="4">
        <f t="shared" si="104"/>
        <v>178.517</v>
      </c>
      <c r="R1701" s="4">
        <f t="shared" si="105"/>
        <v>101.12</v>
      </c>
      <c r="S1701" s="4">
        <f t="shared" si="106"/>
        <v>77.396999999999991</v>
      </c>
      <c r="T1701" s="6">
        <f t="shared" si="107"/>
        <v>0.43355534766996978</v>
      </c>
    </row>
    <row r="1702" spans="1:20" ht="15.6">
      <c r="A1702" s="2">
        <v>515</v>
      </c>
      <c r="B1702" s="10">
        <v>46255</v>
      </c>
      <c r="C1702" s="3">
        <f>YEAR(SalesDataTable[[#This Row],[Order Date]])</f>
        <v>2026</v>
      </c>
      <c r="D1702" s="13" t="str">
        <f>"Q"&amp;ROUNDUP(MONTH(SalesDataTable[[#This Row],[Order Date]])/3,0)</f>
        <v>Q3</v>
      </c>
      <c r="E1702" s="13">
        <f>MONTH(SalesDataTable[[#This Row],[Order Date]])</f>
        <v>8</v>
      </c>
      <c r="F1702" s="3" t="str">
        <f>TEXT(SalesDataTable[[#This Row],[Order Date]],"mmm")</f>
        <v>Aug</v>
      </c>
      <c r="G1702" s="3" t="s">
        <v>0</v>
      </c>
      <c r="H1702" s="3" t="s">
        <v>1</v>
      </c>
      <c r="I1702" s="3" t="s">
        <v>19</v>
      </c>
      <c r="J1702" s="3" t="s">
        <v>3</v>
      </c>
      <c r="K1702" s="3" t="s">
        <v>14</v>
      </c>
      <c r="L1702" s="3" t="s">
        <v>32</v>
      </c>
      <c r="M1702" s="7">
        <v>2</v>
      </c>
      <c r="N1702" s="4">
        <v>45.47</v>
      </c>
      <c r="O1702" s="5">
        <v>0</v>
      </c>
      <c r="P1702" s="4">
        <v>18.27</v>
      </c>
      <c r="Q1702" s="4">
        <f t="shared" si="104"/>
        <v>90.94</v>
      </c>
      <c r="R1702" s="4">
        <f t="shared" si="105"/>
        <v>36.54</v>
      </c>
      <c r="S1702" s="4">
        <f t="shared" si="106"/>
        <v>54.4</v>
      </c>
      <c r="T1702" s="6">
        <f t="shared" si="107"/>
        <v>0.5981966131515285</v>
      </c>
    </row>
    <row r="1703" spans="1:20" ht="15.6">
      <c r="A1703" s="2">
        <v>661</v>
      </c>
      <c r="B1703" s="10">
        <v>46255</v>
      </c>
      <c r="C1703" s="3">
        <f>YEAR(SalesDataTable[[#This Row],[Order Date]])</f>
        <v>2026</v>
      </c>
      <c r="D1703" s="13" t="str">
        <f>"Q"&amp;ROUNDUP(MONTH(SalesDataTable[[#This Row],[Order Date]])/3,0)</f>
        <v>Q3</v>
      </c>
      <c r="E1703" s="13">
        <f>MONTH(SalesDataTable[[#This Row],[Order Date]])</f>
        <v>8</v>
      </c>
      <c r="F1703" s="3" t="str">
        <f>TEXT(SalesDataTable[[#This Row],[Order Date]],"mmm")</f>
        <v>Aug</v>
      </c>
      <c r="G1703" s="3" t="s">
        <v>0</v>
      </c>
      <c r="H1703" s="3" t="s">
        <v>50</v>
      </c>
      <c r="I1703" s="3" t="s">
        <v>19</v>
      </c>
      <c r="J1703" s="3" t="s">
        <v>13</v>
      </c>
      <c r="K1703" s="3" t="s">
        <v>14</v>
      </c>
      <c r="L1703" s="3" t="s">
        <v>32</v>
      </c>
      <c r="M1703" s="7">
        <v>2</v>
      </c>
      <c r="N1703" s="4">
        <v>47.58</v>
      </c>
      <c r="O1703" s="5">
        <v>0.1</v>
      </c>
      <c r="P1703" s="4">
        <v>18.47</v>
      </c>
      <c r="Q1703" s="4">
        <f t="shared" si="104"/>
        <v>85.644000000000005</v>
      </c>
      <c r="R1703" s="4">
        <f t="shared" si="105"/>
        <v>36.94</v>
      </c>
      <c r="S1703" s="4">
        <f t="shared" si="106"/>
        <v>48.704000000000008</v>
      </c>
      <c r="T1703" s="6">
        <f t="shared" si="107"/>
        <v>0.56867965064686377</v>
      </c>
    </row>
    <row r="1704" spans="1:20" ht="15.6">
      <c r="A1704" s="2">
        <v>1443</v>
      </c>
      <c r="B1704" s="10">
        <v>46255</v>
      </c>
      <c r="C1704" s="3">
        <f>YEAR(SalesDataTable[[#This Row],[Order Date]])</f>
        <v>2026</v>
      </c>
      <c r="D1704" s="13" t="str">
        <f>"Q"&amp;ROUNDUP(MONTH(SalesDataTable[[#This Row],[Order Date]])/3,0)</f>
        <v>Q3</v>
      </c>
      <c r="E1704" s="13">
        <f>MONTH(SalesDataTable[[#This Row],[Order Date]])</f>
        <v>8</v>
      </c>
      <c r="F1704" s="3" t="str">
        <f>TEXT(SalesDataTable[[#This Row],[Order Date]],"mmm")</f>
        <v>Aug</v>
      </c>
      <c r="G1704" s="3" t="s">
        <v>20</v>
      </c>
      <c r="H1704" s="3" t="s">
        <v>21</v>
      </c>
      <c r="I1704" s="3" t="s">
        <v>2</v>
      </c>
      <c r="J1704" s="3" t="s">
        <v>13</v>
      </c>
      <c r="K1704" s="3" t="s">
        <v>9</v>
      </c>
      <c r="L1704" s="3" t="s">
        <v>37</v>
      </c>
      <c r="M1704" s="7">
        <v>5</v>
      </c>
      <c r="N1704" s="4">
        <v>155.65</v>
      </c>
      <c r="O1704" s="5">
        <v>0</v>
      </c>
      <c r="P1704" s="4">
        <v>79.13</v>
      </c>
      <c r="Q1704" s="4">
        <f t="shared" si="104"/>
        <v>778.25</v>
      </c>
      <c r="R1704" s="4">
        <f t="shared" si="105"/>
        <v>395.65</v>
      </c>
      <c r="S1704" s="4">
        <f t="shared" si="106"/>
        <v>382.6</v>
      </c>
      <c r="T1704" s="6">
        <f t="shared" si="107"/>
        <v>0.49161580469000965</v>
      </c>
    </row>
    <row r="1705" spans="1:20" ht="15.6">
      <c r="A1705" s="2">
        <v>1446</v>
      </c>
      <c r="B1705" s="10">
        <v>46255</v>
      </c>
      <c r="C1705" s="3">
        <f>YEAR(SalesDataTable[[#This Row],[Order Date]])</f>
        <v>2026</v>
      </c>
      <c r="D1705" s="13" t="str">
        <f>"Q"&amp;ROUNDUP(MONTH(SalesDataTable[[#This Row],[Order Date]])/3,0)</f>
        <v>Q3</v>
      </c>
      <c r="E1705" s="13">
        <f>MONTH(SalesDataTable[[#This Row],[Order Date]])</f>
        <v>8</v>
      </c>
      <c r="F1705" s="3" t="str">
        <f>TEXT(SalesDataTable[[#This Row],[Order Date]],"mmm")</f>
        <v>Aug</v>
      </c>
      <c r="G1705" s="3" t="s">
        <v>20</v>
      </c>
      <c r="H1705" s="3" t="s">
        <v>47</v>
      </c>
      <c r="I1705" s="3" t="s">
        <v>19</v>
      </c>
      <c r="J1705" s="3" t="s">
        <v>3</v>
      </c>
      <c r="K1705" s="3" t="s">
        <v>23</v>
      </c>
      <c r="L1705" s="3" t="s">
        <v>29</v>
      </c>
      <c r="M1705" s="7">
        <v>1</v>
      </c>
      <c r="N1705" s="4">
        <v>195.15</v>
      </c>
      <c r="O1705" s="5">
        <v>0</v>
      </c>
      <c r="P1705" s="4">
        <v>101.99</v>
      </c>
      <c r="Q1705" s="4">
        <f t="shared" si="104"/>
        <v>195.15</v>
      </c>
      <c r="R1705" s="4">
        <f t="shared" si="105"/>
        <v>101.99</v>
      </c>
      <c r="S1705" s="4">
        <f t="shared" si="106"/>
        <v>93.160000000000011</v>
      </c>
      <c r="T1705" s="6">
        <f t="shared" si="107"/>
        <v>0.47737637714578535</v>
      </c>
    </row>
    <row r="1706" spans="1:20" ht="15.6">
      <c r="A1706" s="2">
        <v>1524</v>
      </c>
      <c r="B1706" s="10">
        <v>46255</v>
      </c>
      <c r="C1706" s="3">
        <f>YEAR(SalesDataTable[[#This Row],[Order Date]])</f>
        <v>2026</v>
      </c>
      <c r="D1706" s="13" t="str">
        <f>"Q"&amp;ROUNDUP(MONTH(SalesDataTable[[#This Row],[Order Date]])/3,0)</f>
        <v>Q3</v>
      </c>
      <c r="E1706" s="13">
        <f>MONTH(SalesDataTable[[#This Row],[Order Date]])</f>
        <v>8</v>
      </c>
      <c r="F1706" s="3" t="str">
        <f>TEXT(SalesDataTable[[#This Row],[Order Date]],"mmm")</f>
        <v>Aug</v>
      </c>
      <c r="G1706" s="3" t="s">
        <v>6</v>
      </c>
      <c r="H1706" s="3" t="s">
        <v>27</v>
      </c>
      <c r="I1706" s="3" t="s">
        <v>28</v>
      </c>
      <c r="J1706" s="3" t="s">
        <v>13</v>
      </c>
      <c r="K1706" s="3" t="s">
        <v>4</v>
      </c>
      <c r="L1706" s="3" t="s">
        <v>5</v>
      </c>
      <c r="M1706" s="7">
        <v>1</v>
      </c>
      <c r="N1706" s="4">
        <v>81.569999999999993</v>
      </c>
      <c r="O1706" s="5">
        <v>0</v>
      </c>
      <c r="P1706" s="4">
        <v>43.79</v>
      </c>
      <c r="Q1706" s="4">
        <f t="shared" si="104"/>
        <v>81.569999999999993</v>
      </c>
      <c r="R1706" s="4">
        <f t="shared" si="105"/>
        <v>43.79</v>
      </c>
      <c r="S1706" s="4">
        <f t="shared" si="106"/>
        <v>37.779999999999994</v>
      </c>
      <c r="T1706" s="6">
        <f t="shared" si="107"/>
        <v>0.4631604756650729</v>
      </c>
    </row>
    <row r="1707" spans="1:20" ht="15.6">
      <c r="A1707" s="2">
        <v>1946</v>
      </c>
      <c r="B1707" s="10">
        <v>46255</v>
      </c>
      <c r="C1707" s="3">
        <f>YEAR(SalesDataTable[[#This Row],[Order Date]])</f>
        <v>2026</v>
      </c>
      <c r="D1707" s="13" t="str">
        <f>"Q"&amp;ROUNDUP(MONTH(SalesDataTable[[#This Row],[Order Date]])/3,0)</f>
        <v>Q3</v>
      </c>
      <c r="E1707" s="13">
        <f>MONTH(SalesDataTable[[#This Row],[Order Date]])</f>
        <v>8</v>
      </c>
      <c r="F1707" s="3" t="str">
        <f>TEXT(SalesDataTable[[#This Row],[Order Date]],"mmm")</f>
        <v>Aug</v>
      </c>
      <c r="G1707" s="3" t="s">
        <v>0</v>
      </c>
      <c r="H1707" s="3" t="s">
        <v>50</v>
      </c>
      <c r="I1707" s="3" t="s">
        <v>19</v>
      </c>
      <c r="J1707" s="3" t="s">
        <v>13</v>
      </c>
      <c r="K1707" s="3" t="s">
        <v>23</v>
      </c>
      <c r="L1707" s="3" t="s">
        <v>51</v>
      </c>
      <c r="M1707" s="7">
        <v>5</v>
      </c>
      <c r="N1707" s="4">
        <v>125.44</v>
      </c>
      <c r="O1707" s="5">
        <v>0</v>
      </c>
      <c r="P1707" s="4">
        <v>59.58</v>
      </c>
      <c r="Q1707" s="4">
        <f t="shared" si="104"/>
        <v>627.20000000000005</v>
      </c>
      <c r="R1707" s="4">
        <f t="shared" si="105"/>
        <v>297.89999999999998</v>
      </c>
      <c r="S1707" s="4">
        <f t="shared" si="106"/>
        <v>329.30000000000007</v>
      </c>
      <c r="T1707" s="6">
        <f t="shared" si="107"/>
        <v>0.52503188775510212</v>
      </c>
    </row>
    <row r="1708" spans="1:20" ht="15.6">
      <c r="A1708" s="2">
        <v>2285</v>
      </c>
      <c r="B1708" s="10">
        <v>46255</v>
      </c>
      <c r="C1708" s="3">
        <f>YEAR(SalesDataTable[[#This Row],[Order Date]])</f>
        <v>2026</v>
      </c>
      <c r="D1708" s="13" t="str">
        <f>"Q"&amp;ROUNDUP(MONTH(SalesDataTable[[#This Row],[Order Date]])/3,0)</f>
        <v>Q3</v>
      </c>
      <c r="E1708" s="13">
        <f>MONTH(SalesDataTable[[#This Row],[Order Date]])</f>
        <v>8</v>
      </c>
      <c r="F1708" s="3" t="str">
        <f>TEXT(SalesDataTable[[#This Row],[Order Date]],"mmm")</f>
        <v>Aug</v>
      </c>
      <c r="G1708" s="3" t="s">
        <v>6</v>
      </c>
      <c r="H1708" s="3" t="s">
        <v>41</v>
      </c>
      <c r="I1708" s="3" t="s">
        <v>2</v>
      </c>
      <c r="J1708" s="3" t="s">
        <v>16</v>
      </c>
      <c r="K1708" s="3" t="s">
        <v>9</v>
      </c>
      <c r="L1708" s="3" t="s">
        <v>37</v>
      </c>
      <c r="M1708" s="7">
        <v>2</v>
      </c>
      <c r="N1708" s="4">
        <v>155.11000000000001</v>
      </c>
      <c r="O1708" s="5">
        <v>0.05</v>
      </c>
      <c r="P1708" s="4">
        <v>80.13</v>
      </c>
      <c r="Q1708" s="4">
        <f t="shared" si="104"/>
        <v>294.709</v>
      </c>
      <c r="R1708" s="4">
        <f t="shared" si="105"/>
        <v>160.26</v>
      </c>
      <c r="S1708" s="4">
        <f t="shared" si="106"/>
        <v>134.44900000000001</v>
      </c>
      <c r="T1708" s="6">
        <f t="shared" si="107"/>
        <v>0.45620934548995795</v>
      </c>
    </row>
    <row r="1709" spans="1:20" ht="15.6">
      <c r="A1709" s="2">
        <v>2978</v>
      </c>
      <c r="B1709" s="10">
        <v>46255</v>
      </c>
      <c r="C1709" s="3">
        <f>YEAR(SalesDataTable[[#This Row],[Order Date]])</f>
        <v>2026</v>
      </c>
      <c r="D1709" s="13" t="str">
        <f>"Q"&amp;ROUNDUP(MONTH(SalesDataTable[[#This Row],[Order Date]])/3,0)</f>
        <v>Q3</v>
      </c>
      <c r="E1709" s="13">
        <f>MONTH(SalesDataTable[[#This Row],[Order Date]])</f>
        <v>8</v>
      </c>
      <c r="F1709" s="3" t="str">
        <f>TEXT(SalesDataTable[[#This Row],[Order Date]],"mmm")</f>
        <v>Aug</v>
      </c>
      <c r="G1709" s="3" t="s">
        <v>11</v>
      </c>
      <c r="H1709" s="3" t="s">
        <v>39</v>
      </c>
      <c r="I1709" s="3" t="s">
        <v>19</v>
      </c>
      <c r="J1709" s="3" t="s">
        <v>13</v>
      </c>
      <c r="K1709" s="3" t="s">
        <v>4</v>
      </c>
      <c r="L1709" s="3" t="s">
        <v>5</v>
      </c>
      <c r="M1709" s="7">
        <v>1</v>
      </c>
      <c r="N1709" s="4">
        <v>80.7</v>
      </c>
      <c r="O1709" s="5">
        <v>0</v>
      </c>
      <c r="P1709" s="4">
        <v>41.98</v>
      </c>
      <c r="Q1709" s="4">
        <f t="shared" si="104"/>
        <v>80.7</v>
      </c>
      <c r="R1709" s="4">
        <f t="shared" si="105"/>
        <v>41.98</v>
      </c>
      <c r="S1709" s="4">
        <f t="shared" si="106"/>
        <v>38.720000000000006</v>
      </c>
      <c r="T1709" s="6">
        <f t="shared" si="107"/>
        <v>0.47980173482032223</v>
      </c>
    </row>
    <row r="1710" spans="1:20" ht="15.6">
      <c r="A1710" s="2">
        <v>3842</v>
      </c>
      <c r="B1710" s="10">
        <v>46255</v>
      </c>
      <c r="C1710" s="3">
        <f>YEAR(SalesDataTable[[#This Row],[Order Date]])</f>
        <v>2026</v>
      </c>
      <c r="D1710" s="13" t="str">
        <f>"Q"&amp;ROUNDUP(MONTH(SalesDataTable[[#This Row],[Order Date]])/3,0)</f>
        <v>Q3</v>
      </c>
      <c r="E1710" s="13">
        <f>MONTH(SalesDataTable[[#This Row],[Order Date]])</f>
        <v>8</v>
      </c>
      <c r="F1710" s="3" t="str">
        <f>TEXT(SalesDataTable[[#This Row],[Order Date]],"mmm")</f>
        <v>Aug</v>
      </c>
      <c r="G1710" s="3" t="s">
        <v>20</v>
      </c>
      <c r="H1710" s="3" t="s">
        <v>33</v>
      </c>
      <c r="I1710" s="3" t="s">
        <v>8</v>
      </c>
      <c r="J1710" s="3" t="s">
        <v>3</v>
      </c>
      <c r="K1710" s="3" t="s">
        <v>9</v>
      </c>
      <c r="L1710" s="3" t="s">
        <v>37</v>
      </c>
      <c r="M1710" s="7">
        <v>10</v>
      </c>
      <c r="N1710" s="4">
        <v>156.72</v>
      </c>
      <c r="O1710" s="5">
        <v>0.15</v>
      </c>
      <c r="P1710" s="4">
        <v>78.12</v>
      </c>
      <c r="Q1710" s="4">
        <f t="shared" si="104"/>
        <v>1332.12</v>
      </c>
      <c r="R1710" s="4">
        <f t="shared" si="105"/>
        <v>781.2</v>
      </c>
      <c r="S1710" s="4">
        <f t="shared" si="106"/>
        <v>550.91999999999985</v>
      </c>
      <c r="T1710" s="6">
        <f t="shared" si="107"/>
        <v>0.41356634537429054</v>
      </c>
    </row>
    <row r="1711" spans="1:20" ht="15.6">
      <c r="A1711" s="2">
        <v>4220</v>
      </c>
      <c r="B1711" s="10">
        <v>46255</v>
      </c>
      <c r="C1711" s="3">
        <f>YEAR(SalesDataTable[[#This Row],[Order Date]])</f>
        <v>2026</v>
      </c>
      <c r="D1711" s="13" t="str">
        <f>"Q"&amp;ROUNDUP(MONTH(SalesDataTable[[#This Row],[Order Date]])/3,0)</f>
        <v>Q3</v>
      </c>
      <c r="E1711" s="13">
        <f>MONTH(SalesDataTable[[#This Row],[Order Date]])</f>
        <v>8</v>
      </c>
      <c r="F1711" s="3" t="str">
        <f>TEXT(SalesDataTable[[#This Row],[Order Date]],"mmm")</f>
        <v>Aug</v>
      </c>
      <c r="G1711" s="3" t="s">
        <v>6</v>
      </c>
      <c r="H1711" s="3" t="s">
        <v>49</v>
      </c>
      <c r="I1711" s="3" t="s">
        <v>8</v>
      </c>
      <c r="J1711" s="3" t="s">
        <v>16</v>
      </c>
      <c r="K1711" s="3" t="s">
        <v>14</v>
      </c>
      <c r="L1711" s="3" t="s">
        <v>48</v>
      </c>
      <c r="M1711" s="7">
        <v>5</v>
      </c>
      <c r="N1711" s="4">
        <v>162.76</v>
      </c>
      <c r="O1711" s="5">
        <v>0.15</v>
      </c>
      <c r="P1711" s="4">
        <v>85.32</v>
      </c>
      <c r="Q1711" s="4">
        <f t="shared" si="104"/>
        <v>691.7299999999999</v>
      </c>
      <c r="R1711" s="4">
        <f t="shared" si="105"/>
        <v>426.59999999999997</v>
      </c>
      <c r="S1711" s="4">
        <f t="shared" si="106"/>
        <v>265.12999999999994</v>
      </c>
      <c r="T1711" s="6">
        <f t="shared" si="107"/>
        <v>0.38328538591647027</v>
      </c>
    </row>
    <row r="1712" spans="1:20" ht="15.6">
      <c r="A1712" s="2">
        <v>478</v>
      </c>
      <c r="B1712" s="10">
        <v>46256</v>
      </c>
      <c r="C1712" s="3">
        <f>YEAR(SalesDataTable[[#This Row],[Order Date]])</f>
        <v>2026</v>
      </c>
      <c r="D1712" s="13" t="str">
        <f>"Q"&amp;ROUNDUP(MONTH(SalesDataTable[[#This Row],[Order Date]])/3,0)</f>
        <v>Q3</v>
      </c>
      <c r="E1712" s="13">
        <f>MONTH(SalesDataTable[[#This Row],[Order Date]])</f>
        <v>8</v>
      </c>
      <c r="F1712" s="3" t="str">
        <f>TEXT(SalesDataTable[[#This Row],[Order Date]],"mmm")</f>
        <v>Aug</v>
      </c>
      <c r="G1712" s="3" t="s">
        <v>20</v>
      </c>
      <c r="H1712" s="3" t="s">
        <v>33</v>
      </c>
      <c r="I1712" s="3" t="s">
        <v>19</v>
      </c>
      <c r="J1712" s="3" t="s">
        <v>16</v>
      </c>
      <c r="K1712" s="3" t="s">
        <v>34</v>
      </c>
      <c r="L1712" s="3" t="s">
        <v>35</v>
      </c>
      <c r="M1712" s="7">
        <v>2</v>
      </c>
      <c r="N1712" s="4">
        <v>40.22</v>
      </c>
      <c r="O1712" s="5">
        <v>0</v>
      </c>
      <c r="P1712" s="4">
        <v>14.45</v>
      </c>
      <c r="Q1712" s="4">
        <f t="shared" si="104"/>
        <v>80.44</v>
      </c>
      <c r="R1712" s="4">
        <f t="shared" si="105"/>
        <v>28.9</v>
      </c>
      <c r="S1712" s="4">
        <f t="shared" si="106"/>
        <v>51.54</v>
      </c>
      <c r="T1712" s="6">
        <f t="shared" si="107"/>
        <v>0.64072600696171056</v>
      </c>
    </row>
    <row r="1713" spans="1:20" ht="15.6">
      <c r="A1713" s="2">
        <v>491</v>
      </c>
      <c r="B1713" s="10">
        <v>46256</v>
      </c>
      <c r="C1713" s="3">
        <f>YEAR(SalesDataTable[[#This Row],[Order Date]])</f>
        <v>2026</v>
      </c>
      <c r="D1713" s="13" t="str">
        <f>"Q"&amp;ROUNDUP(MONTH(SalesDataTable[[#This Row],[Order Date]])/3,0)</f>
        <v>Q3</v>
      </c>
      <c r="E1713" s="13">
        <f>MONTH(SalesDataTable[[#This Row],[Order Date]])</f>
        <v>8</v>
      </c>
      <c r="F1713" s="3" t="str">
        <f>TEXT(SalesDataTable[[#This Row],[Order Date]],"mmm")</f>
        <v>Aug</v>
      </c>
      <c r="G1713" s="3" t="s">
        <v>0</v>
      </c>
      <c r="H1713" s="3" t="s">
        <v>36</v>
      </c>
      <c r="I1713" s="3" t="s">
        <v>28</v>
      </c>
      <c r="J1713" s="3" t="s">
        <v>13</v>
      </c>
      <c r="K1713" s="3" t="s">
        <v>14</v>
      </c>
      <c r="L1713" s="3" t="s">
        <v>32</v>
      </c>
      <c r="M1713" s="7">
        <v>1</v>
      </c>
      <c r="N1713" s="4">
        <v>45.42</v>
      </c>
      <c r="O1713" s="5">
        <v>0.15</v>
      </c>
      <c r="P1713" s="4">
        <v>18.079999999999998</v>
      </c>
      <c r="Q1713" s="4">
        <f t="shared" si="104"/>
        <v>38.606999999999999</v>
      </c>
      <c r="R1713" s="4">
        <f t="shared" si="105"/>
        <v>18.079999999999998</v>
      </c>
      <c r="S1713" s="4">
        <f t="shared" si="106"/>
        <v>20.527000000000001</v>
      </c>
      <c r="T1713" s="6">
        <f t="shared" si="107"/>
        <v>0.53169114409304019</v>
      </c>
    </row>
    <row r="1714" spans="1:20" ht="15.6">
      <c r="A1714" s="2">
        <v>862</v>
      </c>
      <c r="B1714" s="10">
        <v>46256</v>
      </c>
      <c r="C1714" s="3">
        <f>YEAR(SalesDataTable[[#This Row],[Order Date]])</f>
        <v>2026</v>
      </c>
      <c r="D1714" s="13" t="str">
        <f>"Q"&amp;ROUNDUP(MONTH(SalesDataTable[[#This Row],[Order Date]])/3,0)</f>
        <v>Q3</v>
      </c>
      <c r="E1714" s="13">
        <f>MONTH(SalesDataTable[[#This Row],[Order Date]])</f>
        <v>8</v>
      </c>
      <c r="F1714" s="3" t="str">
        <f>TEXT(SalesDataTable[[#This Row],[Order Date]],"mmm")</f>
        <v>Aug</v>
      </c>
      <c r="G1714" s="3" t="s">
        <v>0</v>
      </c>
      <c r="H1714" s="3" t="s">
        <v>36</v>
      </c>
      <c r="I1714" s="3" t="s">
        <v>2</v>
      </c>
      <c r="J1714" s="3" t="s">
        <v>3</v>
      </c>
      <c r="K1714" s="3" t="s">
        <v>9</v>
      </c>
      <c r="L1714" s="3" t="s">
        <v>10</v>
      </c>
      <c r="M1714" s="7">
        <v>1</v>
      </c>
      <c r="N1714" s="4">
        <v>93.55</v>
      </c>
      <c r="O1714" s="5">
        <v>0</v>
      </c>
      <c r="P1714" s="4">
        <v>44.89</v>
      </c>
      <c r="Q1714" s="4">
        <f t="shared" si="104"/>
        <v>93.55</v>
      </c>
      <c r="R1714" s="4">
        <f t="shared" si="105"/>
        <v>44.89</v>
      </c>
      <c r="S1714" s="4">
        <f t="shared" si="106"/>
        <v>48.66</v>
      </c>
      <c r="T1714" s="6">
        <f t="shared" si="107"/>
        <v>0.5201496525921967</v>
      </c>
    </row>
    <row r="1715" spans="1:20" ht="15.6">
      <c r="A1715" s="2">
        <v>957</v>
      </c>
      <c r="B1715" s="10">
        <v>46256</v>
      </c>
      <c r="C1715" s="3">
        <f>YEAR(SalesDataTable[[#This Row],[Order Date]])</f>
        <v>2026</v>
      </c>
      <c r="D1715" s="13" t="str">
        <f>"Q"&amp;ROUNDUP(MONTH(SalesDataTable[[#This Row],[Order Date]])/3,0)</f>
        <v>Q3</v>
      </c>
      <c r="E1715" s="13">
        <f>MONTH(SalesDataTable[[#This Row],[Order Date]])</f>
        <v>8</v>
      </c>
      <c r="F1715" s="3" t="str">
        <f>TEXT(SalesDataTable[[#This Row],[Order Date]],"mmm")</f>
        <v>Aug</v>
      </c>
      <c r="G1715" s="3" t="s">
        <v>11</v>
      </c>
      <c r="H1715" s="3" t="s">
        <v>12</v>
      </c>
      <c r="I1715" s="3" t="s">
        <v>2</v>
      </c>
      <c r="J1715" s="3" t="s">
        <v>3</v>
      </c>
      <c r="K1715" s="3" t="s">
        <v>9</v>
      </c>
      <c r="L1715" s="3" t="s">
        <v>17</v>
      </c>
      <c r="M1715" s="7">
        <v>2</v>
      </c>
      <c r="N1715" s="4">
        <v>146.85</v>
      </c>
      <c r="O1715" s="5">
        <v>0</v>
      </c>
      <c r="P1715" s="4">
        <v>81.010000000000005</v>
      </c>
      <c r="Q1715" s="4">
        <f t="shared" si="104"/>
        <v>293.7</v>
      </c>
      <c r="R1715" s="4">
        <f t="shared" si="105"/>
        <v>162.02000000000001</v>
      </c>
      <c r="S1715" s="4">
        <f t="shared" si="106"/>
        <v>131.67999999999998</v>
      </c>
      <c r="T1715" s="6">
        <f t="shared" si="107"/>
        <v>0.44834865509022809</v>
      </c>
    </row>
    <row r="1716" spans="1:20" ht="15.6">
      <c r="A1716" s="2">
        <v>1728</v>
      </c>
      <c r="B1716" s="10">
        <v>46256</v>
      </c>
      <c r="C1716" s="3">
        <f>YEAR(SalesDataTable[[#This Row],[Order Date]])</f>
        <v>2026</v>
      </c>
      <c r="D1716" s="13" t="str">
        <f>"Q"&amp;ROUNDUP(MONTH(SalesDataTable[[#This Row],[Order Date]])/3,0)</f>
        <v>Q3</v>
      </c>
      <c r="E1716" s="13">
        <f>MONTH(SalesDataTable[[#This Row],[Order Date]])</f>
        <v>8</v>
      </c>
      <c r="F1716" s="3" t="str">
        <f>TEXT(SalesDataTable[[#This Row],[Order Date]],"mmm")</f>
        <v>Aug</v>
      </c>
      <c r="G1716" s="3" t="s">
        <v>0</v>
      </c>
      <c r="H1716" s="3" t="s">
        <v>36</v>
      </c>
      <c r="I1716" s="3" t="s">
        <v>8</v>
      </c>
      <c r="J1716" s="3" t="s">
        <v>16</v>
      </c>
      <c r="K1716" s="3" t="s">
        <v>4</v>
      </c>
      <c r="L1716" s="3" t="s">
        <v>30</v>
      </c>
      <c r="M1716" s="7">
        <v>6</v>
      </c>
      <c r="N1716" s="4">
        <v>101.54</v>
      </c>
      <c r="O1716" s="5">
        <v>0.1</v>
      </c>
      <c r="P1716" s="4">
        <v>50</v>
      </c>
      <c r="Q1716" s="4">
        <f t="shared" si="104"/>
        <v>548.31600000000003</v>
      </c>
      <c r="R1716" s="4">
        <f t="shared" si="105"/>
        <v>300</v>
      </c>
      <c r="S1716" s="4">
        <f t="shared" si="106"/>
        <v>248.31600000000003</v>
      </c>
      <c r="T1716" s="6">
        <f t="shared" si="107"/>
        <v>0.45287024270676035</v>
      </c>
    </row>
    <row r="1717" spans="1:20" ht="15.6">
      <c r="A1717" s="2">
        <v>2743</v>
      </c>
      <c r="B1717" s="10">
        <v>46256</v>
      </c>
      <c r="C1717" s="3">
        <f>YEAR(SalesDataTable[[#This Row],[Order Date]])</f>
        <v>2026</v>
      </c>
      <c r="D1717" s="13" t="str">
        <f>"Q"&amp;ROUNDUP(MONTH(SalesDataTable[[#This Row],[Order Date]])/3,0)</f>
        <v>Q3</v>
      </c>
      <c r="E1717" s="13">
        <f>MONTH(SalesDataTable[[#This Row],[Order Date]])</f>
        <v>8</v>
      </c>
      <c r="F1717" s="3" t="str">
        <f>TEXT(SalesDataTable[[#This Row],[Order Date]],"mmm")</f>
        <v>Aug</v>
      </c>
      <c r="G1717" s="3" t="s">
        <v>20</v>
      </c>
      <c r="H1717" s="3" t="s">
        <v>31</v>
      </c>
      <c r="I1717" s="3" t="s">
        <v>2</v>
      </c>
      <c r="J1717" s="3" t="s">
        <v>16</v>
      </c>
      <c r="K1717" s="3" t="s">
        <v>34</v>
      </c>
      <c r="L1717" s="3" t="s">
        <v>38</v>
      </c>
      <c r="M1717" s="7">
        <v>1</v>
      </c>
      <c r="N1717" s="4">
        <v>125.14</v>
      </c>
      <c r="O1717" s="5">
        <v>0</v>
      </c>
      <c r="P1717" s="4">
        <v>69.44</v>
      </c>
      <c r="Q1717" s="4">
        <f t="shared" si="104"/>
        <v>125.14</v>
      </c>
      <c r="R1717" s="4">
        <f t="shared" si="105"/>
        <v>69.44</v>
      </c>
      <c r="S1717" s="4">
        <f t="shared" si="106"/>
        <v>55.7</v>
      </c>
      <c r="T1717" s="6">
        <f t="shared" si="107"/>
        <v>0.4451014863353045</v>
      </c>
    </row>
    <row r="1718" spans="1:20" ht="15.6">
      <c r="A1718" s="2">
        <v>3098</v>
      </c>
      <c r="B1718" s="10">
        <v>46256</v>
      </c>
      <c r="C1718" s="3">
        <f>YEAR(SalesDataTable[[#This Row],[Order Date]])</f>
        <v>2026</v>
      </c>
      <c r="D1718" s="13" t="str">
        <f>"Q"&amp;ROUNDUP(MONTH(SalesDataTable[[#This Row],[Order Date]])/3,0)</f>
        <v>Q3</v>
      </c>
      <c r="E1718" s="13">
        <f>MONTH(SalesDataTable[[#This Row],[Order Date]])</f>
        <v>8</v>
      </c>
      <c r="F1718" s="3" t="str">
        <f>TEXT(SalesDataTable[[#This Row],[Order Date]],"mmm")</f>
        <v>Aug</v>
      </c>
      <c r="G1718" s="3" t="s">
        <v>6</v>
      </c>
      <c r="H1718" s="3" t="s">
        <v>27</v>
      </c>
      <c r="I1718" s="3" t="s">
        <v>2</v>
      </c>
      <c r="J1718" s="3" t="s">
        <v>13</v>
      </c>
      <c r="K1718" s="3" t="s">
        <v>4</v>
      </c>
      <c r="L1718" s="3" t="s">
        <v>5</v>
      </c>
      <c r="M1718" s="7">
        <v>2</v>
      </c>
      <c r="N1718" s="4">
        <v>80.239999999999995</v>
      </c>
      <c r="O1718" s="5">
        <v>0.1</v>
      </c>
      <c r="P1718" s="4">
        <v>42.09</v>
      </c>
      <c r="Q1718" s="4">
        <f t="shared" si="104"/>
        <v>144.43199999999999</v>
      </c>
      <c r="R1718" s="4">
        <f t="shared" si="105"/>
        <v>84.18</v>
      </c>
      <c r="S1718" s="4">
        <f t="shared" si="106"/>
        <v>60.251999999999981</v>
      </c>
      <c r="T1718" s="6">
        <f t="shared" si="107"/>
        <v>0.41716517115320695</v>
      </c>
    </row>
    <row r="1719" spans="1:20" ht="15.6">
      <c r="A1719" s="2">
        <v>3606</v>
      </c>
      <c r="B1719" s="10">
        <v>46256</v>
      </c>
      <c r="C1719" s="3">
        <f>YEAR(SalesDataTable[[#This Row],[Order Date]])</f>
        <v>2026</v>
      </c>
      <c r="D1719" s="13" t="str">
        <f>"Q"&amp;ROUNDUP(MONTH(SalesDataTable[[#This Row],[Order Date]])/3,0)</f>
        <v>Q3</v>
      </c>
      <c r="E1719" s="13">
        <f>MONTH(SalesDataTable[[#This Row],[Order Date]])</f>
        <v>8</v>
      </c>
      <c r="F1719" s="3" t="str">
        <f>TEXT(SalesDataTable[[#This Row],[Order Date]],"mmm")</f>
        <v>Aug</v>
      </c>
      <c r="G1719" s="3" t="s">
        <v>20</v>
      </c>
      <c r="H1719" s="3" t="s">
        <v>21</v>
      </c>
      <c r="I1719" s="3" t="s">
        <v>2</v>
      </c>
      <c r="J1719" s="3" t="s">
        <v>16</v>
      </c>
      <c r="K1719" s="3" t="s">
        <v>9</v>
      </c>
      <c r="L1719" s="3" t="s">
        <v>17</v>
      </c>
      <c r="M1719" s="7">
        <v>1</v>
      </c>
      <c r="N1719" s="4">
        <v>147.24</v>
      </c>
      <c r="O1719" s="5">
        <v>0</v>
      </c>
      <c r="P1719" s="4">
        <v>79.11</v>
      </c>
      <c r="Q1719" s="4">
        <f t="shared" si="104"/>
        <v>147.24</v>
      </c>
      <c r="R1719" s="4">
        <f t="shared" si="105"/>
        <v>79.11</v>
      </c>
      <c r="S1719" s="4">
        <f t="shared" si="106"/>
        <v>68.13000000000001</v>
      </c>
      <c r="T1719" s="6">
        <f t="shared" si="107"/>
        <v>0.46271393643031788</v>
      </c>
    </row>
    <row r="1720" spans="1:20" ht="15.6">
      <c r="A1720" s="2">
        <v>3815</v>
      </c>
      <c r="B1720" s="10">
        <v>46256</v>
      </c>
      <c r="C1720" s="3">
        <f>YEAR(SalesDataTable[[#This Row],[Order Date]])</f>
        <v>2026</v>
      </c>
      <c r="D1720" s="13" t="str">
        <f>"Q"&amp;ROUNDUP(MONTH(SalesDataTable[[#This Row],[Order Date]])/3,0)</f>
        <v>Q3</v>
      </c>
      <c r="E1720" s="13">
        <f>MONTH(SalesDataTable[[#This Row],[Order Date]])</f>
        <v>8</v>
      </c>
      <c r="F1720" s="3" t="str">
        <f>TEXT(SalesDataTable[[#This Row],[Order Date]],"mmm")</f>
        <v>Aug</v>
      </c>
      <c r="G1720" s="3" t="s">
        <v>11</v>
      </c>
      <c r="H1720" s="3" t="s">
        <v>12</v>
      </c>
      <c r="I1720" s="3" t="s">
        <v>2</v>
      </c>
      <c r="J1720" s="3" t="s">
        <v>3</v>
      </c>
      <c r="K1720" s="3" t="s">
        <v>23</v>
      </c>
      <c r="L1720" s="3" t="s">
        <v>29</v>
      </c>
      <c r="M1720" s="7">
        <v>2</v>
      </c>
      <c r="N1720" s="4">
        <v>199.53</v>
      </c>
      <c r="O1720" s="5">
        <v>0.05</v>
      </c>
      <c r="P1720" s="4">
        <v>105.87</v>
      </c>
      <c r="Q1720" s="4">
        <f t="shared" si="104"/>
        <v>379.10699999999997</v>
      </c>
      <c r="R1720" s="4">
        <f t="shared" si="105"/>
        <v>211.74</v>
      </c>
      <c r="S1720" s="4">
        <f t="shared" si="106"/>
        <v>167.36699999999996</v>
      </c>
      <c r="T1720" s="6">
        <f t="shared" si="107"/>
        <v>0.44147694450379438</v>
      </c>
    </row>
    <row r="1721" spans="1:20" ht="15.6">
      <c r="A1721" s="2">
        <v>3979</v>
      </c>
      <c r="B1721" s="10">
        <v>46256</v>
      </c>
      <c r="C1721" s="3">
        <f>YEAR(SalesDataTable[[#This Row],[Order Date]])</f>
        <v>2026</v>
      </c>
      <c r="D1721" s="13" t="str">
        <f>"Q"&amp;ROUNDUP(MONTH(SalesDataTable[[#This Row],[Order Date]])/3,0)</f>
        <v>Q3</v>
      </c>
      <c r="E1721" s="13">
        <f>MONTH(SalesDataTable[[#This Row],[Order Date]])</f>
        <v>8</v>
      </c>
      <c r="F1721" s="3" t="str">
        <f>TEXT(SalesDataTable[[#This Row],[Order Date]],"mmm")</f>
        <v>Aug</v>
      </c>
      <c r="G1721" s="3" t="s">
        <v>11</v>
      </c>
      <c r="H1721" s="3" t="s">
        <v>25</v>
      </c>
      <c r="I1721" s="3" t="s">
        <v>2</v>
      </c>
      <c r="J1721" s="3" t="s">
        <v>16</v>
      </c>
      <c r="K1721" s="3" t="s">
        <v>34</v>
      </c>
      <c r="L1721" s="3" t="s">
        <v>35</v>
      </c>
      <c r="M1721" s="7">
        <v>1</v>
      </c>
      <c r="N1721" s="4">
        <v>40.19</v>
      </c>
      <c r="O1721" s="5">
        <v>0.05</v>
      </c>
      <c r="P1721" s="4">
        <v>14.73</v>
      </c>
      <c r="Q1721" s="4">
        <f t="shared" si="104"/>
        <v>38.180499999999995</v>
      </c>
      <c r="R1721" s="4">
        <f t="shared" si="105"/>
        <v>14.73</v>
      </c>
      <c r="S1721" s="4">
        <f t="shared" si="106"/>
        <v>23.450499999999995</v>
      </c>
      <c r="T1721" s="6">
        <f t="shared" si="107"/>
        <v>0.61420096646193734</v>
      </c>
    </row>
    <row r="1722" spans="1:20" ht="15.6">
      <c r="A1722" s="2">
        <v>4160</v>
      </c>
      <c r="B1722" s="10">
        <v>46256</v>
      </c>
      <c r="C1722" s="3">
        <f>YEAR(SalesDataTable[[#This Row],[Order Date]])</f>
        <v>2026</v>
      </c>
      <c r="D1722" s="13" t="str">
        <f>"Q"&amp;ROUNDUP(MONTH(SalesDataTable[[#This Row],[Order Date]])/3,0)</f>
        <v>Q3</v>
      </c>
      <c r="E1722" s="13">
        <f>MONTH(SalesDataTable[[#This Row],[Order Date]])</f>
        <v>8</v>
      </c>
      <c r="F1722" s="3" t="str">
        <f>TEXT(SalesDataTable[[#This Row],[Order Date]],"mmm")</f>
        <v>Aug</v>
      </c>
      <c r="G1722" s="3" t="s">
        <v>20</v>
      </c>
      <c r="H1722" s="3" t="s">
        <v>31</v>
      </c>
      <c r="I1722" s="3" t="s">
        <v>28</v>
      </c>
      <c r="J1722" s="3" t="s">
        <v>16</v>
      </c>
      <c r="K1722" s="3" t="s">
        <v>34</v>
      </c>
      <c r="L1722" s="3" t="s">
        <v>38</v>
      </c>
      <c r="M1722" s="7">
        <v>4</v>
      </c>
      <c r="N1722" s="4">
        <v>123.31</v>
      </c>
      <c r="O1722" s="5">
        <v>0</v>
      </c>
      <c r="P1722" s="4">
        <v>69.02</v>
      </c>
      <c r="Q1722" s="4">
        <f t="shared" si="104"/>
        <v>493.24</v>
      </c>
      <c r="R1722" s="4">
        <f t="shared" si="105"/>
        <v>276.08</v>
      </c>
      <c r="S1722" s="4">
        <f t="shared" si="106"/>
        <v>217.16000000000003</v>
      </c>
      <c r="T1722" s="6">
        <f t="shared" si="107"/>
        <v>0.44027248398345636</v>
      </c>
    </row>
    <row r="1723" spans="1:20" ht="15.6">
      <c r="A1723" s="2">
        <v>4172</v>
      </c>
      <c r="B1723" s="10">
        <v>46256</v>
      </c>
      <c r="C1723" s="3">
        <f>YEAR(SalesDataTable[[#This Row],[Order Date]])</f>
        <v>2026</v>
      </c>
      <c r="D1723" s="13" t="str">
        <f>"Q"&amp;ROUNDUP(MONTH(SalesDataTable[[#This Row],[Order Date]])/3,0)</f>
        <v>Q3</v>
      </c>
      <c r="E1723" s="13">
        <f>MONTH(SalesDataTable[[#This Row],[Order Date]])</f>
        <v>8</v>
      </c>
      <c r="F1723" s="3" t="str">
        <f>TEXT(SalesDataTable[[#This Row],[Order Date]],"mmm")</f>
        <v>Aug</v>
      </c>
      <c r="G1723" s="3" t="s">
        <v>20</v>
      </c>
      <c r="H1723" s="3" t="s">
        <v>33</v>
      </c>
      <c r="I1723" s="3" t="s">
        <v>28</v>
      </c>
      <c r="J1723" s="3" t="s">
        <v>13</v>
      </c>
      <c r="K1723" s="3" t="s">
        <v>4</v>
      </c>
      <c r="L1723" s="3" t="s">
        <v>26</v>
      </c>
      <c r="M1723" s="7">
        <v>1</v>
      </c>
      <c r="N1723" s="4">
        <v>40.19</v>
      </c>
      <c r="O1723" s="5">
        <v>0.05</v>
      </c>
      <c r="P1723" s="4">
        <v>16.78</v>
      </c>
      <c r="Q1723" s="4">
        <f t="shared" si="104"/>
        <v>38.180499999999995</v>
      </c>
      <c r="R1723" s="4">
        <f t="shared" si="105"/>
        <v>16.78</v>
      </c>
      <c r="S1723" s="4">
        <f t="shared" si="106"/>
        <v>21.400499999999994</v>
      </c>
      <c r="T1723" s="6">
        <f t="shared" si="107"/>
        <v>0.56050863660769235</v>
      </c>
    </row>
    <row r="1724" spans="1:20" ht="15.6">
      <c r="A1724" s="2">
        <v>4265</v>
      </c>
      <c r="B1724" s="10">
        <v>46256</v>
      </c>
      <c r="C1724" s="3">
        <f>YEAR(SalesDataTable[[#This Row],[Order Date]])</f>
        <v>2026</v>
      </c>
      <c r="D1724" s="13" t="str">
        <f>"Q"&amp;ROUNDUP(MONTH(SalesDataTable[[#This Row],[Order Date]])/3,0)</f>
        <v>Q3</v>
      </c>
      <c r="E1724" s="13">
        <f>MONTH(SalesDataTable[[#This Row],[Order Date]])</f>
        <v>8</v>
      </c>
      <c r="F1724" s="3" t="str">
        <f>TEXT(SalesDataTable[[#This Row],[Order Date]],"mmm")</f>
        <v>Aug</v>
      </c>
      <c r="G1724" s="3" t="s">
        <v>11</v>
      </c>
      <c r="H1724" s="3" t="s">
        <v>52</v>
      </c>
      <c r="I1724" s="3" t="s">
        <v>2</v>
      </c>
      <c r="J1724" s="3" t="s">
        <v>3</v>
      </c>
      <c r="K1724" s="3" t="s">
        <v>4</v>
      </c>
      <c r="L1724" s="3" t="s">
        <v>26</v>
      </c>
      <c r="M1724" s="7">
        <v>1</v>
      </c>
      <c r="N1724" s="4">
        <v>40.98</v>
      </c>
      <c r="O1724" s="5">
        <v>0.05</v>
      </c>
      <c r="P1724" s="4">
        <v>16.600000000000001</v>
      </c>
      <c r="Q1724" s="4">
        <f t="shared" si="104"/>
        <v>38.930999999999997</v>
      </c>
      <c r="R1724" s="4">
        <f t="shared" si="105"/>
        <v>16.600000000000001</v>
      </c>
      <c r="S1724" s="4">
        <f t="shared" si="106"/>
        <v>22.330999999999996</v>
      </c>
      <c r="T1724" s="6">
        <f t="shared" si="107"/>
        <v>0.57360458246641488</v>
      </c>
    </row>
    <row r="1725" spans="1:20" ht="15.6">
      <c r="A1725" s="2">
        <v>4321</v>
      </c>
      <c r="B1725" s="10">
        <v>46256</v>
      </c>
      <c r="C1725" s="3">
        <f>YEAR(SalesDataTable[[#This Row],[Order Date]])</f>
        <v>2026</v>
      </c>
      <c r="D1725" s="13" t="str">
        <f>"Q"&amp;ROUNDUP(MONTH(SalesDataTable[[#This Row],[Order Date]])/3,0)</f>
        <v>Q3</v>
      </c>
      <c r="E1725" s="13">
        <f>MONTH(SalesDataTable[[#This Row],[Order Date]])</f>
        <v>8</v>
      </c>
      <c r="F1725" s="3" t="str">
        <f>TEXT(SalesDataTable[[#This Row],[Order Date]],"mmm")</f>
        <v>Aug</v>
      </c>
      <c r="G1725" s="3" t="s">
        <v>20</v>
      </c>
      <c r="H1725" s="3" t="s">
        <v>47</v>
      </c>
      <c r="I1725" s="3" t="s">
        <v>2</v>
      </c>
      <c r="J1725" s="3" t="s">
        <v>13</v>
      </c>
      <c r="K1725" s="3" t="s">
        <v>14</v>
      </c>
      <c r="L1725" s="3" t="s">
        <v>15</v>
      </c>
      <c r="M1725" s="7">
        <v>3</v>
      </c>
      <c r="N1725" s="4">
        <v>35.380000000000003</v>
      </c>
      <c r="O1725" s="5">
        <v>0</v>
      </c>
      <c r="P1725" s="4">
        <v>13.91</v>
      </c>
      <c r="Q1725" s="4">
        <f t="shared" si="104"/>
        <v>106.14000000000001</v>
      </c>
      <c r="R1725" s="4">
        <f t="shared" si="105"/>
        <v>41.730000000000004</v>
      </c>
      <c r="S1725" s="4">
        <f t="shared" si="106"/>
        <v>64.410000000000011</v>
      </c>
      <c r="T1725" s="6">
        <f t="shared" si="107"/>
        <v>0.60684002261164505</v>
      </c>
    </row>
    <row r="1726" spans="1:20" ht="15.6">
      <c r="A1726" s="2">
        <v>4975</v>
      </c>
      <c r="B1726" s="10">
        <v>46256</v>
      </c>
      <c r="C1726" s="3">
        <f>YEAR(SalesDataTable[[#This Row],[Order Date]])</f>
        <v>2026</v>
      </c>
      <c r="D1726" s="13" t="str">
        <f>"Q"&amp;ROUNDUP(MONTH(SalesDataTable[[#This Row],[Order Date]])/3,0)</f>
        <v>Q3</v>
      </c>
      <c r="E1726" s="13">
        <f>MONTH(SalesDataTable[[#This Row],[Order Date]])</f>
        <v>8</v>
      </c>
      <c r="F1726" s="3" t="str">
        <f>TEXT(SalesDataTable[[#This Row],[Order Date]],"mmm")</f>
        <v>Aug</v>
      </c>
      <c r="G1726" s="3" t="s">
        <v>11</v>
      </c>
      <c r="H1726" s="3" t="s">
        <v>39</v>
      </c>
      <c r="I1726" s="3" t="s">
        <v>19</v>
      </c>
      <c r="J1726" s="3" t="s">
        <v>13</v>
      </c>
      <c r="K1726" s="3" t="s">
        <v>14</v>
      </c>
      <c r="L1726" s="3" t="s">
        <v>44</v>
      </c>
      <c r="M1726" s="7">
        <v>4</v>
      </c>
      <c r="N1726" s="4">
        <v>134.49</v>
      </c>
      <c r="O1726" s="5">
        <v>0</v>
      </c>
      <c r="P1726" s="4">
        <v>68.17</v>
      </c>
      <c r="Q1726" s="4">
        <f t="shared" si="104"/>
        <v>537.96</v>
      </c>
      <c r="R1726" s="4">
        <f t="shared" si="105"/>
        <v>272.68</v>
      </c>
      <c r="S1726" s="4">
        <f t="shared" si="106"/>
        <v>265.28000000000003</v>
      </c>
      <c r="T1726" s="6">
        <f t="shared" si="107"/>
        <v>0.49312216521674473</v>
      </c>
    </row>
    <row r="1727" spans="1:20" ht="15.6">
      <c r="A1727" s="2">
        <v>991</v>
      </c>
      <c r="B1727" s="10">
        <v>46257</v>
      </c>
      <c r="C1727" s="3">
        <f>YEAR(SalesDataTable[[#This Row],[Order Date]])</f>
        <v>2026</v>
      </c>
      <c r="D1727" s="13" t="str">
        <f>"Q"&amp;ROUNDUP(MONTH(SalesDataTable[[#This Row],[Order Date]])/3,0)</f>
        <v>Q3</v>
      </c>
      <c r="E1727" s="13">
        <f>MONTH(SalesDataTable[[#This Row],[Order Date]])</f>
        <v>8</v>
      </c>
      <c r="F1727" s="3" t="str">
        <f>TEXT(SalesDataTable[[#This Row],[Order Date]],"mmm")</f>
        <v>Aug</v>
      </c>
      <c r="G1727" s="3" t="s">
        <v>11</v>
      </c>
      <c r="H1727" s="3" t="s">
        <v>18</v>
      </c>
      <c r="I1727" s="3" t="s">
        <v>8</v>
      </c>
      <c r="J1727" s="3" t="s">
        <v>16</v>
      </c>
      <c r="K1727" s="3" t="s">
        <v>9</v>
      </c>
      <c r="L1727" s="3" t="s">
        <v>17</v>
      </c>
      <c r="M1727" s="7">
        <v>4</v>
      </c>
      <c r="N1727" s="4">
        <v>145.30000000000001</v>
      </c>
      <c r="O1727" s="5">
        <v>0.15</v>
      </c>
      <c r="P1727" s="4">
        <v>77.040000000000006</v>
      </c>
      <c r="Q1727" s="4">
        <f t="shared" si="104"/>
        <v>494.02000000000004</v>
      </c>
      <c r="R1727" s="4">
        <f t="shared" si="105"/>
        <v>308.16000000000003</v>
      </c>
      <c r="S1727" s="4">
        <f t="shared" si="106"/>
        <v>185.86</v>
      </c>
      <c r="T1727" s="6">
        <f t="shared" si="107"/>
        <v>0.37621958625156876</v>
      </c>
    </row>
    <row r="1728" spans="1:20" ht="15.6">
      <c r="A1728" s="2">
        <v>1008</v>
      </c>
      <c r="B1728" s="10">
        <v>46257</v>
      </c>
      <c r="C1728" s="3">
        <f>YEAR(SalesDataTable[[#This Row],[Order Date]])</f>
        <v>2026</v>
      </c>
      <c r="D1728" s="13" t="str">
        <f>"Q"&amp;ROUNDUP(MONTH(SalesDataTable[[#This Row],[Order Date]])/3,0)</f>
        <v>Q3</v>
      </c>
      <c r="E1728" s="13">
        <f>MONTH(SalesDataTable[[#This Row],[Order Date]])</f>
        <v>8</v>
      </c>
      <c r="F1728" s="3" t="str">
        <f>TEXT(SalesDataTable[[#This Row],[Order Date]],"mmm")</f>
        <v>Aug</v>
      </c>
      <c r="G1728" s="3" t="s">
        <v>20</v>
      </c>
      <c r="H1728" s="3" t="s">
        <v>21</v>
      </c>
      <c r="I1728" s="3" t="s">
        <v>8</v>
      </c>
      <c r="J1728" s="3" t="s">
        <v>16</v>
      </c>
      <c r="K1728" s="3" t="s">
        <v>14</v>
      </c>
      <c r="L1728" s="3" t="s">
        <v>48</v>
      </c>
      <c r="M1728" s="7">
        <v>10</v>
      </c>
      <c r="N1728" s="4">
        <v>164.55</v>
      </c>
      <c r="O1728" s="5">
        <v>0.1</v>
      </c>
      <c r="P1728" s="4">
        <v>88.23</v>
      </c>
      <c r="Q1728" s="4">
        <f t="shared" si="104"/>
        <v>1480.95</v>
      </c>
      <c r="R1728" s="4">
        <f t="shared" si="105"/>
        <v>882.30000000000007</v>
      </c>
      <c r="S1728" s="4">
        <f t="shared" si="106"/>
        <v>598.65</v>
      </c>
      <c r="T1728" s="6">
        <f t="shared" si="107"/>
        <v>0.40423376886458012</v>
      </c>
    </row>
    <row r="1729" spans="1:20" ht="15.6">
      <c r="A1729" s="2">
        <v>1083</v>
      </c>
      <c r="B1729" s="10">
        <v>46257</v>
      </c>
      <c r="C1729" s="3">
        <f>YEAR(SalesDataTable[[#This Row],[Order Date]])</f>
        <v>2026</v>
      </c>
      <c r="D1729" s="13" t="str">
        <f>"Q"&amp;ROUNDUP(MONTH(SalesDataTable[[#This Row],[Order Date]])/3,0)</f>
        <v>Q3</v>
      </c>
      <c r="E1729" s="13">
        <f>MONTH(SalesDataTable[[#This Row],[Order Date]])</f>
        <v>8</v>
      </c>
      <c r="F1729" s="3" t="str">
        <f>TEXT(SalesDataTable[[#This Row],[Order Date]],"mmm")</f>
        <v>Aug</v>
      </c>
      <c r="G1729" s="3" t="s">
        <v>0</v>
      </c>
      <c r="H1729" s="3" t="s">
        <v>50</v>
      </c>
      <c r="I1729" s="3" t="s">
        <v>19</v>
      </c>
      <c r="J1729" s="3" t="s">
        <v>13</v>
      </c>
      <c r="K1729" s="3" t="s">
        <v>4</v>
      </c>
      <c r="L1729" s="3" t="s">
        <v>26</v>
      </c>
      <c r="M1729" s="7">
        <v>1</v>
      </c>
      <c r="N1729" s="4">
        <v>39.590000000000003</v>
      </c>
      <c r="O1729" s="5">
        <v>0</v>
      </c>
      <c r="P1729" s="4">
        <v>16.899999999999999</v>
      </c>
      <c r="Q1729" s="4">
        <f t="shared" si="104"/>
        <v>39.590000000000003</v>
      </c>
      <c r="R1729" s="4">
        <f t="shared" si="105"/>
        <v>16.899999999999999</v>
      </c>
      <c r="S1729" s="4">
        <f t="shared" si="106"/>
        <v>22.690000000000005</v>
      </c>
      <c r="T1729" s="6">
        <f t="shared" si="107"/>
        <v>0.57312452639555456</v>
      </c>
    </row>
    <row r="1730" spans="1:20" ht="15.6">
      <c r="A1730" s="2">
        <v>1553</v>
      </c>
      <c r="B1730" s="10">
        <v>46257</v>
      </c>
      <c r="C1730" s="3">
        <f>YEAR(SalesDataTable[[#This Row],[Order Date]])</f>
        <v>2026</v>
      </c>
      <c r="D1730" s="13" t="str">
        <f>"Q"&amp;ROUNDUP(MONTH(SalesDataTable[[#This Row],[Order Date]])/3,0)</f>
        <v>Q3</v>
      </c>
      <c r="E1730" s="13">
        <f>MONTH(SalesDataTable[[#This Row],[Order Date]])</f>
        <v>8</v>
      </c>
      <c r="F1730" s="3" t="str">
        <f>TEXT(SalesDataTable[[#This Row],[Order Date]],"mmm")</f>
        <v>Aug</v>
      </c>
      <c r="G1730" s="3" t="s">
        <v>11</v>
      </c>
      <c r="H1730" s="3" t="s">
        <v>12</v>
      </c>
      <c r="I1730" s="3" t="s">
        <v>8</v>
      </c>
      <c r="J1730" s="3" t="s">
        <v>16</v>
      </c>
      <c r="K1730" s="3" t="s">
        <v>34</v>
      </c>
      <c r="L1730" s="3" t="s">
        <v>45</v>
      </c>
      <c r="M1730" s="7">
        <v>5</v>
      </c>
      <c r="N1730" s="4">
        <v>51.62</v>
      </c>
      <c r="O1730" s="5">
        <v>0.15</v>
      </c>
      <c r="P1730" s="4">
        <v>22.6</v>
      </c>
      <c r="Q1730" s="4">
        <f t="shared" ref="Q1730:Q1793" si="108">M1730*N1730*(1-O1730)</f>
        <v>219.38499999999996</v>
      </c>
      <c r="R1730" s="4">
        <f t="shared" ref="R1730:R1793" si="109">M1730*P1730</f>
        <v>113</v>
      </c>
      <c r="S1730" s="4">
        <f t="shared" ref="S1730:S1793" si="110">Q1730-R1730</f>
        <v>106.38499999999996</v>
      </c>
      <c r="T1730" s="6">
        <f t="shared" ref="T1730:T1793" si="111">IFERROR(S1730/Q1730,0)</f>
        <v>0.48492376415889865</v>
      </c>
    </row>
    <row r="1731" spans="1:20" ht="15.6">
      <c r="A1731" s="2">
        <v>1579</v>
      </c>
      <c r="B1731" s="10">
        <v>46257</v>
      </c>
      <c r="C1731" s="3">
        <f>YEAR(SalesDataTable[[#This Row],[Order Date]])</f>
        <v>2026</v>
      </c>
      <c r="D1731" s="13" t="str">
        <f>"Q"&amp;ROUNDUP(MONTH(SalesDataTable[[#This Row],[Order Date]])/3,0)</f>
        <v>Q3</v>
      </c>
      <c r="E1731" s="13">
        <f>MONTH(SalesDataTable[[#This Row],[Order Date]])</f>
        <v>8</v>
      </c>
      <c r="F1731" s="3" t="str">
        <f>TEXT(SalesDataTable[[#This Row],[Order Date]],"mmm")</f>
        <v>Aug</v>
      </c>
      <c r="G1731" s="3" t="s">
        <v>20</v>
      </c>
      <c r="H1731" s="3" t="s">
        <v>31</v>
      </c>
      <c r="I1731" s="3" t="s">
        <v>19</v>
      </c>
      <c r="J1731" s="3" t="s">
        <v>3</v>
      </c>
      <c r="K1731" s="3" t="s">
        <v>9</v>
      </c>
      <c r="L1731" s="3" t="s">
        <v>10</v>
      </c>
      <c r="M1731" s="7">
        <v>3</v>
      </c>
      <c r="N1731" s="4">
        <v>90.71</v>
      </c>
      <c r="O1731" s="5">
        <v>0</v>
      </c>
      <c r="P1731" s="4">
        <v>45.57</v>
      </c>
      <c r="Q1731" s="4">
        <f t="shared" si="108"/>
        <v>272.13</v>
      </c>
      <c r="R1731" s="4">
        <f t="shared" si="109"/>
        <v>136.71</v>
      </c>
      <c r="S1731" s="4">
        <f t="shared" si="110"/>
        <v>135.41999999999999</v>
      </c>
      <c r="T1731" s="6">
        <f t="shared" si="111"/>
        <v>0.49762980928232825</v>
      </c>
    </row>
    <row r="1732" spans="1:20" ht="15.6">
      <c r="A1732" s="2">
        <v>1732</v>
      </c>
      <c r="B1732" s="10">
        <v>46257</v>
      </c>
      <c r="C1732" s="3">
        <f>YEAR(SalesDataTable[[#This Row],[Order Date]])</f>
        <v>2026</v>
      </c>
      <c r="D1732" s="13" t="str">
        <f>"Q"&amp;ROUNDUP(MONTH(SalesDataTable[[#This Row],[Order Date]])/3,0)</f>
        <v>Q3</v>
      </c>
      <c r="E1732" s="13">
        <f>MONTH(SalesDataTable[[#This Row],[Order Date]])</f>
        <v>8</v>
      </c>
      <c r="F1732" s="3" t="str">
        <f>TEXT(SalesDataTable[[#This Row],[Order Date]],"mmm")</f>
        <v>Aug</v>
      </c>
      <c r="G1732" s="3" t="s">
        <v>6</v>
      </c>
      <c r="H1732" s="3" t="s">
        <v>7</v>
      </c>
      <c r="I1732" s="3" t="s">
        <v>19</v>
      </c>
      <c r="J1732" s="3" t="s">
        <v>13</v>
      </c>
      <c r="K1732" s="3" t="s">
        <v>4</v>
      </c>
      <c r="L1732" s="3" t="s">
        <v>26</v>
      </c>
      <c r="M1732" s="7">
        <v>4</v>
      </c>
      <c r="N1732" s="4">
        <v>41.09</v>
      </c>
      <c r="O1732" s="5">
        <v>0</v>
      </c>
      <c r="P1732" s="4">
        <v>17</v>
      </c>
      <c r="Q1732" s="4">
        <f t="shared" si="108"/>
        <v>164.36</v>
      </c>
      <c r="R1732" s="4">
        <f t="shared" si="109"/>
        <v>68</v>
      </c>
      <c r="S1732" s="4">
        <f t="shared" si="110"/>
        <v>96.360000000000014</v>
      </c>
      <c r="T1732" s="6">
        <f t="shared" si="111"/>
        <v>0.58627403261134103</v>
      </c>
    </row>
    <row r="1733" spans="1:20" ht="15.6">
      <c r="A1733" s="2">
        <v>2083</v>
      </c>
      <c r="B1733" s="10">
        <v>46257</v>
      </c>
      <c r="C1733" s="3">
        <f>YEAR(SalesDataTable[[#This Row],[Order Date]])</f>
        <v>2026</v>
      </c>
      <c r="D1733" s="13" t="str">
        <f>"Q"&amp;ROUNDUP(MONTH(SalesDataTable[[#This Row],[Order Date]])/3,0)</f>
        <v>Q3</v>
      </c>
      <c r="E1733" s="13">
        <f>MONTH(SalesDataTable[[#This Row],[Order Date]])</f>
        <v>8</v>
      </c>
      <c r="F1733" s="3" t="str">
        <f>TEXT(SalesDataTable[[#This Row],[Order Date]],"mmm")</f>
        <v>Aug</v>
      </c>
      <c r="G1733" s="3" t="s">
        <v>6</v>
      </c>
      <c r="H1733" s="3" t="s">
        <v>49</v>
      </c>
      <c r="I1733" s="3" t="s">
        <v>2</v>
      </c>
      <c r="J1733" s="3" t="s">
        <v>13</v>
      </c>
      <c r="K1733" s="3" t="s">
        <v>9</v>
      </c>
      <c r="L1733" s="3" t="s">
        <v>10</v>
      </c>
      <c r="M1733" s="7">
        <v>1</v>
      </c>
      <c r="N1733" s="4">
        <v>91.37</v>
      </c>
      <c r="O1733" s="5">
        <v>0</v>
      </c>
      <c r="P1733" s="4">
        <v>46.73</v>
      </c>
      <c r="Q1733" s="4">
        <f t="shared" si="108"/>
        <v>91.37</v>
      </c>
      <c r="R1733" s="4">
        <f t="shared" si="109"/>
        <v>46.73</v>
      </c>
      <c r="S1733" s="4">
        <f t="shared" si="110"/>
        <v>44.640000000000008</v>
      </c>
      <c r="T1733" s="6">
        <f t="shared" si="111"/>
        <v>0.48856298566269024</v>
      </c>
    </row>
    <row r="1734" spans="1:20" ht="15.6">
      <c r="A1734" s="2">
        <v>2176</v>
      </c>
      <c r="B1734" s="10">
        <v>46257</v>
      </c>
      <c r="C1734" s="3">
        <f>YEAR(SalesDataTable[[#This Row],[Order Date]])</f>
        <v>2026</v>
      </c>
      <c r="D1734" s="13" t="str">
        <f>"Q"&amp;ROUNDUP(MONTH(SalesDataTable[[#This Row],[Order Date]])/3,0)</f>
        <v>Q3</v>
      </c>
      <c r="E1734" s="13">
        <f>MONTH(SalesDataTable[[#This Row],[Order Date]])</f>
        <v>8</v>
      </c>
      <c r="F1734" s="3" t="str">
        <f>TEXT(SalesDataTable[[#This Row],[Order Date]],"mmm")</f>
        <v>Aug</v>
      </c>
      <c r="G1734" s="3" t="s">
        <v>6</v>
      </c>
      <c r="H1734" s="3" t="s">
        <v>41</v>
      </c>
      <c r="I1734" s="3" t="s">
        <v>2</v>
      </c>
      <c r="J1734" s="3" t="s">
        <v>13</v>
      </c>
      <c r="K1734" s="3" t="s">
        <v>14</v>
      </c>
      <c r="L1734" s="3" t="s">
        <v>32</v>
      </c>
      <c r="M1734" s="7">
        <v>1</v>
      </c>
      <c r="N1734" s="4">
        <v>46.92</v>
      </c>
      <c r="O1734" s="5">
        <v>0</v>
      </c>
      <c r="P1734" s="4">
        <v>18.3</v>
      </c>
      <c r="Q1734" s="4">
        <f t="shared" si="108"/>
        <v>46.92</v>
      </c>
      <c r="R1734" s="4">
        <f t="shared" si="109"/>
        <v>18.3</v>
      </c>
      <c r="S1734" s="4">
        <f t="shared" si="110"/>
        <v>28.62</v>
      </c>
      <c r="T1734" s="6">
        <f t="shared" si="111"/>
        <v>0.60997442455242967</v>
      </c>
    </row>
    <row r="1735" spans="1:20" ht="15.6">
      <c r="A1735" s="2">
        <v>2723</v>
      </c>
      <c r="B1735" s="10">
        <v>46257</v>
      </c>
      <c r="C1735" s="3">
        <f>YEAR(SalesDataTable[[#This Row],[Order Date]])</f>
        <v>2026</v>
      </c>
      <c r="D1735" s="13" t="str">
        <f>"Q"&amp;ROUNDUP(MONTH(SalesDataTable[[#This Row],[Order Date]])/3,0)</f>
        <v>Q3</v>
      </c>
      <c r="E1735" s="13">
        <f>MONTH(SalesDataTable[[#This Row],[Order Date]])</f>
        <v>8</v>
      </c>
      <c r="F1735" s="3" t="str">
        <f>TEXT(SalesDataTable[[#This Row],[Order Date]],"mmm")</f>
        <v>Aug</v>
      </c>
      <c r="G1735" s="3" t="s">
        <v>0</v>
      </c>
      <c r="H1735" s="3" t="s">
        <v>1</v>
      </c>
      <c r="I1735" s="3" t="s">
        <v>2</v>
      </c>
      <c r="J1735" s="3" t="s">
        <v>13</v>
      </c>
      <c r="K1735" s="3" t="s">
        <v>4</v>
      </c>
      <c r="L1735" s="3" t="s">
        <v>30</v>
      </c>
      <c r="M1735" s="7">
        <v>1</v>
      </c>
      <c r="N1735" s="4">
        <v>100.29</v>
      </c>
      <c r="O1735" s="5">
        <v>0.05</v>
      </c>
      <c r="P1735" s="4">
        <v>49.82</v>
      </c>
      <c r="Q1735" s="4">
        <f t="shared" si="108"/>
        <v>95.275500000000008</v>
      </c>
      <c r="R1735" s="4">
        <f t="shared" si="109"/>
        <v>49.82</v>
      </c>
      <c r="S1735" s="4">
        <f t="shared" si="110"/>
        <v>45.455500000000008</v>
      </c>
      <c r="T1735" s="6">
        <f t="shared" si="111"/>
        <v>0.47709537079312103</v>
      </c>
    </row>
    <row r="1736" spans="1:20" ht="15.6">
      <c r="A1736" s="2">
        <v>3299</v>
      </c>
      <c r="B1736" s="10">
        <v>46257</v>
      </c>
      <c r="C1736" s="3">
        <f>YEAR(SalesDataTable[[#This Row],[Order Date]])</f>
        <v>2026</v>
      </c>
      <c r="D1736" s="13" t="str">
        <f>"Q"&amp;ROUNDUP(MONTH(SalesDataTable[[#This Row],[Order Date]])/3,0)</f>
        <v>Q3</v>
      </c>
      <c r="E1736" s="13">
        <f>MONTH(SalesDataTable[[#This Row],[Order Date]])</f>
        <v>8</v>
      </c>
      <c r="F1736" s="3" t="str">
        <f>TEXT(SalesDataTable[[#This Row],[Order Date]],"mmm")</f>
        <v>Aug</v>
      </c>
      <c r="G1736" s="3" t="s">
        <v>0</v>
      </c>
      <c r="H1736" s="3" t="s">
        <v>36</v>
      </c>
      <c r="I1736" s="3" t="s">
        <v>2</v>
      </c>
      <c r="J1736" s="3" t="s">
        <v>13</v>
      </c>
      <c r="K1736" s="3" t="s">
        <v>9</v>
      </c>
      <c r="L1736" s="3" t="s">
        <v>17</v>
      </c>
      <c r="M1736" s="7">
        <v>1</v>
      </c>
      <c r="N1736" s="4">
        <v>147.11000000000001</v>
      </c>
      <c r="O1736" s="5">
        <v>0.15</v>
      </c>
      <c r="P1736" s="4">
        <v>79.599999999999994</v>
      </c>
      <c r="Q1736" s="4">
        <f t="shared" si="108"/>
        <v>125.04350000000001</v>
      </c>
      <c r="R1736" s="4">
        <f t="shared" si="109"/>
        <v>79.599999999999994</v>
      </c>
      <c r="S1736" s="4">
        <f t="shared" si="110"/>
        <v>45.443500000000014</v>
      </c>
      <c r="T1736" s="6">
        <f t="shared" si="111"/>
        <v>0.36342152930780097</v>
      </c>
    </row>
    <row r="1737" spans="1:20" ht="15.6">
      <c r="A1737" s="2">
        <v>3398</v>
      </c>
      <c r="B1737" s="10">
        <v>46257</v>
      </c>
      <c r="C1737" s="3">
        <f>YEAR(SalesDataTable[[#This Row],[Order Date]])</f>
        <v>2026</v>
      </c>
      <c r="D1737" s="13" t="str">
        <f>"Q"&amp;ROUNDUP(MONTH(SalesDataTable[[#This Row],[Order Date]])/3,0)</f>
        <v>Q3</v>
      </c>
      <c r="E1737" s="13">
        <f>MONTH(SalesDataTable[[#This Row],[Order Date]])</f>
        <v>8</v>
      </c>
      <c r="F1737" s="3" t="str">
        <f>TEXT(SalesDataTable[[#This Row],[Order Date]],"mmm")</f>
        <v>Aug</v>
      </c>
      <c r="G1737" s="3" t="s">
        <v>6</v>
      </c>
      <c r="H1737" s="3" t="s">
        <v>43</v>
      </c>
      <c r="I1737" s="3" t="s">
        <v>2</v>
      </c>
      <c r="J1737" s="3" t="s">
        <v>13</v>
      </c>
      <c r="K1737" s="3" t="s">
        <v>9</v>
      </c>
      <c r="L1737" s="3" t="s">
        <v>37</v>
      </c>
      <c r="M1737" s="7">
        <v>2</v>
      </c>
      <c r="N1737" s="4">
        <v>156.44999999999999</v>
      </c>
      <c r="O1737" s="5">
        <v>0</v>
      </c>
      <c r="P1737" s="4">
        <v>80.13</v>
      </c>
      <c r="Q1737" s="4">
        <f t="shared" si="108"/>
        <v>312.89999999999998</v>
      </c>
      <c r="R1737" s="4">
        <f t="shared" si="109"/>
        <v>160.26</v>
      </c>
      <c r="S1737" s="4">
        <f t="shared" si="110"/>
        <v>152.63999999999999</v>
      </c>
      <c r="T1737" s="6">
        <f t="shared" si="111"/>
        <v>0.487823585810163</v>
      </c>
    </row>
    <row r="1738" spans="1:20" ht="15.6">
      <c r="A1738" s="2">
        <v>4012</v>
      </c>
      <c r="B1738" s="10">
        <v>46257</v>
      </c>
      <c r="C1738" s="3">
        <f>YEAR(SalesDataTable[[#This Row],[Order Date]])</f>
        <v>2026</v>
      </c>
      <c r="D1738" s="13" t="str">
        <f>"Q"&amp;ROUNDUP(MONTH(SalesDataTable[[#This Row],[Order Date]])/3,0)</f>
        <v>Q3</v>
      </c>
      <c r="E1738" s="13">
        <f>MONTH(SalesDataTable[[#This Row],[Order Date]])</f>
        <v>8</v>
      </c>
      <c r="F1738" s="3" t="str">
        <f>TEXT(SalesDataTable[[#This Row],[Order Date]],"mmm")</f>
        <v>Aug</v>
      </c>
      <c r="G1738" s="3" t="s">
        <v>6</v>
      </c>
      <c r="H1738" s="3" t="s">
        <v>49</v>
      </c>
      <c r="I1738" s="3" t="s">
        <v>2</v>
      </c>
      <c r="J1738" s="3" t="s">
        <v>13</v>
      </c>
      <c r="K1738" s="3" t="s">
        <v>9</v>
      </c>
      <c r="L1738" s="3" t="s">
        <v>46</v>
      </c>
      <c r="M1738" s="7">
        <v>2</v>
      </c>
      <c r="N1738" s="4">
        <v>72.97</v>
      </c>
      <c r="O1738" s="5">
        <v>0</v>
      </c>
      <c r="P1738" s="4">
        <v>33.25</v>
      </c>
      <c r="Q1738" s="4">
        <f t="shared" si="108"/>
        <v>145.94</v>
      </c>
      <c r="R1738" s="4">
        <f t="shared" si="109"/>
        <v>66.5</v>
      </c>
      <c r="S1738" s="4">
        <f t="shared" si="110"/>
        <v>79.44</v>
      </c>
      <c r="T1738" s="6">
        <f t="shared" si="111"/>
        <v>0.54433328765245992</v>
      </c>
    </row>
    <row r="1739" spans="1:20" ht="15.6">
      <c r="A1739" s="2">
        <v>4064</v>
      </c>
      <c r="B1739" s="10">
        <v>46257</v>
      </c>
      <c r="C1739" s="3">
        <f>YEAR(SalesDataTable[[#This Row],[Order Date]])</f>
        <v>2026</v>
      </c>
      <c r="D1739" s="13" t="str">
        <f>"Q"&amp;ROUNDUP(MONTH(SalesDataTable[[#This Row],[Order Date]])/3,0)</f>
        <v>Q3</v>
      </c>
      <c r="E1739" s="13">
        <f>MONTH(SalesDataTable[[#This Row],[Order Date]])</f>
        <v>8</v>
      </c>
      <c r="F1739" s="3" t="str">
        <f>TEXT(SalesDataTable[[#This Row],[Order Date]],"mmm")</f>
        <v>Aug</v>
      </c>
      <c r="G1739" s="3" t="s">
        <v>20</v>
      </c>
      <c r="H1739" s="3" t="s">
        <v>31</v>
      </c>
      <c r="I1739" s="3" t="s">
        <v>28</v>
      </c>
      <c r="J1739" s="3" t="s">
        <v>3</v>
      </c>
      <c r="K1739" s="3" t="s">
        <v>34</v>
      </c>
      <c r="L1739" s="3" t="s">
        <v>45</v>
      </c>
      <c r="M1739" s="7">
        <v>2</v>
      </c>
      <c r="N1739" s="4">
        <v>51.63</v>
      </c>
      <c r="O1739" s="5">
        <v>0</v>
      </c>
      <c r="P1739" s="4">
        <v>21.39</v>
      </c>
      <c r="Q1739" s="4">
        <f t="shared" si="108"/>
        <v>103.26</v>
      </c>
      <c r="R1739" s="4">
        <f t="shared" si="109"/>
        <v>42.78</v>
      </c>
      <c r="S1739" s="4">
        <f t="shared" si="110"/>
        <v>60.480000000000004</v>
      </c>
      <c r="T1739" s="6">
        <f t="shared" si="111"/>
        <v>0.58570598489250436</v>
      </c>
    </row>
    <row r="1740" spans="1:20" ht="15.6">
      <c r="A1740" s="2">
        <v>4671</v>
      </c>
      <c r="B1740" s="10">
        <v>46257</v>
      </c>
      <c r="C1740" s="3">
        <f>YEAR(SalesDataTable[[#This Row],[Order Date]])</f>
        <v>2026</v>
      </c>
      <c r="D1740" s="13" t="str">
        <f>"Q"&amp;ROUNDUP(MONTH(SalesDataTable[[#This Row],[Order Date]])/3,0)</f>
        <v>Q3</v>
      </c>
      <c r="E1740" s="13">
        <f>MONTH(SalesDataTable[[#This Row],[Order Date]])</f>
        <v>8</v>
      </c>
      <c r="F1740" s="3" t="str">
        <f>TEXT(SalesDataTable[[#This Row],[Order Date]],"mmm")</f>
        <v>Aug</v>
      </c>
      <c r="G1740" s="3" t="s">
        <v>6</v>
      </c>
      <c r="H1740" s="3" t="s">
        <v>43</v>
      </c>
      <c r="I1740" s="3" t="s">
        <v>8</v>
      </c>
      <c r="J1740" s="3" t="s">
        <v>3</v>
      </c>
      <c r="K1740" s="3" t="s">
        <v>4</v>
      </c>
      <c r="L1740" s="3" t="s">
        <v>30</v>
      </c>
      <c r="M1740" s="7">
        <v>8</v>
      </c>
      <c r="N1740" s="4">
        <v>100.06</v>
      </c>
      <c r="O1740" s="5">
        <v>0.05</v>
      </c>
      <c r="P1740" s="4">
        <v>49.39</v>
      </c>
      <c r="Q1740" s="4">
        <f t="shared" si="108"/>
        <v>760.45600000000002</v>
      </c>
      <c r="R1740" s="4">
        <f t="shared" si="109"/>
        <v>395.12</v>
      </c>
      <c r="S1740" s="4">
        <f t="shared" si="110"/>
        <v>365.33600000000001</v>
      </c>
      <c r="T1740" s="6">
        <f t="shared" si="111"/>
        <v>0.48041701295012468</v>
      </c>
    </row>
    <row r="1741" spans="1:20" ht="15.6">
      <c r="A1741" s="2">
        <v>1914</v>
      </c>
      <c r="B1741" s="10">
        <v>46258</v>
      </c>
      <c r="C1741" s="3">
        <f>YEAR(SalesDataTable[[#This Row],[Order Date]])</f>
        <v>2026</v>
      </c>
      <c r="D1741" s="13" t="str">
        <f>"Q"&amp;ROUNDUP(MONTH(SalesDataTable[[#This Row],[Order Date]])/3,0)</f>
        <v>Q3</v>
      </c>
      <c r="E1741" s="13">
        <f>MONTH(SalesDataTable[[#This Row],[Order Date]])</f>
        <v>8</v>
      </c>
      <c r="F1741" s="3" t="str">
        <f>TEXT(SalesDataTable[[#This Row],[Order Date]],"mmm")</f>
        <v>Aug</v>
      </c>
      <c r="G1741" s="3" t="s">
        <v>20</v>
      </c>
      <c r="H1741" s="3" t="s">
        <v>33</v>
      </c>
      <c r="I1741" s="3" t="s">
        <v>19</v>
      </c>
      <c r="J1741" s="3" t="s">
        <v>3</v>
      </c>
      <c r="K1741" s="3" t="s">
        <v>23</v>
      </c>
      <c r="L1741" s="3" t="s">
        <v>40</v>
      </c>
      <c r="M1741" s="7">
        <v>4</v>
      </c>
      <c r="N1741" s="4">
        <v>83.2</v>
      </c>
      <c r="O1741" s="5">
        <v>0</v>
      </c>
      <c r="P1741" s="4">
        <v>39.99</v>
      </c>
      <c r="Q1741" s="4">
        <f t="shared" si="108"/>
        <v>332.8</v>
      </c>
      <c r="R1741" s="4">
        <f t="shared" si="109"/>
        <v>159.96</v>
      </c>
      <c r="S1741" s="4">
        <f t="shared" si="110"/>
        <v>172.84</v>
      </c>
      <c r="T1741" s="6">
        <f t="shared" si="111"/>
        <v>0.5193509615384615</v>
      </c>
    </row>
    <row r="1742" spans="1:20" ht="15.6">
      <c r="A1742" s="2">
        <v>1973</v>
      </c>
      <c r="B1742" s="10">
        <v>46258</v>
      </c>
      <c r="C1742" s="3">
        <f>YEAR(SalesDataTable[[#This Row],[Order Date]])</f>
        <v>2026</v>
      </c>
      <c r="D1742" s="13" t="str">
        <f>"Q"&amp;ROUNDUP(MONTH(SalesDataTable[[#This Row],[Order Date]])/3,0)</f>
        <v>Q3</v>
      </c>
      <c r="E1742" s="13">
        <f>MONTH(SalesDataTable[[#This Row],[Order Date]])</f>
        <v>8</v>
      </c>
      <c r="F1742" s="3" t="str">
        <f>TEXT(SalesDataTable[[#This Row],[Order Date]],"mmm")</f>
        <v>Aug</v>
      </c>
      <c r="G1742" s="3" t="s">
        <v>0</v>
      </c>
      <c r="H1742" s="3" t="s">
        <v>1</v>
      </c>
      <c r="I1742" s="3" t="s">
        <v>2</v>
      </c>
      <c r="J1742" s="3" t="s">
        <v>13</v>
      </c>
      <c r="K1742" s="3" t="s">
        <v>34</v>
      </c>
      <c r="L1742" s="3" t="s">
        <v>45</v>
      </c>
      <c r="M1742" s="7">
        <v>3</v>
      </c>
      <c r="N1742" s="4">
        <v>51.29</v>
      </c>
      <c r="O1742" s="5">
        <v>0</v>
      </c>
      <c r="P1742" s="4">
        <v>22.08</v>
      </c>
      <c r="Q1742" s="4">
        <f t="shared" si="108"/>
        <v>153.87</v>
      </c>
      <c r="R1742" s="4">
        <f t="shared" si="109"/>
        <v>66.239999999999995</v>
      </c>
      <c r="S1742" s="4">
        <f t="shared" si="110"/>
        <v>87.63000000000001</v>
      </c>
      <c r="T1742" s="6">
        <f t="shared" si="111"/>
        <v>0.56950672645739919</v>
      </c>
    </row>
    <row r="1743" spans="1:20" ht="15.6">
      <c r="A1743" s="2">
        <v>2564</v>
      </c>
      <c r="B1743" s="10">
        <v>46258</v>
      </c>
      <c r="C1743" s="3">
        <f>YEAR(SalesDataTable[[#This Row],[Order Date]])</f>
        <v>2026</v>
      </c>
      <c r="D1743" s="13" t="str">
        <f>"Q"&amp;ROUNDUP(MONTH(SalesDataTable[[#This Row],[Order Date]])/3,0)</f>
        <v>Q3</v>
      </c>
      <c r="E1743" s="13">
        <f>MONTH(SalesDataTable[[#This Row],[Order Date]])</f>
        <v>8</v>
      </c>
      <c r="F1743" s="3" t="str">
        <f>TEXT(SalesDataTable[[#This Row],[Order Date]],"mmm")</f>
        <v>Aug</v>
      </c>
      <c r="G1743" s="3" t="s">
        <v>11</v>
      </c>
      <c r="H1743" s="3" t="s">
        <v>18</v>
      </c>
      <c r="I1743" s="3" t="s">
        <v>2</v>
      </c>
      <c r="J1743" s="3" t="s">
        <v>3</v>
      </c>
      <c r="K1743" s="3" t="s">
        <v>23</v>
      </c>
      <c r="L1743" s="3" t="s">
        <v>29</v>
      </c>
      <c r="M1743" s="7">
        <v>1</v>
      </c>
      <c r="N1743" s="4">
        <v>200.2</v>
      </c>
      <c r="O1743" s="5">
        <v>0</v>
      </c>
      <c r="P1743" s="4">
        <v>103.38</v>
      </c>
      <c r="Q1743" s="4">
        <f t="shared" si="108"/>
        <v>200.2</v>
      </c>
      <c r="R1743" s="4">
        <f t="shared" si="109"/>
        <v>103.38</v>
      </c>
      <c r="S1743" s="4">
        <f t="shared" si="110"/>
        <v>96.82</v>
      </c>
      <c r="T1743" s="6">
        <f t="shared" si="111"/>
        <v>0.48361638361638359</v>
      </c>
    </row>
    <row r="1744" spans="1:20" ht="15.6">
      <c r="A1744" s="2">
        <v>2791</v>
      </c>
      <c r="B1744" s="10">
        <v>46258</v>
      </c>
      <c r="C1744" s="3">
        <f>YEAR(SalesDataTable[[#This Row],[Order Date]])</f>
        <v>2026</v>
      </c>
      <c r="D1744" s="13" t="str">
        <f>"Q"&amp;ROUNDUP(MONTH(SalesDataTable[[#This Row],[Order Date]])/3,0)</f>
        <v>Q3</v>
      </c>
      <c r="E1744" s="13">
        <f>MONTH(SalesDataTable[[#This Row],[Order Date]])</f>
        <v>8</v>
      </c>
      <c r="F1744" s="3" t="str">
        <f>TEXT(SalesDataTable[[#This Row],[Order Date]],"mmm")</f>
        <v>Aug</v>
      </c>
      <c r="G1744" s="3" t="s">
        <v>0</v>
      </c>
      <c r="H1744" s="3" t="s">
        <v>50</v>
      </c>
      <c r="I1744" s="3" t="s">
        <v>19</v>
      </c>
      <c r="J1744" s="3" t="s">
        <v>16</v>
      </c>
      <c r="K1744" s="3" t="s">
        <v>34</v>
      </c>
      <c r="L1744" s="3" t="s">
        <v>42</v>
      </c>
      <c r="M1744" s="7">
        <v>2</v>
      </c>
      <c r="N1744" s="4">
        <v>36.869999999999997</v>
      </c>
      <c r="O1744" s="5">
        <v>0</v>
      </c>
      <c r="P1744" s="4">
        <v>13.71</v>
      </c>
      <c r="Q1744" s="4">
        <f t="shared" si="108"/>
        <v>73.739999999999995</v>
      </c>
      <c r="R1744" s="4">
        <f t="shared" si="109"/>
        <v>27.42</v>
      </c>
      <c r="S1744" s="4">
        <f t="shared" si="110"/>
        <v>46.319999999999993</v>
      </c>
      <c r="T1744" s="6">
        <f t="shared" si="111"/>
        <v>0.62815296989422287</v>
      </c>
    </row>
    <row r="1745" spans="1:20" ht="15.6">
      <c r="A1745" s="2">
        <v>3559</v>
      </c>
      <c r="B1745" s="10">
        <v>46258</v>
      </c>
      <c r="C1745" s="3">
        <f>YEAR(SalesDataTable[[#This Row],[Order Date]])</f>
        <v>2026</v>
      </c>
      <c r="D1745" s="13" t="str">
        <f>"Q"&amp;ROUNDUP(MONTH(SalesDataTable[[#This Row],[Order Date]])/3,0)</f>
        <v>Q3</v>
      </c>
      <c r="E1745" s="13">
        <f>MONTH(SalesDataTable[[#This Row],[Order Date]])</f>
        <v>8</v>
      </c>
      <c r="F1745" s="3" t="str">
        <f>TEXT(SalesDataTable[[#This Row],[Order Date]],"mmm")</f>
        <v>Aug</v>
      </c>
      <c r="G1745" s="3" t="s">
        <v>20</v>
      </c>
      <c r="H1745" s="3" t="s">
        <v>33</v>
      </c>
      <c r="I1745" s="3" t="s">
        <v>2</v>
      </c>
      <c r="J1745" s="3" t="s">
        <v>3</v>
      </c>
      <c r="K1745" s="3" t="s">
        <v>34</v>
      </c>
      <c r="L1745" s="3" t="s">
        <v>42</v>
      </c>
      <c r="M1745" s="7">
        <v>1</v>
      </c>
      <c r="N1745" s="4">
        <v>36.28</v>
      </c>
      <c r="O1745" s="5">
        <v>0.1</v>
      </c>
      <c r="P1745" s="4">
        <v>14.16</v>
      </c>
      <c r="Q1745" s="4">
        <f t="shared" si="108"/>
        <v>32.652000000000001</v>
      </c>
      <c r="R1745" s="4">
        <f t="shared" si="109"/>
        <v>14.16</v>
      </c>
      <c r="S1745" s="4">
        <f t="shared" si="110"/>
        <v>18.492000000000001</v>
      </c>
      <c r="T1745" s="6">
        <f t="shared" si="111"/>
        <v>0.56633590591694227</v>
      </c>
    </row>
    <row r="1746" spans="1:20" ht="15.6">
      <c r="A1746" s="2">
        <v>3839</v>
      </c>
      <c r="B1746" s="10">
        <v>46258</v>
      </c>
      <c r="C1746" s="3">
        <f>YEAR(SalesDataTable[[#This Row],[Order Date]])</f>
        <v>2026</v>
      </c>
      <c r="D1746" s="13" t="str">
        <f>"Q"&amp;ROUNDUP(MONTH(SalesDataTable[[#This Row],[Order Date]])/3,0)</f>
        <v>Q3</v>
      </c>
      <c r="E1746" s="13">
        <f>MONTH(SalesDataTable[[#This Row],[Order Date]])</f>
        <v>8</v>
      </c>
      <c r="F1746" s="3" t="str">
        <f>TEXT(SalesDataTable[[#This Row],[Order Date]],"mmm")</f>
        <v>Aug</v>
      </c>
      <c r="G1746" s="3" t="s">
        <v>0</v>
      </c>
      <c r="H1746" s="3" t="s">
        <v>50</v>
      </c>
      <c r="I1746" s="3" t="s">
        <v>28</v>
      </c>
      <c r="J1746" s="3" t="s">
        <v>3</v>
      </c>
      <c r="K1746" s="3" t="s">
        <v>9</v>
      </c>
      <c r="L1746" s="3" t="s">
        <v>10</v>
      </c>
      <c r="M1746" s="7">
        <v>2</v>
      </c>
      <c r="N1746" s="4">
        <v>93.88</v>
      </c>
      <c r="O1746" s="5">
        <v>0.05</v>
      </c>
      <c r="P1746" s="4">
        <v>46.57</v>
      </c>
      <c r="Q1746" s="4">
        <f t="shared" si="108"/>
        <v>178.37199999999999</v>
      </c>
      <c r="R1746" s="4">
        <f t="shared" si="109"/>
        <v>93.14</v>
      </c>
      <c r="S1746" s="4">
        <f t="shared" si="110"/>
        <v>85.231999999999985</v>
      </c>
      <c r="T1746" s="6">
        <f t="shared" si="111"/>
        <v>0.47783284371986628</v>
      </c>
    </row>
    <row r="1747" spans="1:20" ht="15.6">
      <c r="A1747" s="2">
        <v>4133</v>
      </c>
      <c r="B1747" s="10">
        <v>46258</v>
      </c>
      <c r="C1747" s="3">
        <f>YEAR(SalesDataTable[[#This Row],[Order Date]])</f>
        <v>2026</v>
      </c>
      <c r="D1747" s="13" t="str">
        <f>"Q"&amp;ROUNDUP(MONTH(SalesDataTable[[#This Row],[Order Date]])/3,0)</f>
        <v>Q3</v>
      </c>
      <c r="E1747" s="13">
        <f>MONTH(SalesDataTable[[#This Row],[Order Date]])</f>
        <v>8</v>
      </c>
      <c r="F1747" s="3" t="str">
        <f>TEXT(SalesDataTable[[#This Row],[Order Date]],"mmm")</f>
        <v>Aug</v>
      </c>
      <c r="G1747" s="3" t="s">
        <v>20</v>
      </c>
      <c r="H1747" s="3" t="s">
        <v>21</v>
      </c>
      <c r="I1747" s="3" t="s">
        <v>2</v>
      </c>
      <c r="J1747" s="3" t="s">
        <v>13</v>
      </c>
      <c r="K1747" s="3" t="s">
        <v>23</v>
      </c>
      <c r="L1747" s="3" t="s">
        <v>29</v>
      </c>
      <c r="M1747" s="7">
        <v>1</v>
      </c>
      <c r="N1747" s="4">
        <v>192.67</v>
      </c>
      <c r="O1747" s="5">
        <v>0.05</v>
      </c>
      <c r="P1747" s="4">
        <v>101.04</v>
      </c>
      <c r="Q1747" s="4">
        <f t="shared" si="108"/>
        <v>183.03649999999999</v>
      </c>
      <c r="R1747" s="4">
        <f t="shared" si="109"/>
        <v>101.04</v>
      </c>
      <c r="S1747" s="4">
        <f t="shared" si="110"/>
        <v>81.996499999999983</v>
      </c>
      <c r="T1747" s="6">
        <f t="shared" si="111"/>
        <v>0.44797895501716867</v>
      </c>
    </row>
    <row r="1748" spans="1:20" ht="15.6">
      <c r="A1748" s="2">
        <v>4765</v>
      </c>
      <c r="B1748" s="10">
        <v>46258</v>
      </c>
      <c r="C1748" s="3">
        <f>YEAR(SalesDataTable[[#This Row],[Order Date]])</f>
        <v>2026</v>
      </c>
      <c r="D1748" s="13" t="str">
        <f>"Q"&amp;ROUNDUP(MONTH(SalesDataTable[[#This Row],[Order Date]])/3,0)</f>
        <v>Q3</v>
      </c>
      <c r="E1748" s="13">
        <f>MONTH(SalesDataTable[[#This Row],[Order Date]])</f>
        <v>8</v>
      </c>
      <c r="F1748" s="3" t="str">
        <f>TEXT(SalesDataTable[[#This Row],[Order Date]],"mmm")</f>
        <v>Aug</v>
      </c>
      <c r="G1748" s="3" t="s">
        <v>0</v>
      </c>
      <c r="H1748" s="3" t="s">
        <v>50</v>
      </c>
      <c r="I1748" s="3" t="s">
        <v>2</v>
      </c>
      <c r="J1748" s="3" t="s">
        <v>13</v>
      </c>
      <c r="K1748" s="3" t="s">
        <v>4</v>
      </c>
      <c r="L1748" s="3" t="s">
        <v>5</v>
      </c>
      <c r="M1748" s="7">
        <v>1</v>
      </c>
      <c r="N1748" s="4">
        <v>80.099999999999994</v>
      </c>
      <c r="O1748" s="5">
        <v>0.05</v>
      </c>
      <c r="P1748" s="4">
        <v>43.49</v>
      </c>
      <c r="Q1748" s="4">
        <f t="shared" si="108"/>
        <v>76.094999999999985</v>
      </c>
      <c r="R1748" s="4">
        <f t="shared" si="109"/>
        <v>43.49</v>
      </c>
      <c r="S1748" s="4">
        <f t="shared" si="110"/>
        <v>32.604999999999983</v>
      </c>
      <c r="T1748" s="6">
        <f t="shared" si="111"/>
        <v>0.42847756094355727</v>
      </c>
    </row>
    <row r="1749" spans="1:20" ht="15.6">
      <c r="A1749" s="2">
        <v>1868</v>
      </c>
      <c r="B1749" s="10">
        <v>46259</v>
      </c>
      <c r="C1749" s="3">
        <f>YEAR(SalesDataTable[[#This Row],[Order Date]])</f>
        <v>2026</v>
      </c>
      <c r="D1749" s="13" t="str">
        <f>"Q"&amp;ROUNDUP(MONTH(SalesDataTable[[#This Row],[Order Date]])/3,0)</f>
        <v>Q3</v>
      </c>
      <c r="E1749" s="13">
        <f>MONTH(SalesDataTable[[#This Row],[Order Date]])</f>
        <v>8</v>
      </c>
      <c r="F1749" s="3" t="str">
        <f>TEXT(SalesDataTable[[#This Row],[Order Date]],"mmm")</f>
        <v>Aug</v>
      </c>
      <c r="G1749" s="3" t="s">
        <v>20</v>
      </c>
      <c r="H1749" s="3" t="s">
        <v>33</v>
      </c>
      <c r="I1749" s="3" t="s">
        <v>28</v>
      </c>
      <c r="J1749" s="3" t="s">
        <v>3</v>
      </c>
      <c r="K1749" s="3" t="s">
        <v>9</v>
      </c>
      <c r="L1749" s="3" t="s">
        <v>17</v>
      </c>
      <c r="M1749" s="7">
        <v>1</v>
      </c>
      <c r="N1749" s="4">
        <v>145.02000000000001</v>
      </c>
      <c r="O1749" s="5">
        <v>0</v>
      </c>
      <c r="P1749" s="4">
        <v>78.959999999999994</v>
      </c>
      <c r="Q1749" s="4">
        <f t="shared" si="108"/>
        <v>145.02000000000001</v>
      </c>
      <c r="R1749" s="4">
        <f t="shared" si="109"/>
        <v>78.959999999999994</v>
      </c>
      <c r="S1749" s="4">
        <f t="shared" si="110"/>
        <v>66.060000000000016</v>
      </c>
      <c r="T1749" s="6">
        <f t="shared" si="111"/>
        <v>0.4555233760860572</v>
      </c>
    </row>
    <row r="1750" spans="1:20" ht="15.6">
      <c r="A1750" s="2">
        <v>987</v>
      </c>
      <c r="B1750" s="10">
        <v>46260</v>
      </c>
      <c r="C1750" s="3">
        <f>YEAR(SalesDataTable[[#This Row],[Order Date]])</f>
        <v>2026</v>
      </c>
      <c r="D1750" s="13" t="str">
        <f>"Q"&amp;ROUNDUP(MONTH(SalesDataTable[[#This Row],[Order Date]])/3,0)</f>
        <v>Q3</v>
      </c>
      <c r="E1750" s="13">
        <f>MONTH(SalesDataTable[[#This Row],[Order Date]])</f>
        <v>8</v>
      </c>
      <c r="F1750" s="3" t="str">
        <f>TEXT(SalesDataTable[[#This Row],[Order Date]],"mmm")</f>
        <v>Aug</v>
      </c>
      <c r="G1750" s="3" t="s">
        <v>6</v>
      </c>
      <c r="H1750" s="3" t="s">
        <v>41</v>
      </c>
      <c r="I1750" s="3" t="s">
        <v>28</v>
      </c>
      <c r="J1750" s="3" t="s">
        <v>3</v>
      </c>
      <c r="K1750" s="3" t="s">
        <v>14</v>
      </c>
      <c r="L1750" s="3" t="s">
        <v>15</v>
      </c>
      <c r="M1750" s="7">
        <v>1</v>
      </c>
      <c r="N1750" s="4">
        <v>37</v>
      </c>
      <c r="O1750" s="5">
        <v>0.15</v>
      </c>
      <c r="P1750" s="4">
        <v>13.68</v>
      </c>
      <c r="Q1750" s="4">
        <f t="shared" si="108"/>
        <v>31.45</v>
      </c>
      <c r="R1750" s="4">
        <f t="shared" si="109"/>
        <v>13.68</v>
      </c>
      <c r="S1750" s="4">
        <f t="shared" si="110"/>
        <v>17.77</v>
      </c>
      <c r="T1750" s="6">
        <f t="shared" si="111"/>
        <v>0.56502384737678857</v>
      </c>
    </row>
    <row r="1751" spans="1:20" ht="15.6">
      <c r="A1751" s="2">
        <v>2503</v>
      </c>
      <c r="B1751" s="10">
        <v>46260</v>
      </c>
      <c r="C1751" s="3">
        <f>YEAR(SalesDataTable[[#This Row],[Order Date]])</f>
        <v>2026</v>
      </c>
      <c r="D1751" s="13" t="str">
        <f>"Q"&amp;ROUNDUP(MONTH(SalesDataTable[[#This Row],[Order Date]])/3,0)</f>
        <v>Q3</v>
      </c>
      <c r="E1751" s="13">
        <f>MONTH(SalesDataTable[[#This Row],[Order Date]])</f>
        <v>8</v>
      </c>
      <c r="F1751" s="3" t="str">
        <f>TEXT(SalesDataTable[[#This Row],[Order Date]],"mmm")</f>
        <v>Aug</v>
      </c>
      <c r="G1751" s="3" t="s">
        <v>6</v>
      </c>
      <c r="H1751" s="3" t="s">
        <v>27</v>
      </c>
      <c r="I1751" s="3" t="s">
        <v>2</v>
      </c>
      <c r="J1751" s="3" t="s">
        <v>3</v>
      </c>
      <c r="K1751" s="3" t="s">
        <v>4</v>
      </c>
      <c r="L1751" s="3" t="s">
        <v>22</v>
      </c>
      <c r="M1751" s="7">
        <v>2</v>
      </c>
      <c r="N1751" s="4">
        <v>50.02</v>
      </c>
      <c r="O1751" s="5">
        <v>0</v>
      </c>
      <c r="P1751" s="4">
        <v>21.99</v>
      </c>
      <c r="Q1751" s="4">
        <f t="shared" si="108"/>
        <v>100.04</v>
      </c>
      <c r="R1751" s="4">
        <f t="shared" si="109"/>
        <v>43.98</v>
      </c>
      <c r="S1751" s="4">
        <f t="shared" si="110"/>
        <v>56.060000000000009</v>
      </c>
      <c r="T1751" s="6">
        <f t="shared" si="111"/>
        <v>0.56037584966013598</v>
      </c>
    </row>
    <row r="1752" spans="1:20" ht="15.6">
      <c r="A1752" s="2">
        <v>4928</v>
      </c>
      <c r="B1752" s="10">
        <v>46260</v>
      </c>
      <c r="C1752" s="3">
        <f>YEAR(SalesDataTable[[#This Row],[Order Date]])</f>
        <v>2026</v>
      </c>
      <c r="D1752" s="13" t="str">
        <f>"Q"&amp;ROUNDUP(MONTH(SalesDataTable[[#This Row],[Order Date]])/3,0)</f>
        <v>Q3</v>
      </c>
      <c r="E1752" s="13">
        <f>MONTH(SalesDataTable[[#This Row],[Order Date]])</f>
        <v>8</v>
      </c>
      <c r="F1752" s="3" t="str">
        <f>TEXT(SalesDataTable[[#This Row],[Order Date]],"mmm")</f>
        <v>Aug</v>
      </c>
      <c r="G1752" s="3" t="s">
        <v>6</v>
      </c>
      <c r="H1752" s="3" t="s">
        <v>41</v>
      </c>
      <c r="I1752" s="3" t="s">
        <v>19</v>
      </c>
      <c r="J1752" s="3" t="s">
        <v>3</v>
      </c>
      <c r="K1752" s="3" t="s">
        <v>34</v>
      </c>
      <c r="L1752" s="3" t="s">
        <v>42</v>
      </c>
      <c r="M1752" s="7">
        <v>2</v>
      </c>
      <c r="N1752" s="4">
        <v>35.950000000000003</v>
      </c>
      <c r="O1752" s="5">
        <v>0.05</v>
      </c>
      <c r="P1752" s="4">
        <v>13.93</v>
      </c>
      <c r="Q1752" s="4">
        <f t="shared" si="108"/>
        <v>68.305000000000007</v>
      </c>
      <c r="R1752" s="4">
        <f t="shared" si="109"/>
        <v>27.86</v>
      </c>
      <c r="S1752" s="4">
        <f t="shared" si="110"/>
        <v>40.445000000000007</v>
      </c>
      <c r="T1752" s="6">
        <f t="shared" si="111"/>
        <v>0.59212356342873884</v>
      </c>
    </row>
    <row r="1753" spans="1:20" ht="15.6">
      <c r="A1753" s="2">
        <v>852</v>
      </c>
      <c r="B1753" s="10">
        <v>46261</v>
      </c>
      <c r="C1753" s="3">
        <f>YEAR(SalesDataTable[[#This Row],[Order Date]])</f>
        <v>2026</v>
      </c>
      <c r="D1753" s="13" t="str">
        <f>"Q"&amp;ROUNDUP(MONTH(SalesDataTable[[#This Row],[Order Date]])/3,0)</f>
        <v>Q3</v>
      </c>
      <c r="E1753" s="13">
        <f>MONTH(SalesDataTable[[#This Row],[Order Date]])</f>
        <v>8</v>
      </c>
      <c r="F1753" s="3" t="str">
        <f>TEXT(SalesDataTable[[#This Row],[Order Date]],"mmm")</f>
        <v>Aug</v>
      </c>
      <c r="G1753" s="3" t="s">
        <v>0</v>
      </c>
      <c r="H1753" s="3" t="s">
        <v>36</v>
      </c>
      <c r="I1753" s="3" t="s">
        <v>2</v>
      </c>
      <c r="J1753" s="3" t="s">
        <v>13</v>
      </c>
      <c r="K1753" s="3" t="s">
        <v>14</v>
      </c>
      <c r="L1753" s="3" t="s">
        <v>32</v>
      </c>
      <c r="M1753" s="7">
        <v>3</v>
      </c>
      <c r="N1753" s="4">
        <v>45.84</v>
      </c>
      <c r="O1753" s="5">
        <v>0.15</v>
      </c>
      <c r="P1753" s="4">
        <v>17.899999999999999</v>
      </c>
      <c r="Q1753" s="4">
        <f t="shared" si="108"/>
        <v>116.89200000000001</v>
      </c>
      <c r="R1753" s="4">
        <f t="shared" si="109"/>
        <v>53.699999999999996</v>
      </c>
      <c r="S1753" s="4">
        <f t="shared" si="110"/>
        <v>63.192000000000014</v>
      </c>
      <c r="T1753" s="6">
        <f t="shared" si="111"/>
        <v>0.54060158094651478</v>
      </c>
    </row>
    <row r="1754" spans="1:20" ht="15.6">
      <c r="A1754" s="2">
        <v>2188</v>
      </c>
      <c r="B1754" s="10">
        <v>46261</v>
      </c>
      <c r="C1754" s="3">
        <f>YEAR(SalesDataTable[[#This Row],[Order Date]])</f>
        <v>2026</v>
      </c>
      <c r="D1754" s="13" t="str">
        <f>"Q"&amp;ROUNDUP(MONTH(SalesDataTable[[#This Row],[Order Date]])/3,0)</f>
        <v>Q3</v>
      </c>
      <c r="E1754" s="13">
        <f>MONTH(SalesDataTable[[#This Row],[Order Date]])</f>
        <v>8</v>
      </c>
      <c r="F1754" s="3" t="str">
        <f>TEXT(SalesDataTable[[#This Row],[Order Date]],"mmm")</f>
        <v>Aug</v>
      </c>
      <c r="G1754" s="3" t="s">
        <v>6</v>
      </c>
      <c r="H1754" s="3" t="s">
        <v>27</v>
      </c>
      <c r="I1754" s="3" t="s">
        <v>2</v>
      </c>
      <c r="J1754" s="3" t="s">
        <v>13</v>
      </c>
      <c r="K1754" s="3" t="s">
        <v>23</v>
      </c>
      <c r="L1754" s="3" t="s">
        <v>40</v>
      </c>
      <c r="M1754" s="7">
        <v>1</v>
      </c>
      <c r="N1754" s="4">
        <v>83.23</v>
      </c>
      <c r="O1754" s="5">
        <v>0.1</v>
      </c>
      <c r="P1754" s="4">
        <v>40.229999999999997</v>
      </c>
      <c r="Q1754" s="4">
        <f t="shared" si="108"/>
        <v>74.907000000000011</v>
      </c>
      <c r="R1754" s="4">
        <f t="shared" si="109"/>
        <v>40.229999999999997</v>
      </c>
      <c r="S1754" s="4">
        <f t="shared" si="110"/>
        <v>34.677000000000014</v>
      </c>
      <c r="T1754" s="6">
        <f t="shared" si="111"/>
        <v>0.46293403820737727</v>
      </c>
    </row>
    <row r="1755" spans="1:20" ht="15.6">
      <c r="A1755" s="2">
        <v>2574</v>
      </c>
      <c r="B1755" s="10">
        <v>46261</v>
      </c>
      <c r="C1755" s="3">
        <f>YEAR(SalesDataTable[[#This Row],[Order Date]])</f>
        <v>2026</v>
      </c>
      <c r="D1755" s="13" t="str">
        <f>"Q"&amp;ROUNDUP(MONTH(SalesDataTable[[#This Row],[Order Date]])/3,0)</f>
        <v>Q3</v>
      </c>
      <c r="E1755" s="13">
        <f>MONTH(SalesDataTable[[#This Row],[Order Date]])</f>
        <v>8</v>
      </c>
      <c r="F1755" s="3" t="str">
        <f>TEXT(SalesDataTable[[#This Row],[Order Date]],"mmm")</f>
        <v>Aug</v>
      </c>
      <c r="G1755" s="3" t="s">
        <v>0</v>
      </c>
      <c r="H1755" s="3" t="s">
        <v>36</v>
      </c>
      <c r="I1755" s="3" t="s">
        <v>19</v>
      </c>
      <c r="J1755" s="3" t="s">
        <v>13</v>
      </c>
      <c r="K1755" s="3" t="s">
        <v>4</v>
      </c>
      <c r="L1755" s="3" t="s">
        <v>30</v>
      </c>
      <c r="M1755" s="7">
        <v>1</v>
      </c>
      <c r="N1755" s="4">
        <v>104.33</v>
      </c>
      <c r="O1755" s="5">
        <v>0.1</v>
      </c>
      <c r="P1755" s="4">
        <v>49.86</v>
      </c>
      <c r="Q1755" s="4">
        <f t="shared" si="108"/>
        <v>93.897000000000006</v>
      </c>
      <c r="R1755" s="4">
        <f t="shared" si="109"/>
        <v>49.86</v>
      </c>
      <c r="S1755" s="4">
        <f t="shared" si="110"/>
        <v>44.037000000000006</v>
      </c>
      <c r="T1755" s="6">
        <f t="shared" si="111"/>
        <v>0.46899261957251032</v>
      </c>
    </row>
    <row r="1756" spans="1:20" ht="15.6">
      <c r="A1756" s="2">
        <v>2942</v>
      </c>
      <c r="B1756" s="10">
        <v>46261</v>
      </c>
      <c r="C1756" s="3">
        <f>YEAR(SalesDataTable[[#This Row],[Order Date]])</f>
        <v>2026</v>
      </c>
      <c r="D1756" s="13" t="str">
        <f>"Q"&amp;ROUNDUP(MONTH(SalesDataTable[[#This Row],[Order Date]])/3,0)</f>
        <v>Q3</v>
      </c>
      <c r="E1756" s="13">
        <f>MONTH(SalesDataTable[[#This Row],[Order Date]])</f>
        <v>8</v>
      </c>
      <c r="F1756" s="3" t="str">
        <f>TEXT(SalesDataTable[[#This Row],[Order Date]],"mmm")</f>
        <v>Aug</v>
      </c>
      <c r="G1756" s="3" t="s">
        <v>6</v>
      </c>
      <c r="H1756" s="3" t="s">
        <v>27</v>
      </c>
      <c r="I1756" s="3" t="s">
        <v>2</v>
      </c>
      <c r="J1756" s="3" t="s">
        <v>13</v>
      </c>
      <c r="K1756" s="3" t="s">
        <v>9</v>
      </c>
      <c r="L1756" s="3" t="s">
        <v>37</v>
      </c>
      <c r="M1756" s="7">
        <v>1</v>
      </c>
      <c r="N1756" s="4">
        <v>156.94999999999999</v>
      </c>
      <c r="O1756" s="5">
        <v>0</v>
      </c>
      <c r="P1756" s="4">
        <v>80.41</v>
      </c>
      <c r="Q1756" s="4">
        <f t="shared" si="108"/>
        <v>156.94999999999999</v>
      </c>
      <c r="R1756" s="4">
        <f t="shared" si="109"/>
        <v>80.41</v>
      </c>
      <c r="S1756" s="4">
        <f t="shared" si="110"/>
        <v>76.539999999999992</v>
      </c>
      <c r="T1756" s="6">
        <f t="shared" si="111"/>
        <v>0.48767123287671232</v>
      </c>
    </row>
    <row r="1757" spans="1:20" ht="15.6">
      <c r="A1757" s="2">
        <v>3211</v>
      </c>
      <c r="B1757" s="10">
        <v>46261</v>
      </c>
      <c r="C1757" s="3">
        <f>YEAR(SalesDataTable[[#This Row],[Order Date]])</f>
        <v>2026</v>
      </c>
      <c r="D1757" s="13" t="str">
        <f>"Q"&amp;ROUNDUP(MONTH(SalesDataTable[[#This Row],[Order Date]])/3,0)</f>
        <v>Q3</v>
      </c>
      <c r="E1757" s="13">
        <f>MONTH(SalesDataTable[[#This Row],[Order Date]])</f>
        <v>8</v>
      </c>
      <c r="F1757" s="3" t="str">
        <f>TEXT(SalesDataTable[[#This Row],[Order Date]],"mmm")</f>
        <v>Aug</v>
      </c>
      <c r="G1757" s="3" t="s">
        <v>6</v>
      </c>
      <c r="H1757" s="3" t="s">
        <v>49</v>
      </c>
      <c r="I1757" s="3" t="s">
        <v>19</v>
      </c>
      <c r="J1757" s="3" t="s">
        <v>16</v>
      </c>
      <c r="K1757" s="3" t="s">
        <v>4</v>
      </c>
      <c r="L1757" s="3" t="s">
        <v>26</v>
      </c>
      <c r="M1757" s="7">
        <v>3</v>
      </c>
      <c r="N1757" s="4">
        <v>41.33</v>
      </c>
      <c r="O1757" s="5">
        <v>0.05</v>
      </c>
      <c r="P1757" s="4">
        <v>17</v>
      </c>
      <c r="Q1757" s="4">
        <f t="shared" si="108"/>
        <v>117.79049999999999</v>
      </c>
      <c r="R1757" s="4">
        <f t="shared" si="109"/>
        <v>51</v>
      </c>
      <c r="S1757" s="4">
        <f t="shared" si="110"/>
        <v>66.790499999999994</v>
      </c>
      <c r="T1757" s="6">
        <f t="shared" si="111"/>
        <v>0.56702790123142355</v>
      </c>
    </row>
    <row r="1758" spans="1:20" ht="15.6">
      <c r="A1758" s="2">
        <v>3306</v>
      </c>
      <c r="B1758" s="10">
        <v>46261</v>
      </c>
      <c r="C1758" s="3">
        <f>YEAR(SalesDataTable[[#This Row],[Order Date]])</f>
        <v>2026</v>
      </c>
      <c r="D1758" s="13" t="str">
        <f>"Q"&amp;ROUNDUP(MONTH(SalesDataTable[[#This Row],[Order Date]])/3,0)</f>
        <v>Q3</v>
      </c>
      <c r="E1758" s="13">
        <f>MONTH(SalesDataTable[[#This Row],[Order Date]])</f>
        <v>8</v>
      </c>
      <c r="F1758" s="3" t="str">
        <f>TEXT(SalesDataTable[[#This Row],[Order Date]],"mmm")</f>
        <v>Aug</v>
      </c>
      <c r="G1758" s="3" t="s">
        <v>0</v>
      </c>
      <c r="H1758" s="3" t="s">
        <v>50</v>
      </c>
      <c r="I1758" s="3" t="s">
        <v>2</v>
      </c>
      <c r="J1758" s="3" t="s">
        <v>16</v>
      </c>
      <c r="K1758" s="3" t="s">
        <v>14</v>
      </c>
      <c r="L1758" s="3" t="s">
        <v>15</v>
      </c>
      <c r="M1758" s="7">
        <v>1</v>
      </c>
      <c r="N1758" s="4">
        <v>35.590000000000003</v>
      </c>
      <c r="O1758" s="5">
        <v>0</v>
      </c>
      <c r="P1758" s="4">
        <v>13.66</v>
      </c>
      <c r="Q1758" s="4">
        <f t="shared" si="108"/>
        <v>35.590000000000003</v>
      </c>
      <c r="R1758" s="4">
        <f t="shared" si="109"/>
        <v>13.66</v>
      </c>
      <c r="S1758" s="4">
        <f t="shared" si="110"/>
        <v>21.930000000000003</v>
      </c>
      <c r="T1758" s="6">
        <f t="shared" si="111"/>
        <v>0.61618432143860635</v>
      </c>
    </row>
    <row r="1759" spans="1:20" ht="15.6">
      <c r="A1759" s="2">
        <v>3837</v>
      </c>
      <c r="B1759" s="10">
        <v>46261</v>
      </c>
      <c r="C1759" s="3">
        <f>YEAR(SalesDataTable[[#This Row],[Order Date]])</f>
        <v>2026</v>
      </c>
      <c r="D1759" s="13" t="str">
        <f>"Q"&amp;ROUNDUP(MONTH(SalesDataTable[[#This Row],[Order Date]])/3,0)</f>
        <v>Q3</v>
      </c>
      <c r="E1759" s="13">
        <f>MONTH(SalesDataTable[[#This Row],[Order Date]])</f>
        <v>8</v>
      </c>
      <c r="F1759" s="3" t="str">
        <f>TEXT(SalesDataTable[[#This Row],[Order Date]],"mmm")</f>
        <v>Aug</v>
      </c>
      <c r="G1759" s="3" t="s">
        <v>20</v>
      </c>
      <c r="H1759" s="3" t="s">
        <v>33</v>
      </c>
      <c r="I1759" s="3" t="s">
        <v>2</v>
      </c>
      <c r="J1759" s="3" t="s">
        <v>3</v>
      </c>
      <c r="K1759" s="3" t="s">
        <v>23</v>
      </c>
      <c r="L1759" s="3" t="s">
        <v>24</v>
      </c>
      <c r="M1759" s="7">
        <v>2</v>
      </c>
      <c r="N1759" s="4">
        <v>335.87</v>
      </c>
      <c r="O1759" s="5">
        <v>0.1</v>
      </c>
      <c r="P1759" s="4">
        <v>196.54</v>
      </c>
      <c r="Q1759" s="4">
        <f t="shared" si="108"/>
        <v>604.56600000000003</v>
      </c>
      <c r="R1759" s="4">
        <f t="shared" si="109"/>
        <v>393.08</v>
      </c>
      <c r="S1759" s="4">
        <f t="shared" si="110"/>
        <v>211.48600000000005</v>
      </c>
      <c r="T1759" s="6">
        <f t="shared" si="111"/>
        <v>0.34981457773014035</v>
      </c>
    </row>
    <row r="1760" spans="1:20" ht="15.6">
      <c r="A1760" s="2">
        <v>4169</v>
      </c>
      <c r="B1760" s="10">
        <v>46261</v>
      </c>
      <c r="C1760" s="3">
        <f>YEAR(SalesDataTable[[#This Row],[Order Date]])</f>
        <v>2026</v>
      </c>
      <c r="D1760" s="13" t="str">
        <f>"Q"&amp;ROUNDUP(MONTH(SalesDataTable[[#This Row],[Order Date]])/3,0)</f>
        <v>Q3</v>
      </c>
      <c r="E1760" s="13">
        <f>MONTH(SalesDataTable[[#This Row],[Order Date]])</f>
        <v>8</v>
      </c>
      <c r="F1760" s="3" t="str">
        <f>TEXT(SalesDataTable[[#This Row],[Order Date]],"mmm")</f>
        <v>Aug</v>
      </c>
      <c r="G1760" s="3" t="s">
        <v>20</v>
      </c>
      <c r="H1760" s="3" t="s">
        <v>47</v>
      </c>
      <c r="I1760" s="3" t="s">
        <v>2</v>
      </c>
      <c r="J1760" s="3" t="s">
        <v>13</v>
      </c>
      <c r="K1760" s="3" t="s">
        <v>34</v>
      </c>
      <c r="L1760" s="3" t="s">
        <v>45</v>
      </c>
      <c r="M1760" s="7">
        <v>1</v>
      </c>
      <c r="N1760" s="4">
        <v>50.7</v>
      </c>
      <c r="O1760" s="5">
        <v>0.05</v>
      </c>
      <c r="P1760" s="4">
        <v>21.65</v>
      </c>
      <c r="Q1760" s="4">
        <f t="shared" si="108"/>
        <v>48.164999999999999</v>
      </c>
      <c r="R1760" s="4">
        <f t="shared" si="109"/>
        <v>21.65</v>
      </c>
      <c r="S1760" s="4">
        <f t="shared" si="110"/>
        <v>26.515000000000001</v>
      </c>
      <c r="T1760" s="6">
        <f t="shared" si="111"/>
        <v>0.55050347762898377</v>
      </c>
    </row>
    <row r="1761" spans="1:20" ht="15.6">
      <c r="A1761" s="2">
        <v>4452</v>
      </c>
      <c r="B1761" s="10">
        <v>46261</v>
      </c>
      <c r="C1761" s="3">
        <f>YEAR(SalesDataTable[[#This Row],[Order Date]])</f>
        <v>2026</v>
      </c>
      <c r="D1761" s="13" t="str">
        <f>"Q"&amp;ROUNDUP(MONTH(SalesDataTable[[#This Row],[Order Date]])/3,0)</f>
        <v>Q3</v>
      </c>
      <c r="E1761" s="13">
        <f>MONTH(SalesDataTable[[#This Row],[Order Date]])</f>
        <v>8</v>
      </c>
      <c r="F1761" s="3" t="str">
        <f>TEXT(SalesDataTable[[#This Row],[Order Date]],"mmm")</f>
        <v>Aug</v>
      </c>
      <c r="G1761" s="3" t="s">
        <v>11</v>
      </c>
      <c r="H1761" s="3" t="s">
        <v>12</v>
      </c>
      <c r="I1761" s="3" t="s">
        <v>28</v>
      </c>
      <c r="J1761" s="3" t="s">
        <v>13</v>
      </c>
      <c r="K1761" s="3" t="s">
        <v>9</v>
      </c>
      <c r="L1761" s="3" t="s">
        <v>37</v>
      </c>
      <c r="M1761" s="7">
        <v>3</v>
      </c>
      <c r="N1761" s="4">
        <v>152.76</v>
      </c>
      <c r="O1761" s="5">
        <v>0.1</v>
      </c>
      <c r="P1761" s="4">
        <v>77.36</v>
      </c>
      <c r="Q1761" s="4">
        <f t="shared" si="108"/>
        <v>412.452</v>
      </c>
      <c r="R1761" s="4">
        <f t="shared" si="109"/>
        <v>232.07999999999998</v>
      </c>
      <c r="S1761" s="4">
        <f t="shared" si="110"/>
        <v>180.37200000000001</v>
      </c>
      <c r="T1761" s="6">
        <f t="shared" si="111"/>
        <v>0.43731634226528182</v>
      </c>
    </row>
    <row r="1762" spans="1:20" ht="15.6">
      <c r="A1762" s="2">
        <v>4740</v>
      </c>
      <c r="B1762" s="10">
        <v>46261</v>
      </c>
      <c r="C1762" s="3">
        <f>YEAR(SalesDataTable[[#This Row],[Order Date]])</f>
        <v>2026</v>
      </c>
      <c r="D1762" s="13" t="str">
        <f>"Q"&amp;ROUNDUP(MONTH(SalesDataTable[[#This Row],[Order Date]])/3,0)</f>
        <v>Q3</v>
      </c>
      <c r="E1762" s="13">
        <f>MONTH(SalesDataTable[[#This Row],[Order Date]])</f>
        <v>8</v>
      </c>
      <c r="F1762" s="3" t="str">
        <f>TEXT(SalesDataTable[[#This Row],[Order Date]],"mmm")</f>
        <v>Aug</v>
      </c>
      <c r="G1762" s="3" t="s">
        <v>0</v>
      </c>
      <c r="H1762" s="3" t="s">
        <v>50</v>
      </c>
      <c r="I1762" s="3" t="s">
        <v>8</v>
      </c>
      <c r="J1762" s="3" t="s">
        <v>3</v>
      </c>
      <c r="K1762" s="3" t="s">
        <v>9</v>
      </c>
      <c r="L1762" s="3" t="s">
        <v>46</v>
      </c>
      <c r="M1762" s="7">
        <v>5</v>
      </c>
      <c r="N1762" s="4">
        <v>72.78</v>
      </c>
      <c r="O1762" s="5">
        <v>0.1</v>
      </c>
      <c r="P1762" s="4">
        <v>33.25</v>
      </c>
      <c r="Q1762" s="4">
        <f t="shared" si="108"/>
        <v>327.51</v>
      </c>
      <c r="R1762" s="4">
        <f t="shared" si="109"/>
        <v>166.25</v>
      </c>
      <c r="S1762" s="4">
        <f t="shared" si="110"/>
        <v>161.26</v>
      </c>
      <c r="T1762" s="6">
        <f t="shared" si="111"/>
        <v>0.49238191200268694</v>
      </c>
    </row>
    <row r="1763" spans="1:20" ht="15.6">
      <c r="A1763" s="2">
        <v>5000</v>
      </c>
      <c r="B1763" s="10">
        <v>46261</v>
      </c>
      <c r="C1763" s="3">
        <f>YEAR(SalesDataTable[[#This Row],[Order Date]])</f>
        <v>2026</v>
      </c>
      <c r="D1763" s="13" t="str">
        <f>"Q"&amp;ROUNDUP(MONTH(SalesDataTable[[#This Row],[Order Date]])/3,0)</f>
        <v>Q3</v>
      </c>
      <c r="E1763" s="13">
        <f>MONTH(SalesDataTable[[#This Row],[Order Date]])</f>
        <v>8</v>
      </c>
      <c r="F1763" s="3" t="str">
        <f>TEXT(SalesDataTable[[#This Row],[Order Date]],"mmm")</f>
        <v>Aug</v>
      </c>
      <c r="G1763" s="3" t="s">
        <v>6</v>
      </c>
      <c r="H1763" s="3" t="s">
        <v>43</v>
      </c>
      <c r="I1763" s="3" t="s">
        <v>28</v>
      </c>
      <c r="J1763" s="3" t="s">
        <v>13</v>
      </c>
      <c r="K1763" s="3" t="s">
        <v>14</v>
      </c>
      <c r="L1763" s="3" t="s">
        <v>15</v>
      </c>
      <c r="M1763" s="7">
        <v>2</v>
      </c>
      <c r="N1763" s="4">
        <v>37</v>
      </c>
      <c r="O1763" s="5">
        <v>0</v>
      </c>
      <c r="P1763" s="4">
        <v>13.83</v>
      </c>
      <c r="Q1763" s="4">
        <f t="shared" si="108"/>
        <v>74</v>
      </c>
      <c r="R1763" s="4">
        <f t="shared" si="109"/>
        <v>27.66</v>
      </c>
      <c r="S1763" s="4">
        <f t="shared" si="110"/>
        <v>46.34</v>
      </c>
      <c r="T1763" s="6">
        <f t="shared" si="111"/>
        <v>0.62621621621621626</v>
      </c>
    </row>
    <row r="1764" spans="1:20" ht="15.6">
      <c r="A1764" s="2">
        <v>5058</v>
      </c>
      <c r="B1764" s="10">
        <v>46261</v>
      </c>
      <c r="C1764" s="3">
        <f>YEAR(SalesDataTable[[#This Row],[Order Date]])</f>
        <v>2026</v>
      </c>
      <c r="D1764" s="13" t="str">
        <f>"Q"&amp;ROUNDUP(MONTH(SalesDataTable[[#This Row],[Order Date]])/3,0)</f>
        <v>Q3</v>
      </c>
      <c r="E1764" s="13">
        <f>MONTH(SalesDataTable[[#This Row],[Order Date]])</f>
        <v>8</v>
      </c>
      <c r="F1764" s="3" t="str">
        <f>TEXT(SalesDataTable[[#This Row],[Order Date]],"mmm")</f>
        <v>Aug</v>
      </c>
      <c r="G1764" s="3" t="s">
        <v>6</v>
      </c>
      <c r="H1764" s="3" t="s">
        <v>41</v>
      </c>
      <c r="I1764" s="3" t="s">
        <v>8</v>
      </c>
      <c r="J1764" s="3" t="s">
        <v>16</v>
      </c>
      <c r="K1764" s="3" t="s">
        <v>4</v>
      </c>
      <c r="L1764" s="3" t="s">
        <v>26</v>
      </c>
      <c r="M1764" s="7">
        <v>6</v>
      </c>
      <c r="N1764" s="4">
        <v>41.33</v>
      </c>
      <c r="O1764" s="5">
        <v>0.2</v>
      </c>
      <c r="P1764" s="4">
        <v>17.02</v>
      </c>
      <c r="Q1764" s="4">
        <f t="shared" si="108"/>
        <v>198.38400000000001</v>
      </c>
      <c r="R1764" s="4">
        <f t="shared" si="109"/>
        <v>102.12</v>
      </c>
      <c r="S1764" s="4">
        <f t="shared" si="110"/>
        <v>96.26400000000001</v>
      </c>
      <c r="T1764" s="6">
        <f t="shared" si="111"/>
        <v>0.48524074522138883</v>
      </c>
    </row>
    <row r="1765" spans="1:20" ht="15.6">
      <c r="A1765" s="2">
        <v>496</v>
      </c>
      <c r="B1765" s="10">
        <v>46262</v>
      </c>
      <c r="C1765" s="3">
        <f>YEAR(SalesDataTable[[#This Row],[Order Date]])</f>
        <v>2026</v>
      </c>
      <c r="D1765" s="13" t="str">
        <f>"Q"&amp;ROUNDUP(MONTH(SalesDataTable[[#This Row],[Order Date]])/3,0)</f>
        <v>Q3</v>
      </c>
      <c r="E1765" s="13">
        <f>MONTH(SalesDataTable[[#This Row],[Order Date]])</f>
        <v>8</v>
      </c>
      <c r="F1765" s="3" t="str">
        <f>TEXT(SalesDataTable[[#This Row],[Order Date]],"mmm")</f>
        <v>Aug</v>
      </c>
      <c r="G1765" s="3" t="s">
        <v>0</v>
      </c>
      <c r="H1765" s="3" t="s">
        <v>50</v>
      </c>
      <c r="I1765" s="3" t="s">
        <v>19</v>
      </c>
      <c r="J1765" s="3" t="s">
        <v>3</v>
      </c>
      <c r="K1765" s="3" t="s">
        <v>34</v>
      </c>
      <c r="L1765" s="3" t="s">
        <v>42</v>
      </c>
      <c r="M1765" s="7">
        <v>1</v>
      </c>
      <c r="N1765" s="4">
        <v>37.020000000000003</v>
      </c>
      <c r="O1765" s="5">
        <v>0</v>
      </c>
      <c r="P1765" s="4">
        <v>13.64</v>
      </c>
      <c r="Q1765" s="4">
        <f t="shared" si="108"/>
        <v>37.020000000000003</v>
      </c>
      <c r="R1765" s="4">
        <f t="shared" si="109"/>
        <v>13.64</v>
      </c>
      <c r="S1765" s="4">
        <f t="shared" si="110"/>
        <v>23.380000000000003</v>
      </c>
      <c r="T1765" s="6">
        <f t="shared" si="111"/>
        <v>0.63155051323608857</v>
      </c>
    </row>
    <row r="1766" spans="1:20" ht="15.6">
      <c r="A1766" s="2">
        <v>1343</v>
      </c>
      <c r="B1766" s="10">
        <v>46262</v>
      </c>
      <c r="C1766" s="3">
        <f>YEAR(SalesDataTable[[#This Row],[Order Date]])</f>
        <v>2026</v>
      </c>
      <c r="D1766" s="13" t="str">
        <f>"Q"&amp;ROUNDUP(MONTH(SalesDataTable[[#This Row],[Order Date]])/3,0)</f>
        <v>Q3</v>
      </c>
      <c r="E1766" s="13">
        <f>MONTH(SalesDataTable[[#This Row],[Order Date]])</f>
        <v>8</v>
      </c>
      <c r="F1766" s="3" t="str">
        <f>TEXT(SalesDataTable[[#This Row],[Order Date]],"mmm")</f>
        <v>Aug</v>
      </c>
      <c r="G1766" s="3" t="s">
        <v>20</v>
      </c>
      <c r="H1766" s="3" t="s">
        <v>33</v>
      </c>
      <c r="I1766" s="3" t="s">
        <v>2</v>
      </c>
      <c r="J1766" s="3" t="s">
        <v>13</v>
      </c>
      <c r="K1766" s="3" t="s">
        <v>23</v>
      </c>
      <c r="L1766" s="3" t="s">
        <v>40</v>
      </c>
      <c r="M1766" s="7">
        <v>1</v>
      </c>
      <c r="N1766" s="4">
        <v>81.06</v>
      </c>
      <c r="O1766" s="5">
        <v>0</v>
      </c>
      <c r="P1766" s="4">
        <v>38.43</v>
      </c>
      <c r="Q1766" s="4">
        <f t="shared" si="108"/>
        <v>81.06</v>
      </c>
      <c r="R1766" s="4">
        <f t="shared" si="109"/>
        <v>38.43</v>
      </c>
      <c r="S1766" s="4">
        <f t="shared" si="110"/>
        <v>42.63</v>
      </c>
      <c r="T1766" s="6">
        <f t="shared" si="111"/>
        <v>0.52590673575129532</v>
      </c>
    </row>
    <row r="1767" spans="1:20" ht="15.6">
      <c r="A1767" s="2">
        <v>1455</v>
      </c>
      <c r="B1767" s="10">
        <v>46262</v>
      </c>
      <c r="C1767" s="3">
        <f>YEAR(SalesDataTable[[#This Row],[Order Date]])</f>
        <v>2026</v>
      </c>
      <c r="D1767" s="13" t="str">
        <f>"Q"&amp;ROUNDUP(MONTH(SalesDataTable[[#This Row],[Order Date]])/3,0)</f>
        <v>Q3</v>
      </c>
      <c r="E1767" s="13">
        <f>MONTH(SalesDataTable[[#This Row],[Order Date]])</f>
        <v>8</v>
      </c>
      <c r="F1767" s="3" t="str">
        <f>TEXT(SalesDataTable[[#This Row],[Order Date]],"mmm")</f>
        <v>Aug</v>
      </c>
      <c r="G1767" s="3" t="s">
        <v>11</v>
      </c>
      <c r="H1767" s="3" t="s">
        <v>12</v>
      </c>
      <c r="I1767" s="3" t="s">
        <v>2</v>
      </c>
      <c r="J1767" s="3" t="s">
        <v>13</v>
      </c>
      <c r="K1767" s="3" t="s">
        <v>4</v>
      </c>
      <c r="L1767" s="3" t="s">
        <v>22</v>
      </c>
      <c r="M1767" s="7">
        <v>2</v>
      </c>
      <c r="N1767" s="4">
        <v>51.91</v>
      </c>
      <c r="O1767" s="5">
        <v>0</v>
      </c>
      <c r="P1767" s="4">
        <v>21.94</v>
      </c>
      <c r="Q1767" s="4">
        <f t="shared" si="108"/>
        <v>103.82</v>
      </c>
      <c r="R1767" s="4">
        <f t="shared" si="109"/>
        <v>43.88</v>
      </c>
      <c r="S1767" s="4">
        <f t="shared" si="110"/>
        <v>59.939999999999991</v>
      </c>
      <c r="T1767" s="6">
        <f t="shared" si="111"/>
        <v>0.57734540550953573</v>
      </c>
    </row>
    <row r="1768" spans="1:20" ht="15.6">
      <c r="A1768" s="2">
        <v>1632</v>
      </c>
      <c r="B1768" s="10">
        <v>46262</v>
      </c>
      <c r="C1768" s="3">
        <f>YEAR(SalesDataTable[[#This Row],[Order Date]])</f>
        <v>2026</v>
      </c>
      <c r="D1768" s="13" t="str">
        <f>"Q"&amp;ROUNDUP(MONTH(SalesDataTable[[#This Row],[Order Date]])/3,0)</f>
        <v>Q3</v>
      </c>
      <c r="E1768" s="13">
        <f>MONTH(SalesDataTable[[#This Row],[Order Date]])</f>
        <v>8</v>
      </c>
      <c r="F1768" s="3" t="str">
        <f>TEXT(SalesDataTable[[#This Row],[Order Date]],"mmm")</f>
        <v>Aug</v>
      </c>
      <c r="G1768" s="3" t="s">
        <v>20</v>
      </c>
      <c r="H1768" s="3" t="s">
        <v>31</v>
      </c>
      <c r="I1768" s="3" t="s">
        <v>28</v>
      </c>
      <c r="J1768" s="3" t="s">
        <v>13</v>
      </c>
      <c r="K1768" s="3" t="s">
        <v>14</v>
      </c>
      <c r="L1768" s="3" t="s">
        <v>15</v>
      </c>
      <c r="M1768" s="7">
        <v>1</v>
      </c>
      <c r="N1768" s="4">
        <v>35.700000000000003</v>
      </c>
      <c r="O1768" s="5">
        <v>0.05</v>
      </c>
      <c r="P1768" s="4">
        <v>13.45</v>
      </c>
      <c r="Q1768" s="4">
        <f t="shared" si="108"/>
        <v>33.914999999999999</v>
      </c>
      <c r="R1768" s="4">
        <f t="shared" si="109"/>
        <v>13.45</v>
      </c>
      <c r="S1768" s="4">
        <f t="shared" si="110"/>
        <v>20.465</v>
      </c>
      <c r="T1768" s="6">
        <f t="shared" si="111"/>
        <v>0.60342031549461894</v>
      </c>
    </row>
    <row r="1769" spans="1:20" ht="15.6">
      <c r="A1769" s="2">
        <v>1817</v>
      </c>
      <c r="B1769" s="10">
        <v>46262</v>
      </c>
      <c r="C1769" s="3">
        <f>YEAR(SalesDataTable[[#This Row],[Order Date]])</f>
        <v>2026</v>
      </c>
      <c r="D1769" s="13" t="str">
        <f>"Q"&amp;ROUNDUP(MONTH(SalesDataTable[[#This Row],[Order Date]])/3,0)</f>
        <v>Q3</v>
      </c>
      <c r="E1769" s="13">
        <f>MONTH(SalesDataTable[[#This Row],[Order Date]])</f>
        <v>8</v>
      </c>
      <c r="F1769" s="3" t="str">
        <f>TEXT(SalesDataTable[[#This Row],[Order Date]],"mmm")</f>
        <v>Aug</v>
      </c>
      <c r="G1769" s="3" t="s">
        <v>0</v>
      </c>
      <c r="H1769" s="3" t="s">
        <v>36</v>
      </c>
      <c r="I1769" s="3" t="s">
        <v>19</v>
      </c>
      <c r="J1769" s="3" t="s">
        <v>13</v>
      </c>
      <c r="K1769" s="3" t="s">
        <v>34</v>
      </c>
      <c r="L1769" s="3" t="s">
        <v>42</v>
      </c>
      <c r="M1769" s="7">
        <v>1</v>
      </c>
      <c r="N1769" s="4">
        <v>36.590000000000003</v>
      </c>
      <c r="O1769" s="5">
        <v>0.05</v>
      </c>
      <c r="P1769" s="4">
        <v>14.15</v>
      </c>
      <c r="Q1769" s="4">
        <f t="shared" si="108"/>
        <v>34.7605</v>
      </c>
      <c r="R1769" s="4">
        <f t="shared" si="109"/>
        <v>14.15</v>
      </c>
      <c r="S1769" s="4">
        <f t="shared" si="110"/>
        <v>20.610500000000002</v>
      </c>
      <c r="T1769" s="6">
        <f t="shared" si="111"/>
        <v>0.59292875534011313</v>
      </c>
    </row>
    <row r="1770" spans="1:20" ht="15.6">
      <c r="A1770" s="2">
        <v>2993</v>
      </c>
      <c r="B1770" s="10">
        <v>46262</v>
      </c>
      <c r="C1770" s="3">
        <f>YEAR(SalesDataTable[[#This Row],[Order Date]])</f>
        <v>2026</v>
      </c>
      <c r="D1770" s="13" t="str">
        <f>"Q"&amp;ROUNDUP(MONTH(SalesDataTable[[#This Row],[Order Date]])/3,0)</f>
        <v>Q3</v>
      </c>
      <c r="E1770" s="13">
        <f>MONTH(SalesDataTable[[#This Row],[Order Date]])</f>
        <v>8</v>
      </c>
      <c r="F1770" s="3" t="str">
        <f>TEXT(SalesDataTable[[#This Row],[Order Date]],"mmm")</f>
        <v>Aug</v>
      </c>
      <c r="G1770" s="3" t="s">
        <v>6</v>
      </c>
      <c r="H1770" s="3" t="s">
        <v>43</v>
      </c>
      <c r="I1770" s="3" t="s">
        <v>8</v>
      </c>
      <c r="J1770" s="3" t="s">
        <v>16</v>
      </c>
      <c r="K1770" s="3" t="s">
        <v>14</v>
      </c>
      <c r="L1770" s="3" t="s">
        <v>15</v>
      </c>
      <c r="M1770" s="7">
        <v>3</v>
      </c>
      <c r="N1770" s="4">
        <v>35.520000000000003</v>
      </c>
      <c r="O1770" s="5">
        <v>0.1</v>
      </c>
      <c r="P1770" s="4">
        <v>13.78</v>
      </c>
      <c r="Q1770" s="4">
        <f t="shared" si="108"/>
        <v>95.904000000000011</v>
      </c>
      <c r="R1770" s="4">
        <f t="shared" si="109"/>
        <v>41.339999999999996</v>
      </c>
      <c r="S1770" s="4">
        <f t="shared" si="110"/>
        <v>54.564000000000014</v>
      </c>
      <c r="T1770" s="6">
        <f t="shared" si="111"/>
        <v>0.56894394394394399</v>
      </c>
    </row>
    <row r="1771" spans="1:20" ht="15.6">
      <c r="A1771" s="2">
        <v>4676</v>
      </c>
      <c r="B1771" s="10">
        <v>46262</v>
      </c>
      <c r="C1771" s="3">
        <f>YEAR(SalesDataTable[[#This Row],[Order Date]])</f>
        <v>2026</v>
      </c>
      <c r="D1771" s="13" t="str">
        <f>"Q"&amp;ROUNDUP(MONTH(SalesDataTable[[#This Row],[Order Date]])/3,0)</f>
        <v>Q3</v>
      </c>
      <c r="E1771" s="13">
        <f>MONTH(SalesDataTable[[#This Row],[Order Date]])</f>
        <v>8</v>
      </c>
      <c r="F1771" s="3" t="str">
        <f>TEXT(SalesDataTable[[#This Row],[Order Date]],"mmm")</f>
        <v>Aug</v>
      </c>
      <c r="G1771" s="3" t="s">
        <v>20</v>
      </c>
      <c r="H1771" s="3" t="s">
        <v>47</v>
      </c>
      <c r="I1771" s="3" t="s">
        <v>19</v>
      </c>
      <c r="J1771" s="3" t="s">
        <v>13</v>
      </c>
      <c r="K1771" s="3" t="s">
        <v>4</v>
      </c>
      <c r="L1771" s="3" t="s">
        <v>5</v>
      </c>
      <c r="M1771" s="7">
        <v>2</v>
      </c>
      <c r="N1771" s="4">
        <v>81.88</v>
      </c>
      <c r="O1771" s="5">
        <v>0.1</v>
      </c>
      <c r="P1771" s="4">
        <v>42.87</v>
      </c>
      <c r="Q1771" s="4">
        <f t="shared" si="108"/>
        <v>147.38399999999999</v>
      </c>
      <c r="R1771" s="4">
        <f t="shared" si="109"/>
        <v>85.74</v>
      </c>
      <c r="S1771" s="4">
        <f t="shared" si="110"/>
        <v>61.643999999999991</v>
      </c>
      <c r="T1771" s="6">
        <f t="shared" si="111"/>
        <v>0.41825435596808336</v>
      </c>
    </row>
    <row r="1772" spans="1:20" ht="15.6">
      <c r="A1772" s="2">
        <v>5105</v>
      </c>
      <c r="B1772" s="10">
        <v>46262</v>
      </c>
      <c r="C1772" s="3">
        <f>YEAR(SalesDataTable[[#This Row],[Order Date]])</f>
        <v>2026</v>
      </c>
      <c r="D1772" s="13" t="str">
        <f>"Q"&amp;ROUNDUP(MONTH(SalesDataTable[[#This Row],[Order Date]])/3,0)</f>
        <v>Q3</v>
      </c>
      <c r="E1772" s="13">
        <f>MONTH(SalesDataTable[[#This Row],[Order Date]])</f>
        <v>8</v>
      </c>
      <c r="F1772" s="3" t="str">
        <f>TEXT(SalesDataTable[[#This Row],[Order Date]],"mmm")</f>
        <v>Aug</v>
      </c>
      <c r="G1772" s="3" t="s">
        <v>20</v>
      </c>
      <c r="H1772" s="3" t="s">
        <v>31</v>
      </c>
      <c r="I1772" s="3" t="s">
        <v>2</v>
      </c>
      <c r="J1772" s="3" t="s">
        <v>16</v>
      </c>
      <c r="K1772" s="3" t="s">
        <v>14</v>
      </c>
      <c r="L1772" s="3" t="s">
        <v>32</v>
      </c>
      <c r="M1772" s="7">
        <v>4</v>
      </c>
      <c r="N1772" s="4">
        <v>46.54</v>
      </c>
      <c r="O1772" s="5">
        <v>0</v>
      </c>
      <c r="P1772" s="4">
        <v>18.86</v>
      </c>
      <c r="Q1772" s="4">
        <f t="shared" si="108"/>
        <v>186.16</v>
      </c>
      <c r="R1772" s="4">
        <f t="shared" si="109"/>
        <v>75.44</v>
      </c>
      <c r="S1772" s="4">
        <f t="shared" si="110"/>
        <v>110.72</v>
      </c>
      <c r="T1772" s="6">
        <f t="shared" si="111"/>
        <v>0.5947571981091534</v>
      </c>
    </row>
    <row r="1773" spans="1:20" ht="15.6">
      <c r="A1773" s="2">
        <v>223</v>
      </c>
      <c r="B1773" s="10">
        <v>46263</v>
      </c>
      <c r="C1773" s="3">
        <f>YEAR(SalesDataTable[[#This Row],[Order Date]])</f>
        <v>2026</v>
      </c>
      <c r="D1773" s="13" t="str">
        <f>"Q"&amp;ROUNDUP(MONTH(SalesDataTable[[#This Row],[Order Date]])/3,0)</f>
        <v>Q3</v>
      </c>
      <c r="E1773" s="13">
        <f>MONTH(SalesDataTable[[#This Row],[Order Date]])</f>
        <v>8</v>
      </c>
      <c r="F1773" s="3" t="str">
        <f>TEXT(SalesDataTable[[#This Row],[Order Date]],"mmm")</f>
        <v>Aug</v>
      </c>
      <c r="G1773" s="3" t="s">
        <v>11</v>
      </c>
      <c r="H1773" s="3" t="s">
        <v>12</v>
      </c>
      <c r="I1773" s="3" t="s">
        <v>19</v>
      </c>
      <c r="J1773" s="3" t="s">
        <v>3</v>
      </c>
      <c r="K1773" s="3" t="s">
        <v>34</v>
      </c>
      <c r="L1773" s="3" t="s">
        <v>45</v>
      </c>
      <c r="M1773" s="7">
        <v>1</v>
      </c>
      <c r="N1773" s="4">
        <v>49.79</v>
      </c>
      <c r="O1773" s="5">
        <v>0</v>
      </c>
      <c r="P1773" s="4">
        <v>21.43</v>
      </c>
      <c r="Q1773" s="4">
        <f t="shared" si="108"/>
        <v>49.79</v>
      </c>
      <c r="R1773" s="4">
        <f t="shared" si="109"/>
        <v>21.43</v>
      </c>
      <c r="S1773" s="4">
        <f t="shared" si="110"/>
        <v>28.36</v>
      </c>
      <c r="T1773" s="6">
        <f t="shared" si="111"/>
        <v>0.56959228760795344</v>
      </c>
    </row>
    <row r="1774" spans="1:20" ht="15.6">
      <c r="A1774" s="2">
        <v>1023</v>
      </c>
      <c r="B1774" s="10">
        <v>46263</v>
      </c>
      <c r="C1774" s="3">
        <f>YEAR(SalesDataTable[[#This Row],[Order Date]])</f>
        <v>2026</v>
      </c>
      <c r="D1774" s="13" t="str">
        <f>"Q"&amp;ROUNDUP(MONTH(SalesDataTable[[#This Row],[Order Date]])/3,0)</f>
        <v>Q3</v>
      </c>
      <c r="E1774" s="13">
        <f>MONTH(SalesDataTable[[#This Row],[Order Date]])</f>
        <v>8</v>
      </c>
      <c r="F1774" s="3" t="str">
        <f>TEXT(SalesDataTable[[#This Row],[Order Date]],"mmm")</f>
        <v>Aug</v>
      </c>
      <c r="G1774" s="3" t="s">
        <v>11</v>
      </c>
      <c r="H1774" s="3" t="s">
        <v>18</v>
      </c>
      <c r="I1774" s="3" t="s">
        <v>2</v>
      </c>
      <c r="J1774" s="3" t="s">
        <v>13</v>
      </c>
      <c r="K1774" s="3" t="s">
        <v>9</v>
      </c>
      <c r="L1774" s="3" t="s">
        <v>10</v>
      </c>
      <c r="M1774" s="7">
        <v>6</v>
      </c>
      <c r="N1774" s="4">
        <v>90.19</v>
      </c>
      <c r="O1774" s="5">
        <v>0</v>
      </c>
      <c r="P1774" s="4">
        <v>45.61</v>
      </c>
      <c r="Q1774" s="4">
        <f t="shared" si="108"/>
        <v>541.14</v>
      </c>
      <c r="R1774" s="4">
        <f t="shared" si="109"/>
        <v>273.65999999999997</v>
      </c>
      <c r="S1774" s="4">
        <f t="shared" si="110"/>
        <v>267.48</v>
      </c>
      <c r="T1774" s="6">
        <f t="shared" si="111"/>
        <v>0.4942898325756736</v>
      </c>
    </row>
    <row r="1775" spans="1:20" ht="15.6">
      <c r="A1775" s="2">
        <v>1694</v>
      </c>
      <c r="B1775" s="10">
        <v>46263</v>
      </c>
      <c r="C1775" s="3">
        <f>YEAR(SalesDataTable[[#This Row],[Order Date]])</f>
        <v>2026</v>
      </c>
      <c r="D1775" s="13" t="str">
        <f>"Q"&amp;ROUNDUP(MONTH(SalesDataTable[[#This Row],[Order Date]])/3,0)</f>
        <v>Q3</v>
      </c>
      <c r="E1775" s="13">
        <f>MONTH(SalesDataTable[[#This Row],[Order Date]])</f>
        <v>8</v>
      </c>
      <c r="F1775" s="3" t="str">
        <f>TEXT(SalesDataTable[[#This Row],[Order Date]],"mmm")</f>
        <v>Aug</v>
      </c>
      <c r="G1775" s="3" t="s">
        <v>6</v>
      </c>
      <c r="H1775" s="3" t="s">
        <v>43</v>
      </c>
      <c r="I1775" s="3" t="s">
        <v>2</v>
      </c>
      <c r="J1775" s="3" t="s">
        <v>13</v>
      </c>
      <c r="K1775" s="3" t="s">
        <v>9</v>
      </c>
      <c r="L1775" s="3" t="s">
        <v>46</v>
      </c>
      <c r="M1775" s="7">
        <v>1</v>
      </c>
      <c r="N1775" s="4">
        <v>70.38</v>
      </c>
      <c r="O1775" s="5">
        <v>0.15</v>
      </c>
      <c r="P1775" s="4">
        <v>32.64</v>
      </c>
      <c r="Q1775" s="4">
        <f t="shared" si="108"/>
        <v>59.822999999999993</v>
      </c>
      <c r="R1775" s="4">
        <f t="shared" si="109"/>
        <v>32.64</v>
      </c>
      <c r="S1775" s="4">
        <f t="shared" si="110"/>
        <v>27.182999999999993</v>
      </c>
      <c r="T1775" s="6">
        <f t="shared" si="111"/>
        <v>0.45439045183290699</v>
      </c>
    </row>
    <row r="1776" spans="1:20" ht="15.6">
      <c r="A1776" s="2">
        <v>2006</v>
      </c>
      <c r="B1776" s="10">
        <v>46263</v>
      </c>
      <c r="C1776" s="3">
        <f>YEAR(SalesDataTable[[#This Row],[Order Date]])</f>
        <v>2026</v>
      </c>
      <c r="D1776" s="13" t="str">
        <f>"Q"&amp;ROUNDUP(MONTH(SalesDataTable[[#This Row],[Order Date]])/3,0)</f>
        <v>Q3</v>
      </c>
      <c r="E1776" s="13">
        <f>MONTH(SalesDataTable[[#This Row],[Order Date]])</f>
        <v>8</v>
      </c>
      <c r="F1776" s="3" t="str">
        <f>TEXT(SalesDataTable[[#This Row],[Order Date]],"mmm")</f>
        <v>Aug</v>
      </c>
      <c r="G1776" s="3" t="s">
        <v>20</v>
      </c>
      <c r="H1776" s="3" t="s">
        <v>47</v>
      </c>
      <c r="I1776" s="3" t="s">
        <v>2</v>
      </c>
      <c r="J1776" s="3" t="s">
        <v>13</v>
      </c>
      <c r="K1776" s="3" t="s">
        <v>14</v>
      </c>
      <c r="L1776" s="3" t="s">
        <v>32</v>
      </c>
      <c r="M1776" s="7">
        <v>1</v>
      </c>
      <c r="N1776" s="4">
        <v>46.43</v>
      </c>
      <c r="O1776" s="5">
        <v>0</v>
      </c>
      <c r="P1776" s="4">
        <v>18.2</v>
      </c>
      <c r="Q1776" s="4">
        <f t="shared" si="108"/>
        <v>46.43</v>
      </c>
      <c r="R1776" s="4">
        <f t="shared" si="109"/>
        <v>18.2</v>
      </c>
      <c r="S1776" s="4">
        <f t="shared" si="110"/>
        <v>28.23</v>
      </c>
      <c r="T1776" s="6">
        <f t="shared" si="111"/>
        <v>0.60801206116734874</v>
      </c>
    </row>
    <row r="1777" spans="1:20" ht="15.6">
      <c r="A1777" s="2">
        <v>3026</v>
      </c>
      <c r="B1777" s="10">
        <v>46263</v>
      </c>
      <c r="C1777" s="3">
        <f>YEAR(SalesDataTable[[#This Row],[Order Date]])</f>
        <v>2026</v>
      </c>
      <c r="D1777" s="13" t="str">
        <f>"Q"&amp;ROUNDUP(MONTH(SalesDataTable[[#This Row],[Order Date]])/3,0)</f>
        <v>Q3</v>
      </c>
      <c r="E1777" s="13">
        <f>MONTH(SalesDataTable[[#This Row],[Order Date]])</f>
        <v>8</v>
      </c>
      <c r="F1777" s="3" t="str">
        <f>TEXT(SalesDataTable[[#This Row],[Order Date]],"mmm")</f>
        <v>Aug</v>
      </c>
      <c r="G1777" s="3" t="s">
        <v>0</v>
      </c>
      <c r="H1777" s="3" t="s">
        <v>1</v>
      </c>
      <c r="I1777" s="3" t="s">
        <v>2</v>
      </c>
      <c r="J1777" s="3" t="s">
        <v>13</v>
      </c>
      <c r="K1777" s="3" t="s">
        <v>23</v>
      </c>
      <c r="L1777" s="3" t="s">
        <v>29</v>
      </c>
      <c r="M1777" s="7">
        <v>1</v>
      </c>
      <c r="N1777" s="4">
        <v>194.75</v>
      </c>
      <c r="O1777" s="5">
        <v>0.05</v>
      </c>
      <c r="P1777" s="4">
        <v>105.94</v>
      </c>
      <c r="Q1777" s="4">
        <f t="shared" si="108"/>
        <v>185.01249999999999</v>
      </c>
      <c r="R1777" s="4">
        <f t="shared" si="109"/>
        <v>105.94</v>
      </c>
      <c r="S1777" s="4">
        <f t="shared" si="110"/>
        <v>79.072499999999991</v>
      </c>
      <c r="T1777" s="6">
        <f t="shared" si="111"/>
        <v>0.42739004121343149</v>
      </c>
    </row>
    <row r="1778" spans="1:20" ht="15.6">
      <c r="A1778" s="2">
        <v>3057</v>
      </c>
      <c r="B1778" s="10">
        <v>46263</v>
      </c>
      <c r="C1778" s="3">
        <f>YEAR(SalesDataTable[[#This Row],[Order Date]])</f>
        <v>2026</v>
      </c>
      <c r="D1778" s="13" t="str">
        <f>"Q"&amp;ROUNDUP(MONTH(SalesDataTable[[#This Row],[Order Date]])/3,0)</f>
        <v>Q3</v>
      </c>
      <c r="E1778" s="13">
        <f>MONTH(SalesDataTable[[#This Row],[Order Date]])</f>
        <v>8</v>
      </c>
      <c r="F1778" s="3" t="str">
        <f>TEXT(SalesDataTable[[#This Row],[Order Date]],"mmm")</f>
        <v>Aug</v>
      </c>
      <c r="G1778" s="3" t="s">
        <v>6</v>
      </c>
      <c r="H1778" s="3" t="s">
        <v>49</v>
      </c>
      <c r="I1778" s="3" t="s">
        <v>19</v>
      </c>
      <c r="J1778" s="3" t="s">
        <v>3</v>
      </c>
      <c r="K1778" s="3" t="s">
        <v>9</v>
      </c>
      <c r="L1778" s="3" t="s">
        <v>17</v>
      </c>
      <c r="M1778" s="7">
        <v>2</v>
      </c>
      <c r="N1778" s="4">
        <v>142.16</v>
      </c>
      <c r="O1778" s="5">
        <v>0</v>
      </c>
      <c r="P1778" s="4">
        <v>79.36</v>
      </c>
      <c r="Q1778" s="4">
        <f t="shared" si="108"/>
        <v>284.32</v>
      </c>
      <c r="R1778" s="4">
        <f t="shared" si="109"/>
        <v>158.72</v>
      </c>
      <c r="S1778" s="4">
        <f t="shared" si="110"/>
        <v>125.6</v>
      </c>
      <c r="T1778" s="6">
        <f t="shared" si="111"/>
        <v>0.44175576814856499</v>
      </c>
    </row>
    <row r="1779" spans="1:20" ht="15.6">
      <c r="A1779" s="2">
        <v>3112</v>
      </c>
      <c r="B1779" s="10">
        <v>46263</v>
      </c>
      <c r="C1779" s="3">
        <f>YEAR(SalesDataTable[[#This Row],[Order Date]])</f>
        <v>2026</v>
      </c>
      <c r="D1779" s="13" t="str">
        <f>"Q"&amp;ROUNDUP(MONTH(SalesDataTable[[#This Row],[Order Date]])/3,0)</f>
        <v>Q3</v>
      </c>
      <c r="E1779" s="13">
        <f>MONTH(SalesDataTable[[#This Row],[Order Date]])</f>
        <v>8</v>
      </c>
      <c r="F1779" s="3" t="str">
        <f>TEXT(SalesDataTable[[#This Row],[Order Date]],"mmm")</f>
        <v>Aug</v>
      </c>
      <c r="G1779" s="3" t="s">
        <v>20</v>
      </c>
      <c r="H1779" s="3" t="s">
        <v>33</v>
      </c>
      <c r="I1779" s="3" t="s">
        <v>2</v>
      </c>
      <c r="J1779" s="3" t="s">
        <v>16</v>
      </c>
      <c r="K1779" s="3" t="s">
        <v>14</v>
      </c>
      <c r="L1779" s="3" t="s">
        <v>32</v>
      </c>
      <c r="M1779" s="7">
        <v>2</v>
      </c>
      <c r="N1779" s="4">
        <v>47.69</v>
      </c>
      <c r="O1779" s="5">
        <v>0.05</v>
      </c>
      <c r="P1779" s="4">
        <v>18.8</v>
      </c>
      <c r="Q1779" s="4">
        <f t="shared" si="108"/>
        <v>90.61099999999999</v>
      </c>
      <c r="R1779" s="4">
        <f t="shared" si="109"/>
        <v>37.6</v>
      </c>
      <c r="S1779" s="4">
        <f t="shared" si="110"/>
        <v>53.010999999999989</v>
      </c>
      <c r="T1779" s="6">
        <f t="shared" si="111"/>
        <v>0.58503934400900548</v>
      </c>
    </row>
    <row r="1780" spans="1:20" ht="15.6">
      <c r="A1780" s="2">
        <v>3137</v>
      </c>
      <c r="B1780" s="10">
        <v>46263</v>
      </c>
      <c r="C1780" s="3">
        <f>YEAR(SalesDataTable[[#This Row],[Order Date]])</f>
        <v>2026</v>
      </c>
      <c r="D1780" s="13" t="str">
        <f>"Q"&amp;ROUNDUP(MONTH(SalesDataTable[[#This Row],[Order Date]])/3,0)</f>
        <v>Q3</v>
      </c>
      <c r="E1780" s="13">
        <f>MONTH(SalesDataTable[[#This Row],[Order Date]])</f>
        <v>8</v>
      </c>
      <c r="F1780" s="3" t="str">
        <f>TEXT(SalesDataTable[[#This Row],[Order Date]],"mmm")</f>
        <v>Aug</v>
      </c>
      <c r="G1780" s="3" t="s">
        <v>11</v>
      </c>
      <c r="H1780" s="3" t="s">
        <v>25</v>
      </c>
      <c r="I1780" s="3" t="s">
        <v>19</v>
      </c>
      <c r="J1780" s="3" t="s">
        <v>13</v>
      </c>
      <c r="K1780" s="3" t="s">
        <v>14</v>
      </c>
      <c r="L1780" s="3" t="s">
        <v>48</v>
      </c>
      <c r="M1780" s="7">
        <v>3</v>
      </c>
      <c r="N1780" s="4">
        <v>164.51</v>
      </c>
      <c r="O1780" s="5">
        <v>0</v>
      </c>
      <c r="P1780" s="4">
        <v>86.76</v>
      </c>
      <c r="Q1780" s="4">
        <f t="shared" si="108"/>
        <v>493.53</v>
      </c>
      <c r="R1780" s="4">
        <f t="shared" si="109"/>
        <v>260.28000000000003</v>
      </c>
      <c r="S1780" s="4">
        <f t="shared" si="110"/>
        <v>233.24999999999994</v>
      </c>
      <c r="T1780" s="6">
        <f t="shared" si="111"/>
        <v>0.47261564646526039</v>
      </c>
    </row>
    <row r="1781" spans="1:20" ht="15.6">
      <c r="A1781" s="2">
        <v>3983</v>
      </c>
      <c r="B1781" s="10">
        <v>46263</v>
      </c>
      <c r="C1781" s="3">
        <f>YEAR(SalesDataTable[[#This Row],[Order Date]])</f>
        <v>2026</v>
      </c>
      <c r="D1781" s="13" t="str">
        <f>"Q"&amp;ROUNDUP(MONTH(SalesDataTable[[#This Row],[Order Date]])/3,0)</f>
        <v>Q3</v>
      </c>
      <c r="E1781" s="13">
        <f>MONTH(SalesDataTable[[#This Row],[Order Date]])</f>
        <v>8</v>
      </c>
      <c r="F1781" s="3" t="str">
        <f>TEXT(SalesDataTable[[#This Row],[Order Date]],"mmm")</f>
        <v>Aug</v>
      </c>
      <c r="G1781" s="3" t="s">
        <v>11</v>
      </c>
      <c r="H1781" s="3" t="s">
        <v>12</v>
      </c>
      <c r="I1781" s="3" t="s">
        <v>28</v>
      </c>
      <c r="J1781" s="3" t="s">
        <v>16</v>
      </c>
      <c r="K1781" s="3" t="s">
        <v>23</v>
      </c>
      <c r="L1781" s="3" t="s">
        <v>29</v>
      </c>
      <c r="M1781" s="7">
        <v>2</v>
      </c>
      <c r="N1781" s="4">
        <v>194.71</v>
      </c>
      <c r="O1781" s="5">
        <v>0.1</v>
      </c>
      <c r="P1781" s="4">
        <v>105.57</v>
      </c>
      <c r="Q1781" s="4">
        <f t="shared" si="108"/>
        <v>350.47800000000001</v>
      </c>
      <c r="R1781" s="4">
        <f t="shared" si="109"/>
        <v>211.14</v>
      </c>
      <c r="S1781" s="4">
        <f t="shared" si="110"/>
        <v>139.33800000000002</v>
      </c>
      <c r="T1781" s="6">
        <f t="shared" si="111"/>
        <v>0.39756561039494637</v>
      </c>
    </row>
    <row r="1782" spans="1:20" ht="15.6">
      <c r="A1782" s="2">
        <v>4016</v>
      </c>
      <c r="B1782" s="10">
        <v>46263</v>
      </c>
      <c r="C1782" s="3">
        <f>YEAR(SalesDataTable[[#This Row],[Order Date]])</f>
        <v>2026</v>
      </c>
      <c r="D1782" s="13" t="str">
        <f>"Q"&amp;ROUNDUP(MONTH(SalesDataTable[[#This Row],[Order Date]])/3,0)</f>
        <v>Q3</v>
      </c>
      <c r="E1782" s="13">
        <f>MONTH(SalesDataTable[[#This Row],[Order Date]])</f>
        <v>8</v>
      </c>
      <c r="F1782" s="3" t="str">
        <f>TEXT(SalesDataTable[[#This Row],[Order Date]],"mmm")</f>
        <v>Aug</v>
      </c>
      <c r="G1782" s="3" t="s">
        <v>20</v>
      </c>
      <c r="H1782" s="3" t="s">
        <v>47</v>
      </c>
      <c r="I1782" s="3" t="s">
        <v>8</v>
      </c>
      <c r="J1782" s="3" t="s">
        <v>16</v>
      </c>
      <c r="K1782" s="3" t="s">
        <v>9</v>
      </c>
      <c r="L1782" s="3" t="s">
        <v>17</v>
      </c>
      <c r="M1782" s="7">
        <v>5</v>
      </c>
      <c r="N1782" s="4">
        <v>145.24</v>
      </c>
      <c r="O1782" s="5">
        <v>0.15</v>
      </c>
      <c r="P1782" s="4">
        <v>77.69</v>
      </c>
      <c r="Q1782" s="4">
        <f t="shared" si="108"/>
        <v>617.27</v>
      </c>
      <c r="R1782" s="4">
        <f t="shared" si="109"/>
        <v>388.45</v>
      </c>
      <c r="S1782" s="4">
        <f t="shared" si="110"/>
        <v>228.82</v>
      </c>
      <c r="T1782" s="6">
        <f t="shared" si="111"/>
        <v>0.37069677774717708</v>
      </c>
    </row>
    <row r="1783" spans="1:20" ht="15.6">
      <c r="A1783" s="2">
        <v>4340</v>
      </c>
      <c r="B1783" s="10">
        <v>46263</v>
      </c>
      <c r="C1783" s="3">
        <f>YEAR(SalesDataTable[[#This Row],[Order Date]])</f>
        <v>2026</v>
      </c>
      <c r="D1783" s="13" t="str">
        <f>"Q"&amp;ROUNDUP(MONTH(SalesDataTable[[#This Row],[Order Date]])/3,0)</f>
        <v>Q3</v>
      </c>
      <c r="E1783" s="13">
        <f>MONTH(SalesDataTable[[#This Row],[Order Date]])</f>
        <v>8</v>
      </c>
      <c r="F1783" s="3" t="str">
        <f>TEXT(SalesDataTable[[#This Row],[Order Date]],"mmm")</f>
        <v>Aug</v>
      </c>
      <c r="G1783" s="3" t="s">
        <v>20</v>
      </c>
      <c r="H1783" s="3" t="s">
        <v>33</v>
      </c>
      <c r="I1783" s="3" t="s">
        <v>2</v>
      </c>
      <c r="J1783" s="3" t="s">
        <v>13</v>
      </c>
      <c r="K1783" s="3" t="s">
        <v>14</v>
      </c>
      <c r="L1783" s="3" t="s">
        <v>15</v>
      </c>
      <c r="M1783" s="7">
        <v>2</v>
      </c>
      <c r="N1783" s="4">
        <v>35.6</v>
      </c>
      <c r="O1783" s="5">
        <v>0.15</v>
      </c>
      <c r="P1783" s="4">
        <v>13.67</v>
      </c>
      <c r="Q1783" s="4">
        <f t="shared" si="108"/>
        <v>60.52</v>
      </c>
      <c r="R1783" s="4">
        <f t="shared" si="109"/>
        <v>27.34</v>
      </c>
      <c r="S1783" s="4">
        <f t="shared" si="110"/>
        <v>33.180000000000007</v>
      </c>
      <c r="T1783" s="6">
        <f t="shared" si="111"/>
        <v>0.54824851288830145</v>
      </c>
    </row>
    <row r="1784" spans="1:20" ht="15.6">
      <c r="A1784" s="2">
        <v>4640</v>
      </c>
      <c r="B1784" s="10">
        <v>46263</v>
      </c>
      <c r="C1784" s="3">
        <f>YEAR(SalesDataTable[[#This Row],[Order Date]])</f>
        <v>2026</v>
      </c>
      <c r="D1784" s="13" t="str">
        <f>"Q"&amp;ROUNDUP(MONTH(SalesDataTable[[#This Row],[Order Date]])/3,0)</f>
        <v>Q3</v>
      </c>
      <c r="E1784" s="13">
        <f>MONTH(SalesDataTable[[#This Row],[Order Date]])</f>
        <v>8</v>
      </c>
      <c r="F1784" s="3" t="str">
        <f>TEXT(SalesDataTable[[#This Row],[Order Date]],"mmm")</f>
        <v>Aug</v>
      </c>
      <c r="G1784" s="3" t="s">
        <v>0</v>
      </c>
      <c r="H1784" s="3" t="s">
        <v>50</v>
      </c>
      <c r="I1784" s="3" t="s">
        <v>2</v>
      </c>
      <c r="J1784" s="3" t="s">
        <v>13</v>
      </c>
      <c r="K1784" s="3" t="s">
        <v>34</v>
      </c>
      <c r="L1784" s="3" t="s">
        <v>35</v>
      </c>
      <c r="M1784" s="7">
        <v>2</v>
      </c>
      <c r="N1784" s="4">
        <v>41.05</v>
      </c>
      <c r="O1784" s="5">
        <v>0.05</v>
      </c>
      <c r="P1784" s="4">
        <v>14.47</v>
      </c>
      <c r="Q1784" s="4">
        <f t="shared" si="108"/>
        <v>77.99499999999999</v>
      </c>
      <c r="R1784" s="4">
        <f t="shared" si="109"/>
        <v>28.94</v>
      </c>
      <c r="S1784" s="4">
        <f t="shared" si="110"/>
        <v>49.054999999999993</v>
      </c>
      <c r="T1784" s="6">
        <f t="shared" si="111"/>
        <v>0.62895057375472785</v>
      </c>
    </row>
    <row r="1785" spans="1:20" ht="15.6">
      <c r="A1785" s="2">
        <v>4733</v>
      </c>
      <c r="B1785" s="10">
        <v>46263</v>
      </c>
      <c r="C1785" s="3">
        <f>YEAR(SalesDataTable[[#This Row],[Order Date]])</f>
        <v>2026</v>
      </c>
      <c r="D1785" s="13" t="str">
        <f>"Q"&amp;ROUNDUP(MONTH(SalesDataTable[[#This Row],[Order Date]])/3,0)</f>
        <v>Q3</v>
      </c>
      <c r="E1785" s="13">
        <f>MONTH(SalesDataTable[[#This Row],[Order Date]])</f>
        <v>8</v>
      </c>
      <c r="F1785" s="3" t="str">
        <f>TEXT(SalesDataTable[[#This Row],[Order Date]],"mmm")</f>
        <v>Aug</v>
      </c>
      <c r="G1785" s="3" t="s">
        <v>11</v>
      </c>
      <c r="H1785" s="3" t="s">
        <v>12</v>
      </c>
      <c r="I1785" s="3" t="s">
        <v>2</v>
      </c>
      <c r="J1785" s="3" t="s">
        <v>13</v>
      </c>
      <c r="K1785" s="3" t="s">
        <v>9</v>
      </c>
      <c r="L1785" s="3" t="s">
        <v>37</v>
      </c>
      <c r="M1785" s="7">
        <v>2</v>
      </c>
      <c r="N1785" s="4">
        <v>153.63999999999999</v>
      </c>
      <c r="O1785" s="5">
        <v>0.05</v>
      </c>
      <c r="P1785" s="4">
        <v>77.709999999999994</v>
      </c>
      <c r="Q1785" s="4">
        <f t="shared" si="108"/>
        <v>291.91599999999994</v>
      </c>
      <c r="R1785" s="4">
        <f t="shared" si="109"/>
        <v>155.41999999999999</v>
      </c>
      <c r="S1785" s="4">
        <f t="shared" si="110"/>
        <v>136.49599999999995</v>
      </c>
      <c r="T1785" s="6">
        <f t="shared" si="111"/>
        <v>0.46758656599843784</v>
      </c>
    </row>
    <row r="1786" spans="1:20" ht="15.6">
      <c r="A1786" s="2">
        <v>4827</v>
      </c>
      <c r="B1786" s="10">
        <v>46263</v>
      </c>
      <c r="C1786" s="3">
        <f>YEAR(SalesDataTable[[#This Row],[Order Date]])</f>
        <v>2026</v>
      </c>
      <c r="D1786" s="13" t="str">
        <f>"Q"&amp;ROUNDUP(MONTH(SalesDataTable[[#This Row],[Order Date]])/3,0)</f>
        <v>Q3</v>
      </c>
      <c r="E1786" s="13">
        <f>MONTH(SalesDataTable[[#This Row],[Order Date]])</f>
        <v>8</v>
      </c>
      <c r="F1786" s="3" t="str">
        <f>TEXT(SalesDataTable[[#This Row],[Order Date]],"mmm")</f>
        <v>Aug</v>
      </c>
      <c r="G1786" s="3" t="s">
        <v>11</v>
      </c>
      <c r="H1786" s="3" t="s">
        <v>12</v>
      </c>
      <c r="I1786" s="3" t="s">
        <v>2</v>
      </c>
      <c r="J1786" s="3" t="s">
        <v>3</v>
      </c>
      <c r="K1786" s="3" t="s">
        <v>14</v>
      </c>
      <c r="L1786" s="3" t="s">
        <v>15</v>
      </c>
      <c r="M1786" s="7">
        <v>5</v>
      </c>
      <c r="N1786" s="4">
        <v>36.700000000000003</v>
      </c>
      <c r="O1786" s="5">
        <v>0</v>
      </c>
      <c r="P1786" s="4">
        <v>13.45</v>
      </c>
      <c r="Q1786" s="4">
        <f t="shared" si="108"/>
        <v>183.5</v>
      </c>
      <c r="R1786" s="4">
        <f t="shared" si="109"/>
        <v>67.25</v>
      </c>
      <c r="S1786" s="4">
        <f t="shared" si="110"/>
        <v>116.25</v>
      </c>
      <c r="T1786" s="6">
        <f t="shared" si="111"/>
        <v>0.63351498637602177</v>
      </c>
    </row>
    <row r="1787" spans="1:20" ht="15.6">
      <c r="A1787" s="2">
        <v>5180</v>
      </c>
      <c r="B1787" s="10">
        <v>46263</v>
      </c>
      <c r="C1787" s="3">
        <f>YEAR(SalesDataTable[[#This Row],[Order Date]])</f>
        <v>2026</v>
      </c>
      <c r="D1787" s="13" t="str">
        <f>"Q"&amp;ROUNDUP(MONTH(SalesDataTable[[#This Row],[Order Date]])/3,0)</f>
        <v>Q3</v>
      </c>
      <c r="E1787" s="13">
        <f>MONTH(SalesDataTable[[#This Row],[Order Date]])</f>
        <v>8</v>
      </c>
      <c r="F1787" s="3" t="str">
        <f>TEXT(SalesDataTable[[#This Row],[Order Date]],"mmm")</f>
        <v>Aug</v>
      </c>
      <c r="G1787" s="3" t="s">
        <v>0</v>
      </c>
      <c r="H1787" s="3" t="s">
        <v>50</v>
      </c>
      <c r="I1787" s="3" t="s">
        <v>8</v>
      </c>
      <c r="J1787" s="3" t="s">
        <v>16</v>
      </c>
      <c r="K1787" s="3" t="s">
        <v>23</v>
      </c>
      <c r="L1787" s="3" t="s">
        <v>51</v>
      </c>
      <c r="M1787" s="7">
        <v>8</v>
      </c>
      <c r="N1787" s="4">
        <v>124</v>
      </c>
      <c r="O1787" s="5">
        <v>0.1</v>
      </c>
      <c r="P1787" s="4">
        <v>61.85</v>
      </c>
      <c r="Q1787" s="4">
        <f t="shared" si="108"/>
        <v>892.80000000000007</v>
      </c>
      <c r="R1787" s="4">
        <f t="shared" si="109"/>
        <v>494.8</v>
      </c>
      <c r="S1787" s="4">
        <f t="shared" si="110"/>
        <v>398.00000000000006</v>
      </c>
      <c r="T1787" s="6">
        <f t="shared" si="111"/>
        <v>0.44578853046594985</v>
      </c>
    </row>
    <row r="1788" spans="1:20" ht="15.6">
      <c r="A1788" s="2">
        <v>121</v>
      </c>
      <c r="B1788" s="10">
        <v>46264</v>
      </c>
      <c r="C1788" s="3">
        <f>YEAR(SalesDataTable[[#This Row],[Order Date]])</f>
        <v>2026</v>
      </c>
      <c r="D1788" s="13" t="str">
        <f>"Q"&amp;ROUNDUP(MONTH(SalesDataTable[[#This Row],[Order Date]])/3,0)</f>
        <v>Q3</v>
      </c>
      <c r="E1788" s="13">
        <f>MONTH(SalesDataTable[[#This Row],[Order Date]])</f>
        <v>8</v>
      </c>
      <c r="F1788" s="3" t="str">
        <f>TEXT(SalesDataTable[[#This Row],[Order Date]],"mmm")</f>
        <v>Aug</v>
      </c>
      <c r="G1788" s="3" t="s">
        <v>6</v>
      </c>
      <c r="H1788" s="3" t="s">
        <v>7</v>
      </c>
      <c r="I1788" s="3" t="s">
        <v>28</v>
      </c>
      <c r="J1788" s="3" t="s">
        <v>13</v>
      </c>
      <c r="K1788" s="3" t="s">
        <v>4</v>
      </c>
      <c r="L1788" s="3" t="s">
        <v>5</v>
      </c>
      <c r="M1788" s="7">
        <v>1</v>
      </c>
      <c r="N1788" s="4">
        <v>81.23</v>
      </c>
      <c r="O1788" s="5">
        <v>0.1</v>
      </c>
      <c r="P1788" s="4">
        <v>42.65</v>
      </c>
      <c r="Q1788" s="4">
        <f t="shared" si="108"/>
        <v>73.106999999999999</v>
      </c>
      <c r="R1788" s="4">
        <f t="shared" si="109"/>
        <v>42.65</v>
      </c>
      <c r="S1788" s="4">
        <f t="shared" si="110"/>
        <v>30.457000000000001</v>
      </c>
      <c r="T1788" s="6">
        <f t="shared" si="111"/>
        <v>0.41660853269864723</v>
      </c>
    </row>
    <row r="1789" spans="1:20" ht="15.6">
      <c r="A1789" s="2">
        <v>618</v>
      </c>
      <c r="B1789" s="10">
        <v>46264</v>
      </c>
      <c r="C1789" s="3">
        <f>YEAR(SalesDataTable[[#This Row],[Order Date]])</f>
        <v>2026</v>
      </c>
      <c r="D1789" s="13" t="str">
        <f>"Q"&amp;ROUNDUP(MONTH(SalesDataTable[[#This Row],[Order Date]])/3,0)</f>
        <v>Q3</v>
      </c>
      <c r="E1789" s="13">
        <f>MONTH(SalesDataTable[[#This Row],[Order Date]])</f>
        <v>8</v>
      </c>
      <c r="F1789" s="3" t="str">
        <f>TEXT(SalesDataTable[[#This Row],[Order Date]],"mmm")</f>
        <v>Aug</v>
      </c>
      <c r="G1789" s="3" t="s">
        <v>6</v>
      </c>
      <c r="H1789" s="3" t="s">
        <v>43</v>
      </c>
      <c r="I1789" s="3" t="s">
        <v>2</v>
      </c>
      <c r="J1789" s="3" t="s">
        <v>16</v>
      </c>
      <c r="K1789" s="3" t="s">
        <v>4</v>
      </c>
      <c r="L1789" s="3" t="s">
        <v>26</v>
      </c>
      <c r="M1789" s="7">
        <v>2</v>
      </c>
      <c r="N1789" s="4">
        <v>41.06</v>
      </c>
      <c r="O1789" s="5">
        <v>0.05</v>
      </c>
      <c r="P1789" s="4">
        <v>16.559999999999999</v>
      </c>
      <c r="Q1789" s="4">
        <f t="shared" si="108"/>
        <v>78.013999999999996</v>
      </c>
      <c r="R1789" s="4">
        <f t="shared" si="109"/>
        <v>33.119999999999997</v>
      </c>
      <c r="S1789" s="4">
        <f t="shared" si="110"/>
        <v>44.893999999999998</v>
      </c>
      <c r="T1789" s="6">
        <f t="shared" si="111"/>
        <v>0.5754608147255621</v>
      </c>
    </row>
    <row r="1790" spans="1:20" ht="15.6">
      <c r="A1790" s="2">
        <v>2860</v>
      </c>
      <c r="B1790" s="10">
        <v>46264</v>
      </c>
      <c r="C1790" s="3">
        <f>YEAR(SalesDataTable[[#This Row],[Order Date]])</f>
        <v>2026</v>
      </c>
      <c r="D1790" s="13" t="str">
        <f>"Q"&amp;ROUNDUP(MONTH(SalesDataTable[[#This Row],[Order Date]])/3,0)</f>
        <v>Q3</v>
      </c>
      <c r="E1790" s="13">
        <f>MONTH(SalesDataTable[[#This Row],[Order Date]])</f>
        <v>8</v>
      </c>
      <c r="F1790" s="3" t="str">
        <f>TEXT(SalesDataTable[[#This Row],[Order Date]],"mmm")</f>
        <v>Aug</v>
      </c>
      <c r="G1790" s="3" t="s">
        <v>20</v>
      </c>
      <c r="H1790" s="3" t="s">
        <v>31</v>
      </c>
      <c r="I1790" s="3" t="s">
        <v>28</v>
      </c>
      <c r="J1790" s="3" t="s">
        <v>3</v>
      </c>
      <c r="K1790" s="3" t="s">
        <v>9</v>
      </c>
      <c r="L1790" s="3" t="s">
        <v>17</v>
      </c>
      <c r="M1790" s="7">
        <v>1</v>
      </c>
      <c r="N1790" s="4">
        <v>143.49</v>
      </c>
      <c r="O1790" s="5">
        <v>0.1</v>
      </c>
      <c r="P1790" s="4">
        <v>80.72</v>
      </c>
      <c r="Q1790" s="4">
        <f t="shared" si="108"/>
        <v>129.14100000000002</v>
      </c>
      <c r="R1790" s="4">
        <f t="shared" si="109"/>
        <v>80.72</v>
      </c>
      <c r="S1790" s="4">
        <f t="shared" si="110"/>
        <v>48.421000000000021</v>
      </c>
      <c r="T1790" s="6">
        <f t="shared" si="111"/>
        <v>0.3749467636149636</v>
      </c>
    </row>
    <row r="1791" spans="1:20" ht="15.6">
      <c r="A1791" s="2">
        <v>3768</v>
      </c>
      <c r="B1791" s="10">
        <v>46264</v>
      </c>
      <c r="C1791" s="3">
        <f>YEAR(SalesDataTable[[#This Row],[Order Date]])</f>
        <v>2026</v>
      </c>
      <c r="D1791" s="13" t="str">
        <f>"Q"&amp;ROUNDUP(MONTH(SalesDataTable[[#This Row],[Order Date]])/3,0)</f>
        <v>Q3</v>
      </c>
      <c r="E1791" s="13">
        <f>MONTH(SalesDataTable[[#This Row],[Order Date]])</f>
        <v>8</v>
      </c>
      <c r="F1791" s="3" t="str">
        <f>TEXT(SalesDataTable[[#This Row],[Order Date]],"mmm")</f>
        <v>Aug</v>
      </c>
      <c r="G1791" s="3" t="s">
        <v>11</v>
      </c>
      <c r="H1791" s="3" t="s">
        <v>18</v>
      </c>
      <c r="I1791" s="3" t="s">
        <v>19</v>
      </c>
      <c r="J1791" s="3" t="s">
        <v>13</v>
      </c>
      <c r="K1791" s="3" t="s">
        <v>9</v>
      </c>
      <c r="L1791" s="3" t="s">
        <v>17</v>
      </c>
      <c r="M1791" s="7">
        <v>1</v>
      </c>
      <c r="N1791" s="4">
        <v>143.38</v>
      </c>
      <c r="O1791" s="5">
        <v>0</v>
      </c>
      <c r="P1791" s="4">
        <v>78.37</v>
      </c>
      <c r="Q1791" s="4">
        <f t="shared" si="108"/>
        <v>143.38</v>
      </c>
      <c r="R1791" s="4">
        <f t="shared" si="109"/>
        <v>78.37</v>
      </c>
      <c r="S1791" s="4">
        <f t="shared" si="110"/>
        <v>65.009999999999991</v>
      </c>
      <c r="T1791" s="6">
        <f t="shared" si="111"/>
        <v>0.45341051750592826</v>
      </c>
    </row>
    <row r="1792" spans="1:20" ht="15.6">
      <c r="A1792" s="2">
        <v>3987</v>
      </c>
      <c r="B1792" s="10">
        <v>46264</v>
      </c>
      <c r="C1792" s="3">
        <f>YEAR(SalesDataTable[[#This Row],[Order Date]])</f>
        <v>2026</v>
      </c>
      <c r="D1792" s="13" t="str">
        <f>"Q"&amp;ROUNDUP(MONTH(SalesDataTable[[#This Row],[Order Date]])/3,0)</f>
        <v>Q3</v>
      </c>
      <c r="E1792" s="13">
        <f>MONTH(SalesDataTable[[#This Row],[Order Date]])</f>
        <v>8</v>
      </c>
      <c r="F1792" s="3" t="str">
        <f>TEXT(SalesDataTable[[#This Row],[Order Date]],"mmm")</f>
        <v>Aug</v>
      </c>
      <c r="G1792" s="3" t="s">
        <v>6</v>
      </c>
      <c r="H1792" s="3" t="s">
        <v>43</v>
      </c>
      <c r="I1792" s="3" t="s">
        <v>28</v>
      </c>
      <c r="J1792" s="3" t="s">
        <v>16</v>
      </c>
      <c r="K1792" s="3" t="s">
        <v>9</v>
      </c>
      <c r="L1792" s="3" t="s">
        <v>17</v>
      </c>
      <c r="M1792" s="7">
        <v>1</v>
      </c>
      <c r="N1792" s="4">
        <v>144.54</v>
      </c>
      <c r="O1792" s="5">
        <v>0</v>
      </c>
      <c r="P1792" s="4">
        <v>78.77</v>
      </c>
      <c r="Q1792" s="4">
        <f t="shared" si="108"/>
        <v>144.54</v>
      </c>
      <c r="R1792" s="4">
        <f t="shared" si="109"/>
        <v>78.77</v>
      </c>
      <c r="S1792" s="4">
        <f t="shared" si="110"/>
        <v>65.77</v>
      </c>
      <c r="T1792" s="6">
        <f t="shared" si="111"/>
        <v>0.45502974955029751</v>
      </c>
    </row>
    <row r="1793" spans="1:20" ht="15.6">
      <c r="A1793" s="2">
        <v>4990</v>
      </c>
      <c r="B1793" s="10">
        <v>46264</v>
      </c>
      <c r="C1793" s="3">
        <f>YEAR(SalesDataTable[[#This Row],[Order Date]])</f>
        <v>2026</v>
      </c>
      <c r="D1793" s="13" t="str">
        <f>"Q"&amp;ROUNDUP(MONTH(SalesDataTable[[#This Row],[Order Date]])/3,0)</f>
        <v>Q3</v>
      </c>
      <c r="E1793" s="13">
        <f>MONTH(SalesDataTable[[#This Row],[Order Date]])</f>
        <v>8</v>
      </c>
      <c r="F1793" s="3" t="str">
        <f>TEXT(SalesDataTable[[#This Row],[Order Date]],"mmm")</f>
        <v>Aug</v>
      </c>
      <c r="G1793" s="3" t="s">
        <v>20</v>
      </c>
      <c r="H1793" s="3" t="s">
        <v>33</v>
      </c>
      <c r="I1793" s="3" t="s">
        <v>28</v>
      </c>
      <c r="J1793" s="3" t="s">
        <v>3</v>
      </c>
      <c r="K1793" s="3" t="s">
        <v>34</v>
      </c>
      <c r="L1793" s="3" t="s">
        <v>35</v>
      </c>
      <c r="M1793" s="7">
        <v>1</v>
      </c>
      <c r="N1793" s="4">
        <v>40.92</v>
      </c>
      <c r="O1793" s="5">
        <v>0.1</v>
      </c>
      <c r="P1793" s="4">
        <v>14.94</v>
      </c>
      <c r="Q1793" s="4">
        <f t="shared" si="108"/>
        <v>36.828000000000003</v>
      </c>
      <c r="R1793" s="4">
        <f t="shared" si="109"/>
        <v>14.94</v>
      </c>
      <c r="S1793" s="4">
        <f t="shared" si="110"/>
        <v>21.888000000000005</v>
      </c>
      <c r="T1793" s="6">
        <f t="shared" si="111"/>
        <v>0.59433040078201382</v>
      </c>
    </row>
    <row r="1794" spans="1:20" ht="15.6">
      <c r="A1794" s="2">
        <v>348</v>
      </c>
      <c r="B1794" s="10">
        <v>46265</v>
      </c>
      <c r="C1794" s="3">
        <f>YEAR(SalesDataTable[[#This Row],[Order Date]])</f>
        <v>2026</v>
      </c>
      <c r="D1794" s="13" t="str">
        <f>"Q"&amp;ROUNDUP(MONTH(SalesDataTable[[#This Row],[Order Date]])/3,0)</f>
        <v>Q3</v>
      </c>
      <c r="E1794" s="13">
        <f>MONTH(SalesDataTable[[#This Row],[Order Date]])</f>
        <v>8</v>
      </c>
      <c r="F1794" s="3" t="str">
        <f>TEXT(SalesDataTable[[#This Row],[Order Date]],"mmm")</f>
        <v>Aug</v>
      </c>
      <c r="G1794" s="3" t="s">
        <v>6</v>
      </c>
      <c r="H1794" s="3" t="s">
        <v>43</v>
      </c>
      <c r="I1794" s="3" t="s">
        <v>8</v>
      </c>
      <c r="J1794" s="3" t="s">
        <v>16</v>
      </c>
      <c r="K1794" s="3" t="s">
        <v>9</v>
      </c>
      <c r="L1794" s="3" t="s">
        <v>37</v>
      </c>
      <c r="M1794" s="7">
        <v>5</v>
      </c>
      <c r="N1794" s="4">
        <v>151.21</v>
      </c>
      <c r="O1794" s="5">
        <v>0.15</v>
      </c>
      <c r="P1794" s="4">
        <v>77.12</v>
      </c>
      <c r="Q1794" s="4">
        <f t="shared" ref="Q1794:Q1857" si="112">M1794*N1794*(1-O1794)</f>
        <v>642.64250000000004</v>
      </c>
      <c r="R1794" s="4">
        <f t="shared" ref="R1794:R1857" si="113">M1794*P1794</f>
        <v>385.6</v>
      </c>
      <c r="S1794" s="4">
        <f t="shared" ref="S1794:S1857" si="114">Q1794-R1794</f>
        <v>257.04250000000002</v>
      </c>
      <c r="T1794" s="6">
        <f t="shared" ref="T1794:T1857" si="115">IFERROR(S1794/Q1794,0)</f>
        <v>0.39997743691087967</v>
      </c>
    </row>
    <row r="1795" spans="1:20" ht="15.6">
      <c r="A1795" s="2">
        <v>1642</v>
      </c>
      <c r="B1795" s="10">
        <v>46265</v>
      </c>
      <c r="C1795" s="3">
        <f>YEAR(SalesDataTable[[#This Row],[Order Date]])</f>
        <v>2026</v>
      </c>
      <c r="D1795" s="13" t="str">
        <f>"Q"&amp;ROUNDUP(MONTH(SalesDataTable[[#This Row],[Order Date]])/3,0)</f>
        <v>Q3</v>
      </c>
      <c r="E1795" s="13">
        <f>MONTH(SalesDataTable[[#This Row],[Order Date]])</f>
        <v>8</v>
      </c>
      <c r="F1795" s="3" t="str">
        <f>TEXT(SalesDataTable[[#This Row],[Order Date]],"mmm")</f>
        <v>Aug</v>
      </c>
      <c r="G1795" s="3" t="s">
        <v>20</v>
      </c>
      <c r="H1795" s="3" t="s">
        <v>33</v>
      </c>
      <c r="I1795" s="3" t="s">
        <v>28</v>
      </c>
      <c r="J1795" s="3" t="s">
        <v>13</v>
      </c>
      <c r="K1795" s="3" t="s">
        <v>34</v>
      </c>
      <c r="L1795" s="3" t="s">
        <v>35</v>
      </c>
      <c r="M1795" s="7">
        <v>1</v>
      </c>
      <c r="N1795" s="4">
        <v>40.770000000000003</v>
      </c>
      <c r="O1795" s="5">
        <v>0</v>
      </c>
      <c r="P1795" s="4">
        <v>15.13</v>
      </c>
      <c r="Q1795" s="4">
        <f t="shared" si="112"/>
        <v>40.770000000000003</v>
      </c>
      <c r="R1795" s="4">
        <f t="shared" si="113"/>
        <v>15.13</v>
      </c>
      <c r="S1795" s="4">
        <f t="shared" si="114"/>
        <v>25.64</v>
      </c>
      <c r="T1795" s="6">
        <f t="shared" si="115"/>
        <v>0.62889379445670834</v>
      </c>
    </row>
    <row r="1796" spans="1:20" ht="15.6">
      <c r="A1796" s="2">
        <v>2146</v>
      </c>
      <c r="B1796" s="10">
        <v>46265</v>
      </c>
      <c r="C1796" s="3">
        <f>YEAR(SalesDataTable[[#This Row],[Order Date]])</f>
        <v>2026</v>
      </c>
      <c r="D1796" s="13" t="str">
        <f>"Q"&amp;ROUNDUP(MONTH(SalesDataTable[[#This Row],[Order Date]])/3,0)</f>
        <v>Q3</v>
      </c>
      <c r="E1796" s="13">
        <f>MONTH(SalesDataTable[[#This Row],[Order Date]])</f>
        <v>8</v>
      </c>
      <c r="F1796" s="3" t="str">
        <f>TEXT(SalesDataTable[[#This Row],[Order Date]],"mmm")</f>
        <v>Aug</v>
      </c>
      <c r="G1796" s="3" t="s">
        <v>0</v>
      </c>
      <c r="H1796" s="3" t="s">
        <v>1</v>
      </c>
      <c r="I1796" s="3" t="s">
        <v>28</v>
      </c>
      <c r="J1796" s="3" t="s">
        <v>13</v>
      </c>
      <c r="K1796" s="3" t="s">
        <v>34</v>
      </c>
      <c r="L1796" s="3" t="s">
        <v>42</v>
      </c>
      <c r="M1796" s="7">
        <v>1</v>
      </c>
      <c r="N1796" s="4">
        <v>35.47</v>
      </c>
      <c r="O1796" s="5">
        <v>0.05</v>
      </c>
      <c r="P1796" s="4">
        <v>14.1</v>
      </c>
      <c r="Q1796" s="4">
        <f t="shared" si="112"/>
        <v>33.6965</v>
      </c>
      <c r="R1796" s="4">
        <f t="shared" si="113"/>
        <v>14.1</v>
      </c>
      <c r="S1796" s="4">
        <f t="shared" si="114"/>
        <v>19.596499999999999</v>
      </c>
      <c r="T1796" s="6">
        <f t="shared" si="115"/>
        <v>0.58155891561438122</v>
      </c>
    </row>
    <row r="1797" spans="1:20" ht="15.6">
      <c r="A1797" s="2">
        <v>2629</v>
      </c>
      <c r="B1797" s="10">
        <v>46265</v>
      </c>
      <c r="C1797" s="3">
        <f>YEAR(SalesDataTable[[#This Row],[Order Date]])</f>
        <v>2026</v>
      </c>
      <c r="D1797" s="13" t="str">
        <f>"Q"&amp;ROUNDUP(MONTH(SalesDataTable[[#This Row],[Order Date]])/3,0)</f>
        <v>Q3</v>
      </c>
      <c r="E1797" s="13">
        <f>MONTH(SalesDataTable[[#This Row],[Order Date]])</f>
        <v>8</v>
      </c>
      <c r="F1797" s="3" t="str">
        <f>TEXT(SalesDataTable[[#This Row],[Order Date]],"mmm")</f>
        <v>Aug</v>
      </c>
      <c r="G1797" s="3" t="s">
        <v>20</v>
      </c>
      <c r="H1797" s="3" t="s">
        <v>33</v>
      </c>
      <c r="I1797" s="3" t="s">
        <v>2</v>
      </c>
      <c r="J1797" s="3" t="s">
        <v>3</v>
      </c>
      <c r="K1797" s="3" t="s">
        <v>4</v>
      </c>
      <c r="L1797" s="3" t="s">
        <v>5</v>
      </c>
      <c r="M1797" s="7">
        <v>1</v>
      </c>
      <c r="N1797" s="4">
        <v>81.72</v>
      </c>
      <c r="O1797" s="5">
        <v>0</v>
      </c>
      <c r="P1797" s="4">
        <v>42.38</v>
      </c>
      <c r="Q1797" s="4">
        <f t="shared" si="112"/>
        <v>81.72</v>
      </c>
      <c r="R1797" s="4">
        <f t="shared" si="113"/>
        <v>42.38</v>
      </c>
      <c r="S1797" s="4">
        <f t="shared" si="114"/>
        <v>39.339999999999996</v>
      </c>
      <c r="T1797" s="6">
        <f t="shared" si="115"/>
        <v>0.48139990210474787</v>
      </c>
    </row>
    <row r="1798" spans="1:20" ht="15.6">
      <c r="A1798" s="2">
        <v>2870</v>
      </c>
      <c r="B1798" s="10">
        <v>46265</v>
      </c>
      <c r="C1798" s="3">
        <f>YEAR(SalesDataTable[[#This Row],[Order Date]])</f>
        <v>2026</v>
      </c>
      <c r="D1798" s="13" t="str">
        <f>"Q"&amp;ROUNDUP(MONTH(SalesDataTable[[#This Row],[Order Date]])/3,0)</f>
        <v>Q3</v>
      </c>
      <c r="E1798" s="13">
        <f>MONTH(SalesDataTable[[#This Row],[Order Date]])</f>
        <v>8</v>
      </c>
      <c r="F1798" s="3" t="str">
        <f>TEXT(SalesDataTable[[#This Row],[Order Date]],"mmm")</f>
        <v>Aug</v>
      </c>
      <c r="G1798" s="3" t="s">
        <v>20</v>
      </c>
      <c r="H1798" s="3" t="s">
        <v>31</v>
      </c>
      <c r="I1798" s="3" t="s">
        <v>2</v>
      </c>
      <c r="J1798" s="3" t="s">
        <v>13</v>
      </c>
      <c r="K1798" s="3" t="s">
        <v>14</v>
      </c>
      <c r="L1798" s="3" t="s">
        <v>32</v>
      </c>
      <c r="M1798" s="7">
        <v>1</v>
      </c>
      <c r="N1798" s="4">
        <v>45.84</v>
      </c>
      <c r="O1798" s="5">
        <v>0</v>
      </c>
      <c r="P1798" s="4">
        <v>17.84</v>
      </c>
      <c r="Q1798" s="4">
        <f t="shared" si="112"/>
        <v>45.84</v>
      </c>
      <c r="R1798" s="4">
        <f t="shared" si="113"/>
        <v>17.84</v>
      </c>
      <c r="S1798" s="4">
        <f t="shared" si="114"/>
        <v>28.000000000000004</v>
      </c>
      <c r="T1798" s="6">
        <f t="shared" si="115"/>
        <v>0.61082024432809778</v>
      </c>
    </row>
    <row r="1799" spans="1:20" ht="15.6">
      <c r="A1799" s="2">
        <v>2975</v>
      </c>
      <c r="B1799" s="10">
        <v>46265</v>
      </c>
      <c r="C1799" s="3">
        <f>YEAR(SalesDataTable[[#This Row],[Order Date]])</f>
        <v>2026</v>
      </c>
      <c r="D1799" s="13" t="str">
        <f>"Q"&amp;ROUNDUP(MONTH(SalesDataTable[[#This Row],[Order Date]])/3,0)</f>
        <v>Q3</v>
      </c>
      <c r="E1799" s="13">
        <f>MONTH(SalesDataTable[[#This Row],[Order Date]])</f>
        <v>8</v>
      </c>
      <c r="F1799" s="3" t="str">
        <f>TEXT(SalesDataTable[[#This Row],[Order Date]],"mmm")</f>
        <v>Aug</v>
      </c>
      <c r="G1799" s="3" t="s">
        <v>6</v>
      </c>
      <c r="H1799" s="3" t="s">
        <v>43</v>
      </c>
      <c r="I1799" s="3" t="s">
        <v>2</v>
      </c>
      <c r="J1799" s="3" t="s">
        <v>13</v>
      </c>
      <c r="K1799" s="3" t="s">
        <v>14</v>
      </c>
      <c r="L1799" s="3" t="s">
        <v>32</v>
      </c>
      <c r="M1799" s="7">
        <v>1</v>
      </c>
      <c r="N1799" s="4">
        <v>46.59</v>
      </c>
      <c r="O1799" s="5">
        <v>0</v>
      </c>
      <c r="P1799" s="4">
        <v>18.47</v>
      </c>
      <c r="Q1799" s="4">
        <f t="shared" si="112"/>
        <v>46.59</v>
      </c>
      <c r="R1799" s="4">
        <f t="shared" si="113"/>
        <v>18.47</v>
      </c>
      <c r="S1799" s="4">
        <f t="shared" si="114"/>
        <v>28.120000000000005</v>
      </c>
      <c r="T1799" s="6">
        <f t="shared" si="115"/>
        <v>0.60356299635114841</v>
      </c>
    </row>
    <row r="1800" spans="1:20" ht="15.6">
      <c r="A1800" s="2">
        <v>3163</v>
      </c>
      <c r="B1800" s="10">
        <v>46265</v>
      </c>
      <c r="C1800" s="3">
        <f>YEAR(SalesDataTable[[#This Row],[Order Date]])</f>
        <v>2026</v>
      </c>
      <c r="D1800" s="13" t="str">
        <f>"Q"&amp;ROUNDUP(MONTH(SalesDataTable[[#This Row],[Order Date]])/3,0)</f>
        <v>Q3</v>
      </c>
      <c r="E1800" s="13">
        <f>MONTH(SalesDataTable[[#This Row],[Order Date]])</f>
        <v>8</v>
      </c>
      <c r="F1800" s="3" t="str">
        <f>TEXT(SalesDataTable[[#This Row],[Order Date]],"mmm")</f>
        <v>Aug</v>
      </c>
      <c r="G1800" s="3" t="s">
        <v>0</v>
      </c>
      <c r="H1800" s="3" t="s">
        <v>50</v>
      </c>
      <c r="I1800" s="3" t="s">
        <v>19</v>
      </c>
      <c r="J1800" s="3" t="s">
        <v>16</v>
      </c>
      <c r="K1800" s="3" t="s">
        <v>9</v>
      </c>
      <c r="L1800" s="3" t="s">
        <v>46</v>
      </c>
      <c r="M1800" s="7">
        <v>1</v>
      </c>
      <c r="N1800" s="4">
        <v>69.959999999999994</v>
      </c>
      <c r="O1800" s="5">
        <v>0</v>
      </c>
      <c r="P1800" s="4">
        <v>32.340000000000003</v>
      </c>
      <c r="Q1800" s="4">
        <f t="shared" si="112"/>
        <v>69.959999999999994</v>
      </c>
      <c r="R1800" s="4">
        <f t="shared" si="113"/>
        <v>32.340000000000003</v>
      </c>
      <c r="S1800" s="4">
        <f t="shared" si="114"/>
        <v>37.61999999999999</v>
      </c>
      <c r="T1800" s="6">
        <f t="shared" si="115"/>
        <v>0.53773584905660365</v>
      </c>
    </row>
    <row r="1801" spans="1:20" ht="15.6">
      <c r="A1801" s="2">
        <v>94</v>
      </c>
      <c r="B1801" s="10">
        <v>46266</v>
      </c>
      <c r="C1801" s="3">
        <f>YEAR(SalesDataTable[[#This Row],[Order Date]])</f>
        <v>2026</v>
      </c>
      <c r="D1801" s="13" t="str">
        <f>"Q"&amp;ROUNDUP(MONTH(SalesDataTable[[#This Row],[Order Date]])/3,0)</f>
        <v>Q3</v>
      </c>
      <c r="E1801" s="13">
        <f>MONTH(SalesDataTable[[#This Row],[Order Date]])</f>
        <v>9</v>
      </c>
      <c r="F1801" s="3" t="str">
        <f>TEXT(SalesDataTable[[#This Row],[Order Date]],"mmm")</f>
        <v>Sep</v>
      </c>
      <c r="G1801" s="3" t="s">
        <v>6</v>
      </c>
      <c r="H1801" s="3" t="s">
        <v>27</v>
      </c>
      <c r="I1801" s="3" t="s">
        <v>19</v>
      </c>
      <c r="J1801" s="3" t="s">
        <v>3</v>
      </c>
      <c r="K1801" s="3" t="s">
        <v>4</v>
      </c>
      <c r="L1801" s="3" t="s">
        <v>22</v>
      </c>
      <c r="M1801" s="7">
        <v>5</v>
      </c>
      <c r="N1801" s="4">
        <v>50.76</v>
      </c>
      <c r="O1801" s="5">
        <v>0</v>
      </c>
      <c r="P1801" s="4">
        <v>22.89</v>
      </c>
      <c r="Q1801" s="4">
        <f t="shared" si="112"/>
        <v>253.79999999999998</v>
      </c>
      <c r="R1801" s="4">
        <f t="shared" si="113"/>
        <v>114.45</v>
      </c>
      <c r="S1801" s="4">
        <f t="shared" si="114"/>
        <v>139.34999999999997</v>
      </c>
      <c r="T1801" s="6">
        <f t="shared" si="115"/>
        <v>0.54905437352245856</v>
      </c>
    </row>
    <row r="1802" spans="1:20" ht="15.6">
      <c r="A1802" s="2">
        <v>271</v>
      </c>
      <c r="B1802" s="10">
        <v>46266</v>
      </c>
      <c r="C1802" s="3">
        <f>YEAR(SalesDataTable[[#This Row],[Order Date]])</f>
        <v>2026</v>
      </c>
      <c r="D1802" s="13" t="str">
        <f>"Q"&amp;ROUNDUP(MONTH(SalesDataTable[[#This Row],[Order Date]])/3,0)</f>
        <v>Q3</v>
      </c>
      <c r="E1802" s="13">
        <f>MONTH(SalesDataTable[[#This Row],[Order Date]])</f>
        <v>9</v>
      </c>
      <c r="F1802" s="3" t="str">
        <f>TEXT(SalesDataTable[[#This Row],[Order Date]],"mmm")</f>
        <v>Sep</v>
      </c>
      <c r="G1802" s="3" t="s">
        <v>6</v>
      </c>
      <c r="H1802" s="3" t="s">
        <v>43</v>
      </c>
      <c r="I1802" s="3" t="s">
        <v>28</v>
      </c>
      <c r="J1802" s="3" t="s">
        <v>3</v>
      </c>
      <c r="K1802" s="3" t="s">
        <v>9</v>
      </c>
      <c r="L1802" s="3" t="s">
        <v>10</v>
      </c>
      <c r="M1802" s="7">
        <v>1</v>
      </c>
      <c r="N1802" s="4">
        <v>94.29</v>
      </c>
      <c r="O1802" s="5">
        <v>0.1</v>
      </c>
      <c r="P1802" s="4">
        <v>45.12</v>
      </c>
      <c r="Q1802" s="4">
        <f t="shared" si="112"/>
        <v>84.861000000000004</v>
      </c>
      <c r="R1802" s="4">
        <f t="shared" si="113"/>
        <v>45.12</v>
      </c>
      <c r="S1802" s="4">
        <f t="shared" si="114"/>
        <v>39.741000000000007</v>
      </c>
      <c r="T1802" s="6">
        <f t="shared" si="115"/>
        <v>0.46830699614663984</v>
      </c>
    </row>
    <row r="1803" spans="1:20" ht="15.6">
      <c r="A1803" s="2">
        <v>1481</v>
      </c>
      <c r="B1803" s="10">
        <v>46266</v>
      </c>
      <c r="C1803" s="3">
        <f>YEAR(SalesDataTable[[#This Row],[Order Date]])</f>
        <v>2026</v>
      </c>
      <c r="D1803" s="13" t="str">
        <f>"Q"&amp;ROUNDUP(MONTH(SalesDataTable[[#This Row],[Order Date]])/3,0)</f>
        <v>Q3</v>
      </c>
      <c r="E1803" s="13">
        <f>MONTH(SalesDataTable[[#This Row],[Order Date]])</f>
        <v>9</v>
      </c>
      <c r="F1803" s="3" t="str">
        <f>TEXT(SalesDataTable[[#This Row],[Order Date]],"mmm")</f>
        <v>Sep</v>
      </c>
      <c r="G1803" s="3" t="s">
        <v>6</v>
      </c>
      <c r="H1803" s="3" t="s">
        <v>43</v>
      </c>
      <c r="I1803" s="3" t="s">
        <v>8</v>
      </c>
      <c r="J1803" s="3" t="s">
        <v>16</v>
      </c>
      <c r="K1803" s="3" t="s">
        <v>4</v>
      </c>
      <c r="L1803" s="3" t="s">
        <v>5</v>
      </c>
      <c r="M1803" s="7">
        <v>6</v>
      </c>
      <c r="N1803" s="4">
        <v>81.430000000000007</v>
      </c>
      <c r="O1803" s="5">
        <v>0.05</v>
      </c>
      <c r="P1803" s="4">
        <v>42.24</v>
      </c>
      <c r="Q1803" s="4">
        <f t="shared" si="112"/>
        <v>464.15100000000001</v>
      </c>
      <c r="R1803" s="4">
        <f t="shared" si="113"/>
        <v>253.44</v>
      </c>
      <c r="S1803" s="4">
        <f t="shared" si="114"/>
        <v>210.71100000000001</v>
      </c>
      <c r="T1803" s="6">
        <f t="shared" si="115"/>
        <v>0.45397079829624415</v>
      </c>
    </row>
    <row r="1804" spans="1:20" ht="15.6">
      <c r="A1804" s="2">
        <v>1663</v>
      </c>
      <c r="B1804" s="10">
        <v>46266</v>
      </c>
      <c r="C1804" s="3">
        <f>YEAR(SalesDataTable[[#This Row],[Order Date]])</f>
        <v>2026</v>
      </c>
      <c r="D1804" s="13" t="str">
        <f>"Q"&amp;ROUNDUP(MONTH(SalesDataTable[[#This Row],[Order Date]])/3,0)</f>
        <v>Q3</v>
      </c>
      <c r="E1804" s="13">
        <f>MONTH(SalesDataTable[[#This Row],[Order Date]])</f>
        <v>9</v>
      </c>
      <c r="F1804" s="3" t="str">
        <f>TEXT(SalesDataTable[[#This Row],[Order Date]],"mmm")</f>
        <v>Sep</v>
      </c>
      <c r="G1804" s="3" t="s">
        <v>11</v>
      </c>
      <c r="H1804" s="3" t="s">
        <v>25</v>
      </c>
      <c r="I1804" s="3" t="s">
        <v>2</v>
      </c>
      <c r="J1804" s="3" t="s">
        <v>3</v>
      </c>
      <c r="K1804" s="3" t="s">
        <v>14</v>
      </c>
      <c r="L1804" s="3" t="s">
        <v>32</v>
      </c>
      <c r="M1804" s="7">
        <v>1</v>
      </c>
      <c r="N1804" s="4">
        <v>45.54</v>
      </c>
      <c r="O1804" s="5">
        <v>0.1</v>
      </c>
      <c r="P1804" s="4">
        <v>18.440000000000001</v>
      </c>
      <c r="Q1804" s="4">
        <f t="shared" si="112"/>
        <v>40.985999999999997</v>
      </c>
      <c r="R1804" s="4">
        <f t="shared" si="113"/>
        <v>18.440000000000001</v>
      </c>
      <c r="S1804" s="4">
        <f t="shared" si="114"/>
        <v>22.545999999999996</v>
      </c>
      <c r="T1804" s="6">
        <f t="shared" si="115"/>
        <v>0.5500902747279558</v>
      </c>
    </row>
    <row r="1805" spans="1:20" ht="15.6">
      <c r="A1805" s="2">
        <v>2866</v>
      </c>
      <c r="B1805" s="10">
        <v>46266</v>
      </c>
      <c r="C1805" s="3">
        <f>YEAR(SalesDataTable[[#This Row],[Order Date]])</f>
        <v>2026</v>
      </c>
      <c r="D1805" s="13" t="str">
        <f>"Q"&amp;ROUNDUP(MONTH(SalesDataTable[[#This Row],[Order Date]])/3,0)</f>
        <v>Q3</v>
      </c>
      <c r="E1805" s="13">
        <f>MONTH(SalesDataTable[[#This Row],[Order Date]])</f>
        <v>9</v>
      </c>
      <c r="F1805" s="3" t="str">
        <f>TEXT(SalesDataTable[[#This Row],[Order Date]],"mmm")</f>
        <v>Sep</v>
      </c>
      <c r="G1805" s="3" t="s">
        <v>0</v>
      </c>
      <c r="H1805" s="3" t="s">
        <v>50</v>
      </c>
      <c r="I1805" s="3" t="s">
        <v>28</v>
      </c>
      <c r="J1805" s="3" t="s">
        <v>3</v>
      </c>
      <c r="K1805" s="3" t="s">
        <v>9</v>
      </c>
      <c r="L1805" s="3" t="s">
        <v>37</v>
      </c>
      <c r="M1805" s="7">
        <v>2</v>
      </c>
      <c r="N1805" s="4">
        <v>156.63999999999999</v>
      </c>
      <c r="O1805" s="5">
        <v>0.1</v>
      </c>
      <c r="P1805" s="4">
        <v>80.09</v>
      </c>
      <c r="Q1805" s="4">
        <f t="shared" si="112"/>
        <v>281.952</v>
      </c>
      <c r="R1805" s="4">
        <f t="shared" si="113"/>
        <v>160.18</v>
      </c>
      <c r="S1805" s="4">
        <f t="shared" si="114"/>
        <v>121.77199999999999</v>
      </c>
      <c r="T1805" s="6">
        <f t="shared" si="115"/>
        <v>0.43188911587787987</v>
      </c>
    </row>
    <row r="1806" spans="1:20" ht="15.6">
      <c r="A1806" s="2">
        <v>3288</v>
      </c>
      <c r="B1806" s="10">
        <v>46266</v>
      </c>
      <c r="C1806" s="3">
        <f>YEAR(SalesDataTable[[#This Row],[Order Date]])</f>
        <v>2026</v>
      </c>
      <c r="D1806" s="13" t="str">
        <f>"Q"&amp;ROUNDUP(MONTH(SalesDataTable[[#This Row],[Order Date]])/3,0)</f>
        <v>Q3</v>
      </c>
      <c r="E1806" s="13">
        <f>MONTH(SalesDataTable[[#This Row],[Order Date]])</f>
        <v>9</v>
      </c>
      <c r="F1806" s="3" t="str">
        <f>TEXT(SalesDataTable[[#This Row],[Order Date]],"mmm")</f>
        <v>Sep</v>
      </c>
      <c r="G1806" s="3" t="s">
        <v>20</v>
      </c>
      <c r="H1806" s="3" t="s">
        <v>31</v>
      </c>
      <c r="I1806" s="3" t="s">
        <v>28</v>
      </c>
      <c r="J1806" s="3" t="s">
        <v>16</v>
      </c>
      <c r="K1806" s="3" t="s">
        <v>9</v>
      </c>
      <c r="L1806" s="3" t="s">
        <v>46</v>
      </c>
      <c r="M1806" s="7">
        <v>1</v>
      </c>
      <c r="N1806" s="4">
        <v>72.81</v>
      </c>
      <c r="O1806" s="5">
        <v>0</v>
      </c>
      <c r="P1806" s="4">
        <v>32.299999999999997</v>
      </c>
      <c r="Q1806" s="4">
        <f t="shared" si="112"/>
        <v>72.81</v>
      </c>
      <c r="R1806" s="4">
        <f t="shared" si="113"/>
        <v>32.299999999999997</v>
      </c>
      <c r="S1806" s="4">
        <f t="shared" si="114"/>
        <v>40.510000000000005</v>
      </c>
      <c r="T1806" s="6">
        <f t="shared" si="115"/>
        <v>0.55637961818431536</v>
      </c>
    </row>
    <row r="1807" spans="1:20" ht="15.6">
      <c r="A1807" s="2">
        <v>3426</v>
      </c>
      <c r="B1807" s="10">
        <v>46266</v>
      </c>
      <c r="C1807" s="3">
        <f>YEAR(SalesDataTable[[#This Row],[Order Date]])</f>
        <v>2026</v>
      </c>
      <c r="D1807" s="13" t="str">
        <f>"Q"&amp;ROUNDUP(MONTH(SalesDataTable[[#This Row],[Order Date]])/3,0)</f>
        <v>Q3</v>
      </c>
      <c r="E1807" s="13">
        <f>MONTH(SalesDataTable[[#This Row],[Order Date]])</f>
        <v>9</v>
      </c>
      <c r="F1807" s="3" t="str">
        <f>TEXT(SalesDataTable[[#This Row],[Order Date]],"mmm")</f>
        <v>Sep</v>
      </c>
      <c r="G1807" s="3" t="s">
        <v>6</v>
      </c>
      <c r="H1807" s="3" t="s">
        <v>41</v>
      </c>
      <c r="I1807" s="3" t="s">
        <v>19</v>
      </c>
      <c r="J1807" s="3" t="s">
        <v>13</v>
      </c>
      <c r="K1807" s="3" t="s">
        <v>23</v>
      </c>
      <c r="L1807" s="3" t="s">
        <v>40</v>
      </c>
      <c r="M1807" s="7">
        <v>6</v>
      </c>
      <c r="N1807" s="4">
        <v>80.319999999999993</v>
      </c>
      <c r="O1807" s="5">
        <v>0</v>
      </c>
      <c r="P1807" s="4">
        <v>38.42</v>
      </c>
      <c r="Q1807" s="4">
        <f t="shared" si="112"/>
        <v>481.91999999999996</v>
      </c>
      <c r="R1807" s="4">
        <f t="shared" si="113"/>
        <v>230.52</v>
      </c>
      <c r="S1807" s="4">
        <f t="shared" si="114"/>
        <v>251.39999999999995</v>
      </c>
      <c r="T1807" s="6">
        <f t="shared" si="115"/>
        <v>0.52166334661354574</v>
      </c>
    </row>
    <row r="1808" spans="1:20" ht="15.6">
      <c r="A1808" s="2">
        <v>4826</v>
      </c>
      <c r="B1808" s="10">
        <v>46266</v>
      </c>
      <c r="C1808" s="3">
        <f>YEAR(SalesDataTable[[#This Row],[Order Date]])</f>
        <v>2026</v>
      </c>
      <c r="D1808" s="13" t="str">
        <f>"Q"&amp;ROUNDUP(MONTH(SalesDataTable[[#This Row],[Order Date]])/3,0)</f>
        <v>Q3</v>
      </c>
      <c r="E1808" s="13">
        <f>MONTH(SalesDataTable[[#This Row],[Order Date]])</f>
        <v>9</v>
      </c>
      <c r="F1808" s="3" t="str">
        <f>TEXT(SalesDataTable[[#This Row],[Order Date]],"mmm")</f>
        <v>Sep</v>
      </c>
      <c r="G1808" s="3" t="s">
        <v>20</v>
      </c>
      <c r="H1808" s="3" t="s">
        <v>47</v>
      </c>
      <c r="I1808" s="3" t="s">
        <v>19</v>
      </c>
      <c r="J1808" s="3" t="s">
        <v>3</v>
      </c>
      <c r="K1808" s="3" t="s">
        <v>14</v>
      </c>
      <c r="L1808" s="3" t="s">
        <v>48</v>
      </c>
      <c r="M1808" s="7">
        <v>5</v>
      </c>
      <c r="N1808" s="4">
        <v>166.81</v>
      </c>
      <c r="O1808" s="5">
        <v>0.05</v>
      </c>
      <c r="P1808" s="4">
        <v>89.24</v>
      </c>
      <c r="Q1808" s="4">
        <f t="shared" si="112"/>
        <v>792.34749999999997</v>
      </c>
      <c r="R1808" s="4">
        <f t="shared" si="113"/>
        <v>446.2</v>
      </c>
      <c r="S1808" s="4">
        <f t="shared" si="114"/>
        <v>346.14749999999998</v>
      </c>
      <c r="T1808" s="6">
        <f t="shared" si="115"/>
        <v>0.43686324497774021</v>
      </c>
    </row>
    <row r="1809" spans="1:20" ht="15.6">
      <c r="A1809" s="2">
        <v>662</v>
      </c>
      <c r="B1809" s="10">
        <v>46267</v>
      </c>
      <c r="C1809" s="3">
        <f>YEAR(SalesDataTable[[#This Row],[Order Date]])</f>
        <v>2026</v>
      </c>
      <c r="D1809" s="13" t="str">
        <f>"Q"&amp;ROUNDUP(MONTH(SalesDataTable[[#This Row],[Order Date]])/3,0)</f>
        <v>Q3</v>
      </c>
      <c r="E1809" s="13">
        <f>MONTH(SalesDataTable[[#This Row],[Order Date]])</f>
        <v>9</v>
      </c>
      <c r="F1809" s="3" t="str">
        <f>TEXT(SalesDataTable[[#This Row],[Order Date]],"mmm")</f>
        <v>Sep</v>
      </c>
      <c r="G1809" s="3" t="s">
        <v>20</v>
      </c>
      <c r="H1809" s="3" t="s">
        <v>47</v>
      </c>
      <c r="I1809" s="3" t="s">
        <v>2</v>
      </c>
      <c r="J1809" s="3" t="s">
        <v>13</v>
      </c>
      <c r="K1809" s="3" t="s">
        <v>34</v>
      </c>
      <c r="L1809" s="3" t="s">
        <v>35</v>
      </c>
      <c r="M1809" s="7">
        <v>1</v>
      </c>
      <c r="N1809" s="4">
        <v>40.56</v>
      </c>
      <c r="O1809" s="5">
        <v>0.15</v>
      </c>
      <c r="P1809" s="4">
        <v>14.28</v>
      </c>
      <c r="Q1809" s="4">
        <f t="shared" si="112"/>
        <v>34.475999999999999</v>
      </c>
      <c r="R1809" s="4">
        <f t="shared" si="113"/>
        <v>14.28</v>
      </c>
      <c r="S1809" s="4">
        <f t="shared" si="114"/>
        <v>20.195999999999998</v>
      </c>
      <c r="T1809" s="6">
        <f t="shared" si="115"/>
        <v>0.58579881656804733</v>
      </c>
    </row>
    <row r="1810" spans="1:20" ht="15.6">
      <c r="A1810" s="2">
        <v>1393</v>
      </c>
      <c r="B1810" s="10">
        <v>46267</v>
      </c>
      <c r="C1810" s="3">
        <f>YEAR(SalesDataTable[[#This Row],[Order Date]])</f>
        <v>2026</v>
      </c>
      <c r="D1810" s="13" t="str">
        <f>"Q"&amp;ROUNDUP(MONTH(SalesDataTable[[#This Row],[Order Date]])/3,0)</f>
        <v>Q3</v>
      </c>
      <c r="E1810" s="13">
        <f>MONTH(SalesDataTable[[#This Row],[Order Date]])</f>
        <v>9</v>
      </c>
      <c r="F1810" s="3" t="str">
        <f>TEXT(SalesDataTable[[#This Row],[Order Date]],"mmm")</f>
        <v>Sep</v>
      </c>
      <c r="G1810" s="3" t="s">
        <v>11</v>
      </c>
      <c r="H1810" s="3" t="s">
        <v>52</v>
      </c>
      <c r="I1810" s="3" t="s">
        <v>2</v>
      </c>
      <c r="J1810" s="3" t="s">
        <v>3</v>
      </c>
      <c r="K1810" s="3" t="s">
        <v>14</v>
      </c>
      <c r="L1810" s="3" t="s">
        <v>48</v>
      </c>
      <c r="M1810" s="7">
        <v>2</v>
      </c>
      <c r="N1810" s="4">
        <v>162.4</v>
      </c>
      <c r="O1810" s="5">
        <v>0.1</v>
      </c>
      <c r="P1810" s="4">
        <v>88.04</v>
      </c>
      <c r="Q1810" s="4">
        <f t="shared" si="112"/>
        <v>292.32</v>
      </c>
      <c r="R1810" s="4">
        <f t="shared" si="113"/>
        <v>176.08</v>
      </c>
      <c r="S1810" s="4">
        <f t="shared" si="114"/>
        <v>116.23999999999998</v>
      </c>
      <c r="T1810" s="6">
        <f t="shared" si="115"/>
        <v>0.39764641488779412</v>
      </c>
    </row>
    <row r="1811" spans="1:20" ht="15.6">
      <c r="A1811" s="2">
        <v>1568</v>
      </c>
      <c r="B1811" s="10">
        <v>46267</v>
      </c>
      <c r="C1811" s="3">
        <f>YEAR(SalesDataTable[[#This Row],[Order Date]])</f>
        <v>2026</v>
      </c>
      <c r="D1811" s="13" t="str">
        <f>"Q"&amp;ROUNDUP(MONTH(SalesDataTable[[#This Row],[Order Date]])/3,0)</f>
        <v>Q3</v>
      </c>
      <c r="E1811" s="13">
        <f>MONTH(SalesDataTable[[#This Row],[Order Date]])</f>
        <v>9</v>
      </c>
      <c r="F1811" s="3" t="str">
        <f>TEXT(SalesDataTable[[#This Row],[Order Date]],"mmm")</f>
        <v>Sep</v>
      </c>
      <c r="G1811" s="3" t="s">
        <v>0</v>
      </c>
      <c r="H1811" s="3" t="s">
        <v>50</v>
      </c>
      <c r="I1811" s="3" t="s">
        <v>19</v>
      </c>
      <c r="J1811" s="3" t="s">
        <v>3</v>
      </c>
      <c r="K1811" s="3" t="s">
        <v>34</v>
      </c>
      <c r="L1811" s="3" t="s">
        <v>38</v>
      </c>
      <c r="M1811" s="7">
        <v>5</v>
      </c>
      <c r="N1811" s="4">
        <v>123.09</v>
      </c>
      <c r="O1811" s="5">
        <v>0</v>
      </c>
      <c r="P1811" s="4">
        <v>70.3</v>
      </c>
      <c r="Q1811" s="4">
        <f t="shared" si="112"/>
        <v>615.45000000000005</v>
      </c>
      <c r="R1811" s="4">
        <f t="shared" si="113"/>
        <v>351.5</v>
      </c>
      <c r="S1811" s="4">
        <f t="shared" si="114"/>
        <v>263.95000000000005</v>
      </c>
      <c r="T1811" s="6">
        <f t="shared" si="115"/>
        <v>0.42887318222438869</v>
      </c>
    </row>
    <row r="1812" spans="1:20" ht="15.6">
      <c r="A1812" s="2">
        <v>2428</v>
      </c>
      <c r="B1812" s="10">
        <v>46267</v>
      </c>
      <c r="C1812" s="3">
        <f>YEAR(SalesDataTable[[#This Row],[Order Date]])</f>
        <v>2026</v>
      </c>
      <c r="D1812" s="13" t="str">
        <f>"Q"&amp;ROUNDUP(MONTH(SalesDataTable[[#This Row],[Order Date]])/3,0)</f>
        <v>Q3</v>
      </c>
      <c r="E1812" s="13">
        <f>MONTH(SalesDataTable[[#This Row],[Order Date]])</f>
        <v>9</v>
      </c>
      <c r="F1812" s="3" t="str">
        <f>TEXT(SalesDataTable[[#This Row],[Order Date]],"mmm")</f>
        <v>Sep</v>
      </c>
      <c r="G1812" s="3" t="s">
        <v>6</v>
      </c>
      <c r="H1812" s="3" t="s">
        <v>27</v>
      </c>
      <c r="I1812" s="3" t="s">
        <v>28</v>
      </c>
      <c r="J1812" s="3" t="s">
        <v>13</v>
      </c>
      <c r="K1812" s="3" t="s">
        <v>14</v>
      </c>
      <c r="L1812" s="3" t="s">
        <v>15</v>
      </c>
      <c r="M1812" s="7">
        <v>1</v>
      </c>
      <c r="N1812" s="4">
        <v>36.69</v>
      </c>
      <c r="O1812" s="5">
        <v>0</v>
      </c>
      <c r="P1812" s="4">
        <v>13.92</v>
      </c>
      <c r="Q1812" s="4">
        <f t="shared" si="112"/>
        <v>36.69</v>
      </c>
      <c r="R1812" s="4">
        <f t="shared" si="113"/>
        <v>13.92</v>
      </c>
      <c r="S1812" s="4">
        <f t="shared" si="114"/>
        <v>22.769999999999996</v>
      </c>
      <c r="T1812" s="6">
        <f t="shared" si="115"/>
        <v>0.6206050695012264</v>
      </c>
    </row>
    <row r="1813" spans="1:20" ht="15.6">
      <c r="A1813" s="2">
        <v>2890</v>
      </c>
      <c r="B1813" s="10">
        <v>46267</v>
      </c>
      <c r="C1813" s="3">
        <f>YEAR(SalesDataTable[[#This Row],[Order Date]])</f>
        <v>2026</v>
      </c>
      <c r="D1813" s="13" t="str">
        <f>"Q"&amp;ROUNDUP(MONTH(SalesDataTable[[#This Row],[Order Date]])/3,0)</f>
        <v>Q3</v>
      </c>
      <c r="E1813" s="13">
        <f>MONTH(SalesDataTable[[#This Row],[Order Date]])</f>
        <v>9</v>
      </c>
      <c r="F1813" s="3" t="str">
        <f>TEXT(SalesDataTable[[#This Row],[Order Date]],"mmm")</f>
        <v>Sep</v>
      </c>
      <c r="G1813" s="3" t="s">
        <v>11</v>
      </c>
      <c r="H1813" s="3" t="s">
        <v>18</v>
      </c>
      <c r="I1813" s="3" t="s">
        <v>2</v>
      </c>
      <c r="J1813" s="3" t="s">
        <v>16</v>
      </c>
      <c r="K1813" s="3" t="s">
        <v>14</v>
      </c>
      <c r="L1813" s="3" t="s">
        <v>44</v>
      </c>
      <c r="M1813" s="7">
        <v>4</v>
      </c>
      <c r="N1813" s="4">
        <v>130.43</v>
      </c>
      <c r="O1813" s="5">
        <v>0</v>
      </c>
      <c r="P1813" s="4">
        <v>66.849999999999994</v>
      </c>
      <c r="Q1813" s="4">
        <f t="shared" si="112"/>
        <v>521.72</v>
      </c>
      <c r="R1813" s="4">
        <f t="shared" si="113"/>
        <v>267.39999999999998</v>
      </c>
      <c r="S1813" s="4">
        <f t="shared" si="114"/>
        <v>254.32000000000005</v>
      </c>
      <c r="T1813" s="6">
        <f t="shared" si="115"/>
        <v>0.48746454036648018</v>
      </c>
    </row>
    <row r="1814" spans="1:20" ht="15.6">
      <c r="A1814" s="2">
        <v>2108</v>
      </c>
      <c r="B1814" s="10">
        <v>46268</v>
      </c>
      <c r="C1814" s="3">
        <f>YEAR(SalesDataTable[[#This Row],[Order Date]])</f>
        <v>2026</v>
      </c>
      <c r="D1814" s="13" t="str">
        <f>"Q"&amp;ROUNDUP(MONTH(SalesDataTable[[#This Row],[Order Date]])/3,0)</f>
        <v>Q3</v>
      </c>
      <c r="E1814" s="13">
        <f>MONTH(SalesDataTable[[#This Row],[Order Date]])</f>
        <v>9</v>
      </c>
      <c r="F1814" s="3" t="str">
        <f>TEXT(SalesDataTable[[#This Row],[Order Date]],"mmm")</f>
        <v>Sep</v>
      </c>
      <c r="G1814" s="3" t="s">
        <v>6</v>
      </c>
      <c r="H1814" s="3" t="s">
        <v>41</v>
      </c>
      <c r="I1814" s="3" t="s">
        <v>2</v>
      </c>
      <c r="J1814" s="3" t="s">
        <v>3</v>
      </c>
      <c r="K1814" s="3" t="s">
        <v>9</v>
      </c>
      <c r="L1814" s="3" t="s">
        <v>17</v>
      </c>
      <c r="M1814" s="7">
        <v>1</v>
      </c>
      <c r="N1814" s="4">
        <v>146.13999999999999</v>
      </c>
      <c r="O1814" s="5">
        <v>0</v>
      </c>
      <c r="P1814" s="4">
        <v>81.040000000000006</v>
      </c>
      <c r="Q1814" s="4">
        <f t="shared" si="112"/>
        <v>146.13999999999999</v>
      </c>
      <c r="R1814" s="4">
        <f t="shared" si="113"/>
        <v>81.040000000000006</v>
      </c>
      <c r="S1814" s="4">
        <f t="shared" si="114"/>
        <v>65.09999999999998</v>
      </c>
      <c r="T1814" s="6">
        <f t="shared" si="115"/>
        <v>0.44546325441357593</v>
      </c>
    </row>
    <row r="1815" spans="1:20" ht="15.6">
      <c r="A1815" s="2">
        <v>2340</v>
      </c>
      <c r="B1815" s="10">
        <v>46268</v>
      </c>
      <c r="C1815" s="3">
        <f>YEAR(SalesDataTable[[#This Row],[Order Date]])</f>
        <v>2026</v>
      </c>
      <c r="D1815" s="13" t="str">
        <f>"Q"&amp;ROUNDUP(MONTH(SalesDataTable[[#This Row],[Order Date]])/3,0)</f>
        <v>Q3</v>
      </c>
      <c r="E1815" s="13">
        <f>MONTH(SalesDataTable[[#This Row],[Order Date]])</f>
        <v>9</v>
      </c>
      <c r="F1815" s="3" t="str">
        <f>TEXT(SalesDataTable[[#This Row],[Order Date]],"mmm")</f>
        <v>Sep</v>
      </c>
      <c r="G1815" s="3" t="s">
        <v>6</v>
      </c>
      <c r="H1815" s="3" t="s">
        <v>49</v>
      </c>
      <c r="I1815" s="3" t="s">
        <v>19</v>
      </c>
      <c r="J1815" s="3" t="s">
        <v>13</v>
      </c>
      <c r="K1815" s="3" t="s">
        <v>23</v>
      </c>
      <c r="L1815" s="3" t="s">
        <v>24</v>
      </c>
      <c r="M1815" s="7">
        <v>4</v>
      </c>
      <c r="N1815" s="4">
        <v>332.93</v>
      </c>
      <c r="O1815" s="5">
        <v>0</v>
      </c>
      <c r="P1815" s="4">
        <v>193.56</v>
      </c>
      <c r="Q1815" s="4">
        <f t="shared" si="112"/>
        <v>1331.72</v>
      </c>
      <c r="R1815" s="4">
        <f t="shared" si="113"/>
        <v>774.24</v>
      </c>
      <c r="S1815" s="4">
        <f t="shared" si="114"/>
        <v>557.48</v>
      </c>
      <c r="T1815" s="6">
        <f t="shared" si="115"/>
        <v>0.41861652599645571</v>
      </c>
    </row>
    <row r="1816" spans="1:20" ht="15.6">
      <c r="A1816" s="2">
        <v>3078</v>
      </c>
      <c r="B1816" s="10">
        <v>46268</v>
      </c>
      <c r="C1816" s="3">
        <f>YEAR(SalesDataTable[[#This Row],[Order Date]])</f>
        <v>2026</v>
      </c>
      <c r="D1816" s="13" t="str">
        <f>"Q"&amp;ROUNDUP(MONTH(SalesDataTable[[#This Row],[Order Date]])/3,0)</f>
        <v>Q3</v>
      </c>
      <c r="E1816" s="13">
        <f>MONTH(SalesDataTable[[#This Row],[Order Date]])</f>
        <v>9</v>
      </c>
      <c r="F1816" s="3" t="str">
        <f>TEXT(SalesDataTable[[#This Row],[Order Date]],"mmm")</f>
        <v>Sep</v>
      </c>
      <c r="G1816" s="3" t="s">
        <v>6</v>
      </c>
      <c r="H1816" s="3" t="s">
        <v>49</v>
      </c>
      <c r="I1816" s="3" t="s">
        <v>19</v>
      </c>
      <c r="J1816" s="3" t="s">
        <v>16</v>
      </c>
      <c r="K1816" s="3" t="s">
        <v>23</v>
      </c>
      <c r="L1816" s="3" t="s">
        <v>51</v>
      </c>
      <c r="M1816" s="7">
        <v>4</v>
      </c>
      <c r="N1816" s="4">
        <v>122.43</v>
      </c>
      <c r="O1816" s="5">
        <v>0</v>
      </c>
      <c r="P1816" s="4">
        <v>61.5</v>
      </c>
      <c r="Q1816" s="4">
        <f t="shared" si="112"/>
        <v>489.72</v>
      </c>
      <c r="R1816" s="4">
        <f t="shared" si="113"/>
        <v>246</v>
      </c>
      <c r="S1816" s="4">
        <f t="shared" si="114"/>
        <v>243.72000000000003</v>
      </c>
      <c r="T1816" s="6">
        <f t="shared" si="115"/>
        <v>0.49767213918157316</v>
      </c>
    </row>
    <row r="1817" spans="1:20" ht="15.6">
      <c r="A1817" s="2">
        <v>3575</v>
      </c>
      <c r="B1817" s="10">
        <v>46268</v>
      </c>
      <c r="C1817" s="3">
        <f>YEAR(SalesDataTable[[#This Row],[Order Date]])</f>
        <v>2026</v>
      </c>
      <c r="D1817" s="13" t="str">
        <f>"Q"&amp;ROUNDUP(MONTH(SalesDataTable[[#This Row],[Order Date]])/3,0)</f>
        <v>Q3</v>
      </c>
      <c r="E1817" s="13">
        <f>MONTH(SalesDataTable[[#This Row],[Order Date]])</f>
        <v>9</v>
      </c>
      <c r="F1817" s="3" t="str">
        <f>TEXT(SalesDataTable[[#This Row],[Order Date]],"mmm")</f>
        <v>Sep</v>
      </c>
      <c r="G1817" s="3" t="s">
        <v>11</v>
      </c>
      <c r="H1817" s="3" t="s">
        <v>12</v>
      </c>
      <c r="I1817" s="3" t="s">
        <v>28</v>
      </c>
      <c r="J1817" s="3" t="s">
        <v>3</v>
      </c>
      <c r="K1817" s="3" t="s">
        <v>4</v>
      </c>
      <c r="L1817" s="3" t="s">
        <v>5</v>
      </c>
      <c r="M1817" s="7">
        <v>3</v>
      </c>
      <c r="N1817" s="4">
        <v>81.12</v>
      </c>
      <c r="O1817" s="5">
        <v>0.1</v>
      </c>
      <c r="P1817" s="4">
        <v>41.78</v>
      </c>
      <c r="Q1817" s="4">
        <f t="shared" si="112"/>
        <v>219.02400000000003</v>
      </c>
      <c r="R1817" s="4">
        <f t="shared" si="113"/>
        <v>125.34</v>
      </c>
      <c r="S1817" s="4">
        <f t="shared" si="114"/>
        <v>93.684000000000026</v>
      </c>
      <c r="T1817" s="6">
        <f t="shared" si="115"/>
        <v>0.42773394696471628</v>
      </c>
    </row>
    <row r="1818" spans="1:20" ht="15.6">
      <c r="A1818" s="2">
        <v>3700</v>
      </c>
      <c r="B1818" s="10">
        <v>46268</v>
      </c>
      <c r="C1818" s="3">
        <f>YEAR(SalesDataTable[[#This Row],[Order Date]])</f>
        <v>2026</v>
      </c>
      <c r="D1818" s="13" t="str">
        <f>"Q"&amp;ROUNDUP(MONTH(SalesDataTable[[#This Row],[Order Date]])/3,0)</f>
        <v>Q3</v>
      </c>
      <c r="E1818" s="13">
        <f>MONTH(SalesDataTable[[#This Row],[Order Date]])</f>
        <v>9</v>
      </c>
      <c r="F1818" s="3" t="str">
        <f>TEXT(SalesDataTable[[#This Row],[Order Date]],"mmm")</f>
        <v>Sep</v>
      </c>
      <c r="G1818" s="3" t="s">
        <v>6</v>
      </c>
      <c r="H1818" s="3" t="s">
        <v>49</v>
      </c>
      <c r="I1818" s="3" t="s">
        <v>2</v>
      </c>
      <c r="J1818" s="3" t="s">
        <v>3</v>
      </c>
      <c r="K1818" s="3" t="s">
        <v>14</v>
      </c>
      <c r="L1818" s="3" t="s">
        <v>48</v>
      </c>
      <c r="M1818" s="7">
        <v>1</v>
      </c>
      <c r="N1818" s="4">
        <v>168.54</v>
      </c>
      <c r="O1818" s="5">
        <v>0.05</v>
      </c>
      <c r="P1818" s="4">
        <v>87.82</v>
      </c>
      <c r="Q1818" s="4">
        <f t="shared" si="112"/>
        <v>160.11299999999997</v>
      </c>
      <c r="R1818" s="4">
        <f t="shared" si="113"/>
        <v>87.82</v>
      </c>
      <c r="S1818" s="4">
        <f t="shared" si="114"/>
        <v>72.292999999999978</v>
      </c>
      <c r="T1818" s="6">
        <f t="shared" si="115"/>
        <v>0.45151236938911887</v>
      </c>
    </row>
    <row r="1819" spans="1:20" ht="15.6">
      <c r="A1819" s="2">
        <v>3762</v>
      </c>
      <c r="B1819" s="10">
        <v>46268</v>
      </c>
      <c r="C1819" s="3">
        <f>YEAR(SalesDataTable[[#This Row],[Order Date]])</f>
        <v>2026</v>
      </c>
      <c r="D1819" s="13" t="str">
        <f>"Q"&amp;ROUNDUP(MONTH(SalesDataTable[[#This Row],[Order Date]])/3,0)</f>
        <v>Q3</v>
      </c>
      <c r="E1819" s="13">
        <f>MONTH(SalesDataTable[[#This Row],[Order Date]])</f>
        <v>9</v>
      </c>
      <c r="F1819" s="3" t="str">
        <f>TEXT(SalesDataTable[[#This Row],[Order Date]],"mmm")</f>
        <v>Sep</v>
      </c>
      <c r="G1819" s="3" t="s">
        <v>0</v>
      </c>
      <c r="H1819" s="3" t="s">
        <v>1</v>
      </c>
      <c r="I1819" s="3" t="s">
        <v>19</v>
      </c>
      <c r="J1819" s="3" t="s">
        <v>13</v>
      </c>
      <c r="K1819" s="3" t="s">
        <v>4</v>
      </c>
      <c r="L1819" s="3" t="s">
        <v>26</v>
      </c>
      <c r="M1819" s="7">
        <v>4</v>
      </c>
      <c r="N1819" s="4">
        <v>39.61</v>
      </c>
      <c r="O1819" s="5">
        <v>0.1</v>
      </c>
      <c r="P1819" s="4">
        <v>16.829999999999998</v>
      </c>
      <c r="Q1819" s="4">
        <f t="shared" si="112"/>
        <v>142.596</v>
      </c>
      <c r="R1819" s="4">
        <f t="shared" si="113"/>
        <v>67.319999999999993</v>
      </c>
      <c r="S1819" s="4">
        <f t="shared" si="114"/>
        <v>75.27600000000001</v>
      </c>
      <c r="T1819" s="6">
        <f t="shared" si="115"/>
        <v>0.52789699570815452</v>
      </c>
    </row>
    <row r="1820" spans="1:20" ht="15.6">
      <c r="A1820" s="2">
        <v>2790</v>
      </c>
      <c r="B1820" s="10">
        <v>46269</v>
      </c>
      <c r="C1820" s="3">
        <f>YEAR(SalesDataTable[[#This Row],[Order Date]])</f>
        <v>2026</v>
      </c>
      <c r="D1820" s="13" t="str">
        <f>"Q"&amp;ROUNDUP(MONTH(SalesDataTable[[#This Row],[Order Date]])/3,0)</f>
        <v>Q3</v>
      </c>
      <c r="E1820" s="13">
        <f>MONTH(SalesDataTable[[#This Row],[Order Date]])</f>
        <v>9</v>
      </c>
      <c r="F1820" s="3" t="str">
        <f>TEXT(SalesDataTable[[#This Row],[Order Date]],"mmm")</f>
        <v>Sep</v>
      </c>
      <c r="G1820" s="3" t="s">
        <v>20</v>
      </c>
      <c r="H1820" s="3" t="s">
        <v>33</v>
      </c>
      <c r="I1820" s="3" t="s">
        <v>2</v>
      </c>
      <c r="J1820" s="3" t="s">
        <v>3</v>
      </c>
      <c r="K1820" s="3" t="s">
        <v>34</v>
      </c>
      <c r="L1820" s="3" t="s">
        <v>35</v>
      </c>
      <c r="M1820" s="7">
        <v>1</v>
      </c>
      <c r="N1820" s="4">
        <v>39.85</v>
      </c>
      <c r="O1820" s="5">
        <v>0.1</v>
      </c>
      <c r="P1820" s="4">
        <v>14.96</v>
      </c>
      <c r="Q1820" s="4">
        <f t="shared" si="112"/>
        <v>35.865000000000002</v>
      </c>
      <c r="R1820" s="4">
        <f t="shared" si="113"/>
        <v>14.96</v>
      </c>
      <c r="S1820" s="4">
        <f t="shared" si="114"/>
        <v>20.905000000000001</v>
      </c>
      <c r="T1820" s="6">
        <f t="shared" si="115"/>
        <v>0.58288024536456151</v>
      </c>
    </row>
    <row r="1821" spans="1:20" ht="15.6">
      <c r="A1821" s="2">
        <v>4149</v>
      </c>
      <c r="B1821" s="10">
        <v>46269</v>
      </c>
      <c r="C1821" s="3">
        <f>YEAR(SalesDataTable[[#This Row],[Order Date]])</f>
        <v>2026</v>
      </c>
      <c r="D1821" s="13" t="str">
        <f>"Q"&amp;ROUNDUP(MONTH(SalesDataTable[[#This Row],[Order Date]])/3,0)</f>
        <v>Q3</v>
      </c>
      <c r="E1821" s="13">
        <f>MONTH(SalesDataTable[[#This Row],[Order Date]])</f>
        <v>9</v>
      </c>
      <c r="F1821" s="3" t="str">
        <f>TEXT(SalesDataTable[[#This Row],[Order Date]],"mmm")</f>
        <v>Sep</v>
      </c>
      <c r="G1821" s="3" t="s">
        <v>20</v>
      </c>
      <c r="H1821" s="3" t="s">
        <v>33</v>
      </c>
      <c r="I1821" s="3" t="s">
        <v>2</v>
      </c>
      <c r="J1821" s="3" t="s">
        <v>13</v>
      </c>
      <c r="K1821" s="3" t="s">
        <v>34</v>
      </c>
      <c r="L1821" s="3" t="s">
        <v>35</v>
      </c>
      <c r="M1821" s="7">
        <v>1</v>
      </c>
      <c r="N1821" s="4">
        <v>40.51</v>
      </c>
      <c r="O1821" s="5">
        <v>0.05</v>
      </c>
      <c r="P1821" s="4">
        <v>14.7</v>
      </c>
      <c r="Q1821" s="4">
        <f t="shared" si="112"/>
        <v>38.484499999999997</v>
      </c>
      <c r="R1821" s="4">
        <f t="shared" si="113"/>
        <v>14.7</v>
      </c>
      <c r="S1821" s="4">
        <f t="shared" si="114"/>
        <v>23.784499999999998</v>
      </c>
      <c r="T1821" s="6">
        <f t="shared" si="115"/>
        <v>0.6180280372617547</v>
      </c>
    </row>
    <row r="1822" spans="1:20" ht="15.6">
      <c r="A1822" s="2">
        <v>1955</v>
      </c>
      <c r="B1822" s="10">
        <v>46270</v>
      </c>
      <c r="C1822" s="3">
        <f>YEAR(SalesDataTable[[#This Row],[Order Date]])</f>
        <v>2026</v>
      </c>
      <c r="D1822" s="13" t="str">
        <f>"Q"&amp;ROUNDUP(MONTH(SalesDataTable[[#This Row],[Order Date]])/3,0)</f>
        <v>Q3</v>
      </c>
      <c r="E1822" s="13">
        <f>MONTH(SalesDataTable[[#This Row],[Order Date]])</f>
        <v>9</v>
      </c>
      <c r="F1822" s="3" t="str">
        <f>TEXT(SalesDataTable[[#This Row],[Order Date]],"mmm")</f>
        <v>Sep</v>
      </c>
      <c r="G1822" s="3" t="s">
        <v>6</v>
      </c>
      <c r="H1822" s="3" t="s">
        <v>43</v>
      </c>
      <c r="I1822" s="3" t="s">
        <v>2</v>
      </c>
      <c r="J1822" s="3" t="s">
        <v>3</v>
      </c>
      <c r="K1822" s="3" t="s">
        <v>23</v>
      </c>
      <c r="L1822" s="3" t="s">
        <v>51</v>
      </c>
      <c r="M1822" s="7">
        <v>1</v>
      </c>
      <c r="N1822" s="4">
        <v>121.59</v>
      </c>
      <c r="O1822" s="5">
        <v>0</v>
      </c>
      <c r="P1822" s="4">
        <v>62.44</v>
      </c>
      <c r="Q1822" s="4">
        <f t="shared" si="112"/>
        <v>121.59</v>
      </c>
      <c r="R1822" s="4">
        <f t="shared" si="113"/>
        <v>62.44</v>
      </c>
      <c r="S1822" s="4">
        <f t="shared" si="114"/>
        <v>59.150000000000006</v>
      </c>
      <c r="T1822" s="6">
        <f t="shared" si="115"/>
        <v>0.4864709268854347</v>
      </c>
    </row>
    <row r="1823" spans="1:20" ht="15.6">
      <c r="A1823" s="2">
        <v>2077</v>
      </c>
      <c r="B1823" s="10">
        <v>46270</v>
      </c>
      <c r="C1823" s="3">
        <f>YEAR(SalesDataTable[[#This Row],[Order Date]])</f>
        <v>2026</v>
      </c>
      <c r="D1823" s="13" t="str">
        <f>"Q"&amp;ROUNDUP(MONTH(SalesDataTable[[#This Row],[Order Date]])/3,0)</f>
        <v>Q3</v>
      </c>
      <c r="E1823" s="13">
        <f>MONTH(SalesDataTable[[#This Row],[Order Date]])</f>
        <v>9</v>
      </c>
      <c r="F1823" s="3" t="str">
        <f>TEXT(SalesDataTable[[#This Row],[Order Date]],"mmm")</f>
        <v>Sep</v>
      </c>
      <c r="G1823" s="3" t="s">
        <v>20</v>
      </c>
      <c r="H1823" s="3" t="s">
        <v>33</v>
      </c>
      <c r="I1823" s="3" t="s">
        <v>8</v>
      </c>
      <c r="J1823" s="3" t="s">
        <v>16</v>
      </c>
      <c r="K1823" s="3" t="s">
        <v>9</v>
      </c>
      <c r="L1823" s="3" t="s">
        <v>37</v>
      </c>
      <c r="M1823" s="7">
        <v>4</v>
      </c>
      <c r="N1823" s="4">
        <v>152.99</v>
      </c>
      <c r="O1823" s="5">
        <v>0.15</v>
      </c>
      <c r="P1823" s="4">
        <v>77.12</v>
      </c>
      <c r="Q1823" s="4">
        <f t="shared" si="112"/>
        <v>520.16600000000005</v>
      </c>
      <c r="R1823" s="4">
        <f t="shared" si="113"/>
        <v>308.48</v>
      </c>
      <c r="S1823" s="4">
        <f t="shared" si="114"/>
        <v>211.68600000000004</v>
      </c>
      <c r="T1823" s="6">
        <f t="shared" si="115"/>
        <v>0.40695854784818697</v>
      </c>
    </row>
    <row r="1824" spans="1:20" ht="15.6">
      <c r="A1824" s="2">
        <v>2879</v>
      </c>
      <c r="B1824" s="10">
        <v>46270</v>
      </c>
      <c r="C1824" s="3">
        <f>YEAR(SalesDataTable[[#This Row],[Order Date]])</f>
        <v>2026</v>
      </c>
      <c r="D1824" s="13" t="str">
        <f>"Q"&amp;ROUNDUP(MONTH(SalesDataTable[[#This Row],[Order Date]])/3,0)</f>
        <v>Q3</v>
      </c>
      <c r="E1824" s="13">
        <f>MONTH(SalesDataTable[[#This Row],[Order Date]])</f>
        <v>9</v>
      </c>
      <c r="F1824" s="3" t="str">
        <f>TEXT(SalesDataTable[[#This Row],[Order Date]],"mmm")</f>
        <v>Sep</v>
      </c>
      <c r="G1824" s="3" t="s">
        <v>11</v>
      </c>
      <c r="H1824" s="3" t="s">
        <v>39</v>
      </c>
      <c r="I1824" s="3" t="s">
        <v>2</v>
      </c>
      <c r="J1824" s="3" t="s">
        <v>16</v>
      </c>
      <c r="K1824" s="3" t="s">
        <v>14</v>
      </c>
      <c r="L1824" s="3" t="s">
        <v>15</v>
      </c>
      <c r="M1824" s="7">
        <v>3</v>
      </c>
      <c r="N1824" s="4">
        <v>36.19</v>
      </c>
      <c r="O1824" s="5">
        <v>0.1</v>
      </c>
      <c r="P1824" s="4">
        <v>13.97</v>
      </c>
      <c r="Q1824" s="4">
        <f t="shared" si="112"/>
        <v>97.712999999999994</v>
      </c>
      <c r="R1824" s="4">
        <f t="shared" si="113"/>
        <v>41.910000000000004</v>
      </c>
      <c r="S1824" s="4">
        <f t="shared" si="114"/>
        <v>55.80299999999999</v>
      </c>
      <c r="T1824" s="6">
        <f t="shared" si="115"/>
        <v>0.57109084768659235</v>
      </c>
    </row>
    <row r="1825" spans="1:20" ht="15.6">
      <c r="A1825" s="2">
        <v>3353</v>
      </c>
      <c r="B1825" s="10">
        <v>46270</v>
      </c>
      <c r="C1825" s="3">
        <f>YEAR(SalesDataTable[[#This Row],[Order Date]])</f>
        <v>2026</v>
      </c>
      <c r="D1825" s="13" t="str">
        <f>"Q"&amp;ROUNDUP(MONTH(SalesDataTable[[#This Row],[Order Date]])/3,0)</f>
        <v>Q3</v>
      </c>
      <c r="E1825" s="13">
        <f>MONTH(SalesDataTable[[#This Row],[Order Date]])</f>
        <v>9</v>
      </c>
      <c r="F1825" s="3" t="str">
        <f>TEXT(SalesDataTable[[#This Row],[Order Date]],"mmm")</f>
        <v>Sep</v>
      </c>
      <c r="G1825" s="3" t="s">
        <v>11</v>
      </c>
      <c r="H1825" s="3" t="s">
        <v>52</v>
      </c>
      <c r="I1825" s="3" t="s">
        <v>19</v>
      </c>
      <c r="J1825" s="3" t="s">
        <v>13</v>
      </c>
      <c r="K1825" s="3" t="s">
        <v>9</v>
      </c>
      <c r="L1825" s="3" t="s">
        <v>17</v>
      </c>
      <c r="M1825" s="7">
        <v>2</v>
      </c>
      <c r="N1825" s="4">
        <v>142.44</v>
      </c>
      <c r="O1825" s="5">
        <v>0</v>
      </c>
      <c r="P1825" s="4">
        <v>77.33</v>
      </c>
      <c r="Q1825" s="4">
        <f t="shared" si="112"/>
        <v>284.88</v>
      </c>
      <c r="R1825" s="4">
        <f t="shared" si="113"/>
        <v>154.66</v>
      </c>
      <c r="S1825" s="4">
        <f t="shared" si="114"/>
        <v>130.22</v>
      </c>
      <c r="T1825" s="6">
        <f t="shared" si="115"/>
        <v>0.45710474585790506</v>
      </c>
    </row>
    <row r="1826" spans="1:20" ht="15.6">
      <c r="A1826" s="2">
        <v>3514</v>
      </c>
      <c r="B1826" s="10">
        <v>46270</v>
      </c>
      <c r="C1826" s="3">
        <f>YEAR(SalesDataTable[[#This Row],[Order Date]])</f>
        <v>2026</v>
      </c>
      <c r="D1826" s="13" t="str">
        <f>"Q"&amp;ROUNDUP(MONTH(SalesDataTable[[#This Row],[Order Date]])/3,0)</f>
        <v>Q3</v>
      </c>
      <c r="E1826" s="13">
        <f>MONTH(SalesDataTable[[#This Row],[Order Date]])</f>
        <v>9</v>
      </c>
      <c r="F1826" s="3" t="str">
        <f>TEXT(SalesDataTable[[#This Row],[Order Date]],"mmm")</f>
        <v>Sep</v>
      </c>
      <c r="G1826" s="3" t="s">
        <v>6</v>
      </c>
      <c r="H1826" s="3" t="s">
        <v>27</v>
      </c>
      <c r="I1826" s="3" t="s">
        <v>2</v>
      </c>
      <c r="J1826" s="3" t="s">
        <v>13</v>
      </c>
      <c r="K1826" s="3" t="s">
        <v>14</v>
      </c>
      <c r="L1826" s="3" t="s">
        <v>44</v>
      </c>
      <c r="M1826" s="7">
        <v>2</v>
      </c>
      <c r="N1826" s="4">
        <v>133.81</v>
      </c>
      <c r="O1826" s="5">
        <v>0</v>
      </c>
      <c r="P1826" s="4">
        <v>66.78</v>
      </c>
      <c r="Q1826" s="4">
        <f t="shared" si="112"/>
        <v>267.62</v>
      </c>
      <c r="R1826" s="4">
        <f t="shared" si="113"/>
        <v>133.56</v>
      </c>
      <c r="S1826" s="4">
        <f t="shared" si="114"/>
        <v>134.06</v>
      </c>
      <c r="T1826" s="6">
        <f t="shared" si="115"/>
        <v>0.5009341603766535</v>
      </c>
    </row>
    <row r="1827" spans="1:20" ht="15.6">
      <c r="A1827" s="2">
        <v>3964</v>
      </c>
      <c r="B1827" s="10">
        <v>46270</v>
      </c>
      <c r="C1827" s="3">
        <f>YEAR(SalesDataTable[[#This Row],[Order Date]])</f>
        <v>2026</v>
      </c>
      <c r="D1827" s="13" t="str">
        <f>"Q"&amp;ROUNDUP(MONTH(SalesDataTable[[#This Row],[Order Date]])/3,0)</f>
        <v>Q3</v>
      </c>
      <c r="E1827" s="13">
        <f>MONTH(SalesDataTable[[#This Row],[Order Date]])</f>
        <v>9</v>
      </c>
      <c r="F1827" s="3" t="str">
        <f>TEXT(SalesDataTable[[#This Row],[Order Date]],"mmm")</f>
        <v>Sep</v>
      </c>
      <c r="G1827" s="3" t="s">
        <v>6</v>
      </c>
      <c r="H1827" s="3" t="s">
        <v>43</v>
      </c>
      <c r="I1827" s="3" t="s">
        <v>19</v>
      </c>
      <c r="J1827" s="3" t="s">
        <v>13</v>
      </c>
      <c r="K1827" s="3" t="s">
        <v>34</v>
      </c>
      <c r="L1827" s="3" t="s">
        <v>35</v>
      </c>
      <c r="M1827" s="7">
        <v>2</v>
      </c>
      <c r="N1827" s="4">
        <v>40.49</v>
      </c>
      <c r="O1827" s="5">
        <v>0.15</v>
      </c>
      <c r="P1827" s="4">
        <v>14.32</v>
      </c>
      <c r="Q1827" s="4">
        <f t="shared" si="112"/>
        <v>68.832999999999998</v>
      </c>
      <c r="R1827" s="4">
        <f t="shared" si="113"/>
        <v>28.64</v>
      </c>
      <c r="S1827" s="4">
        <f t="shared" si="114"/>
        <v>40.192999999999998</v>
      </c>
      <c r="T1827" s="6">
        <f t="shared" si="115"/>
        <v>0.58392050324698908</v>
      </c>
    </row>
    <row r="1828" spans="1:20" ht="15.6">
      <c r="A1828" s="2">
        <v>4599</v>
      </c>
      <c r="B1828" s="10">
        <v>46270</v>
      </c>
      <c r="C1828" s="3">
        <f>YEAR(SalesDataTable[[#This Row],[Order Date]])</f>
        <v>2026</v>
      </c>
      <c r="D1828" s="13" t="str">
        <f>"Q"&amp;ROUNDUP(MONTH(SalesDataTable[[#This Row],[Order Date]])/3,0)</f>
        <v>Q3</v>
      </c>
      <c r="E1828" s="13">
        <f>MONTH(SalesDataTable[[#This Row],[Order Date]])</f>
        <v>9</v>
      </c>
      <c r="F1828" s="3" t="str">
        <f>TEXT(SalesDataTable[[#This Row],[Order Date]],"mmm")</f>
        <v>Sep</v>
      </c>
      <c r="G1828" s="3" t="s">
        <v>11</v>
      </c>
      <c r="H1828" s="3" t="s">
        <v>12</v>
      </c>
      <c r="I1828" s="3" t="s">
        <v>2</v>
      </c>
      <c r="J1828" s="3" t="s">
        <v>16</v>
      </c>
      <c r="K1828" s="3" t="s">
        <v>23</v>
      </c>
      <c r="L1828" s="3" t="s">
        <v>29</v>
      </c>
      <c r="M1828" s="7">
        <v>4</v>
      </c>
      <c r="N1828" s="4">
        <v>198.1</v>
      </c>
      <c r="O1828" s="5">
        <v>0</v>
      </c>
      <c r="P1828" s="4">
        <v>101.61</v>
      </c>
      <c r="Q1828" s="4">
        <f t="shared" si="112"/>
        <v>792.4</v>
      </c>
      <c r="R1828" s="4">
        <f t="shared" si="113"/>
        <v>406.44</v>
      </c>
      <c r="S1828" s="4">
        <f t="shared" si="114"/>
        <v>385.96</v>
      </c>
      <c r="T1828" s="6">
        <f t="shared" si="115"/>
        <v>0.48707723372034323</v>
      </c>
    </row>
    <row r="1829" spans="1:20" ht="15.6">
      <c r="A1829" s="2">
        <v>5030</v>
      </c>
      <c r="B1829" s="10">
        <v>46270</v>
      </c>
      <c r="C1829" s="3">
        <f>YEAR(SalesDataTable[[#This Row],[Order Date]])</f>
        <v>2026</v>
      </c>
      <c r="D1829" s="13" t="str">
        <f>"Q"&amp;ROUNDUP(MONTH(SalesDataTable[[#This Row],[Order Date]])/3,0)</f>
        <v>Q3</v>
      </c>
      <c r="E1829" s="13">
        <f>MONTH(SalesDataTable[[#This Row],[Order Date]])</f>
        <v>9</v>
      </c>
      <c r="F1829" s="3" t="str">
        <f>TEXT(SalesDataTable[[#This Row],[Order Date]],"mmm")</f>
        <v>Sep</v>
      </c>
      <c r="G1829" s="3" t="s">
        <v>6</v>
      </c>
      <c r="H1829" s="3" t="s">
        <v>43</v>
      </c>
      <c r="I1829" s="3" t="s">
        <v>19</v>
      </c>
      <c r="J1829" s="3" t="s">
        <v>13</v>
      </c>
      <c r="K1829" s="3" t="s">
        <v>4</v>
      </c>
      <c r="L1829" s="3" t="s">
        <v>5</v>
      </c>
      <c r="M1829" s="7">
        <v>1</v>
      </c>
      <c r="N1829" s="4">
        <v>83.73</v>
      </c>
      <c r="O1829" s="5">
        <v>0.15</v>
      </c>
      <c r="P1829" s="4">
        <v>43.34</v>
      </c>
      <c r="Q1829" s="4">
        <f t="shared" si="112"/>
        <v>71.170500000000004</v>
      </c>
      <c r="R1829" s="4">
        <f t="shared" si="113"/>
        <v>43.34</v>
      </c>
      <c r="S1829" s="4">
        <f t="shared" si="114"/>
        <v>27.830500000000001</v>
      </c>
      <c r="T1829" s="6">
        <f t="shared" si="115"/>
        <v>0.39103982689457006</v>
      </c>
    </row>
    <row r="1830" spans="1:20" ht="15.6">
      <c r="A1830" s="2">
        <v>1593</v>
      </c>
      <c r="B1830" s="10">
        <v>46271</v>
      </c>
      <c r="C1830" s="3">
        <f>YEAR(SalesDataTable[[#This Row],[Order Date]])</f>
        <v>2026</v>
      </c>
      <c r="D1830" s="13" t="str">
        <f>"Q"&amp;ROUNDUP(MONTH(SalesDataTable[[#This Row],[Order Date]])/3,0)</f>
        <v>Q3</v>
      </c>
      <c r="E1830" s="13">
        <f>MONTH(SalesDataTable[[#This Row],[Order Date]])</f>
        <v>9</v>
      </c>
      <c r="F1830" s="3" t="str">
        <f>TEXT(SalesDataTable[[#This Row],[Order Date]],"mmm")</f>
        <v>Sep</v>
      </c>
      <c r="G1830" s="3" t="s">
        <v>6</v>
      </c>
      <c r="H1830" s="3" t="s">
        <v>49</v>
      </c>
      <c r="I1830" s="3" t="s">
        <v>19</v>
      </c>
      <c r="J1830" s="3" t="s">
        <v>13</v>
      </c>
      <c r="K1830" s="3" t="s">
        <v>23</v>
      </c>
      <c r="L1830" s="3" t="s">
        <v>29</v>
      </c>
      <c r="M1830" s="7">
        <v>2</v>
      </c>
      <c r="N1830" s="4">
        <v>194.92</v>
      </c>
      <c r="O1830" s="5">
        <v>0</v>
      </c>
      <c r="P1830" s="4">
        <v>102.66</v>
      </c>
      <c r="Q1830" s="4">
        <f t="shared" si="112"/>
        <v>389.84</v>
      </c>
      <c r="R1830" s="4">
        <f t="shared" si="113"/>
        <v>205.32</v>
      </c>
      <c r="S1830" s="4">
        <f t="shared" si="114"/>
        <v>184.51999999999998</v>
      </c>
      <c r="T1830" s="6">
        <f t="shared" si="115"/>
        <v>0.47332238867227577</v>
      </c>
    </row>
    <row r="1831" spans="1:20" ht="15.6">
      <c r="A1831" s="2">
        <v>1818</v>
      </c>
      <c r="B1831" s="10">
        <v>46271</v>
      </c>
      <c r="C1831" s="3">
        <f>YEAR(SalesDataTable[[#This Row],[Order Date]])</f>
        <v>2026</v>
      </c>
      <c r="D1831" s="13" t="str">
        <f>"Q"&amp;ROUNDUP(MONTH(SalesDataTable[[#This Row],[Order Date]])/3,0)</f>
        <v>Q3</v>
      </c>
      <c r="E1831" s="13">
        <f>MONTH(SalesDataTable[[#This Row],[Order Date]])</f>
        <v>9</v>
      </c>
      <c r="F1831" s="3" t="str">
        <f>TEXT(SalesDataTable[[#This Row],[Order Date]],"mmm")</f>
        <v>Sep</v>
      </c>
      <c r="G1831" s="3" t="s">
        <v>6</v>
      </c>
      <c r="H1831" s="3" t="s">
        <v>43</v>
      </c>
      <c r="I1831" s="3" t="s">
        <v>19</v>
      </c>
      <c r="J1831" s="3" t="s">
        <v>13</v>
      </c>
      <c r="K1831" s="3" t="s">
        <v>14</v>
      </c>
      <c r="L1831" s="3" t="s">
        <v>48</v>
      </c>
      <c r="M1831" s="7">
        <v>1</v>
      </c>
      <c r="N1831" s="4">
        <v>161.03</v>
      </c>
      <c r="O1831" s="5">
        <v>0</v>
      </c>
      <c r="P1831" s="4">
        <v>89.86</v>
      </c>
      <c r="Q1831" s="4">
        <f t="shared" si="112"/>
        <v>161.03</v>
      </c>
      <c r="R1831" s="4">
        <f t="shared" si="113"/>
        <v>89.86</v>
      </c>
      <c r="S1831" s="4">
        <f t="shared" si="114"/>
        <v>71.17</v>
      </c>
      <c r="T1831" s="6">
        <f t="shared" si="115"/>
        <v>0.44196733527914056</v>
      </c>
    </row>
    <row r="1832" spans="1:20" ht="15.6">
      <c r="A1832" s="2">
        <v>2370</v>
      </c>
      <c r="B1832" s="10">
        <v>46271</v>
      </c>
      <c r="C1832" s="3">
        <f>YEAR(SalesDataTable[[#This Row],[Order Date]])</f>
        <v>2026</v>
      </c>
      <c r="D1832" s="13" t="str">
        <f>"Q"&amp;ROUNDUP(MONTH(SalesDataTable[[#This Row],[Order Date]])/3,0)</f>
        <v>Q3</v>
      </c>
      <c r="E1832" s="13">
        <f>MONTH(SalesDataTable[[#This Row],[Order Date]])</f>
        <v>9</v>
      </c>
      <c r="F1832" s="3" t="str">
        <f>TEXT(SalesDataTable[[#This Row],[Order Date]],"mmm")</f>
        <v>Sep</v>
      </c>
      <c r="G1832" s="3" t="s">
        <v>20</v>
      </c>
      <c r="H1832" s="3" t="s">
        <v>21</v>
      </c>
      <c r="I1832" s="3" t="s">
        <v>28</v>
      </c>
      <c r="J1832" s="3" t="s">
        <v>13</v>
      </c>
      <c r="K1832" s="3" t="s">
        <v>34</v>
      </c>
      <c r="L1832" s="3" t="s">
        <v>42</v>
      </c>
      <c r="M1832" s="7">
        <v>1</v>
      </c>
      <c r="N1832" s="4">
        <v>35.68</v>
      </c>
      <c r="O1832" s="5">
        <v>0.05</v>
      </c>
      <c r="P1832" s="4">
        <v>13.76</v>
      </c>
      <c r="Q1832" s="4">
        <f t="shared" si="112"/>
        <v>33.896000000000001</v>
      </c>
      <c r="R1832" s="4">
        <f t="shared" si="113"/>
        <v>13.76</v>
      </c>
      <c r="S1832" s="4">
        <f t="shared" si="114"/>
        <v>20.136000000000003</v>
      </c>
      <c r="T1832" s="6">
        <f t="shared" si="115"/>
        <v>0.59405239556289835</v>
      </c>
    </row>
    <row r="1833" spans="1:20" ht="15.6">
      <c r="A1833" s="2">
        <v>2726</v>
      </c>
      <c r="B1833" s="10">
        <v>46271</v>
      </c>
      <c r="C1833" s="3">
        <f>YEAR(SalesDataTable[[#This Row],[Order Date]])</f>
        <v>2026</v>
      </c>
      <c r="D1833" s="13" t="str">
        <f>"Q"&amp;ROUNDUP(MONTH(SalesDataTable[[#This Row],[Order Date]])/3,0)</f>
        <v>Q3</v>
      </c>
      <c r="E1833" s="13">
        <f>MONTH(SalesDataTable[[#This Row],[Order Date]])</f>
        <v>9</v>
      </c>
      <c r="F1833" s="3" t="str">
        <f>TEXT(SalesDataTable[[#This Row],[Order Date]],"mmm")</f>
        <v>Sep</v>
      </c>
      <c r="G1833" s="3" t="s">
        <v>6</v>
      </c>
      <c r="H1833" s="3" t="s">
        <v>27</v>
      </c>
      <c r="I1833" s="3" t="s">
        <v>2</v>
      </c>
      <c r="J1833" s="3" t="s">
        <v>13</v>
      </c>
      <c r="K1833" s="3" t="s">
        <v>4</v>
      </c>
      <c r="L1833" s="3" t="s">
        <v>26</v>
      </c>
      <c r="M1833" s="7">
        <v>1</v>
      </c>
      <c r="N1833" s="4">
        <v>39.68</v>
      </c>
      <c r="O1833" s="5">
        <v>0.05</v>
      </c>
      <c r="P1833" s="4">
        <v>16.63</v>
      </c>
      <c r="Q1833" s="4">
        <f t="shared" si="112"/>
        <v>37.695999999999998</v>
      </c>
      <c r="R1833" s="4">
        <f t="shared" si="113"/>
        <v>16.63</v>
      </c>
      <c r="S1833" s="4">
        <f t="shared" si="114"/>
        <v>21.065999999999999</v>
      </c>
      <c r="T1833" s="6">
        <f t="shared" si="115"/>
        <v>0.55883913412563668</v>
      </c>
    </row>
    <row r="1834" spans="1:20" ht="15.6">
      <c r="A1834" s="2">
        <v>2755</v>
      </c>
      <c r="B1834" s="10">
        <v>46271</v>
      </c>
      <c r="C1834" s="3">
        <f>YEAR(SalesDataTable[[#This Row],[Order Date]])</f>
        <v>2026</v>
      </c>
      <c r="D1834" s="13" t="str">
        <f>"Q"&amp;ROUNDUP(MONTH(SalesDataTable[[#This Row],[Order Date]])/3,0)</f>
        <v>Q3</v>
      </c>
      <c r="E1834" s="13">
        <f>MONTH(SalesDataTable[[#This Row],[Order Date]])</f>
        <v>9</v>
      </c>
      <c r="F1834" s="3" t="str">
        <f>TEXT(SalesDataTable[[#This Row],[Order Date]],"mmm")</f>
        <v>Sep</v>
      </c>
      <c r="G1834" s="3" t="s">
        <v>11</v>
      </c>
      <c r="H1834" s="3" t="s">
        <v>39</v>
      </c>
      <c r="I1834" s="3" t="s">
        <v>2</v>
      </c>
      <c r="J1834" s="3" t="s">
        <v>13</v>
      </c>
      <c r="K1834" s="3" t="s">
        <v>9</v>
      </c>
      <c r="L1834" s="3" t="s">
        <v>17</v>
      </c>
      <c r="M1834" s="7">
        <v>3</v>
      </c>
      <c r="N1834" s="4">
        <v>146.22</v>
      </c>
      <c r="O1834" s="5">
        <v>0</v>
      </c>
      <c r="P1834" s="4">
        <v>80.13</v>
      </c>
      <c r="Q1834" s="4">
        <f t="shared" si="112"/>
        <v>438.65999999999997</v>
      </c>
      <c r="R1834" s="4">
        <f t="shared" si="113"/>
        <v>240.39</v>
      </c>
      <c r="S1834" s="4">
        <f t="shared" si="114"/>
        <v>198.26999999999998</v>
      </c>
      <c r="T1834" s="6">
        <f t="shared" si="115"/>
        <v>0.4519901518260156</v>
      </c>
    </row>
    <row r="1835" spans="1:20" ht="15.6">
      <c r="A1835" s="2">
        <v>3187</v>
      </c>
      <c r="B1835" s="10">
        <v>46271</v>
      </c>
      <c r="C1835" s="3">
        <f>YEAR(SalesDataTable[[#This Row],[Order Date]])</f>
        <v>2026</v>
      </c>
      <c r="D1835" s="13" t="str">
        <f>"Q"&amp;ROUNDUP(MONTH(SalesDataTable[[#This Row],[Order Date]])/3,0)</f>
        <v>Q3</v>
      </c>
      <c r="E1835" s="13">
        <f>MONTH(SalesDataTable[[#This Row],[Order Date]])</f>
        <v>9</v>
      </c>
      <c r="F1835" s="3" t="str">
        <f>TEXT(SalesDataTable[[#This Row],[Order Date]],"mmm")</f>
        <v>Sep</v>
      </c>
      <c r="G1835" s="3" t="s">
        <v>20</v>
      </c>
      <c r="H1835" s="3" t="s">
        <v>31</v>
      </c>
      <c r="I1835" s="3" t="s">
        <v>19</v>
      </c>
      <c r="J1835" s="3" t="s">
        <v>3</v>
      </c>
      <c r="K1835" s="3" t="s">
        <v>9</v>
      </c>
      <c r="L1835" s="3" t="s">
        <v>46</v>
      </c>
      <c r="M1835" s="7">
        <v>1</v>
      </c>
      <c r="N1835" s="4">
        <v>71.680000000000007</v>
      </c>
      <c r="O1835" s="5">
        <v>0</v>
      </c>
      <c r="P1835" s="4">
        <v>31.87</v>
      </c>
      <c r="Q1835" s="4">
        <f t="shared" si="112"/>
        <v>71.680000000000007</v>
      </c>
      <c r="R1835" s="4">
        <f t="shared" si="113"/>
        <v>31.87</v>
      </c>
      <c r="S1835" s="4">
        <f t="shared" si="114"/>
        <v>39.81</v>
      </c>
      <c r="T1835" s="6">
        <f t="shared" si="115"/>
        <v>0.5553850446428571</v>
      </c>
    </row>
    <row r="1836" spans="1:20" ht="15.6">
      <c r="A1836" s="2">
        <v>3471</v>
      </c>
      <c r="B1836" s="10">
        <v>46271</v>
      </c>
      <c r="C1836" s="3">
        <f>YEAR(SalesDataTable[[#This Row],[Order Date]])</f>
        <v>2026</v>
      </c>
      <c r="D1836" s="13" t="str">
        <f>"Q"&amp;ROUNDUP(MONTH(SalesDataTable[[#This Row],[Order Date]])/3,0)</f>
        <v>Q3</v>
      </c>
      <c r="E1836" s="13">
        <f>MONTH(SalesDataTable[[#This Row],[Order Date]])</f>
        <v>9</v>
      </c>
      <c r="F1836" s="3" t="str">
        <f>TEXT(SalesDataTable[[#This Row],[Order Date]],"mmm")</f>
        <v>Sep</v>
      </c>
      <c r="G1836" s="3" t="s">
        <v>11</v>
      </c>
      <c r="H1836" s="3" t="s">
        <v>39</v>
      </c>
      <c r="I1836" s="3" t="s">
        <v>28</v>
      </c>
      <c r="J1836" s="3" t="s">
        <v>13</v>
      </c>
      <c r="K1836" s="3" t="s">
        <v>34</v>
      </c>
      <c r="L1836" s="3" t="s">
        <v>45</v>
      </c>
      <c r="M1836" s="7">
        <v>2</v>
      </c>
      <c r="N1836" s="4">
        <v>51.77</v>
      </c>
      <c r="O1836" s="5">
        <v>0</v>
      </c>
      <c r="P1836" s="4">
        <v>21.46</v>
      </c>
      <c r="Q1836" s="4">
        <f t="shared" si="112"/>
        <v>103.54</v>
      </c>
      <c r="R1836" s="4">
        <f t="shared" si="113"/>
        <v>42.92</v>
      </c>
      <c r="S1836" s="4">
        <f t="shared" si="114"/>
        <v>60.620000000000005</v>
      </c>
      <c r="T1836" s="6">
        <f t="shared" si="115"/>
        <v>0.58547421286459345</v>
      </c>
    </row>
    <row r="1837" spans="1:20" ht="15.6">
      <c r="A1837" s="2">
        <v>3529</v>
      </c>
      <c r="B1837" s="10">
        <v>46271</v>
      </c>
      <c r="C1837" s="3">
        <f>YEAR(SalesDataTable[[#This Row],[Order Date]])</f>
        <v>2026</v>
      </c>
      <c r="D1837" s="13" t="str">
        <f>"Q"&amp;ROUNDUP(MONTH(SalesDataTable[[#This Row],[Order Date]])/3,0)</f>
        <v>Q3</v>
      </c>
      <c r="E1837" s="13">
        <f>MONTH(SalesDataTable[[#This Row],[Order Date]])</f>
        <v>9</v>
      </c>
      <c r="F1837" s="3" t="str">
        <f>TEXT(SalesDataTable[[#This Row],[Order Date]],"mmm")</f>
        <v>Sep</v>
      </c>
      <c r="G1837" s="3" t="s">
        <v>11</v>
      </c>
      <c r="H1837" s="3" t="s">
        <v>25</v>
      </c>
      <c r="I1837" s="3" t="s">
        <v>8</v>
      </c>
      <c r="J1837" s="3" t="s">
        <v>3</v>
      </c>
      <c r="K1837" s="3" t="s">
        <v>34</v>
      </c>
      <c r="L1837" s="3" t="s">
        <v>35</v>
      </c>
      <c r="M1837" s="7">
        <v>4</v>
      </c>
      <c r="N1837" s="4">
        <v>39.4</v>
      </c>
      <c r="O1837" s="5">
        <v>0.15</v>
      </c>
      <c r="P1837" s="4">
        <v>14.95</v>
      </c>
      <c r="Q1837" s="4">
        <f t="shared" si="112"/>
        <v>133.95999999999998</v>
      </c>
      <c r="R1837" s="4">
        <f t="shared" si="113"/>
        <v>59.8</v>
      </c>
      <c r="S1837" s="4">
        <f t="shared" si="114"/>
        <v>74.159999999999982</v>
      </c>
      <c r="T1837" s="6">
        <f t="shared" si="115"/>
        <v>0.55359808898178553</v>
      </c>
    </row>
    <row r="1838" spans="1:20" ht="15.6">
      <c r="A1838" s="2">
        <v>3549</v>
      </c>
      <c r="B1838" s="10">
        <v>46271</v>
      </c>
      <c r="C1838" s="3">
        <f>YEAR(SalesDataTable[[#This Row],[Order Date]])</f>
        <v>2026</v>
      </c>
      <c r="D1838" s="13" t="str">
        <f>"Q"&amp;ROUNDUP(MONTH(SalesDataTable[[#This Row],[Order Date]])/3,0)</f>
        <v>Q3</v>
      </c>
      <c r="E1838" s="13">
        <f>MONTH(SalesDataTable[[#This Row],[Order Date]])</f>
        <v>9</v>
      </c>
      <c r="F1838" s="3" t="str">
        <f>TEXT(SalesDataTable[[#This Row],[Order Date]],"mmm")</f>
        <v>Sep</v>
      </c>
      <c r="G1838" s="3" t="s">
        <v>20</v>
      </c>
      <c r="H1838" s="3" t="s">
        <v>33</v>
      </c>
      <c r="I1838" s="3" t="s">
        <v>2</v>
      </c>
      <c r="J1838" s="3" t="s">
        <v>13</v>
      </c>
      <c r="K1838" s="3" t="s">
        <v>14</v>
      </c>
      <c r="L1838" s="3" t="s">
        <v>32</v>
      </c>
      <c r="M1838" s="7">
        <v>1</v>
      </c>
      <c r="N1838" s="4">
        <v>47.17</v>
      </c>
      <c r="O1838" s="5">
        <v>0</v>
      </c>
      <c r="P1838" s="4">
        <v>18.64</v>
      </c>
      <c r="Q1838" s="4">
        <f t="shared" si="112"/>
        <v>47.17</v>
      </c>
      <c r="R1838" s="4">
        <f t="shared" si="113"/>
        <v>18.64</v>
      </c>
      <c r="S1838" s="4">
        <f t="shared" si="114"/>
        <v>28.53</v>
      </c>
      <c r="T1838" s="6">
        <f t="shared" si="115"/>
        <v>0.60483358066567738</v>
      </c>
    </row>
    <row r="1839" spans="1:20" ht="15.6">
      <c r="A1839" s="2">
        <v>4003</v>
      </c>
      <c r="B1839" s="10">
        <v>46271</v>
      </c>
      <c r="C1839" s="3">
        <f>YEAR(SalesDataTable[[#This Row],[Order Date]])</f>
        <v>2026</v>
      </c>
      <c r="D1839" s="13" t="str">
        <f>"Q"&amp;ROUNDUP(MONTH(SalesDataTable[[#This Row],[Order Date]])/3,0)</f>
        <v>Q3</v>
      </c>
      <c r="E1839" s="13">
        <f>MONTH(SalesDataTable[[#This Row],[Order Date]])</f>
        <v>9</v>
      </c>
      <c r="F1839" s="3" t="str">
        <f>TEXT(SalesDataTable[[#This Row],[Order Date]],"mmm")</f>
        <v>Sep</v>
      </c>
      <c r="G1839" s="3" t="s">
        <v>20</v>
      </c>
      <c r="H1839" s="3" t="s">
        <v>21</v>
      </c>
      <c r="I1839" s="3" t="s">
        <v>28</v>
      </c>
      <c r="J1839" s="3" t="s">
        <v>3</v>
      </c>
      <c r="K1839" s="3" t="s">
        <v>34</v>
      </c>
      <c r="L1839" s="3" t="s">
        <v>45</v>
      </c>
      <c r="M1839" s="7">
        <v>2</v>
      </c>
      <c r="N1839" s="4">
        <v>50.41</v>
      </c>
      <c r="O1839" s="5">
        <v>0.1</v>
      </c>
      <c r="P1839" s="4">
        <v>22.05</v>
      </c>
      <c r="Q1839" s="4">
        <f t="shared" si="112"/>
        <v>90.738</v>
      </c>
      <c r="R1839" s="4">
        <f t="shared" si="113"/>
        <v>44.1</v>
      </c>
      <c r="S1839" s="4">
        <f t="shared" si="114"/>
        <v>46.637999999999998</v>
      </c>
      <c r="T1839" s="6">
        <f t="shared" si="115"/>
        <v>0.51398532037294187</v>
      </c>
    </row>
    <row r="1840" spans="1:20" ht="15.6">
      <c r="A1840" s="2">
        <v>4613</v>
      </c>
      <c r="B1840" s="10">
        <v>46271</v>
      </c>
      <c r="C1840" s="3">
        <f>YEAR(SalesDataTable[[#This Row],[Order Date]])</f>
        <v>2026</v>
      </c>
      <c r="D1840" s="13" t="str">
        <f>"Q"&amp;ROUNDUP(MONTH(SalesDataTable[[#This Row],[Order Date]])/3,0)</f>
        <v>Q3</v>
      </c>
      <c r="E1840" s="13">
        <f>MONTH(SalesDataTable[[#This Row],[Order Date]])</f>
        <v>9</v>
      </c>
      <c r="F1840" s="3" t="str">
        <f>TEXT(SalesDataTable[[#This Row],[Order Date]],"mmm")</f>
        <v>Sep</v>
      </c>
      <c r="G1840" s="3" t="s">
        <v>20</v>
      </c>
      <c r="H1840" s="3" t="s">
        <v>47</v>
      </c>
      <c r="I1840" s="3" t="s">
        <v>2</v>
      </c>
      <c r="J1840" s="3" t="s">
        <v>16</v>
      </c>
      <c r="K1840" s="3" t="s">
        <v>4</v>
      </c>
      <c r="L1840" s="3" t="s">
        <v>5</v>
      </c>
      <c r="M1840" s="7">
        <v>4</v>
      </c>
      <c r="N1840" s="4">
        <v>80.38</v>
      </c>
      <c r="O1840" s="5">
        <v>0.1</v>
      </c>
      <c r="P1840" s="4">
        <v>42.55</v>
      </c>
      <c r="Q1840" s="4">
        <f t="shared" si="112"/>
        <v>289.36799999999999</v>
      </c>
      <c r="R1840" s="4">
        <f t="shared" si="113"/>
        <v>170.2</v>
      </c>
      <c r="S1840" s="4">
        <f t="shared" si="114"/>
        <v>119.16800000000001</v>
      </c>
      <c r="T1840" s="6">
        <f t="shared" si="115"/>
        <v>0.41182162505874875</v>
      </c>
    </row>
    <row r="1841" spans="1:20" ht="15.6">
      <c r="A1841" s="2">
        <v>75</v>
      </c>
      <c r="B1841" s="10">
        <v>46272</v>
      </c>
      <c r="C1841" s="3">
        <f>YEAR(SalesDataTable[[#This Row],[Order Date]])</f>
        <v>2026</v>
      </c>
      <c r="D1841" s="13" t="str">
        <f>"Q"&amp;ROUNDUP(MONTH(SalesDataTable[[#This Row],[Order Date]])/3,0)</f>
        <v>Q3</v>
      </c>
      <c r="E1841" s="13">
        <f>MONTH(SalesDataTable[[#This Row],[Order Date]])</f>
        <v>9</v>
      </c>
      <c r="F1841" s="3" t="str">
        <f>TEXT(SalesDataTable[[#This Row],[Order Date]],"mmm")</f>
        <v>Sep</v>
      </c>
      <c r="G1841" s="3" t="s">
        <v>0</v>
      </c>
      <c r="H1841" s="3" t="s">
        <v>1</v>
      </c>
      <c r="I1841" s="3" t="s">
        <v>2</v>
      </c>
      <c r="J1841" s="3" t="s">
        <v>16</v>
      </c>
      <c r="K1841" s="3" t="s">
        <v>34</v>
      </c>
      <c r="L1841" s="3" t="s">
        <v>35</v>
      </c>
      <c r="M1841" s="7">
        <v>2</v>
      </c>
      <c r="N1841" s="4">
        <v>40.78</v>
      </c>
      <c r="O1841" s="5">
        <v>0</v>
      </c>
      <c r="P1841" s="4">
        <v>15.04</v>
      </c>
      <c r="Q1841" s="4">
        <f t="shared" si="112"/>
        <v>81.56</v>
      </c>
      <c r="R1841" s="4">
        <f t="shared" si="113"/>
        <v>30.08</v>
      </c>
      <c r="S1841" s="4">
        <f t="shared" si="114"/>
        <v>51.480000000000004</v>
      </c>
      <c r="T1841" s="6">
        <f t="shared" si="115"/>
        <v>0.63119176066699367</v>
      </c>
    </row>
    <row r="1842" spans="1:20" ht="15.6">
      <c r="A1842" s="2">
        <v>601</v>
      </c>
      <c r="B1842" s="10">
        <v>46272</v>
      </c>
      <c r="C1842" s="3">
        <f>YEAR(SalesDataTable[[#This Row],[Order Date]])</f>
        <v>2026</v>
      </c>
      <c r="D1842" s="13" t="str">
        <f>"Q"&amp;ROUNDUP(MONTH(SalesDataTable[[#This Row],[Order Date]])/3,0)</f>
        <v>Q3</v>
      </c>
      <c r="E1842" s="13">
        <f>MONTH(SalesDataTable[[#This Row],[Order Date]])</f>
        <v>9</v>
      </c>
      <c r="F1842" s="3" t="str">
        <f>TEXT(SalesDataTable[[#This Row],[Order Date]],"mmm")</f>
        <v>Sep</v>
      </c>
      <c r="G1842" s="3" t="s">
        <v>6</v>
      </c>
      <c r="H1842" s="3" t="s">
        <v>43</v>
      </c>
      <c r="I1842" s="3" t="s">
        <v>2</v>
      </c>
      <c r="J1842" s="3" t="s">
        <v>3</v>
      </c>
      <c r="K1842" s="3" t="s">
        <v>9</v>
      </c>
      <c r="L1842" s="3" t="s">
        <v>17</v>
      </c>
      <c r="M1842" s="7">
        <v>1</v>
      </c>
      <c r="N1842" s="4">
        <v>141.69</v>
      </c>
      <c r="O1842" s="5">
        <v>0</v>
      </c>
      <c r="P1842" s="4">
        <v>80.34</v>
      </c>
      <c r="Q1842" s="4">
        <f t="shared" si="112"/>
        <v>141.69</v>
      </c>
      <c r="R1842" s="4">
        <f t="shared" si="113"/>
        <v>80.34</v>
      </c>
      <c r="S1842" s="4">
        <f t="shared" si="114"/>
        <v>61.349999999999994</v>
      </c>
      <c r="T1842" s="6">
        <f t="shared" si="115"/>
        <v>0.43298750793986868</v>
      </c>
    </row>
    <row r="1843" spans="1:20" ht="15.6">
      <c r="A1843" s="2">
        <v>1617</v>
      </c>
      <c r="B1843" s="10">
        <v>46272</v>
      </c>
      <c r="C1843" s="3">
        <f>YEAR(SalesDataTable[[#This Row],[Order Date]])</f>
        <v>2026</v>
      </c>
      <c r="D1843" s="13" t="str">
        <f>"Q"&amp;ROUNDUP(MONTH(SalesDataTable[[#This Row],[Order Date]])/3,0)</f>
        <v>Q3</v>
      </c>
      <c r="E1843" s="13">
        <f>MONTH(SalesDataTable[[#This Row],[Order Date]])</f>
        <v>9</v>
      </c>
      <c r="F1843" s="3" t="str">
        <f>TEXT(SalesDataTable[[#This Row],[Order Date]],"mmm")</f>
        <v>Sep</v>
      </c>
      <c r="G1843" s="3" t="s">
        <v>20</v>
      </c>
      <c r="H1843" s="3" t="s">
        <v>33</v>
      </c>
      <c r="I1843" s="3" t="s">
        <v>2</v>
      </c>
      <c r="J1843" s="3" t="s">
        <v>13</v>
      </c>
      <c r="K1843" s="3" t="s">
        <v>23</v>
      </c>
      <c r="L1843" s="3" t="s">
        <v>40</v>
      </c>
      <c r="M1843" s="7">
        <v>1</v>
      </c>
      <c r="N1843" s="4">
        <v>83.28</v>
      </c>
      <c r="O1843" s="5">
        <v>0.1</v>
      </c>
      <c r="P1843" s="4">
        <v>39.75</v>
      </c>
      <c r="Q1843" s="4">
        <f t="shared" si="112"/>
        <v>74.951999999999998</v>
      </c>
      <c r="R1843" s="4">
        <f t="shared" si="113"/>
        <v>39.75</v>
      </c>
      <c r="S1843" s="4">
        <f t="shared" si="114"/>
        <v>35.201999999999998</v>
      </c>
      <c r="T1843" s="6">
        <f t="shared" si="115"/>
        <v>0.46966058277297468</v>
      </c>
    </row>
    <row r="1844" spans="1:20" ht="15.6">
      <c r="A1844" s="2">
        <v>2305</v>
      </c>
      <c r="B1844" s="10">
        <v>46272</v>
      </c>
      <c r="C1844" s="3">
        <f>YEAR(SalesDataTable[[#This Row],[Order Date]])</f>
        <v>2026</v>
      </c>
      <c r="D1844" s="13" t="str">
        <f>"Q"&amp;ROUNDUP(MONTH(SalesDataTable[[#This Row],[Order Date]])/3,0)</f>
        <v>Q3</v>
      </c>
      <c r="E1844" s="13">
        <f>MONTH(SalesDataTable[[#This Row],[Order Date]])</f>
        <v>9</v>
      </c>
      <c r="F1844" s="3" t="str">
        <f>TEXT(SalesDataTable[[#This Row],[Order Date]],"mmm")</f>
        <v>Sep</v>
      </c>
      <c r="G1844" s="3" t="s">
        <v>20</v>
      </c>
      <c r="H1844" s="3" t="s">
        <v>31</v>
      </c>
      <c r="I1844" s="3" t="s">
        <v>28</v>
      </c>
      <c r="J1844" s="3" t="s">
        <v>3</v>
      </c>
      <c r="K1844" s="3" t="s">
        <v>23</v>
      </c>
      <c r="L1844" s="3" t="s">
        <v>40</v>
      </c>
      <c r="M1844" s="7">
        <v>2</v>
      </c>
      <c r="N1844" s="4">
        <v>82.43</v>
      </c>
      <c r="O1844" s="5">
        <v>0</v>
      </c>
      <c r="P1844" s="4">
        <v>40.51</v>
      </c>
      <c r="Q1844" s="4">
        <f t="shared" si="112"/>
        <v>164.86</v>
      </c>
      <c r="R1844" s="4">
        <f t="shared" si="113"/>
        <v>81.02</v>
      </c>
      <c r="S1844" s="4">
        <f t="shared" si="114"/>
        <v>83.840000000000018</v>
      </c>
      <c r="T1844" s="6">
        <f t="shared" si="115"/>
        <v>0.50855271139148372</v>
      </c>
    </row>
    <row r="1845" spans="1:20" ht="15.6">
      <c r="A1845" s="2">
        <v>2344</v>
      </c>
      <c r="B1845" s="10">
        <v>46272</v>
      </c>
      <c r="C1845" s="3">
        <f>YEAR(SalesDataTable[[#This Row],[Order Date]])</f>
        <v>2026</v>
      </c>
      <c r="D1845" s="13" t="str">
        <f>"Q"&amp;ROUNDUP(MONTH(SalesDataTable[[#This Row],[Order Date]])/3,0)</f>
        <v>Q3</v>
      </c>
      <c r="E1845" s="13">
        <f>MONTH(SalesDataTable[[#This Row],[Order Date]])</f>
        <v>9</v>
      </c>
      <c r="F1845" s="3" t="str">
        <f>TEXT(SalesDataTable[[#This Row],[Order Date]],"mmm")</f>
        <v>Sep</v>
      </c>
      <c r="G1845" s="3" t="s">
        <v>0</v>
      </c>
      <c r="H1845" s="3" t="s">
        <v>50</v>
      </c>
      <c r="I1845" s="3" t="s">
        <v>28</v>
      </c>
      <c r="J1845" s="3" t="s">
        <v>13</v>
      </c>
      <c r="K1845" s="3" t="s">
        <v>34</v>
      </c>
      <c r="L1845" s="3" t="s">
        <v>42</v>
      </c>
      <c r="M1845" s="7">
        <v>4</v>
      </c>
      <c r="N1845" s="4">
        <v>36.380000000000003</v>
      </c>
      <c r="O1845" s="5">
        <v>0</v>
      </c>
      <c r="P1845" s="4">
        <v>14.16</v>
      </c>
      <c r="Q1845" s="4">
        <f t="shared" si="112"/>
        <v>145.52000000000001</v>
      </c>
      <c r="R1845" s="4">
        <f t="shared" si="113"/>
        <v>56.64</v>
      </c>
      <c r="S1845" s="4">
        <f t="shared" si="114"/>
        <v>88.88000000000001</v>
      </c>
      <c r="T1845" s="6">
        <f t="shared" si="115"/>
        <v>0.61077515118196812</v>
      </c>
    </row>
    <row r="1846" spans="1:20" ht="15.6">
      <c r="A1846" s="2">
        <v>2601</v>
      </c>
      <c r="B1846" s="10">
        <v>46272</v>
      </c>
      <c r="C1846" s="3">
        <f>YEAR(SalesDataTable[[#This Row],[Order Date]])</f>
        <v>2026</v>
      </c>
      <c r="D1846" s="13" t="str">
        <f>"Q"&amp;ROUNDUP(MONTH(SalesDataTable[[#This Row],[Order Date]])/3,0)</f>
        <v>Q3</v>
      </c>
      <c r="E1846" s="13">
        <f>MONTH(SalesDataTable[[#This Row],[Order Date]])</f>
        <v>9</v>
      </c>
      <c r="F1846" s="3" t="str">
        <f>TEXT(SalesDataTable[[#This Row],[Order Date]],"mmm")</f>
        <v>Sep</v>
      </c>
      <c r="G1846" s="3" t="s">
        <v>6</v>
      </c>
      <c r="H1846" s="3" t="s">
        <v>41</v>
      </c>
      <c r="I1846" s="3" t="s">
        <v>2</v>
      </c>
      <c r="J1846" s="3" t="s">
        <v>13</v>
      </c>
      <c r="K1846" s="3" t="s">
        <v>4</v>
      </c>
      <c r="L1846" s="3" t="s">
        <v>5</v>
      </c>
      <c r="M1846" s="7">
        <v>1</v>
      </c>
      <c r="N1846" s="4">
        <v>82.86</v>
      </c>
      <c r="O1846" s="5">
        <v>0</v>
      </c>
      <c r="P1846" s="4">
        <v>43.33</v>
      </c>
      <c r="Q1846" s="4">
        <f t="shared" si="112"/>
        <v>82.86</v>
      </c>
      <c r="R1846" s="4">
        <f t="shared" si="113"/>
        <v>43.33</v>
      </c>
      <c r="S1846" s="4">
        <f t="shared" si="114"/>
        <v>39.53</v>
      </c>
      <c r="T1846" s="6">
        <f t="shared" si="115"/>
        <v>0.47706975621530295</v>
      </c>
    </row>
    <row r="1847" spans="1:20" ht="15.6">
      <c r="A1847" s="2">
        <v>2831</v>
      </c>
      <c r="B1847" s="10">
        <v>46272</v>
      </c>
      <c r="C1847" s="3">
        <f>YEAR(SalesDataTable[[#This Row],[Order Date]])</f>
        <v>2026</v>
      </c>
      <c r="D1847" s="13" t="str">
        <f>"Q"&amp;ROUNDUP(MONTH(SalesDataTable[[#This Row],[Order Date]])/3,0)</f>
        <v>Q3</v>
      </c>
      <c r="E1847" s="13">
        <f>MONTH(SalesDataTable[[#This Row],[Order Date]])</f>
        <v>9</v>
      </c>
      <c r="F1847" s="3" t="str">
        <f>TEXT(SalesDataTable[[#This Row],[Order Date]],"mmm")</f>
        <v>Sep</v>
      </c>
      <c r="G1847" s="3" t="s">
        <v>0</v>
      </c>
      <c r="H1847" s="3" t="s">
        <v>36</v>
      </c>
      <c r="I1847" s="3" t="s">
        <v>2</v>
      </c>
      <c r="J1847" s="3" t="s">
        <v>13</v>
      </c>
      <c r="K1847" s="3" t="s">
        <v>14</v>
      </c>
      <c r="L1847" s="3" t="s">
        <v>32</v>
      </c>
      <c r="M1847" s="7">
        <v>1</v>
      </c>
      <c r="N1847" s="4">
        <v>46.44</v>
      </c>
      <c r="O1847" s="5">
        <v>0.05</v>
      </c>
      <c r="P1847" s="4">
        <v>17.88</v>
      </c>
      <c r="Q1847" s="4">
        <f t="shared" si="112"/>
        <v>44.117999999999995</v>
      </c>
      <c r="R1847" s="4">
        <f t="shared" si="113"/>
        <v>17.88</v>
      </c>
      <c r="S1847" s="4">
        <f t="shared" si="114"/>
        <v>26.237999999999996</v>
      </c>
      <c r="T1847" s="6">
        <f t="shared" si="115"/>
        <v>0.59472324221406225</v>
      </c>
    </row>
    <row r="1848" spans="1:20" ht="15.6">
      <c r="A1848" s="2">
        <v>2845</v>
      </c>
      <c r="B1848" s="10">
        <v>46272</v>
      </c>
      <c r="C1848" s="3">
        <f>YEAR(SalesDataTable[[#This Row],[Order Date]])</f>
        <v>2026</v>
      </c>
      <c r="D1848" s="13" t="str">
        <f>"Q"&amp;ROUNDUP(MONTH(SalesDataTable[[#This Row],[Order Date]])/3,0)</f>
        <v>Q3</v>
      </c>
      <c r="E1848" s="13">
        <f>MONTH(SalesDataTable[[#This Row],[Order Date]])</f>
        <v>9</v>
      </c>
      <c r="F1848" s="3" t="str">
        <f>TEXT(SalesDataTable[[#This Row],[Order Date]],"mmm")</f>
        <v>Sep</v>
      </c>
      <c r="G1848" s="3" t="s">
        <v>0</v>
      </c>
      <c r="H1848" s="3" t="s">
        <v>1</v>
      </c>
      <c r="I1848" s="3" t="s">
        <v>8</v>
      </c>
      <c r="J1848" s="3" t="s">
        <v>16</v>
      </c>
      <c r="K1848" s="3" t="s">
        <v>14</v>
      </c>
      <c r="L1848" s="3" t="s">
        <v>44</v>
      </c>
      <c r="M1848" s="7">
        <v>4</v>
      </c>
      <c r="N1848" s="4">
        <v>133.26</v>
      </c>
      <c r="O1848" s="5">
        <v>0.1</v>
      </c>
      <c r="P1848" s="4">
        <v>68.77</v>
      </c>
      <c r="Q1848" s="4">
        <f t="shared" si="112"/>
        <v>479.73599999999999</v>
      </c>
      <c r="R1848" s="4">
        <f t="shared" si="113"/>
        <v>275.08</v>
      </c>
      <c r="S1848" s="4">
        <f t="shared" si="114"/>
        <v>204.65600000000001</v>
      </c>
      <c r="T1848" s="6">
        <f t="shared" si="115"/>
        <v>0.42660129738022579</v>
      </c>
    </row>
    <row r="1849" spans="1:20" ht="15.6">
      <c r="A1849" s="2">
        <v>3679</v>
      </c>
      <c r="B1849" s="10">
        <v>46272</v>
      </c>
      <c r="C1849" s="3">
        <f>YEAR(SalesDataTable[[#This Row],[Order Date]])</f>
        <v>2026</v>
      </c>
      <c r="D1849" s="13" t="str">
        <f>"Q"&amp;ROUNDUP(MONTH(SalesDataTable[[#This Row],[Order Date]])/3,0)</f>
        <v>Q3</v>
      </c>
      <c r="E1849" s="13">
        <f>MONTH(SalesDataTable[[#This Row],[Order Date]])</f>
        <v>9</v>
      </c>
      <c r="F1849" s="3" t="str">
        <f>TEXT(SalesDataTable[[#This Row],[Order Date]],"mmm")</f>
        <v>Sep</v>
      </c>
      <c r="G1849" s="3" t="s">
        <v>6</v>
      </c>
      <c r="H1849" s="3" t="s">
        <v>43</v>
      </c>
      <c r="I1849" s="3" t="s">
        <v>28</v>
      </c>
      <c r="J1849" s="3" t="s">
        <v>13</v>
      </c>
      <c r="K1849" s="3" t="s">
        <v>9</v>
      </c>
      <c r="L1849" s="3" t="s">
        <v>17</v>
      </c>
      <c r="M1849" s="7">
        <v>1</v>
      </c>
      <c r="N1849" s="4">
        <v>147.36000000000001</v>
      </c>
      <c r="O1849" s="5">
        <v>0</v>
      </c>
      <c r="P1849" s="4">
        <v>81.599999999999994</v>
      </c>
      <c r="Q1849" s="4">
        <f t="shared" si="112"/>
        <v>147.36000000000001</v>
      </c>
      <c r="R1849" s="4">
        <f t="shared" si="113"/>
        <v>81.599999999999994</v>
      </c>
      <c r="S1849" s="4">
        <f t="shared" si="114"/>
        <v>65.760000000000019</v>
      </c>
      <c r="T1849" s="6">
        <f t="shared" si="115"/>
        <v>0.44625407166123787</v>
      </c>
    </row>
    <row r="1850" spans="1:20" ht="15.6">
      <c r="A1850" s="2">
        <v>3828</v>
      </c>
      <c r="B1850" s="10">
        <v>46272</v>
      </c>
      <c r="C1850" s="3">
        <f>YEAR(SalesDataTable[[#This Row],[Order Date]])</f>
        <v>2026</v>
      </c>
      <c r="D1850" s="13" t="str">
        <f>"Q"&amp;ROUNDUP(MONTH(SalesDataTable[[#This Row],[Order Date]])/3,0)</f>
        <v>Q3</v>
      </c>
      <c r="E1850" s="13">
        <f>MONTH(SalesDataTable[[#This Row],[Order Date]])</f>
        <v>9</v>
      </c>
      <c r="F1850" s="3" t="str">
        <f>TEXT(SalesDataTable[[#This Row],[Order Date]],"mmm")</f>
        <v>Sep</v>
      </c>
      <c r="G1850" s="3" t="s">
        <v>0</v>
      </c>
      <c r="H1850" s="3" t="s">
        <v>1</v>
      </c>
      <c r="I1850" s="3" t="s">
        <v>2</v>
      </c>
      <c r="J1850" s="3" t="s">
        <v>13</v>
      </c>
      <c r="K1850" s="3" t="s">
        <v>14</v>
      </c>
      <c r="L1850" s="3" t="s">
        <v>48</v>
      </c>
      <c r="M1850" s="7">
        <v>2</v>
      </c>
      <c r="N1850" s="4">
        <v>166.13</v>
      </c>
      <c r="O1850" s="5">
        <v>0.15</v>
      </c>
      <c r="P1850" s="4">
        <v>86.71</v>
      </c>
      <c r="Q1850" s="4">
        <f t="shared" si="112"/>
        <v>282.42099999999999</v>
      </c>
      <c r="R1850" s="4">
        <f t="shared" si="113"/>
        <v>173.42</v>
      </c>
      <c r="S1850" s="4">
        <f t="shared" si="114"/>
        <v>109.001</v>
      </c>
      <c r="T1850" s="6">
        <f t="shared" si="115"/>
        <v>0.38595217777714835</v>
      </c>
    </row>
    <row r="1851" spans="1:20" ht="15.6">
      <c r="A1851" s="2">
        <v>4226</v>
      </c>
      <c r="B1851" s="10">
        <v>46272</v>
      </c>
      <c r="C1851" s="3">
        <f>YEAR(SalesDataTable[[#This Row],[Order Date]])</f>
        <v>2026</v>
      </c>
      <c r="D1851" s="13" t="str">
        <f>"Q"&amp;ROUNDUP(MONTH(SalesDataTable[[#This Row],[Order Date]])/3,0)</f>
        <v>Q3</v>
      </c>
      <c r="E1851" s="13">
        <f>MONTH(SalesDataTable[[#This Row],[Order Date]])</f>
        <v>9</v>
      </c>
      <c r="F1851" s="3" t="str">
        <f>TEXT(SalesDataTable[[#This Row],[Order Date]],"mmm")</f>
        <v>Sep</v>
      </c>
      <c r="G1851" s="3" t="s">
        <v>11</v>
      </c>
      <c r="H1851" s="3" t="s">
        <v>18</v>
      </c>
      <c r="I1851" s="3" t="s">
        <v>2</v>
      </c>
      <c r="J1851" s="3" t="s">
        <v>13</v>
      </c>
      <c r="K1851" s="3" t="s">
        <v>34</v>
      </c>
      <c r="L1851" s="3" t="s">
        <v>45</v>
      </c>
      <c r="M1851" s="7">
        <v>1</v>
      </c>
      <c r="N1851" s="4">
        <v>51.74</v>
      </c>
      <c r="O1851" s="5">
        <v>0</v>
      </c>
      <c r="P1851" s="4">
        <v>22.45</v>
      </c>
      <c r="Q1851" s="4">
        <f t="shared" si="112"/>
        <v>51.74</v>
      </c>
      <c r="R1851" s="4">
        <f t="shared" si="113"/>
        <v>22.45</v>
      </c>
      <c r="S1851" s="4">
        <f t="shared" si="114"/>
        <v>29.290000000000003</v>
      </c>
      <c r="T1851" s="6">
        <f t="shared" si="115"/>
        <v>0.56609972941631237</v>
      </c>
    </row>
    <row r="1852" spans="1:20" ht="15.6">
      <c r="A1852" s="2">
        <v>58</v>
      </c>
      <c r="B1852" s="10">
        <v>46273</v>
      </c>
      <c r="C1852" s="3">
        <f>YEAR(SalesDataTable[[#This Row],[Order Date]])</f>
        <v>2026</v>
      </c>
      <c r="D1852" s="13" t="str">
        <f>"Q"&amp;ROUNDUP(MONTH(SalesDataTable[[#This Row],[Order Date]])/3,0)</f>
        <v>Q3</v>
      </c>
      <c r="E1852" s="13">
        <f>MONTH(SalesDataTable[[#This Row],[Order Date]])</f>
        <v>9</v>
      </c>
      <c r="F1852" s="3" t="str">
        <f>TEXT(SalesDataTable[[#This Row],[Order Date]],"mmm")</f>
        <v>Sep</v>
      </c>
      <c r="G1852" s="3" t="s">
        <v>0</v>
      </c>
      <c r="H1852" s="3" t="s">
        <v>1</v>
      </c>
      <c r="I1852" s="3" t="s">
        <v>19</v>
      </c>
      <c r="J1852" s="3" t="s">
        <v>3</v>
      </c>
      <c r="K1852" s="3" t="s">
        <v>9</v>
      </c>
      <c r="L1852" s="3" t="s">
        <v>46</v>
      </c>
      <c r="M1852" s="7">
        <v>1</v>
      </c>
      <c r="N1852" s="4">
        <v>71.7</v>
      </c>
      <c r="O1852" s="5">
        <v>0</v>
      </c>
      <c r="P1852" s="4">
        <v>32</v>
      </c>
      <c r="Q1852" s="4">
        <f t="shared" si="112"/>
        <v>71.7</v>
      </c>
      <c r="R1852" s="4">
        <f t="shared" si="113"/>
        <v>32</v>
      </c>
      <c r="S1852" s="4">
        <f t="shared" si="114"/>
        <v>39.700000000000003</v>
      </c>
      <c r="T1852" s="6">
        <f t="shared" si="115"/>
        <v>0.55369595536959559</v>
      </c>
    </row>
    <row r="1853" spans="1:20" ht="15.6">
      <c r="A1853" s="2">
        <v>1224</v>
      </c>
      <c r="B1853" s="10">
        <v>46273</v>
      </c>
      <c r="C1853" s="3">
        <f>YEAR(SalesDataTable[[#This Row],[Order Date]])</f>
        <v>2026</v>
      </c>
      <c r="D1853" s="13" t="str">
        <f>"Q"&amp;ROUNDUP(MONTH(SalesDataTable[[#This Row],[Order Date]])/3,0)</f>
        <v>Q3</v>
      </c>
      <c r="E1853" s="13">
        <f>MONTH(SalesDataTable[[#This Row],[Order Date]])</f>
        <v>9</v>
      </c>
      <c r="F1853" s="3" t="str">
        <f>TEXT(SalesDataTable[[#This Row],[Order Date]],"mmm")</f>
        <v>Sep</v>
      </c>
      <c r="G1853" s="3" t="s">
        <v>11</v>
      </c>
      <c r="H1853" s="3" t="s">
        <v>12</v>
      </c>
      <c r="I1853" s="3" t="s">
        <v>2</v>
      </c>
      <c r="J1853" s="3" t="s">
        <v>3</v>
      </c>
      <c r="K1853" s="3" t="s">
        <v>4</v>
      </c>
      <c r="L1853" s="3" t="s">
        <v>26</v>
      </c>
      <c r="M1853" s="7">
        <v>2</v>
      </c>
      <c r="N1853" s="4">
        <v>39.409999999999997</v>
      </c>
      <c r="O1853" s="5">
        <v>0.05</v>
      </c>
      <c r="P1853" s="4">
        <v>17.12</v>
      </c>
      <c r="Q1853" s="4">
        <f t="shared" si="112"/>
        <v>74.878999999999991</v>
      </c>
      <c r="R1853" s="4">
        <f t="shared" si="113"/>
        <v>34.24</v>
      </c>
      <c r="S1853" s="4">
        <f t="shared" si="114"/>
        <v>40.638999999999989</v>
      </c>
      <c r="T1853" s="6">
        <f t="shared" si="115"/>
        <v>0.54272893601677363</v>
      </c>
    </row>
    <row r="1854" spans="1:20" ht="15.6">
      <c r="A1854" s="2">
        <v>4345</v>
      </c>
      <c r="B1854" s="10">
        <v>46273</v>
      </c>
      <c r="C1854" s="3">
        <f>YEAR(SalesDataTable[[#This Row],[Order Date]])</f>
        <v>2026</v>
      </c>
      <c r="D1854" s="13" t="str">
        <f>"Q"&amp;ROUNDUP(MONTH(SalesDataTable[[#This Row],[Order Date]])/3,0)</f>
        <v>Q3</v>
      </c>
      <c r="E1854" s="13">
        <f>MONTH(SalesDataTable[[#This Row],[Order Date]])</f>
        <v>9</v>
      </c>
      <c r="F1854" s="3" t="str">
        <f>TEXT(SalesDataTable[[#This Row],[Order Date]],"mmm")</f>
        <v>Sep</v>
      </c>
      <c r="G1854" s="3" t="s">
        <v>0</v>
      </c>
      <c r="H1854" s="3" t="s">
        <v>36</v>
      </c>
      <c r="I1854" s="3" t="s">
        <v>2</v>
      </c>
      <c r="J1854" s="3" t="s">
        <v>13</v>
      </c>
      <c r="K1854" s="3" t="s">
        <v>23</v>
      </c>
      <c r="L1854" s="3" t="s">
        <v>24</v>
      </c>
      <c r="M1854" s="7">
        <v>2</v>
      </c>
      <c r="N1854" s="4">
        <v>345.33</v>
      </c>
      <c r="O1854" s="5">
        <v>0</v>
      </c>
      <c r="P1854" s="4">
        <v>198.22</v>
      </c>
      <c r="Q1854" s="4">
        <f t="shared" si="112"/>
        <v>690.66</v>
      </c>
      <c r="R1854" s="4">
        <f t="shared" si="113"/>
        <v>396.44</v>
      </c>
      <c r="S1854" s="4">
        <f t="shared" si="114"/>
        <v>294.21999999999997</v>
      </c>
      <c r="T1854" s="6">
        <f t="shared" si="115"/>
        <v>0.42599832044710856</v>
      </c>
    </row>
    <row r="1855" spans="1:20" ht="15.6">
      <c r="A1855" s="2">
        <v>1069</v>
      </c>
      <c r="B1855" s="10">
        <v>46274</v>
      </c>
      <c r="C1855" s="3">
        <f>YEAR(SalesDataTable[[#This Row],[Order Date]])</f>
        <v>2026</v>
      </c>
      <c r="D1855" s="13" t="str">
        <f>"Q"&amp;ROUNDUP(MONTH(SalesDataTable[[#This Row],[Order Date]])/3,0)</f>
        <v>Q3</v>
      </c>
      <c r="E1855" s="13">
        <f>MONTH(SalesDataTable[[#This Row],[Order Date]])</f>
        <v>9</v>
      </c>
      <c r="F1855" s="3" t="str">
        <f>TEXT(SalesDataTable[[#This Row],[Order Date]],"mmm")</f>
        <v>Sep</v>
      </c>
      <c r="G1855" s="3" t="s">
        <v>20</v>
      </c>
      <c r="H1855" s="3" t="s">
        <v>47</v>
      </c>
      <c r="I1855" s="3" t="s">
        <v>2</v>
      </c>
      <c r="J1855" s="3" t="s">
        <v>3</v>
      </c>
      <c r="K1855" s="3" t="s">
        <v>9</v>
      </c>
      <c r="L1855" s="3" t="s">
        <v>17</v>
      </c>
      <c r="M1855" s="7">
        <v>1</v>
      </c>
      <c r="N1855" s="4">
        <v>145.33000000000001</v>
      </c>
      <c r="O1855" s="5">
        <v>0.1</v>
      </c>
      <c r="P1855" s="4">
        <v>80.97</v>
      </c>
      <c r="Q1855" s="4">
        <f t="shared" si="112"/>
        <v>130.79700000000003</v>
      </c>
      <c r="R1855" s="4">
        <f t="shared" si="113"/>
        <v>80.97</v>
      </c>
      <c r="S1855" s="4">
        <f t="shared" si="114"/>
        <v>49.827000000000027</v>
      </c>
      <c r="T1855" s="6">
        <f t="shared" si="115"/>
        <v>0.3809491043372556</v>
      </c>
    </row>
    <row r="1856" spans="1:20" ht="15.6">
      <c r="A1856" s="2">
        <v>1489</v>
      </c>
      <c r="B1856" s="10">
        <v>46274</v>
      </c>
      <c r="C1856" s="3">
        <f>YEAR(SalesDataTable[[#This Row],[Order Date]])</f>
        <v>2026</v>
      </c>
      <c r="D1856" s="13" t="str">
        <f>"Q"&amp;ROUNDUP(MONTH(SalesDataTable[[#This Row],[Order Date]])/3,0)</f>
        <v>Q3</v>
      </c>
      <c r="E1856" s="13">
        <f>MONTH(SalesDataTable[[#This Row],[Order Date]])</f>
        <v>9</v>
      </c>
      <c r="F1856" s="3" t="str">
        <f>TEXT(SalesDataTable[[#This Row],[Order Date]],"mmm")</f>
        <v>Sep</v>
      </c>
      <c r="G1856" s="3" t="s">
        <v>0</v>
      </c>
      <c r="H1856" s="3" t="s">
        <v>1</v>
      </c>
      <c r="I1856" s="3" t="s">
        <v>2</v>
      </c>
      <c r="J1856" s="3" t="s">
        <v>3</v>
      </c>
      <c r="K1856" s="3" t="s">
        <v>4</v>
      </c>
      <c r="L1856" s="3" t="s">
        <v>22</v>
      </c>
      <c r="M1856" s="7">
        <v>3</v>
      </c>
      <c r="N1856" s="4">
        <v>50.03</v>
      </c>
      <c r="O1856" s="5">
        <v>0.1</v>
      </c>
      <c r="P1856" s="4">
        <v>22.89</v>
      </c>
      <c r="Q1856" s="4">
        <f t="shared" si="112"/>
        <v>135.08100000000002</v>
      </c>
      <c r="R1856" s="4">
        <f t="shared" si="113"/>
        <v>68.67</v>
      </c>
      <c r="S1856" s="4">
        <f t="shared" si="114"/>
        <v>66.411000000000016</v>
      </c>
      <c r="T1856" s="6">
        <f t="shared" si="115"/>
        <v>0.49163835032313952</v>
      </c>
    </row>
    <row r="1857" spans="1:20" ht="15.6">
      <c r="A1857" s="2">
        <v>2045</v>
      </c>
      <c r="B1857" s="10">
        <v>46274</v>
      </c>
      <c r="C1857" s="3">
        <f>YEAR(SalesDataTable[[#This Row],[Order Date]])</f>
        <v>2026</v>
      </c>
      <c r="D1857" s="13" t="str">
        <f>"Q"&amp;ROUNDUP(MONTH(SalesDataTable[[#This Row],[Order Date]])/3,0)</f>
        <v>Q3</v>
      </c>
      <c r="E1857" s="13">
        <f>MONTH(SalesDataTable[[#This Row],[Order Date]])</f>
        <v>9</v>
      </c>
      <c r="F1857" s="3" t="str">
        <f>TEXT(SalesDataTable[[#This Row],[Order Date]],"mmm")</f>
        <v>Sep</v>
      </c>
      <c r="G1857" s="3" t="s">
        <v>6</v>
      </c>
      <c r="H1857" s="3" t="s">
        <v>7</v>
      </c>
      <c r="I1857" s="3" t="s">
        <v>28</v>
      </c>
      <c r="J1857" s="3" t="s">
        <v>3</v>
      </c>
      <c r="K1857" s="3" t="s">
        <v>14</v>
      </c>
      <c r="L1857" s="3" t="s">
        <v>15</v>
      </c>
      <c r="M1857" s="7">
        <v>1</v>
      </c>
      <c r="N1857" s="4">
        <v>35.68</v>
      </c>
      <c r="O1857" s="5">
        <v>0.05</v>
      </c>
      <c r="P1857" s="4">
        <v>13.37</v>
      </c>
      <c r="Q1857" s="4">
        <f t="shared" si="112"/>
        <v>33.896000000000001</v>
      </c>
      <c r="R1857" s="4">
        <f t="shared" si="113"/>
        <v>13.37</v>
      </c>
      <c r="S1857" s="4">
        <f t="shared" si="114"/>
        <v>20.526000000000003</v>
      </c>
      <c r="T1857" s="6">
        <f t="shared" si="115"/>
        <v>0.60555817795610112</v>
      </c>
    </row>
    <row r="1858" spans="1:20" ht="15.6">
      <c r="A1858" s="2">
        <v>2610</v>
      </c>
      <c r="B1858" s="10">
        <v>46274</v>
      </c>
      <c r="C1858" s="3">
        <f>YEAR(SalesDataTable[[#This Row],[Order Date]])</f>
        <v>2026</v>
      </c>
      <c r="D1858" s="13" t="str">
        <f>"Q"&amp;ROUNDUP(MONTH(SalesDataTable[[#This Row],[Order Date]])/3,0)</f>
        <v>Q3</v>
      </c>
      <c r="E1858" s="13">
        <f>MONTH(SalesDataTable[[#This Row],[Order Date]])</f>
        <v>9</v>
      </c>
      <c r="F1858" s="3" t="str">
        <f>TEXT(SalesDataTable[[#This Row],[Order Date]],"mmm")</f>
        <v>Sep</v>
      </c>
      <c r="G1858" s="3" t="s">
        <v>20</v>
      </c>
      <c r="H1858" s="3" t="s">
        <v>33</v>
      </c>
      <c r="I1858" s="3" t="s">
        <v>2</v>
      </c>
      <c r="J1858" s="3" t="s">
        <v>3</v>
      </c>
      <c r="K1858" s="3" t="s">
        <v>23</v>
      </c>
      <c r="L1858" s="3" t="s">
        <v>24</v>
      </c>
      <c r="M1858" s="7">
        <v>1</v>
      </c>
      <c r="N1858" s="4">
        <v>341.87</v>
      </c>
      <c r="O1858" s="5">
        <v>0.1</v>
      </c>
      <c r="P1858" s="4">
        <v>190.66</v>
      </c>
      <c r="Q1858" s="4">
        <f t="shared" ref="Q1858:Q1921" si="116">M1858*N1858*(1-O1858)</f>
        <v>307.68299999999999</v>
      </c>
      <c r="R1858" s="4">
        <f t="shared" ref="R1858:R1921" si="117">M1858*P1858</f>
        <v>190.66</v>
      </c>
      <c r="S1858" s="4">
        <f t="shared" ref="S1858:S1921" si="118">Q1858-R1858</f>
        <v>117.023</v>
      </c>
      <c r="T1858" s="6">
        <f t="shared" ref="T1858:T1921" si="119">IFERROR(S1858/Q1858,0)</f>
        <v>0.38033625517171893</v>
      </c>
    </row>
    <row r="1859" spans="1:20" ht="15.6">
      <c r="A1859" s="2">
        <v>4210</v>
      </c>
      <c r="B1859" s="10">
        <v>46274</v>
      </c>
      <c r="C1859" s="3">
        <f>YEAR(SalesDataTable[[#This Row],[Order Date]])</f>
        <v>2026</v>
      </c>
      <c r="D1859" s="13" t="str">
        <f>"Q"&amp;ROUNDUP(MONTH(SalesDataTable[[#This Row],[Order Date]])/3,0)</f>
        <v>Q3</v>
      </c>
      <c r="E1859" s="13">
        <f>MONTH(SalesDataTable[[#This Row],[Order Date]])</f>
        <v>9</v>
      </c>
      <c r="F1859" s="3" t="str">
        <f>TEXT(SalesDataTable[[#This Row],[Order Date]],"mmm")</f>
        <v>Sep</v>
      </c>
      <c r="G1859" s="3" t="s">
        <v>6</v>
      </c>
      <c r="H1859" s="3" t="s">
        <v>27</v>
      </c>
      <c r="I1859" s="3" t="s">
        <v>2</v>
      </c>
      <c r="J1859" s="3" t="s">
        <v>3</v>
      </c>
      <c r="K1859" s="3" t="s">
        <v>14</v>
      </c>
      <c r="L1859" s="3" t="s">
        <v>48</v>
      </c>
      <c r="M1859" s="7">
        <v>1</v>
      </c>
      <c r="N1859" s="4">
        <v>164.6</v>
      </c>
      <c r="O1859" s="5">
        <v>0</v>
      </c>
      <c r="P1859" s="4">
        <v>87.21</v>
      </c>
      <c r="Q1859" s="4">
        <f t="shared" si="116"/>
        <v>164.6</v>
      </c>
      <c r="R1859" s="4">
        <f t="shared" si="117"/>
        <v>87.21</v>
      </c>
      <c r="S1859" s="4">
        <f t="shared" si="118"/>
        <v>77.39</v>
      </c>
      <c r="T1859" s="6">
        <f t="shared" si="119"/>
        <v>0.47017010935601461</v>
      </c>
    </row>
    <row r="1860" spans="1:20" ht="15.6">
      <c r="A1860" s="2">
        <v>4584</v>
      </c>
      <c r="B1860" s="10">
        <v>46274</v>
      </c>
      <c r="C1860" s="3">
        <f>YEAR(SalesDataTable[[#This Row],[Order Date]])</f>
        <v>2026</v>
      </c>
      <c r="D1860" s="13" t="str">
        <f>"Q"&amp;ROUNDUP(MONTH(SalesDataTable[[#This Row],[Order Date]])/3,0)</f>
        <v>Q3</v>
      </c>
      <c r="E1860" s="13">
        <f>MONTH(SalesDataTable[[#This Row],[Order Date]])</f>
        <v>9</v>
      </c>
      <c r="F1860" s="3" t="str">
        <f>TEXT(SalesDataTable[[#This Row],[Order Date]],"mmm")</f>
        <v>Sep</v>
      </c>
      <c r="G1860" s="3" t="s">
        <v>20</v>
      </c>
      <c r="H1860" s="3" t="s">
        <v>33</v>
      </c>
      <c r="I1860" s="3" t="s">
        <v>2</v>
      </c>
      <c r="J1860" s="3" t="s">
        <v>3</v>
      </c>
      <c r="K1860" s="3" t="s">
        <v>34</v>
      </c>
      <c r="L1860" s="3" t="s">
        <v>35</v>
      </c>
      <c r="M1860" s="7">
        <v>2</v>
      </c>
      <c r="N1860" s="4">
        <v>41.24</v>
      </c>
      <c r="O1860" s="5">
        <v>0</v>
      </c>
      <c r="P1860" s="4">
        <v>14.46</v>
      </c>
      <c r="Q1860" s="4">
        <f t="shared" si="116"/>
        <v>82.48</v>
      </c>
      <c r="R1860" s="4">
        <f t="shared" si="117"/>
        <v>28.92</v>
      </c>
      <c r="S1860" s="4">
        <f t="shared" si="118"/>
        <v>53.56</v>
      </c>
      <c r="T1860" s="6">
        <f t="shared" si="119"/>
        <v>0.64936954413191073</v>
      </c>
    </row>
    <row r="1861" spans="1:20" ht="15.6">
      <c r="A1861" s="2">
        <v>44</v>
      </c>
      <c r="B1861" s="10">
        <v>46275</v>
      </c>
      <c r="C1861" s="3">
        <f>YEAR(SalesDataTable[[#This Row],[Order Date]])</f>
        <v>2026</v>
      </c>
      <c r="D1861" s="13" t="str">
        <f>"Q"&amp;ROUNDUP(MONTH(SalesDataTable[[#This Row],[Order Date]])/3,0)</f>
        <v>Q3</v>
      </c>
      <c r="E1861" s="13">
        <f>MONTH(SalesDataTable[[#This Row],[Order Date]])</f>
        <v>9</v>
      </c>
      <c r="F1861" s="3" t="str">
        <f>TEXT(SalesDataTable[[#This Row],[Order Date]],"mmm")</f>
        <v>Sep</v>
      </c>
      <c r="G1861" s="3" t="s">
        <v>11</v>
      </c>
      <c r="H1861" s="3" t="s">
        <v>39</v>
      </c>
      <c r="I1861" s="3" t="s">
        <v>19</v>
      </c>
      <c r="J1861" s="3" t="s">
        <v>13</v>
      </c>
      <c r="K1861" s="3" t="s">
        <v>4</v>
      </c>
      <c r="L1861" s="3" t="s">
        <v>26</v>
      </c>
      <c r="M1861" s="7">
        <v>1</v>
      </c>
      <c r="N1861" s="4">
        <v>40.1</v>
      </c>
      <c r="O1861" s="5">
        <v>0</v>
      </c>
      <c r="P1861" s="4">
        <v>16.920000000000002</v>
      </c>
      <c r="Q1861" s="4">
        <f t="shared" si="116"/>
        <v>40.1</v>
      </c>
      <c r="R1861" s="4">
        <f t="shared" si="117"/>
        <v>16.920000000000002</v>
      </c>
      <c r="S1861" s="4">
        <f t="shared" si="118"/>
        <v>23.18</v>
      </c>
      <c r="T1861" s="6">
        <f t="shared" si="119"/>
        <v>0.57805486284289276</v>
      </c>
    </row>
    <row r="1862" spans="1:20" ht="15.6">
      <c r="A1862" s="2">
        <v>97</v>
      </c>
      <c r="B1862" s="10">
        <v>46275</v>
      </c>
      <c r="C1862" s="3">
        <f>YEAR(SalesDataTable[[#This Row],[Order Date]])</f>
        <v>2026</v>
      </c>
      <c r="D1862" s="13" t="str">
        <f>"Q"&amp;ROUNDUP(MONTH(SalesDataTable[[#This Row],[Order Date]])/3,0)</f>
        <v>Q3</v>
      </c>
      <c r="E1862" s="13">
        <f>MONTH(SalesDataTable[[#This Row],[Order Date]])</f>
        <v>9</v>
      </c>
      <c r="F1862" s="3" t="str">
        <f>TEXT(SalesDataTable[[#This Row],[Order Date]],"mmm")</f>
        <v>Sep</v>
      </c>
      <c r="G1862" s="3" t="s">
        <v>6</v>
      </c>
      <c r="H1862" s="3" t="s">
        <v>27</v>
      </c>
      <c r="I1862" s="3" t="s">
        <v>2</v>
      </c>
      <c r="J1862" s="3" t="s">
        <v>13</v>
      </c>
      <c r="K1862" s="3" t="s">
        <v>23</v>
      </c>
      <c r="L1862" s="3" t="s">
        <v>40</v>
      </c>
      <c r="M1862" s="7">
        <v>2</v>
      </c>
      <c r="N1862" s="4">
        <v>80.239999999999995</v>
      </c>
      <c r="O1862" s="5">
        <v>0</v>
      </c>
      <c r="P1862" s="4">
        <v>40.5</v>
      </c>
      <c r="Q1862" s="4">
        <f t="shared" si="116"/>
        <v>160.47999999999999</v>
      </c>
      <c r="R1862" s="4">
        <f t="shared" si="117"/>
        <v>81</v>
      </c>
      <c r="S1862" s="4">
        <f t="shared" si="118"/>
        <v>79.47999999999999</v>
      </c>
      <c r="T1862" s="6">
        <f t="shared" si="119"/>
        <v>0.49526420737786636</v>
      </c>
    </row>
    <row r="1863" spans="1:20" ht="15.6">
      <c r="A1863" s="2">
        <v>1015</v>
      </c>
      <c r="B1863" s="10">
        <v>46275</v>
      </c>
      <c r="C1863" s="3">
        <f>YEAR(SalesDataTable[[#This Row],[Order Date]])</f>
        <v>2026</v>
      </c>
      <c r="D1863" s="13" t="str">
        <f>"Q"&amp;ROUNDUP(MONTH(SalesDataTable[[#This Row],[Order Date]])/3,0)</f>
        <v>Q3</v>
      </c>
      <c r="E1863" s="13">
        <f>MONTH(SalesDataTable[[#This Row],[Order Date]])</f>
        <v>9</v>
      </c>
      <c r="F1863" s="3" t="str">
        <f>TEXT(SalesDataTable[[#This Row],[Order Date]],"mmm")</f>
        <v>Sep</v>
      </c>
      <c r="G1863" s="3" t="s">
        <v>11</v>
      </c>
      <c r="H1863" s="3" t="s">
        <v>18</v>
      </c>
      <c r="I1863" s="3" t="s">
        <v>2</v>
      </c>
      <c r="J1863" s="3" t="s">
        <v>13</v>
      </c>
      <c r="K1863" s="3" t="s">
        <v>9</v>
      </c>
      <c r="L1863" s="3" t="s">
        <v>37</v>
      </c>
      <c r="M1863" s="7">
        <v>4</v>
      </c>
      <c r="N1863" s="4">
        <v>151.01</v>
      </c>
      <c r="O1863" s="5">
        <v>0</v>
      </c>
      <c r="P1863" s="4">
        <v>80.569999999999993</v>
      </c>
      <c r="Q1863" s="4">
        <f t="shared" si="116"/>
        <v>604.04</v>
      </c>
      <c r="R1863" s="4">
        <f t="shared" si="117"/>
        <v>322.27999999999997</v>
      </c>
      <c r="S1863" s="4">
        <f t="shared" si="118"/>
        <v>281.76</v>
      </c>
      <c r="T1863" s="6">
        <f t="shared" si="119"/>
        <v>0.46645917488908023</v>
      </c>
    </row>
    <row r="1864" spans="1:20" ht="15.6">
      <c r="A1864" s="2">
        <v>1128</v>
      </c>
      <c r="B1864" s="10">
        <v>46275</v>
      </c>
      <c r="C1864" s="3">
        <f>YEAR(SalesDataTable[[#This Row],[Order Date]])</f>
        <v>2026</v>
      </c>
      <c r="D1864" s="13" t="str">
        <f>"Q"&amp;ROUNDUP(MONTH(SalesDataTable[[#This Row],[Order Date]])/3,0)</f>
        <v>Q3</v>
      </c>
      <c r="E1864" s="13">
        <f>MONTH(SalesDataTable[[#This Row],[Order Date]])</f>
        <v>9</v>
      </c>
      <c r="F1864" s="3" t="str">
        <f>TEXT(SalesDataTable[[#This Row],[Order Date]],"mmm")</f>
        <v>Sep</v>
      </c>
      <c r="G1864" s="3" t="s">
        <v>0</v>
      </c>
      <c r="H1864" s="3" t="s">
        <v>50</v>
      </c>
      <c r="I1864" s="3" t="s">
        <v>28</v>
      </c>
      <c r="J1864" s="3" t="s">
        <v>3</v>
      </c>
      <c r="K1864" s="3" t="s">
        <v>4</v>
      </c>
      <c r="L1864" s="3" t="s">
        <v>22</v>
      </c>
      <c r="M1864" s="7">
        <v>1</v>
      </c>
      <c r="N1864" s="4">
        <v>51.32</v>
      </c>
      <c r="O1864" s="5">
        <v>0.1</v>
      </c>
      <c r="P1864" s="4">
        <v>22.67</v>
      </c>
      <c r="Q1864" s="4">
        <f t="shared" si="116"/>
        <v>46.188000000000002</v>
      </c>
      <c r="R1864" s="4">
        <f t="shared" si="117"/>
        <v>22.67</v>
      </c>
      <c r="S1864" s="4">
        <f t="shared" si="118"/>
        <v>23.518000000000001</v>
      </c>
      <c r="T1864" s="6">
        <f t="shared" si="119"/>
        <v>0.50917987356023209</v>
      </c>
    </row>
    <row r="1865" spans="1:20" ht="15.6">
      <c r="A1865" s="2">
        <v>3548</v>
      </c>
      <c r="B1865" s="10">
        <v>46275</v>
      </c>
      <c r="C1865" s="3">
        <f>YEAR(SalesDataTable[[#This Row],[Order Date]])</f>
        <v>2026</v>
      </c>
      <c r="D1865" s="13" t="str">
        <f>"Q"&amp;ROUNDUP(MONTH(SalesDataTable[[#This Row],[Order Date]])/3,0)</f>
        <v>Q3</v>
      </c>
      <c r="E1865" s="13">
        <f>MONTH(SalesDataTable[[#This Row],[Order Date]])</f>
        <v>9</v>
      </c>
      <c r="F1865" s="3" t="str">
        <f>TEXT(SalesDataTable[[#This Row],[Order Date]],"mmm")</f>
        <v>Sep</v>
      </c>
      <c r="G1865" s="3" t="s">
        <v>20</v>
      </c>
      <c r="H1865" s="3" t="s">
        <v>31</v>
      </c>
      <c r="I1865" s="3" t="s">
        <v>19</v>
      </c>
      <c r="J1865" s="3" t="s">
        <v>3</v>
      </c>
      <c r="K1865" s="3" t="s">
        <v>9</v>
      </c>
      <c r="L1865" s="3" t="s">
        <v>46</v>
      </c>
      <c r="M1865" s="7">
        <v>2</v>
      </c>
      <c r="N1865" s="4">
        <v>72.61</v>
      </c>
      <c r="O1865" s="5">
        <v>0</v>
      </c>
      <c r="P1865" s="4">
        <v>32.68</v>
      </c>
      <c r="Q1865" s="4">
        <f t="shared" si="116"/>
        <v>145.22</v>
      </c>
      <c r="R1865" s="4">
        <f t="shared" si="117"/>
        <v>65.36</v>
      </c>
      <c r="S1865" s="4">
        <f t="shared" si="118"/>
        <v>79.86</v>
      </c>
      <c r="T1865" s="6">
        <f t="shared" si="119"/>
        <v>0.54992425285773305</v>
      </c>
    </row>
    <row r="1866" spans="1:20" ht="15.6">
      <c r="A1866" s="2">
        <v>242</v>
      </c>
      <c r="B1866" s="10">
        <v>46276</v>
      </c>
      <c r="C1866" s="3">
        <f>YEAR(SalesDataTable[[#This Row],[Order Date]])</f>
        <v>2026</v>
      </c>
      <c r="D1866" s="13" t="str">
        <f>"Q"&amp;ROUNDUP(MONTH(SalesDataTable[[#This Row],[Order Date]])/3,0)</f>
        <v>Q3</v>
      </c>
      <c r="E1866" s="13">
        <f>MONTH(SalesDataTable[[#This Row],[Order Date]])</f>
        <v>9</v>
      </c>
      <c r="F1866" s="3" t="str">
        <f>TEXT(SalesDataTable[[#This Row],[Order Date]],"mmm")</f>
        <v>Sep</v>
      </c>
      <c r="G1866" s="3" t="s">
        <v>20</v>
      </c>
      <c r="H1866" s="3" t="s">
        <v>47</v>
      </c>
      <c r="I1866" s="3" t="s">
        <v>28</v>
      </c>
      <c r="J1866" s="3" t="s">
        <v>16</v>
      </c>
      <c r="K1866" s="3" t="s">
        <v>34</v>
      </c>
      <c r="L1866" s="3" t="s">
        <v>35</v>
      </c>
      <c r="M1866" s="7">
        <v>5</v>
      </c>
      <c r="N1866" s="4">
        <v>40.94</v>
      </c>
      <c r="O1866" s="5">
        <v>0</v>
      </c>
      <c r="P1866" s="4">
        <v>14.78</v>
      </c>
      <c r="Q1866" s="4">
        <f t="shared" si="116"/>
        <v>204.7</v>
      </c>
      <c r="R1866" s="4">
        <f t="shared" si="117"/>
        <v>73.899999999999991</v>
      </c>
      <c r="S1866" s="4">
        <f t="shared" si="118"/>
        <v>130.80000000000001</v>
      </c>
      <c r="T1866" s="6">
        <f t="shared" si="119"/>
        <v>0.6389838788470934</v>
      </c>
    </row>
    <row r="1867" spans="1:20" ht="15.6">
      <c r="A1867" s="2">
        <v>784</v>
      </c>
      <c r="B1867" s="10">
        <v>46276</v>
      </c>
      <c r="C1867" s="3">
        <f>YEAR(SalesDataTable[[#This Row],[Order Date]])</f>
        <v>2026</v>
      </c>
      <c r="D1867" s="13" t="str">
        <f>"Q"&amp;ROUNDUP(MONTH(SalesDataTable[[#This Row],[Order Date]])/3,0)</f>
        <v>Q3</v>
      </c>
      <c r="E1867" s="13">
        <f>MONTH(SalesDataTable[[#This Row],[Order Date]])</f>
        <v>9</v>
      </c>
      <c r="F1867" s="3" t="str">
        <f>TEXT(SalesDataTable[[#This Row],[Order Date]],"mmm")</f>
        <v>Sep</v>
      </c>
      <c r="G1867" s="3" t="s">
        <v>11</v>
      </c>
      <c r="H1867" s="3" t="s">
        <v>52</v>
      </c>
      <c r="I1867" s="3" t="s">
        <v>28</v>
      </c>
      <c r="J1867" s="3" t="s">
        <v>13</v>
      </c>
      <c r="K1867" s="3" t="s">
        <v>4</v>
      </c>
      <c r="L1867" s="3" t="s">
        <v>5</v>
      </c>
      <c r="M1867" s="7">
        <v>4</v>
      </c>
      <c r="N1867" s="4">
        <v>81.69</v>
      </c>
      <c r="O1867" s="5">
        <v>0</v>
      </c>
      <c r="P1867" s="4">
        <v>42.23</v>
      </c>
      <c r="Q1867" s="4">
        <f t="shared" si="116"/>
        <v>326.76</v>
      </c>
      <c r="R1867" s="4">
        <f t="shared" si="117"/>
        <v>168.92</v>
      </c>
      <c r="S1867" s="4">
        <f t="shared" si="118"/>
        <v>157.84</v>
      </c>
      <c r="T1867" s="6">
        <f t="shared" si="119"/>
        <v>0.48304566042355246</v>
      </c>
    </row>
    <row r="1868" spans="1:20" ht="15.6">
      <c r="A1868" s="2">
        <v>1535</v>
      </c>
      <c r="B1868" s="10">
        <v>46276</v>
      </c>
      <c r="C1868" s="3">
        <f>YEAR(SalesDataTable[[#This Row],[Order Date]])</f>
        <v>2026</v>
      </c>
      <c r="D1868" s="13" t="str">
        <f>"Q"&amp;ROUNDUP(MONTH(SalesDataTable[[#This Row],[Order Date]])/3,0)</f>
        <v>Q3</v>
      </c>
      <c r="E1868" s="13">
        <f>MONTH(SalesDataTable[[#This Row],[Order Date]])</f>
        <v>9</v>
      </c>
      <c r="F1868" s="3" t="str">
        <f>TEXT(SalesDataTable[[#This Row],[Order Date]],"mmm")</f>
        <v>Sep</v>
      </c>
      <c r="G1868" s="3" t="s">
        <v>0</v>
      </c>
      <c r="H1868" s="3" t="s">
        <v>50</v>
      </c>
      <c r="I1868" s="3" t="s">
        <v>19</v>
      </c>
      <c r="J1868" s="3" t="s">
        <v>13</v>
      </c>
      <c r="K1868" s="3" t="s">
        <v>4</v>
      </c>
      <c r="L1868" s="3" t="s">
        <v>22</v>
      </c>
      <c r="M1868" s="7">
        <v>1</v>
      </c>
      <c r="N1868" s="4">
        <v>51.25</v>
      </c>
      <c r="O1868" s="5">
        <v>0.05</v>
      </c>
      <c r="P1868" s="4">
        <v>21.99</v>
      </c>
      <c r="Q1868" s="4">
        <f t="shared" si="116"/>
        <v>48.6875</v>
      </c>
      <c r="R1868" s="4">
        <f t="shared" si="117"/>
        <v>21.99</v>
      </c>
      <c r="S1868" s="4">
        <f t="shared" si="118"/>
        <v>26.697500000000002</v>
      </c>
      <c r="T1868" s="6">
        <f t="shared" si="119"/>
        <v>0.54834403080872918</v>
      </c>
    </row>
    <row r="1869" spans="1:20" ht="15.6">
      <c r="A1869" s="2">
        <v>1687</v>
      </c>
      <c r="B1869" s="10">
        <v>46276</v>
      </c>
      <c r="C1869" s="3">
        <f>YEAR(SalesDataTable[[#This Row],[Order Date]])</f>
        <v>2026</v>
      </c>
      <c r="D1869" s="13" t="str">
        <f>"Q"&amp;ROUNDUP(MONTH(SalesDataTable[[#This Row],[Order Date]])/3,0)</f>
        <v>Q3</v>
      </c>
      <c r="E1869" s="13">
        <f>MONTH(SalesDataTable[[#This Row],[Order Date]])</f>
        <v>9</v>
      </c>
      <c r="F1869" s="3" t="str">
        <f>TEXT(SalesDataTable[[#This Row],[Order Date]],"mmm")</f>
        <v>Sep</v>
      </c>
      <c r="G1869" s="3" t="s">
        <v>11</v>
      </c>
      <c r="H1869" s="3" t="s">
        <v>52</v>
      </c>
      <c r="I1869" s="3" t="s">
        <v>2</v>
      </c>
      <c r="J1869" s="3" t="s">
        <v>3</v>
      </c>
      <c r="K1869" s="3" t="s">
        <v>34</v>
      </c>
      <c r="L1869" s="3" t="s">
        <v>45</v>
      </c>
      <c r="M1869" s="7">
        <v>1</v>
      </c>
      <c r="N1869" s="4">
        <v>50.78</v>
      </c>
      <c r="O1869" s="5">
        <v>0.05</v>
      </c>
      <c r="P1869" s="4">
        <v>22.52</v>
      </c>
      <c r="Q1869" s="4">
        <f t="shared" si="116"/>
        <v>48.241</v>
      </c>
      <c r="R1869" s="4">
        <f t="shared" si="117"/>
        <v>22.52</v>
      </c>
      <c r="S1869" s="4">
        <f t="shared" si="118"/>
        <v>25.721</v>
      </c>
      <c r="T1869" s="6">
        <f t="shared" si="119"/>
        <v>0.5331771729441761</v>
      </c>
    </row>
    <row r="1870" spans="1:20" ht="15.6">
      <c r="A1870" s="2">
        <v>2162</v>
      </c>
      <c r="B1870" s="10">
        <v>46276</v>
      </c>
      <c r="C1870" s="3">
        <f>YEAR(SalesDataTable[[#This Row],[Order Date]])</f>
        <v>2026</v>
      </c>
      <c r="D1870" s="13" t="str">
        <f>"Q"&amp;ROUNDUP(MONTH(SalesDataTable[[#This Row],[Order Date]])/3,0)</f>
        <v>Q3</v>
      </c>
      <c r="E1870" s="13">
        <f>MONTH(SalesDataTable[[#This Row],[Order Date]])</f>
        <v>9</v>
      </c>
      <c r="F1870" s="3" t="str">
        <f>TEXT(SalesDataTable[[#This Row],[Order Date]],"mmm")</f>
        <v>Sep</v>
      </c>
      <c r="G1870" s="3" t="s">
        <v>6</v>
      </c>
      <c r="H1870" s="3" t="s">
        <v>7</v>
      </c>
      <c r="I1870" s="3" t="s">
        <v>2</v>
      </c>
      <c r="J1870" s="3" t="s">
        <v>13</v>
      </c>
      <c r="K1870" s="3" t="s">
        <v>14</v>
      </c>
      <c r="L1870" s="3" t="s">
        <v>44</v>
      </c>
      <c r="M1870" s="7">
        <v>1</v>
      </c>
      <c r="N1870" s="4">
        <v>133.31</v>
      </c>
      <c r="O1870" s="5">
        <v>0.05</v>
      </c>
      <c r="P1870" s="4">
        <v>67.790000000000006</v>
      </c>
      <c r="Q1870" s="4">
        <f t="shared" si="116"/>
        <v>126.64449999999999</v>
      </c>
      <c r="R1870" s="4">
        <f t="shared" si="117"/>
        <v>67.790000000000006</v>
      </c>
      <c r="S1870" s="4">
        <f t="shared" si="118"/>
        <v>58.854499999999987</v>
      </c>
      <c r="T1870" s="6">
        <f t="shared" si="119"/>
        <v>0.46472211584395684</v>
      </c>
    </row>
    <row r="1871" spans="1:20" ht="15.6">
      <c r="A1871" s="2">
        <v>2307</v>
      </c>
      <c r="B1871" s="10">
        <v>46276</v>
      </c>
      <c r="C1871" s="3">
        <f>YEAR(SalesDataTable[[#This Row],[Order Date]])</f>
        <v>2026</v>
      </c>
      <c r="D1871" s="13" t="str">
        <f>"Q"&amp;ROUNDUP(MONTH(SalesDataTable[[#This Row],[Order Date]])/3,0)</f>
        <v>Q3</v>
      </c>
      <c r="E1871" s="13">
        <f>MONTH(SalesDataTable[[#This Row],[Order Date]])</f>
        <v>9</v>
      </c>
      <c r="F1871" s="3" t="str">
        <f>TEXT(SalesDataTable[[#This Row],[Order Date]],"mmm")</f>
        <v>Sep</v>
      </c>
      <c r="G1871" s="3" t="s">
        <v>11</v>
      </c>
      <c r="H1871" s="3" t="s">
        <v>12</v>
      </c>
      <c r="I1871" s="3" t="s">
        <v>2</v>
      </c>
      <c r="J1871" s="3" t="s">
        <v>3</v>
      </c>
      <c r="K1871" s="3" t="s">
        <v>14</v>
      </c>
      <c r="L1871" s="3" t="s">
        <v>48</v>
      </c>
      <c r="M1871" s="7">
        <v>1</v>
      </c>
      <c r="N1871" s="4">
        <v>162.06</v>
      </c>
      <c r="O1871" s="5">
        <v>0</v>
      </c>
      <c r="P1871" s="4">
        <v>86.95</v>
      </c>
      <c r="Q1871" s="4">
        <f t="shared" si="116"/>
        <v>162.06</v>
      </c>
      <c r="R1871" s="4">
        <f t="shared" si="117"/>
        <v>86.95</v>
      </c>
      <c r="S1871" s="4">
        <f t="shared" si="118"/>
        <v>75.11</v>
      </c>
      <c r="T1871" s="6">
        <f t="shared" si="119"/>
        <v>0.4634703196347032</v>
      </c>
    </row>
    <row r="1872" spans="1:20" ht="15.6">
      <c r="A1872" s="2">
        <v>3976</v>
      </c>
      <c r="B1872" s="10">
        <v>46276</v>
      </c>
      <c r="C1872" s="3">
        <f>YEAR(SalesDataTable[[#This Row],[Order Date]])</f>
        <v>2026</v>
      </c>
      <c r="D1872" s="13" t="str">
        <f>"Q"&amp;ROUNDUP(MONTH(SalesDataTable[[#This Row],[Order Date]])/3,0)</f>
        <v>Q3</v>
      </c>
      <c r="E1872" s="13">
        <f>MONTH(SalesDataTable[[#This Row],[Order Date]])</f>
        <v>9</v>
      </c>
      <c r="F1872" s="3" t="str">
        <f>TEXT(SalesDataTable[[#This Row],[Order Date]],"mmm")</f>
        <v>Sep</v>
      </c>
      <c r="G1872" s="3" t="s">
        <v>11</v>
      </c>
      <c r="H1872" s="3" t="s">
        <v>25</v>
      </c>
      <c r="I1872" s="3" t="s">
        <v>19</v>
      </c>
      <c r="J1872" s="3" t="s">
        <v>3</v>
      </c>
      <c r="K1872" s="3" t="s">
        <v>14</v>
      </c>
      <c r="L1872" s="3" t="s">
        <v>15</v>
      </c>
      <c r="M1872" s="7">
        <v>2</v>
      </c>
      <c r="N1872" s="4">
        <v>37.03</v>
      </c>
      <c r="O1872" s="5">
        <v>0.1</v>
      </c>
      <c r="P1872" s="4">
        <v>13.46</v>
      </c>
      <c r="Q1872" s="4">
        <f t="shared" si="116"/>
        <v>66.654000000000011</v>
      </c>
      <c r="R1872" s="4">
        <f t="shared" si="117"/>
        <v>26.92</v>
      </c>
      <c r="S1872" s="4">
        <f t="shared" si="118"/>
        <v>39.734000000000009</v>
      </c>
      <c r="T1872" s="6">
        <f t="shared" si="119"/>
        <v>0.59612326342004984</v>
      </c>
    </row>
    <row r="1873" spans="1:20" ht="15.6">
      <c r="A1873" s="2">
        <v>5066</v>
      </c>
      <c r="B1873" s="10">
        <v>46276</v>
      </c>
      <c r="C1873" s="3">
        <f>YEAR(SalesDataTable[[#This Row],[Order Date]])</f>
        <v>2026</v>
      </c>
      <c r="D1873" s="13" t="str">
        <f>"Q"&amp;ROUNDUP(MONTH(SalesDataTable[[#This Row],[Order Date]])/3,0)</f>
        <v>Q3</v>
      </c>
      <c r="E1873" s="13">
        <f>MONTH(SalesDataTable[[#This Row],[Order Date]])</f>
        <v>9</v>
      </c>
      <c r="F1873" s="3" t="str">
        <f>TEXT(SalesDataTable[[#This Row],[Order Date]],"mmm")</f>
        <v>Sep</v>
      </c>
      <c r="G1873" s="3" t="s">
        <v>6</v>
      </c>
      <c r="H1873" s="3" t="s">
        <v>41</v>
      </c>
      <c r="I1873" s="3" t="s">
        <v>2</v>
      </c>
      <c r="J1873" s="3" t="s">
        <v>13</v>
      </c>
      <c r="K1873" s="3" t="s">
        <v>23</v>
      </c>
      <c r="L1873" s="3" t="s">
        <v>24</v>
      </c>
      <c r="M1873" s="7">
        <v>1</v>
      </c>
      <c r="N1873" s="4">
        <v>338.01</v>
      </c>
      <c r="O1873" s="5">
        <v>0</v>
      </c>
      <c r="P1873" s="4">
        <v>190.89</v>
      </c>
      <c r="Q1873" s="4">
        <f t="shared" si="116"/>
        <v>338.01</v>
      </c>
      <c r="R1873" s="4">
        <f t="shared" si="117"/>
        <v>190.89</v>
      </c>
      <c r="S1873" s="4">
        <f t="shared" si="118"/>
        <v>147.12</v>
      </c>
      <c r="T1873" s="6">
        <f t="shared" si="119"/>
        <v>0.43525339486997427</v>
      </c>
    </row>
    <row r="1874" spans="1:20" ht="15.6">
      <c r="A1874" s="2">
        <v>78</v>
      </c>
      <c r="B1874" s="10">
        <v>46277</v>
      </c>
      <c r="C1874" s="3">
        <f>YEAR(SalesDataTable[[#This Row],[Order Date]])</f>
        <v>2026</v>
      </c>
      <c r="D1874" s="13" t="str">
        <f>"Q"&amp;ROUNDUP(MONTH(SalesDataTable[[#This Row],[Order Date]])/3,0)</f>
        <v>Q3</v>
      </c>
      <c r="E1874" s="13">
        <f>MONTH(SalesDataTable[[#This Row],[Order Date]])</f>
        <v>9</v>
      </c>
      <c r="F1874" s="3" t="str">
        <f>TEXT(SalesDataTable[[#This Row],[Order Date]],"mmm")</f>
        <v>Sep</v>
      </c>
      <c r="G1874" s="3" t="s">
        <v>20</v>
      </c>
      <c r="H1874" s="3" t="s">
        <v>47</v>
      </c>
      <c r="I1874" s="3" t="s">
        <v>2</v>
      </c>
      <c r="J1874" s="3" t="s">
        <v>13</v>
      </c>
      <c r="K1874" s="3" t="s">
        <v>34</v>
      </c>
      <c r="L1874" s="3" t="s">
        <v>35</v>
      </c>
      <c r="M1874" s="7">
        <v>5</v>
      </c>
      <c r="N1874" s="4">
        <v>40.78</v>
      </c>
      <c r="O1874" s="5">
        <v>0.05</v>
      </c>
      <c r="P1874" s="4">
        <v>14.94</v>
      </c>
      <c r="Q1874" s="4">
        <f t="shared" si="116"/>
        <v>193.70499999999998</v>
      </c>
      <c r="R1874" s="4">
        <f t="shared" si="117"/>
        <v>74.7</v>
      </c>
      <c r="S1874" s="4">
        <f t="shared" si="118"/>
        <v>119.00499999999998</v>
      </c>
      <c r="T1874" s="6">
        <f t="shared" si="119"/>
        <v>0.61436204537828132</v>
      </c>
    </row>
    <row r="1875" spans="1:20" ht="15.6">
      <c r="A1875" s="2">
        <v>354</v>
      </c>
      <c r="B1875" s="10">
        <v>46277</v>
      </c>
      <c r="C1875" s="3">
        <f>YEAR(SalesDataTable[[#This Row],[Order Date]])</f>
        <v>2026</v>
      </c>
      <c r="D1875" s="13" t="str">
        <f>"Q"&amp;ROUNDUP(MONTH(SalesDataTable[[#This Row],[Order Date]])/3,0)</f>
        <v>Q3</v>
      </c>
      <c r="E1875" s="13">
        <f>MONTH(SalesDataTable[[#This Row],[Order Date]])</f>
        <v>9</v>
      </c>
      <c r="F1875" s="3" t="str">
        <f>TEXT(SalesDataTable[[#This Row],[Order Date]],"mmm")</f>
        <v>Sep</v>
      </c>
      <c r="G1875" s="3" t="s">
        <v>11</v>
      </c>
      <c r="H1875" s="3" t="s">
        <v>52</v>
      </c>
      <c r="I1875" s="3" t="s">
        <v>2</v>
      </c>
      <c r="J1875" s="3" t="s">
        <v>3</v>
      </c>
      <c r="K1875" s="3" t="s">
        <v>4</v>
      </c>
      <c r="L1875" s="3" t="s">
        <v>22</v>
      </c>
      <c r="M1875" s="7">
        <v>4</v>
      </c>
      <c r="N1875" s="4">
        <v>51.47</v>
      </c>
      <c r="O1875" s="5">
        <v>0</v>
      </c>
      <c r="P1875" s="4">
        <v>21.9</v>
      </c>
      <c r="Q1875" s="4">
        <f t="shared" si="116"/>
        <v>205.88</v>
      </c>
      <c r="R1875" s="4">
        <f t="shared" si="117"/>
        <v>87.6</v>
      </c>
      <c r="S1875" s="4">
        <f t="shared" si="118"/>
        <v>118.28</v>
      </c>
      <c r="T1875" s="6">
        <f t="shared" si="119"/>
        <v>0.57450942296483387</v>
      </c>
    </row>
    <row r="1876" spans="1:20" ht="15.6">
      <c r="A1876" s="2">
        <v>1738</v>
      </c>
      <c r="B1876" s="10">
        <v>46277</v>
      </c>
      <c r="C1876" s="3">
        <f>YEAR(SalesDataTable[[#This Row],[Order Date]])</f>
        <v>2026</v>
      </c>
      <c r="D1876" s="13" t="str">
        <f>"Q"&amp;ROUNDUP(MONTH(SalesDataTable[[#This Row],[Order Date]])/3,0)</f>
        <v>Q3</v>
      </c>
      <c r="E1876" s="13">
        <f>MONTH(SalesDataTable[[#This Row],[Order Date]])</f>
        <v>9</v>
      </c>
      <c r="F1876" s="3" t="str">
        <f>TEXT(SalesDataTable[[#This Row],[Order Date]],"mmm")</f>
        <v>Sep</v>
      </c>
      <c r="G1876" s="3" t="s">
        <v>0</v>
      </c>
      <c r="H1876" s="3" t="s">
        <v>50</v>
      </c>
      <c r="I1876" s="3" t="s">
        <v>8</v>
      </c>
      <c r="J1876" s="3" t="s">
        <v>16</v>
      </c>
      <c r="K1876" s="3" t="s">
        <v>9</v>
      </c>
      <c r="L1876" s="3" t="s">
        <v>17</v>
      </c>
      <c r="M1876" s="7">
        <v>10</v>
      </c>
      <c r="N1876" s="4">
        <v>144.4</v>
      </c>
      <c r="O1876" s="5">
        <v>0.1</v>
      </c>
      <c r="P1876" s="4">
        <v>81.069999999999993</v>
      </c>
      <c r="Q1876" s="4">
        <f t="shared" si="116"/>
        <v>1299.6000000000001</v>
      </c>
      <c r="R1876" s="4">
        <f t="shared" si="117"/>
        <v>810.69999999999993</v>
      </c>
      <c r="S1876" s="4">
        <f t="shared" si="118"/>
        <v>488.9000000000002</v>
      </c>
      <c r="T1876" s="6">
        <f t="shared" si="119"/>
        <v>0.37619267466912909</v>
      </c>
    </row>
    <row r="1877" spans="1:20" ht="15.6">
      <c r="A1877" s="2">
        <v>1900</v>
      </c>
      <c r="B1877" s="10">
        <v>46277</v>
      </c>
      <c r="C1877" s="3">
        <f>YEAR(SalesDataTable[[#This Row],[Order Date]])</f>
        <v>2026</v>
      </c>
      <c r="D1877" s="13" t="str">
        <f>"Q"&amp;ROUNDUP(MONTH(SalesDataTable[[#This Row],[Order Date]])/3,0)</f>
        <v>Q3</v>
      </c>
      <c r="E1877" s="13">
        <f>MONTH(SalesDataTable[[#This Row],[Order Date]])</f>
        <v>9</v>
      </c>
      <c r="F1877" s="3" t="str">
        <f>TEXT(SalesDataTable[[#This Row],[Order Date]],"mmm")</f>
        <v>Sep</v>
      </c>
      <c r="G1877" s="3" t="s">
        <v>6</v>
      </c>
      <c r="H1877" s="3" t="s">
        <v>27</v>
      </c>
      <c r="I1877" s="3" t="s">
        <v>19</v>
      </c>
      <c r="J1877" s="3" t="s">
        <v>13</v>
      </c>
      <c r="K1877" s="3" t="s">
        <v>34</v>
      </c>
      <c r="L1877" s="3" t="s">
        <v>45</v>
      </c>
      <c r="M1877" s="7">
        <v>1</v>
      </c>
      <c r="N1877" s="4">
        <v>51.34</v>
      </c>
      <c r="O1877" s="5">
        <v>0.1</v>
      </c>
      <c r="P1877" s="4">
        <v>22.63</v>
      </c>
      <c r="Q1877" s="4">
        <f t="shared" si="116"/>
        <v>46.206000000000003</v>
      </c>
      <c r="R1877" s="4">
        <f t="shared" si="117"/>
        <v>22.63</v>
      </c>
      <c r="S1877" s="4">
        <f t="shared" si="118"/>
        <v>23.576000000000004</v>
      </c>
      <c r="T1877" s="6">
        <f t="shared" si="119"/>
        <v>0.51023676578799293</v>
      </c>
    </row>
    <row r="1878" spans="1:20" ht="15.6">
      <c r="A1878" s="2">
        <v>3375</v>
      </c>
      <c r="B1878" s="10">
        <v>46277</v>
      </c>
      <c r="C1878" s="3">
        <f>YEAR(SalesDataTable[[#This Row],[Order Date]])</f>
        <v>2026</v>
      </c>
      <c r="D1878" s="13" t="str">
        <f>"Q"&amp;ROUNDUP(MONTH(SalesDataTable[[#This Row],[Order Date]])/3,0)</f>
        <v>Q3</v>
      </c>
      <c r="E1878" s="13">
        <f>MONTH(SalesDataTable[[#This Row],[Order Date]])</f>
        <v>9</v>
      </c>
      <c r="F1878" s="3" t="str">
        <f>TEXT(SalesDataTable[[#This Row],[Order Date]],"mmm")</f>
        <v>Sep</v>
      </c>
      <c r="G1878" s="3" t="s">
        <v>6</v>
      </c>
      <c r="H1878" s="3" t="s">
        <v>7</v>
      </c>
      <c r="I1878" s="3" t="s">
        <v>8</v>
      </c>
      <c r="J1878" s="3" t="s">
        <v>3</v>
      </c>
      <c r="K1878" s="3" t="s">
        <v>14</v>
      </c>
      <c r="L1878" s="3" t="s">
        <v>32</v>
      </c>
      <c r="M1878" s="7">
        <v>6</v>
      </c>
      <c r="N1878" s="4">
        <v>47.72</v>
      </c>
      <c r="O1878" s="5">
        <v>0.1</v>
      </c>
      <c r="P1878" s="4">
        <v>18.41</v>
      </c>
      <c r="Q1878" s="4">
        <f t="shared" si="116"/>
        <v>257.68799999999999</v>
      </c>
      <c r="R1878" s="4">
        <f t="shared" si="117"/>
        <v>110.46000000000001</v>
      </c>
      <c r="S1878" s="4">
        <f t="shared" si="118"/>
        <v>147.22799999999998</v>
      </c>
      <c r="T1878" s="6">
        <f t="shared" si="119"/>
        <v>0.57134208810654741</v>
      </c>
    </row>
    <row r="1879" spans="1:20" ht="15.6">
      <c r="A1879" s="2">
        <v>3567</v>
      </c>
      <c r="B1879" s="10">
        <v>46277</v>
      </c>
      <c r="C1879" s="3">
        <f>YEAR(SalesDataTable[[#This Row],[Order Date]])</f>
        <v>2026</v>
      </c>
      <c r="D1879" s="13" t="str">
        <f>"Q"&amp;ROUNDUP(MONTH(SalesDataTable[[#This Row],[Order Date]])/3,0)</f>
        <v>Q3</v>
      </c>
      <c r="E1879" s="13">
        <f>MONTH(SalesDataTable[[#This Row],[Order Date]])</f>
        <v>9</v>
      </c>
      <c r="F1879" s="3" t="str">
        <f>TEXT(SalesDataTable[[#This Row],[Order Date]],"mmm")</f>
        <v>Sep</v>
      </c>
      <c r="G1879" s="3" t="s">
        <v>6</v>
      </c>
      <c r="H1879" s="3" t="s">
        <v>41</v>
      </c>
      <c r="I1879" s="3" t="s">
        <v>2</v>
      </c>
      <c r="J1879" s="3" t="s">
        <v>16</v>
      </c>
      <c r="K1879" s="3" t="s">
        <v>23</v>
      </c>
      <c r="L1879" s="3" t="s">
        <v>40</v>
      </c>
      <c r="M1879" s="7">
        <v>1</v>
      </c>
      <c r="N1879" s="4">
        <v>81.489999999999995</v>
      </c>
      <c r="O1879" s="5">
        <v>0.1</v>
      </c>
      <c r="P1879" s="4">
        <v>38.83</v>
      </c>
      <c r="Q1879" s="4">
        <f t="shared" si="116"/>
        <v>73.340999999999994</v>
      </c>
      <c r="R1879" s="4">
        <f t="shared" si="117"/>
        <v>38.83</v>
      </c>
      <c r="S1879" s="4">
        <f t="shared" si="118"/>
        <v>34.510999999999996</v>
      </c>
      <c r="T1879" s="6">
        <f t="shared" si="119"/>
        <v>0.47055535103148305</v>
      </c>
    </row>
    <row r="1880" spans="1:20" ht="15.6">
      <c r="A1880" s="2">
        <v>4106</v>
      </c>
      <c r="B1880" s="10">
        <v>46277</v>
      </c>
      <c r="C1880" s="3">
        <f>YEAR(SalesDataTable[[#This Row],[Order Date]])</f>
        <v>2026</v>
      </c>
      <c r="D1880" s="13" t="str">
        <f>"Q"&amp;ROUNDUP(MONTH(SalesDataTable[[#This Row],[Order Date]])/3,0)</f>
        <v>Q3</v>
      </c>
      <c r="E1880" s="13">
        <f>MONTH(SalesDataTable[[#This Row],[Order Date]])</f>
        <v>9</v>
      </c>
      <c r="F1880" s="3" t="str">
        <f>TEXT(SalesDataTable[[#This Row],[Order Date]],"mmm")</f>
        <v>Sep</v>
      </c>
      <c r="G1880" s="3" t="s">
        <v>6</v>
      </c>
      <c r="H1880" s="3" t="s">
        <v>27</v>
      </c>
      <c r="I1880" s="3" t="s">
        <v>19</v>
      </c>
      <c r="J1880" s="3" t="s">
        <v>3</v>
      </c>
      <c r="K1880" s="3" t="s">
        <v>4</v>
      </c>
      <c r="L1880" s="3" t="s">
        <v>26</v>
      </c>
      <c r="M1880" s="7">
        <v>2</v>
      </c>
      <c r="N1880" s="4">
        <v>39.700000000000003</v>
      </c>
      <c r="O1880" s="5">
        <v>0</v>
      </c>
      <c r="P1880" s="4">
        <v>16.32</v>
      </c>
      <c r="Q1880" s="4">
        <f t="shared" si="116"/>
        <v>79.400000000000006</v>
      </c>
      <c r="R1880" s="4">
        <f t="shared" si="117"/>
        <v>32.64</v>
      </c>
      <c r="S1880" s="4">
        <f t="shared" si="118"/>
        <v>46.760000000000005</v>
      </c>
      <c r="T1880" s="6">
        <f t="shared" si="119"/>
        <v>0.58891687657430736</v>
      </c>
    </row>
    <row r="1881" spans="1:20" ht="15.6">
      <c r="A1881" s="2">
        <v>4293</v>
      </c>
      <c r="B1881" s="10">
        <v>46277</v>
      </c>
      <c r="C1881" s="3">
        <f>YEAR(SalesDataTable[[#This Row],[Order Date]])</f>
        <v>2026</v>
      </c>
      <c r="D1881" s="13" t="str">
        <f>"Q"&amp;ROUNDUP(MONTH(SalesDataTable[[#This Row],[Order Date]])/3,0)</f>
        <v>Q3</v>
      </c>
      <c r="E1881" s="13">
        <f>MONTH(SalesDataTable[[#This Row],[Order Date]])</f>
        <v>9</v>
      </c>
      <c r="F1881" s="3" t="str">
        <f>TEXT(SalesDataTable[[#This Row],[Order Date]],"mmm")</f>
        <v>Sep</v>
      </c>
      <c r="G1881" s="3" t="s">
        <v>6</v>
      </c>
      <c r="H1881" s="3" t="s">
        <v>43</v>
      </c>
      <c r="I1881" s="3" t="s">
        <v>8</v>
      </c>
      <c r="J1881" s="3" t="s">
        <v>13</v>
      </c>
      <c r="K1881" s="3" t="s">
        <v>23</v>
      </c>
      <c r="L1881" s="3" t="s">
        <v>24</v>
      </c>
      <c r="M1881" s="7">
        <v>4</v>
      </c>
      <c r="N1881" s="4">
        <v>344.67</v>
      </c>
      <c r="O1881" s="5">
        <v>0.1</v>
      </c>
      <c r="P1881" s="4">
        <v>195.35</v>
      </c>
      <c r="Q1881" s="4">
        <f t="shared" si="116"/>
        <v>1240.8120000000001</v>
      </c>
      <c r="R1881" s="4">
        <f t="shared" si="117"/>
        <v>781.4</v>
      </c>
      <c r="S1881" s="4">
        <f t="shared" si="118"/>
        <v>459.41200000000015</v>
      </c>
      <c r="T1881" s="6">
        <f t="shared" si="119"/>
        <v>0.37025109363868186</v>
      </c>
    </row>
    <row r="1882" spans="1:20" ht="15.6">
      <c r="A1882" s="2">
        <v>4859</v>
      </c>
      <c r="B1882" s="10">
        <v>46277</v>
      </c>
      <c r="C1882" s="3">
        <f>YEAR(SalesDataTable[[#This Row],[Order Date]])</f>
        <v>2026</v>
      </c>
      <c r="D1882" s="13" t="str">
        <f>"Q"&amp;ROUNDUP(MONTH(SalesDataTable[[#This Row],[Order Date]])/3,0)</f>
        <v>Q3</v>
      </c>
      <c r="E1882" s="13">
        <f>MONTH(SalesDataTable[[#This Row],[Order Date]])</f>
        <v>9</v>
      </c>
      <c r="F1882" s="3" t="str">
        <f>TEXT(SalesDataTable[[#This Row],[Order Date]],"mmm")</f>
        <v>Sep</v>
      </c>
      <c r="G1882" s="3" t="s">
        <v>0</v>
      </c>
      <c r="H1882" s="3" t="s">
        <v>1</v>
      </c>
      <c r="I1882" s="3" t="s">
        <v>2</v>
      </c>
      <c r="J1882" s="3" t="s">
        <v>3</v>
      </c>
      <c r="K1882" s="3" t="s">
        <v>4</v>
      </c>
      <c r="L1882" s="3" t="s">
        <v>5</v>
      </c>
      <c r="M1882" s="7">
        <v>1</v>
      </c>
      <c r="N1882" s="4">
        <v>80.39</v>
      </c>
      <c r="O1882" s="5">
        <v>0</v>
      </c>
      <c r="P1882" s="4">
        <v>42.85</v>
      </c>
      <c r="Q1882" s="4">
        <f t="shared" si="116"/>
        <v>80.39</v>
      </c>
      <c r="R1882" s="4">
        <f t="shared" si="117"/>
        <v>42.85</v>
      </c>
      <c r="S1882" s="4">
        <f t="shared" si="118"/>
        <v>37.54</v>
      </c>
      <c r="T1882" s="6">
        <f t="shared" si="119"/>
        <v>0.46697350416718497</v>
      </c>
    </row>
    <row r="1883" spans="1:20" ht="15.6">
      <c r="A1883" s="2">
        <v>770</v>
      </c>
      <c r="B1883" s="10">
        <v>46278</v>
      </c>
      <c r="C1883" s="3">
        <f>YEAR(SalesDataTable[[#This Row],[Order Date]])</f>
        <v>2026</v>
      </c>
      <c r="D1883" s="13" t="str">
        <f>"Q"&amp;ROUNDUP(MONTH(SalesDataTable[[#This Row],[Order Date]])/3,0)</f>
        <v>Q3</v>
      </c>
      <c r="E1883" s="13">
        <f>MONTH(SalesDataTable[[#This Row],[Order Date]])</f>
        <v>9</v>
      </c>
      <c r="F1883" s="3" t="str">
        <f>TEXT(SalesDataTable[[#This Row],[Order Date]],"mmm")</f>
        <v>Sep</v>
      </c>
      <c r="G1883" s="3" t="s">
        <v>11</v>
      </c>
      <c r="H1883" s="3" t="s">
        <v>18</v>
      </c>
      <c r="I1883" s="3" t="s">
        <v>19</v>
      </c>
      <c r="J1883" s="3" t="s">
        <v>3</v>
      </c>
      <c r="K1883" s="3" t="s">
        <v>9</v>
      </c>
      <c r="L1883" s="3" t="s">
        <v>17</v>
      </c>
      <c r="M1883" s="7">
        <v>1</v>
      </c>
      <c r="N1883" s="4">
        <v>143.66999999999999</v>
      </c>
      <c r="O1883" s="5">
        <v>0.1</v>
      </c>
      <c r="P1883" s="4">
        <v>79.89</v>
      </c>
      <c r="Q1883" s="4">
        <f t="shared" si="116"/>
        <v>129.303</v>
      </c>
      <c r="R1883" s="4">
        <f t="shared" si="117"/>
        <v>79.89</v>
      </c>
      <c r="S1883" s="4">
        <f t="shared" si="118"/>
        <v>49.412999999999997</v>
      </c>
      <c r="T1883" s="6">
        <f t="shared" si="119"/>
        <v>0.38214890605786406</v>
      </c>
    </row>
    <row r="1884" spans="1:20" ht="15.6">
      <c r="A1884" s="2">
        <v>1375</v>
      </c>
      <c r="B1884" s="10">
        <v>46278</v>
      </c>
      <c r="C1884" s="3">
        <f>YEAR(SalesDataTable[[#This Row],[Order Date]])</f>
        <v>2026</v>
      </c>
      <c r="D1884" s="13" t="str">
        <f>"Q"&amp;ROUNDUP(MONTH(SalesDataTable[[#This Row],[Order Date]])/3,0)</f>
        <v>Q3</v>
      </c>
      <c r="E1884" s="13">
        <f>MONTH(SalesDataTable[[#This Row],[Order Date]])</f>
        <v>9</v>
      </c>
      <c r="F1884" s="3" t="str">
        <f>TEXT(SalesDataTable[[#This Row],[Order Date]],"mmm")</f>
        <v>Sep</v>
      </c>
      <c r="G1884" s="3" t="s">
        <v>6</v>
      </c>
      <c r="H1884" s="3" t="s">
        <v>43</v>
      </c>
      <c r="I1884" s="3" t="s">
        <v>19</v>
      </c>
      <c r="J1884" s="3" t="s">
        <v>3</v>
      </c>
      <c r="K1884" s="3" t="s">
        <v>14</v>
      </c>
      <c r="L1884" s="3" t="s">
        <v>15</v>
      </c>
      <c r="M1884" s="7">
        <v>1</v>
      </c>
      <c r="N1884" s="4">
        <v>35.86</v>
      </c>
      <c r="O1884" s="5">
        <v>0</v>
      </c>
      <c r="P1884" s="4">
        <v>13.33</v>
      </c>
      <c r="Q1884" s="4">
        <f t="shared" si="116"/>
        <v>35.86</v>
      </c>
      <c r="R1884" s="4">
        <f t="shared" si="117"/>
        <v>13.33</v>
      </c>
      <c r="S1884" s="4">
        <f t="shared" si="118"/>
        <v>22.53</v>
      </c>
      <c r="T1884" s="6">
        <f t="shared" si="119"/>
        <v>0.62827663134411604</v>
      </c>
    </row>
    <row r="1885" spans="1:20" ht="15.6">
      <c r="A1885" s="2">
        <v>2063</v>
      </c>
      <c r="B1885" s="10">
        <v>46278</v>
      </c>
      <c r="C1885" s="3">
        <f>YEAR(SalesDataTable[[#This Row],[Order Date]])</f>
        <v>2026</v>
      </c>
      <c r="D1885" s="13" t="str">
        <f>"Q"&amp;ROUNDUP(MONTH(SalesDataTable[[#This Row],[Order Date]])/3,0)</f>
        <v>Q3</v>
      </c>
      <c r="E1885" s="13">
        <f>MONTH(SalesDataTable[[#This Row],[Order Date]])</f>
        <v>9</v>
      </c>
      <c r="F1885" s="3" t="str">
        <f>TEXT(SalesDataTable[[#This Row],[Order Date]],"mmm")</f>
        <v>Sep</v>
      </c>
      <c r="G1885" s="3" t="s">
        <v>6</v>
      </c>
      <c r="H1885" s="3" t="s">
        <v>49</v>
      </c>
      <c r="I1885" s="3" t="s">
        <v>19</v>
      </c>
      <c r="J1885" s="3" t="s">
        <v>3</v>
      </c>
      <c r="K1885" s="3" t="s">
        <v>14</v>
      </c>
      <c r="L1885" s="3" t="s">
        <v>44</v>
      </c>
      <c r="M1885" s="7">
        <v>3</v>
      </c>
      <c r="N1885" s="4">
        <v>130.28</v>
      </c>
      <c r="O1885" s="5">
        <v>0.1</v>
      </c>
      <c r="P1885" s="4">
        <v>65.33</v>
      </c>
      <c r="Q1885" s="4">
        <f t="shared" si="116"/>
        <v>351.75600000000003</v>
      </c>
      <c r="R1885" s="4">
        <f t="shared" si="117"/>
        <v>195.99</v>
      </c>
      <c r="S1885" s="4">
        <f t="shared" si="118"/>
        <v>155.76600000000002</v>
      </c>
      <c r="T1885" s="6">
        <f t="shared" si="119"/>
        <v>0.44282400300208102</v>
      </c>
    </row>
    <row r="1886" spans="1:20" ht="15.6">
      <c r="A1886" s="2">
        <v>2563</v>
      </c>
      <c r="B1886" s="10">
        <v>46278</v>
      </c>
      <c r="C1886" s="3">
        <f>YEAR(SalesDataTable[[#This Row],[Order Date]])</f>
        <v>2026</v>
      </c>
      <c r="D1886" s="13" t="str">
        <f>"Q"&amp;ROUNDUP(MONTH(SalesDataTable[[#This Row],[Order Date]])/3,0)</f>
        <v>Q3</v>
      </c>
      <c r="E1886" s="13">
        <f>MONTH(SalesDataTable[[#This Row],[Order Date]])</f>
        <v>9</v>
      </c>
      <c r="F1886" s="3" t="str">
        <f>TEXT(SalesDataTable[[#This Row],[Order Date]],"mmm")</f>
        <v>Sep</v>
      </c>
      <c r="G1886" s="3" t="s">
        <v>6</v>
      </c>
      <c r="H1886" s="3" t="s">
        <v>27</v>
      </c>
      <c r="I1886" s="3" t="s">
        <v>28</v>
      </c>
      <c r="J1886" s="3" t="s">
        <v>3</v>
      </c>
      <c r="K1886" s="3" t="s">
        <v>9</v>
      </c>
      <c r="L1886" s="3" t="s">
        <v>37</v>
      </c>
      <c r="M1886" s="7">
        <v>1</v>
      </c>
      <c r="N1886" s="4">
        <v>157.88999999999999</v>
      </c>
      <c r="O1886" s="5">
        <v>0.1</v>
      </c>
      <c r="P1886" s="4">
        <v>78.209999999999994</v>
      </c>
      <c r="Q1886" s="4">
        <f t="shared" si="116"/>
        <v>142.101</v>
      </c>
      <c r="R1886" s="4">
        <f t="shared" si="117"/>
        <v>78.209999999999994</v>
      </c>
      <c r="S1886" s="4">
        <f t="shared" si="118"/>
        <v>63.891000000000005</v>
      </c>
      <c r="T1886" s="6">
        <f t="shared" si="119"/>
        <v>0.44961682183798851</v>
      </c>
    </row>
    <row r="1887" spans="1:20" ht="15.6">
      <c r="A1887" s="2">
        <v>2786</v>
      </c>
      <c r="B1887" s="10">
        <v>46278</v>
      </c>
      <c r="C1887" s="3">
        <f>YEAR(SalesDataTable[[#This Row],[Order Date]])</f>
        <v>2026</v>
      </c>
      <c r="D1887" s="13" t="str">
        <f>"Q"&amp;ROUNDUP(MONTH(SalesDataTable[[#This Row],[Order Date]])/3,0)</f>
        <v>Q3</v>
      </c>
      <c r="E1887" s="13">
        <f>MONTH(SalesDataTable[[#This Row],[Order Date]])</f>
        <v>9</v>
      </c>
      <c r="F1887" s="3" t="str">
        <f>TEXT(SalesDataTable[[#This Row],[Order Date]],"mmm")</f>
        <v>Sep</v>
      </c>
      <c r="G1887" s="3" t="s">
        <v>20</v>
      </c>
      <c r="H1887" s="3" t="s">
        <v>33</v>
      </c>
      <c r="I1887" s="3" t="s">
        <v>2</v>
      </c>
      <c r="J1887" s="3" t="s">
        <v>13</v>
      </c>
      <c r="K1887" s="3" t="s">
        <v>34</v>
      </c>
      <c r="L1887" s="3" t="s">
        <v>35</v>
      </c>
      <c r="M1887" s="7">
        <v>2</v>
      </c>
      <c r="N1887" s="4">
        <v>40.83</v>
      </c>
      <c r="O1887" s="5">
        <v>0</v>
      </c>
      <c r="P1887" s="4">
        <v>14.56</v>
      </c>
      <c r="Q1887" s="4">
        <f t="shared" si="116"/>
        <v>81.66</v>
      </c>
      <c r="R1887" s="4">
        <f t="shared" si="117"/>
        <v>29.12</v>
      </c>
      <c r="S1887" s="4">
        <f t="shared" si="118"/>
        <v>52.539999999999992</v>
      </c>
      <c r="T1887" s="6">
        <f t="shared" si="119"/>
        <v>0.64339946118050451</v>
      </c>
    </row>
    <row r="1888" spans="1:20" ht="15.6">
      <c r="A1888" s="2">
        <v>3269</v>
      </c>
      <c r="B1888" s="10">
        <v>46278</v>
      </c>
      <c r="C1888" s="3">
        <f>YEAR(SalesDataTable[[#This Row],[Order Date]])</f>
        <v>2026</v>
      </c>
      <c r="D1888" s="13" t="str">
        <f>"Q"&amp;ROUNDUP(MONTH(SalesDataTable[[#This Row],[Order Date]])/3,0)</f>
        <v>Q3</v>
      </c>
      <c r="E1888" s="13">
        <f>MONTH(SalesDataTable[[#This Row],[Order Date]])</f>
        <v>9</v>
      </c>
      <c r="F1888" s="3" t="str">
        <f>TEXT(SalesDataTable[[#This Row],[Order Date]],"mmm")</f>
        <v>Sep</v>
      </c>
      <c r="G1888" s="3" t="s">
        <v>11</v>
      </c>
      <c r="H1888" s="3" t="s">
        <v>52</v>
      </c>
      <c r="I1888" s="3" t="s">
        <v>19</v>
      </c>
      <c r="J1888" s="3" t="s">
        <v>13</v>
      </c>
      <c r="K1888" s="3" t="s">
        <v>34</v>
      </c>
      <c r="L1888" s="3" t="s">
        <v>42</v>
      </c>
      <c r="M1888" s="7">
        <v>2</v>
      </c>
      <c r="N1888" s="4">
        <v>37.119999999999997</v>
      </c>
      <c r="O1888" s="5">
        <v>0</v>
      </c>
      <c r="P1888" s="4">
        <v>14.26</v>
      </c>
      <c r="Q1888" s="4">
        <f t="shared" si="116"/>
        <v>74.239999999999995</v>
      </c>
      <c r="R1888" s="4">
        <f t="shared" si="117"/>
        <v>28.52</v>
      </c>
      <c r="S1888" s="4">
        <f t="shared" si="118"/>
        <v>45.72</v>
      </c>
      <c r="T1888" s="6">
        <f t="shared" si="119"/>
        <v>0.61584051724137934</v>
      </c>
    </row>
    <row r="1889" spans="1:20" ht="15.6">
      <c r="A1889" s="2">
        <v>3346</v>
      </c>
      <c r="B1889" s="10">
        <v>46278</v>
      </c>
      <c r="C1889" s="3">
        <f>YEAR(SalesDataTable[[#This Row],[Order Date]])</f>
        <v>2026</v>
      </c>
      <c r="D1889" s="13" t="str">
        <f>"Q"&amp;ROUNDUP(MONTH(SalesDataTable[[#This Row],[Order Date]])/3,0)</f>
        <v>Q3</v>
      </c>
      <c r="E1889" s="13">
        <f>MONTH(SalesDataTable[[#This Row],[Order Date]])</f>
        <v>9</v>
      </c>
      <c r="F1889" s="3" t="str">
        <f>TEXT(SalesDataTable[[#This Row],[Order Date]],"mmm")</f>
        <v>Sep</v>
      </c>
      <c r="G1889" s="3" t="s">
        <v>20</v>
      </c>
      <c r="H1889" s="3" t="s">
        <v>33</v>
      </c>
      <c r="I1889" s="3" t="s">
        <v>2</v>
      </c>
      <c r="J1889" s="3" t="s">
        <v>3</v>
      </c>
      <c r="K1889" s="3" t="s">
        <v>23</v>
      </c>
      <c r="L1889" s="3" t="s">
        <v>51</v>
      </c>
      <c r="M1889" s="7">
        <v>2</v>
      </c>
      <c r="N1889" s="4">
        <v>124.04</v>
      </c>
      <c r="O1889" s="5">
        <v>0.05</v>
      </c>
      <c r="P1889" s="4">
        <v>59.29</v>
      </c>
      <c r="Q1889" s="4">
        <f t="shared" si="116"/>
        <v>235.67599999999999</v>
      </c>
      <c r="R1889" s="4">
        <f t="shared" si="117"/>
        <v>118.58</v>
      </c>
      <c r="S1889" s="4">
        <f t="shared" si="118"/>
        <v>117.09599999999999</v>
      </c>
      <c r="T1889" s="6">
        <f t="shared" si="119"/>
        <v>0.49685160983723414</v>
      </c>
    </row>
    <row r="1890" spans="1:20" ht="15.6">
      <c r="A1890" s="2">
        <v>4097</v>
      </c>
      <c r="B1890" s="10">
        <v>46278</v>
      </c>
      <c r="C1890" s="3">
        <f>YEAR(SalesDataTable[[#This Row],[Order Date]])</f>
        <v>2026</v>
      </c>
      <c r="D1890" s="13" t="str">
        <f>"Q"&amp;ROUNDUP(MONTH(SalesDataTable[[#This Row],[Order Date]])/3,0)</f>
        <v>Q3</v>
      </c>
      <c r="E1890" s="13">
        <f>MONTH(SalesDataTable[[#This Row],[Order Date]])</f>
        <v>9</v>
      </c>
      <c r="F1890" s="3" t="str">
        <f>TEXT(SalesDataTable[[#This Row],[Order Date]],"mmm")</f>
        <v>Sep</v>
      </c>
      <c r="G1890" s="3" t="s">
        <v>6</v>
      </c>
      <c r="H1890" s="3" t="s">
        <v>43</v>
      </c>
      <c r="I1890" s="3" t="s">
        <v>2</v>
      </c>
      <c r="J1890" s="3" t="s">
        <v>3</v>
      </c>
      <c r="K1890" s="3" t="s">
        <v>9</v>
      </c>
      <c r="L1890" s="3" t="s">
        <v>17</v>
      </c>
      <c r="M1890" s="7">
        <v>1</v>
      </c>
      <c r="N1890" s="4">
        <v>142.36000000000001</v>
      </c>
      <c r="O1890" s="5">
        <v>0</v>
      </c>
      <c r="P1890" s="4">
        <v>78.3</v>
      </c>
      <c r="Q1890" s="4">
        <f t="shared" si="116"/>
        <v>142.36000000000001</v>
      </c>
      <c r="R1890" s="4">
        <f t="shared" si="117"/>
        <v>78.3</v>
      </c>
      <c r="S1890" s="4">
        <f t="shared" si="118"/>
        <v>64.060000000000016</v>
      </c>
      <c r="T1890" s="6">
        <f t="shared" si="119"/>
        <v>0.44998595110986239</v>
      </c>
    </row>
    <row r="1891" spans="1:20" ht="15.6">
      <c r="A1891" s="2">
        <v>4208</v>
      </c>
      <c r="B1891" s="10">
        <v>46278</v>
      </c>
      <c r="C1891" s="3">
        <f>YEAR(SalesDataTable[[#This Row],[Order Date]])</f>
        <v>2026</v>
      </c>
      <c r="D1891" s="13" t="str">
        <f>"Q"&amp;ROUNDUP(MONTH(SalesDataTable[[#This Row],[Order Date]])/3,0)</f>
        <v>Q3</v>
      </c>
      <c r="E1891" s="13">
        <f>MONTH(SalesDataTable[[#This Row],[Order Date]])</f>
        <v>9</v>
      </c>
      <c r="F1891" s="3" t="str">
        <f>TEXT(SalesDataTable[[#This Row],[Order Date]],"mmm")</f>
        <v>Sep</v>
      </c>
      <c r="G1891" s="3" t="s">
        <v>6</v>
      </c>
      <c r="H1891" s="3" t="s">
        <v>43</v>
      </c>
      <c r="I1891" s="3" t="s">
        <v>8</v>
      </c>
      <c r="J1891" s="3" t="s">
        <v>16</v>
      </c>
      <c r="K1891" s="3" t="s">
        <v>4</v>
      </c>
      <c r="L1891" s="3" t="s">
        <v>30</v>
      </c>
      <c r="M1891" s="7">
        <v>6</v>
      </c>
      <c r="N1891" s="4">
        <v>104.11</v>
      </c>
      <c r="O1891" s="5">
        <v>0.1</v>
      </c>
      <c r="P1891" s="4">
        <v>49</v>
      </c>
      <c r="Q1891" s="4">
        <f t="shared" si="116"/>
        <v>562.19399999999996</v>
      </c>
      <c r="R1891" s="4">
        <f t="shared" si="117"/>
        <v>294</v>
      </c>
      <c r="S1891" s="4">
        <f t="shared" si="118"/>
        <v>268.19399999999996</v>
      </c>
      <c r="T1891" s="6">
        <f t="shared" si="119"/>
        <v>0.47704884790659446</v>
      </c>
    </row>
    <row r="1892" spans="1:20" ht="15.6">
      <c r="A1892" s="2">
        <v>4606</v>
      </c>
      <c r="B1892" s="10">
        <v>46278</v>
      </c>
      <c r="C1892" s="3">
        <f>YEAR(SalesDataTable[[#This Row],[Order Date]])</f>
        <v>2026</v>
      </c>
      <c r="D1892" s="13" t="str">
        <f>"Q"&amp;ROUNDUP(MONTH(SalesDataTable[[#This Row],[Order Date]])/3,0)</f>
        <v>Q3</v>
      </c>
      <c r="E1892" s="13">
        <f>MONTH(SalesDataTable[[#This Row],[Order Date]])</f>
        <v>9</v>
      </c>
      <c r="F1892" s="3" t="str">
        <f>TEXT(SalesDataTable[[#This Row],[Order Date]],"mmm")</f>
        <v>Sep</v>
      </c>
      <c r="G1892" s="3" t="s">
        <v>20</v>
      </c>
      <c r="H1892" s="3" t="s">
        <v>33</v>
      </c>
      <c r="I1892" s="3" t="s">
        <v>2</v>
      </c>
      <c r="J1892" s="3" t="s">
        <v>16</v>
      </c>
      <c r="K1892" s="3" t="s">
        <v>23</v>
      </c>
      <c r="L1892" s="3" t="s">
        <v>24</v>
      </c>
      <c r="M1892" s="7">
        <v>1</v>
      </c>
      <c r="N1892" s="4">
        <v>335.02</v>
      </c>
      <c r="O1892" s="5">
        <v>0.05</v>
      </c>
      <c r="P1892" s="4">
        <v>198.44</v>
      </c>
      <c r="Q1892" s="4">
        <f t="shared" si="116"/>
        <v>318.26899999999995</v>
      </c>
      <c r="R1892" s="4">
        <f t="shared" si="117"/>
        <v>198.44</v>
      </c>
      <c r="S1892" s="4">
        <f t="shared" si="118"/>
        <v>119.82899999999995</v>
      </c>
      <c r="T1892" s="6">
        <f t="shared" si="119"/>
        <v>0.3765022669502841</v>
      </c>
    </row>
    <row r="1893" spans="1:20" ht="15.6">
      <c r="A1893" s="2">
        <v>222</v>
      </c>
      <c r="B1893" s="10">
        <v>46279</v>
      </c>
      <c r="C1893" s="3">
        <f>YEAR(SalesDataTable[[#This Row],[Order Date]])</f>
        <v>2026</v>
      </c>
      <c r="D1893" s="13" t="str">
        <f>"Q"&amp;ROUNDUP(MONTH(SalesDataTable[[#This Row],[Order Date]])/3,0)</f>
        <v>Q3</v>
      </c>
      <c r="E1893" s="13">
        <f>MONTH(SalesDataTable[[#This Row],[Order Date]])</f>
        <v>9</v>
      </c>
      <c r="F1893" s="3" t="str">
        <f>TEXT(SalesDataTable[[#This Row],[Order Date]],"mmm")</f>
        <v>Sep</v>
      </c>
      <c r="G1893" s="3" t="s">
        <v>6</v>
      </c>
      <c r="H1893" s="3" t="s">
        <v>43</v>
      </c>
      <c r="I1893" s="3" t="s">
        <v>2</v>
      </c>
      <c r="J1893" s="3" t="s">
        <v>3</v>
      </c>
      <c r="K1893" s="3" t="s">
        <v>4</v>
      </c>
      <c r="L1893" s="3" t="s">
        <v>22</v>
      </c>
      <c r="M1893" s="7">
        <v>2</v>
      </c>
      <c r="N1893" s="4">
        <v>49.69</v>
      </c>
      <c r="O1893" s="5">
        <v>0.05</v>
      </c>
      <c r="P1893" s="4">
        <v>22.55</v>
      </c>
      <c r="Q1893" s="4">
        <f t="shared" si="116"/>
        <v>94.410999999999987</v>
      </c>
      <c r="R1893" s="4">
        <f t="shared" si="117"/>
        <v>45.1</v>
      </c>
      <c r="S1893" s="4">
        <f t="shared" si="118"/>
        <v>49.310999999999986</v>
      </c>
      <c r="T1893" s="6">
        <f t="shared" si="119"/>
        <v>0.52230142674052804</v>
      </c>
    </row>
    <row r="1894" spans="1:20" ht="15.6">
      <c r="A1894" s="2">
        <v>241</v>
      </c>
      <c r="B1894" s="10">
        <v>46279</v>
      </c>
      <c r="C1894" s="3">
        <f>YEAR(SalesDataTable[[#This Row],[Order Date]])</f>
        <v>2026</v>
      </c>
      <c r="D1894" s="13" t="str">
        <f>"Q"&amp;ROUNDUP(MONTH(SalesDataTable[[#This Row],[Order Date]])/3,0)</f>
        <v>Q3</v>
      </c>
      <c r="E1894" s="13">
        <f>MONTH(SalesDataTable[[#This Row],[Order Date]])</f>
        <v>9</v>
      </c>
      <c r="F1894" s="3" t="str">
        <f>TEXT(SalesDataTable[[#This Row],[Order Date]],"mmm")</f>
        <v>Sep</v>
      </c>
      <c r="G1894" s="3" t="s">
        <v>11</v>
      </c>
      <c r="H1894" s="3" t="s">
        <v>25</v>
      </c>
      <c r="I1894" s="3" t="s">
        <v>2</v>
      </c>
      <c r="J1894" s="3" t="s">
        <v>3</v>
      </c>
      <c r="K1894" s="3" t="s">
        <v>4</v>
      </c>
      <c r="L1894" s="3" t="s">
        <v>22</v>
      </c>
      <c r="M1894" s="7">
        <v>4</v>
      </c>
      <c r="N1894" s="4">
        <v>50.5</v>
      </c>
      <c r="O1894" s="5">
        <v>0</v>
      </c>
      <c r="P1894" s="4">
        <v>23.02</v>
      </c>
      <c r="Q1894" s="4">
        <f t="shared" si="116"/>
        <v>202</v>
      </c>
      <c r="R1894" s="4">
        <f t="shared" si="117"/>
        <v>92.08</v>
      </c>
      <c r="S1894" s="4">
        <f t="shared" si="118"/>
        <v>109.92</v>
      </c>
      <c r="T1894" s="6">
        <f t="shared" si="119"/>
        <v>0.5441584158415842</v>
      </c>
    </row>
    <row r="1895" spans="1:20" ht="15.6">
      <c r="A1895" s="2">
        <v>753</v>
      </c>
      <c r="B1895" s="10">
        <v>46279</v>
      </c>
      <c r="C1895" s="3">
        <f>YEAR(SalesDataTable[[#This Row],[Order Date]])</f>
        <v>2026</v>
      </c>
      <c r="D1895" s="13" t="str">
        <f>"Q"&amp;ROUNDUP(MONTH(SalesDataTable[[#This Row],[Order Date]])/3,0)</f>
        <v>Q3</v>
      </c>
      <c r="E1895" s="13">
        <f>MONTH(SalesDataTable[[#This Row],[Order Date]])</f>
        <v>9</v>
      </c>
      <c r="F1895" s="3" t="str">
        <f>TEXT(SalesDataTable[[#This Row],[Order Date]],"mmm")</f>
        <v>Sep</v>
      </c>
      <c r="G1895" s="3" t="s">
        <v>20</v>
      </c>
      <c r="H1895" s="3" t="s">
        <v>21</v>
      </c>
      <c r="I1895" s="3" t="s">
        <v>19</v>
      </c>
      <c r="J1895" s="3" t="s">
        <v>3</v>
      </c>
      <c r="K1895" s="3" t="s">
        <v>14</v>
      </c>
      <c r="L1895" s="3" t="s">
        <v>32</v>
      </c>
      <c r="M1895" s="7">
        <v>1</v>
      </c>
      <c r="N1895" s="4">
        <v>47.55</v>
      </c>
      <c r="O1895" s="5">
        <v>0.05</v>
      </c>
      <c r="P1895" s="4">
        <v>18.350000000000001</v>
      </c>
      <c r="Q1895" s="4">
        <f t="shared" si="116"/>
        <v>45.172499999999992</v>
      </c>
      <c r="R1895" s="4">
        <f t="shared" si="117"/>
        <v>18.350000000000001</v>
      </c>
      <c r="S1895" s="4">
        <f t="shared" si="118"/>
        <v>26.822499999999991</v>
      </c>
      <c r="T1895" s="6">
        <f t="shared" si="119"/>
        <v>0.5937794011843488</v>
      </c>
    </row>
    <row r="1896" spans="1:20" ht="15.6">
      <c r="A1896" s="2">
        <v>2530</v>
      </c>
      <c r="B1896" s="10">
        <v>46279</v>
      </c>
      <c r="C1896" s="3">
        <f>YEAR(SalesDataTable[[#This Row],[Order Date]])</f>
        <v>2026</v>
      </c>
      <c r="D1896" s="13" t="str">
        <f>"Q"&amp;ROUNDUP(MONTH(SalesDataTable[[#This Row],[Order Date]])/3,0)</f>
        <v>Q3</v>
      </c>
      <c r="E1896" s="13">
        <f>MONTH(SalesDataTable[[#This Row],[Order Date]])</f>
        <v>9</v>
      </c>
      <c r="F1896" s="3" t="str">
        <f>TEXT(SalesDataTable[[#This Row],[Order Date]],"mmm")</f>
        <v>Sep</v>
      </c>
      <c r="G1896" s="3" t="s">
        <v>20</v>
      </c>
      <c r="H1896" s="3" t="s">
        <v>31</v>
      </c>
      <c r="I1896" s="3" t="s">
        <v>2</v>
      </c>
      <c r="J1896" s="3" t="s">
        <v>13</v>
      </c>
      <c r="K1896" s="3" t="s">
        <v>14</v>
      </c>
      <c r="L1896" s="3" t="s">
        <v>32</v>
      </c>
      <c r="M1896" s="7">
        <v>6</v>
      </c>
      <c r="N1896" s="4">
        <v>46.16</v>
      </c>
      <c r="O1896" s="5">
        <v>0.1</v>
      </c>
      <c r="P1896" s="4">
        <v>18.39</v>
      </c>
      <c r="Q1896" s="4">
        <f t="shared" si="116"/>
        <v>249.26399999999998</v>
      </c>
      <c r="R1896" s="4">
        <f t="shared" si="117"/>
        <v>110.34</v>
      </c>
      <c r="S1896" s="4">
        <f t="shared" si="118"/>
        <v>138.92399999999998</v>
      </c>
      <c r="T1896" s="6">
        <f t="shared" si="119"/>
        <v>0.55733679953783932</v>
      </c>
    </row>
    <row r="1897" spans="1:20" ht="15.6">
      <c r="A1897" s="2">
        <v>572</v>
      </c>
      <c r="B1897" s="10">
        <v>46280</v>
      </c>
      <c r="C1897" s="3">
        <f>YEAR(SalesDataTable[[#This Row],[Order Date]])</f>
        <v>2026</v>
      </c>
      <c r="D1897" s="13" t="str">
        <f>"Q"&amp;ROUNDUP(MONTH(SalesDataTable[[#This Row],[Order Date]])/3,0)</f>
        <v>Q3</v>
      </c>
      <c r="E1897" s="13">
        <f>MONTH(SalesDataTable[[#This Row],[Order Date]])</f>
        <v>9</v>
      </c>
      <c r="F1897" s="3" t="str">
        <f>TEXT(SalesDataTable[[#This Row],[Order Date]],"mmm")</f>
        <v>Sep</v>
      </c>
      <c r="G1897" s="3" t="s">
        <v>0</v>
      </c>
      <c r="H1897" s="3" t="s">
        <v>50</v>
      </c>
      <c r="I1897" s="3" t="s">
        <v>19</v>
      </c>
      <c r="J1897" s="3" t="s">
        <v>3</v>
      </c>
      <c r="K1897" s="3" t="s">
        <v>14</v>
      </c>
      <c r="L1897" s="3" t="s">
        <v>44</v>
      </c>
      <c r="M1897" s="7">
        <v>2</v>
      </c>
      <c r="N1897" s="4">
        <v>135.79</v>
      </c>
      <c r="O1897" s="5">
        <v>0.05</v>
      </c>
      <c r="P1897" s="4">
        <v>66.53</v>
      </c>
      <c r="Q1897" s="4">
        <f t="shared" si="116"/>
        <v>258.00099999999998</v>
      </c>
      <c r="R1897" s="4">
        <f t="shared" si="117"/>
        <v>133.06</v>
      </c>
      <c r="S1897" s="4">
        <f t="shared" si="118"/>
        <v>124.94099999999997</v>
      </c>
      <c r="T1897" s="6">
        <f t="shared" si="119"/>
        <v>0.48426556486215167</v>
      </c>
    </row>
    <row r="1898" spans="1:20" ht="15.6">
      <c r="A1898" s="2">
        <v>874</v>
      </c>
      <c r="B1898" s="10">
        <v>46280</v>
      </c>
      <c r="C1898" s="3">
        <f>YEAR(SalesDataTable[[#This Row],[Order Date]])</f>
        <v>2026</v>
      </c>
      <c r="D1898" s="13" t="str">
        <f>"Q"&amp;ROUNDUP(MONTH(SalesDataTable[[#This Row],[Order Date]])/3,0)</f>
        <v>Q3</v>
      </c>
      <c r="E1898" s="13">
        <f>MONTH(SalesDataTable[[#This Row],[Order Date]])</f>
        <v>9</v>
      </c>
      <c r="F1898" s="3" t="str">
        <f>TEXT(SalesDataTable[[#This Row],[Order Date]],"mmm")</f>
        <v>Sep</v>
      </c>
      <c r="G1898" s="3" t="s">
        <v>0</v>
      </c>
      <c r="H1898" s="3" t="s">
        <v>50</v>
      </c>
      <c r="I1898" s="3" t="s">
        <v>2</v>
      </c>
      <c r="J1898" s="3" t="s">
        <v>3</v>
      </c>
      <c r="K1898" s="3" t="s">
        <v>9</v>
      </c>
      <c r="L1898" s="3" t="s">
        <v>17</v>
      </c>
      <c r="M1898" s="7">
        <v>2</v>
      </c>
      <c r="N1898" s="4">
        <v>141.91999999999999</v>
      </c>
      <c r="O1898" s="5">
        <v>0</v>
      </c>
      <c r="P1898" s="4">
        <v>79.900000000000006</v>
      </c>
      <c r="Q1898" s="4">
        <f t="shared" si="116"/>
        <v>283.83999999999997</v>
      </c>
      <c r="R1898" s="4">
        <f t="shared" si="117"/>
        <v>159.80000000000001</v>
      </c>
      <c r="S1898" s="4">
        <f t="shared" si="118"/>
        <v>124.03999999999996</v>
      </c>
      <c r="T1898" s="6">
        <f t="shared" si="119"/>
        <v>0.43700676437429531</v>
      </c>
    </row>
    <row r="1899" spans="1:20" ht="15.6">
      <c r="A1899" s="2">
        <v>937</v>
      </c>
      <c r="B1899" s="10">
        <v>46280</v>
      </c>
      <c r="C1899" s="3">
        <f>YEAR(SalesDataTable[[#This Row],[Order Date]])</f>
        <v>2026</v>
      </c>
      <c r="D1899" s="13" t="str">
        <f>"Q"&amp;ROUNDUP(MONTH(SalesDataTable[[#This Row],[Order Date]])/3,0)</f>
        <v>Q3</v>
      </c>
      <c r="E1899" s="13">
        <f>MONTH(SalesDataTable[[#This Row],[Order Date]])</f>
        <v>9</v>
      </c>
      <c r="F1899" s="3" t="str">
        <f>TEXT(SalesDataTable[[#This Row],[Order Date]],"mmm")</f>
        <v>Sep</v>
      </c>
      <c r="G1899" s="3" t="s">
        <v>20</v>
      </c>
      <c r="H1899" s="3" t="s">
        <v>21</v>
      </c>
      <c r="I1899" s="3" t="s">
        <v>28</v>
      </c>
      <c r="J1899" s="3" t="s">
        <v>16</v>
      </c>
      <c r="K1899" s="3" t="s">
        <v>9</v>
      </c>
      <c r="L1899" s="3" t="s">
        <v>17</v>
      </c>
      <c r="M1899" s="7">
        <v>1</v>
      </c>
      <c r="N1899" s="4">
        <v>146.41</v>
      </c>
      <c r="O1899" s="5">
        <v>0.15</v>
      </c>
      <c r="P1899" s="4">
        <v>80.87</v>
      </c>
      <c r="Q1899" s="4">
        <f t="shared" si="116"/>
        <v>124.4485</v>
      </c>
      <c r="R1899" s="4">
        <f t="shared" si="117"/>
        <v>80.87</v>
      </c>
      <c r="S1899" s="4">
        <f t="shared" si="118"/>
        <v>43.578499999999991</v>
      </c>
      <c r="T1899" s="6">
        <f t="shared" si="119"/>
        <v>0.35017296311325563</v>
      </c>
    </row>
    <row r="1900" spans="1:20" ht="15.6">
      <c r="A1900" s="2">
        <v>1229</v>
      </c>
      <c r="B1900" s="10">
        <v>46280</v>
      </c>
      <c r="C1900" s="3">
        <f>YEAR(SalesDataTable[[#This Row],[Order Date]])</f>
        <v>2026</v>
      </c>
      <c r="D1900" s="13" t="str">
        <f>"Q"&amp;ROUNDUP(MONTH(SalesDataTable[[#This Row],[Order Date]])/3,0)</f>
        <v>Q3</v>
      </c>
      <c r="E1900" s="13">
        <f>MONTH(SalesDataTable[[#This Row],[Order Date]])</f>
        <v>9</v>
      </c>
      <c r="F1900" s="3" t="str">
        <f>TEXT(SalesDataTable[[#This Row],[Order Date]],"mmm")</f>
        <v>Sep</v>
      </c>
      <c r="G1900" s="3" t="s">
        <v>6</v>
      </c>
      <c r="H1900" s="3" t="s">
        <v>7</v>
      </c>
      <c r="I1900" s="3" t="s">
        <v>28</v>
      </c>
      <c r="J1900" s="3" t="s">
        <v>13</v>
      </c>
      <c r="K1900" s="3" t="s">
        <v>4</v>
      </c>
      <c r="L1900" s="3" t="s">
        <v>26</v>
      </c>
      <c r="M1900" s="7">
        <v>5</v>
      </c>
      <c r="N1900" s="4">
        <v>40.17</v>
      </c>
      <c r="O1900" s="5">
        <v>0</v>
      </c>
      <c r="P1900" s="4">
        <v>16.27</v>
      </c>
      <c r="Q1900" s="4">
        <f t="shared" si="116"/>
        <v>200.85000000000002</v>
      </c>
      <c r="R1900" s="4">
        <f t="shared" si="117"/>
        <v>81.349999999999994</v>
      </c>
      <c r="S1900" s="4">
        <f t="shared" si="118"/>
        <v>119.50000000000003</v>
      </c>
      <c r="T1900" s="6">
        <f t="shared" si="119"/>
        <v>0.59497137167040082</v>
      </c>
    </row>
    <row r="1901" spans="1:20" ht="15.6">
      <c r="A1901" s="2">
        <v>2186</v>
      </c>
      <c r="B1901" s="10">
        <v>46280</v>
      </c>
      <c r="C1901" s="3">
        <f>YEAR(SalesDataTable[[#This Row],[Order Date]])</f>
        <v>2026</v>
      </c>
      <c r="D1901" s="13" t="str">
        <f>"Q"&amp;ROUNDUP(MONTH(SalesDataTable[[#This Row],[Order Date]])/3,0)</f>
        <v>Q3</v>
      </c>
      <c r="E1901" s="13">
        <f>MONTH(SalesDataTable[[#This Row],[Order Date]])</f>
        <v>9</v>
      </c>
      <c r="F1901" s="3" t="str">
        <f>TEXT(SalesDataTable[[#This Row],[Order Date]],"mmm")</f>
        <v>Sep</v>
      </c>
      <c r="G1901" s="3" t="s">
        <v>11</v>
      </c>
      <c r="H1901" s="3" t="s">
        <v>12</v>
      </c>
      <c r="I1901" s="3" t="s">
        <v>2</v>
      </c>
      <c r="J1901" s="3" t="s">
        <v>3</v>
      </c>
      <c r="K1901" s="3" t="s">
        <v>9</v>
      </c>
      <c r="L1901" s="3" t="s">
        <v>10</v>
      </c>
      <c r="M1901" s="7">
        <v>2</v>
      </c>
      <c r="N1901" s="4">
        <v>91.6</v>
      </c>
      <c r="O1901" s="5">
        <v>0</v>
      </c>
      <c r="P1901" s="4">
        <v>46.54</v>
      </c>
      <c r="Q1901" s="4">
        <f t="shared" si="116"/>
        <v>183.2</v>
      </c>
      <c r="R1901" s="4">
        <f t="shared" si="117"/>
        <v>93.08</v>
      </c>
      <c r="S1901" s="4">
        <f t="shared" si="118"/>
        <v>90.11999999999999</v>
      </c>
      <c r="T1901" s="6">
        <f t="shared" si="119"/>
        <v>0.49192139737991264</v>
      </c>
    </row>
    <row r="1902" spans="1:20" ht="15.6">
      <c r="A1902" s="2">
        <v>2922</v>
      </c>
      <c r="B1902" s="10">
        <v>46280</v>
      </c>
      <c r="C1902" s="3">
        <f>YEAR(SalesDataTable[[#This Row],[Order Date]])</f>
        <v>2026</v>
      </c>
      <c r="D1902" s="13" t="str">
        <f>"Q"&amp;ROUNDUP(MONTH(SalesDataTable[[#This Row],[Order Date]])/3,0)</f>
        <v>Q3</v>
      </c>
      <c r="E1902" s="13">
        <f>MONTH(SalesDataTable[[#This Row],[Order Date]])</f>
        <v>9</v>
      </c>
      <c r="F1902" s="3" t="str">
        <f>TEXT(SalesDataTable[[#This Row],[Order Date]],"mmm")</f>
        <v>Sep</v>
      </c>
      <c r="G1902" s="3" t="s">
        <v>11</v>
      </c>
      <c r="H1902" s="3" t="s">
        <v>12</v>
      </c>
      <c r="I1902" s="3" t="s">
        <v>2</v>
      </c>
      <c r="J1902" s="3" t="s">
        <v>13</v>
      </c>
      <c r="K1902" s="3" t="s">
        <v>34</v>
      </c>
      <c r="L1902" s="3" t="s">
        <v>38</v>
      </c>
      <c r="M1902" s="7">
        <v>4</v>
      </c>
      <c r="N1902" s="4">
        <v>121.47</v>
      </c>
      <c r="O1902" s="5">
        <v>0.05</v>
      </c>
      <c r="P1902" s="4">
        <v>67.650000000000006</v>
      </c>
      <c r="Q1902" s="4">
        <f t="shared" si="116"/>
        <v>461.58599999999996</v>
      </c>
      <c r="R1902" s="4">
        <f t="shared" si="117"/>
        <v>270.60000000000002</v>
      </c>
      <c r="S1902" s="4">
        <f t="shared" si="118"/>
        <v>190.98599999999993</v>
      </c>
      <c r="T1902" s="6">
        <f t="shared" si="119"/>
        <v>0.41376038268058379</v>
      </c>
    </row>
    <row r="1903" spans="1:20" ht="15.6">
      <c r="A1903" s="2">
        <v>3140</v>
      </c>
      <c r="B1903" s="10">
        <v>46280</v>
      </c>
      <c r="C1903" s="3">
        <f>YEAR(SalesDataTable[[#This Row],[Order Date]])</f>
        <v>2026</v>
      </c>
      <c r="D1903" s="13" t="str">
        <f>"Q"&amp;ROUNDUP(MONTH(SalesDataTable[[#This Row],[Order Date]])/3,0)</f>
        <v>Q3</v>
      </c>
      <c r="E1903" s="13">
        <f>MONTH(SalesDataTable[[#This Row],[Order Date]])</f>
        <v>9</v>
      </c>
      <c r="F1903" s="3" t="str">
        <f>TEXT(SalesDataTable[[#This Row],[Order Date]],"mmm")</f>
        <v>Sep</v>
      </c>
      <c r="G1903" s="3" t="s">
        <v>6</v>
      </c>
      <c r="H1903" s="3" t="s">
        <v>43</v>
      </c>
      <c r="I1903" s="3" t="s">
        <v>28</v>
      </c>
      <c r="J1903" s="3" t="s">
        <v>13</v>
      </c>
      <c r="K1903" s="3" t="s">
        <v>23</v>
      </c>
      <c r="L1903" s="3" t="s">
        <v>51</v>
      </c>
      <c r="M1903" s="7">
        <v>2</v>
      </c>
      <c r="N1903" s="4">
        <v>122.69</v>
      </c>
      <c r="O1903" s="5">
        <v>0</v>
      </c>
      <c r="P1903" s="4">
        <v>61.4</v>
      </c>
      <c r="Q1903" s="4">
        <f t="shared" si="116"/>
        <v>245.38</v>
      </c>
      <c r="R1903" s="4">
        <f t="shared" si="117"/>
        <v>122.8</v>
      </c>
      <c r="S1903" s="4">
        <f t="shared" si="118"/>
        <v>122.58</v>
      </c>
      <c r="T1903" s="6">
        <f t="shared" si="119"/>
        <v>0.49955171570625151</v>
      </c>
    </row>
    <row r="1904" spans="1:20" ht="15.6">
      <c r="A1904" s="2">
        <v>3369</v>
      </c>
      <c r="B1904" s="10">
        <v>46280</v>
      </c>
      <c r="C1904" s="3">
        <f>YEAR(SalesDataTable[[#This Row],[Order Date]])</f>
        <v>2026</v>
      </c>
      <c r="D1904" s="13" t="str">
        <f>"Q"&amp;ROUNDUP(MONTH(SalesDataTable[[#This Row],[Order Date]])/3,0)</f>
        <v>Q3</v>
      </c>
      <c r="E1904" s="13">
        <f>MONTH(SalesDataTable[[#This Row],[Order Date]])</f>
        <v>9</v>
      </c>
      <c r="F1904" s="3" t="str">
        <f>TEXT(SalesDataTable[[#This Row],[Order Date]],"mmm")</f>
        <v>Sep</v>
      </c>
      <c r="G1904" s="3" t="s">
        <v>6</v>
      </c>
      <c r="H1904" s="3" t="s">
        <v>43</v>
      </c>
      <c r="I1904" s="3" t="s">
        <v>28</v>
      </c>
      <c r="J1904" s="3" t="s">
        <v>13</v>
      </c>
      <c r="K1904" s="3" t="s">
        <v>14</v>
      </c>
      <c r="L1904" s="3" t="s">
        <v>32</v>
      </c>
      <c r="M1904" s="7">
        <v>1</v>
      </c>
      <c r="N1904" s="4">
        <v>45.59</v>
      </c>
      <c r="O1904" s="5">
        <v>0</v>
      </c>
      <c r="P1904" s="4">
        <v>18.28</v>
      </c>
      <c r="Q1904" s="4">
        <f t="shared" si="116"/>
        <v>45.59</v>
      </c>
      <c r="R1904" s="4">
        <f t="shared" si="117"/>
        <v>18.28</v>
      </c>
      <c r="S1904" s="4">
        <f t="shared" si="118"/>
        <v>27.310000000000002</v>
      </c>
      <c r="T1904" s="6">
        <f t="shared" si="119"/>
        <v>0.59903487606931349</v>
      </c>
    </row>
    <row r="1905" spans="1:20" ht="15.6">
      <c r="A1905" s="2">
        <v>4865</v>
      </c>
      <c r="B1905" s="10">
        <v>46280</v>
      </c>
      <c r="C1905" s="3">
        <f>YEAR(SalesDataTable[[#This Row],[Order Date]])</f>
        <v>2026</v>
      </c>
      <c r="D1905" s="13" t="str">
        <f>"Q"&amp;ROUNDUP(MONTH(SalesDataTable[[#This Row],[Order Date]])/3,0)</f>
        <v>Q3</v>
      </c>
      <c r="E1905" s="13">
        <f>MONTH(SalesDataTable[[#This Row],[Order Date]])</f>
        <v>9</v>
      </c>
      <c r="F1905" s="3" t="str">
        <f>TEXT(SalesDataTable[[#This Row],[Order Date]],"mmm")</f>
        <v>Sep</v>
      </c>
      <c r="G1905" s="3" t="s">
        <v>20</v>
      </c>
      <c r="H1905" s="3" t="s">
        <v>21</v>
      </c>
      <c r="I1905" s="3" t="s">
        <v>2</v>
      </c>
      <c r="J1905" s="3" t="s">
        <v>3</v>
      </c>
      <c r="K1905" s="3" t="s">
        <v>4</v>
      </c>
      <c r="L1905" s="3" t="s">
        <v>5</v>
      </c>
      <c r="M1905" s="7">
        <v>1</v>
      </c>
      <c r="N1905" s="4">
        <v>83.8</v>
      </c>
      <c r="O1905" s="5">
        <v>0</v>
      </c>
      <c r="P1905" s="4">
        <v>42.23</v>
      </c>
      <c r="Q1905" s="4">
        <f t="shared" si="116"/>
        <v>83.8</v>
      </c>
      <c r="R1905" s="4">
        <f t="shared" si="117"/>
        <v>42.23</v>
      </c>
      <c r="S1905" s="4">
        <f t="shared" si="118"/>
        <v>41.57</v>
      </c>
      <c r="T1905" s="6">
        <f t="shared" si="119"/>
        <v>0.49606205250596663</v>
      </c>
    </row>
    <row r="1906" spans="1:20" ht="15.6">
      <c r="A1906" s="2">
        <v>103</v>
      </c>
      <c r="B1906" s="10">
        <v>46281</v>
      </c>
      <c r="C1906" s="3">
        <f>YEAR(SalesDataTable[[#This Row],[Order Date]])</f>
        <v>2026</v>
      </c>
      <c r="D1906" s="13" t="str">
        <f>"Q"&amp;ROUNDUP(MONTH(SalesDataTable[[#This Row],[Order Date]])/3,0)</f>
        <v>Q3</v>
      </c>
      <c r="E1906" s="13">
        <f>MONTH(SalesDataTable[[#This Row],[Order Date]])</f>
        <v>9</v>
      </c>
      <c r="F1906" s="3" t="str">
        <f>TEXT(SalesDataTable[[#This Row],[Order Date]],"mmm")</f>
        <v>Sep</v>
      </c>
      <c r="G1906" s="3" t="s">
        <v>11</v>
      </c>
      <c r="H1906" s="3" t="s">
        <v>18</v>
      </c>
      <c r="I1906" s="3" t="s">
        <v>2</v>
      </c>
      <c r="J1906" s="3" t="s">
        <v>13</v>
      </c>
      <c r="K1906" s="3" t="s">
        <v>14</v>
      </c>
      <c r="L1906" s="3" t="s">
        <v>44</v>
      </c>
      <c r="M1906" s="7">
        <v>1</v>
      </c>
      <c r="N1906" s="4">
        <v>132.58000000000001</v>
      </c>
      <c r="O1906" s="5">
        <v>0.15</v>
      </c>
      <c r="P1906" s="4">
        <v>67.62</v>
      </c>
      <c r="Q1906" s="4">
        <f t="shared" si="116"/>
        <v>112.69300000000001</v>
      </c>
      <c r="R1906" s="4">
        <f t="shared" si="117"/>
        <v>67.62</v>
      </c>
      <c r="S1906" s="4">
        <f t="shared" si="118"/>
        <v>45.073000000000008</v>
      </c>
      <c r="T1906" s="6">
        <f t="shared" si="119"/>
        <v>0.39996273060438536</v>
      </c>
    </row>
    <row r="1907" spans="1:20" ht="15.6">
      <c r="A1907" s="2">
        <v>4500</v>
      </c>
      <c r="B1907" s="10">
        <v>46281</v>
      </c>
      <c r="C1907" s="3">
        <f>YEAR(SalesDataTable[[#This Row],[Order Date]])</f>
        <v>2026</v>
      </c>
      <c r="D1907" s="13" t="str">
        <f>"Q"&amp;ROUNDUP(MONTH(SalesDataTable[[#This Row],[Order Date]])/3,0)</f>
        <v>Q3</v>
      </c>
      <c r="E1907" s="13">
        <f>MONTH(SalesDataTable[[#This Row],[Order Date]])</f>
        <v>9</v>
      </c>
      <c r="F1907" s="3" t="str">
        <f>TEXT(SalesDataTable[[#This Row],[Order Date]],"mmm")</f>
        <v>Sep</v>
      </c>
      <c r="G1907" s="3" t="s">
        <v>20</v>
      </c>
      <c r="H1907" s="3" t="s">
        <v>33</v>
      </c>
      <c r="I1907" s="3" t="s">
        <v>2</v>
      </c>
      <c r="J1907" s="3" t="s">
        <v>13</v>
      </c>
      <c r="K1907" s="3" t="s">
        <v>23</v>
      </c>
      <c r="L1907" s="3" t="s">
        <v>51</v>
      </c>
      <c r="M1907" s="7">
        <v>2</v>
      </c>
      <c r="N1907" s="4">
        <v>122.12</v>
      </c>
      <c r="O1907" s="5">
        <v>0.05</v>
      </c>
      <c r="P1907" s="4">
        <v>61.76</v>
      </c>
      <c r="Q1907" s="4">
        <f t="shared" si="116"/>
        <v>232.02799999999999</v>
      </c>
      <c r="R1907" s="4">
        <f t="shared" si="117"/>
        <v>123.52</v>
      </c>
      <c r="S1907" s="4">
        <f t="shared" si="118"/>
        <v>108.508</v>
      </c>
      <c r="T1907" s="6">
        <f t="shared" si="119"/>
        <v>0.46765045597945076</v>
      </c>
    </row>
    <row r="1908" spans="1:20" ht="15.6">
      <c r="A1908" s="2">
        <v>5093</v>
      </c>
      <c r="B1908" s="10">
        <v>46281</v>
      </c>
      <c r="C1908" s="3">
        <f>YEAR(SalesDataTable[[#This Row],[Order Date]])</f>
        <v>2026</v>
      </c>
      <c r="D1908" s="13" t="str">
        <f>"Q"&amp;ROUNDUP(MONTH(SalesDataTable[[#This Row],[Order Date]])/3,0)</f>
        <v>Q3</v>
      </c>
      <c r="E1908" s="13">
        <f>MONTH(SalesDataTable[[#This Row],[Order Date]])</f>
        <v>9</v>
      </c>
      <c r="F1908" s="3" t="str">
        <f>TEXT(SalesDataTable[[#This Row],[Order Date]],"mmm")</f>
        <v>Sep</v>
      </c>
      <c r="G1908" s="3" t="s">
        <v>0</v>
      </c>
      <c r="H1908" s="3" t="s">
        <v>1</v>
      </c>
      <c r="I1908" s="3" t="s">
        <v>8</v>
      </c>
      <c r="J1908" s="3" t="s">
        <v>16</v>
      </c>
      <c r="K1908" s="3" t="s">
        <v>9</v>
      </c>
      <c r="L1908" s="3" t="s">
        <v>17</v>
      </c>
      <c r="M1908" s="7">
        <v>3</v>
      </c>
      <c r="N1908" s="4">
        <v>140.47</v>
      </c>
      <c r="O1908" s="5">
        <v>0.15</v>
      </c>
      <c r="P1908" s="4">
        <v>81.739999999999995</v>
      </c>
      <c r="Q1908" s="4">
        <f t="shared" si="116"/>
        <v>358.19849999999997</v>
      </c>
      <c r="R1908" s="4">
        <f t="shared" si="117"/>
        <v>245.21999999999997</v>
      </c>
      <c r="S1908" s="4">
        <f t="shared" si="118"/>
        <v>112.9785</v>
      </c>
      <c r="T1908" s="6">
        <f t="shared" si="119"/>
        <v>0.31540751845694498</v>
      </c>
    </row>
    <row r="1909" spans="1:20" ht="15.6">
      <c r="A1909" s="2">
        <v>5147</v>
      </c>
      <c r="B1909" s="10">
        <v>46281</v>
      </c>
      <c r="C1909" s="3">
        <f>YEAR(SalesDataTable[[#This Row],[Order Date]])</f>
        <v>2026</v>
      </c>
      <c r="D1909" s="13" t="str">
        <f>"Q"&amp;ROUNDUP(MONTH(SalesDataTable[[#This Row],[Order Date]])/3,0)</f>
        <v>Q3</v>
      </c>
      <c r="E1909" s="13">
        <f>MONTH(SalesDataTable[[#This Row],[Order Date]])</f>
        <v>9</v>
      </c>
      <c r="F1909" s="3" t="str">
        <f>TEXT(SalesDataTable[[#This Row],[Order Date]],"mmm")</f>
        <v>Sep</v>
      </c>
      <c r="G1909" s="3" t="s">
        <v>20</v>
      </c>
      <c r="H1909" s="3" t="s">
        <v>47</v>
      </c>
      <c r="I1909" s="3" t="s">
        <v>2</v>
      </c>
      <c r="J1909" s="3" t="s">
        <v>13</v>
      </c>
      <c r="K1909" s="3" t="s">
        <v>9</v>
      </c>
      <c r="L1909" s="3" t="s">
        <v>17</v>
      </c>
      <c r="M1909" s="7">
        <v>2</v>
      </c>
      <c r="N1909" s="4">
        <v>145.35</v>
      </c>
      <c r="O1909" s="5">
        <v>0.05</v>
      </c>
      <c r="P1909" s="4">
        <v>78.39</v>
      </c>
      <c r="Q1909" s="4">
        <f t="shared" si="116"/>
        <v>276.16499999999996</v>
      </c>
      <c r="R1909" s="4">
        <f t="shared" si="117"/>
        <v>156.78</v>
      </c>
      <c r="S1909" s="4">
        <f t="shared" si="118"/>
        <v>119.38499999999996</v>
      </c>
      <c r="T1909" s="6">
        <f t="shared" si="119"/>
        <v>0.4322959100537721</v>
      </c>
    </row>
    <row r="1910" spans="1:20" ht="15.6">
      <c r="A1910" s="2">
        <v>365</v>
      </c>
      <c r="B1910" s="10">
        <v>46282</v>
      </c>
      <c r="C1910" s="3">
        <f>YEAR(SalesDataTable[[#This Row],[Order Date]])</f>
        <v>2026</v>
      </c>
      <c r="D1910" s="13" t="str">
        <f>"Q"&amp;ROUNDUP(MONTH(SalesDataTable[[#This Row],[Order Date]])/3,0)</f>
        <v>Q3</v>
      </c>
      <c r="E1910" s="13">
        <f>MONTH(SalesDataTable[[#This Row],[Order Date]])</f>
        <v>9</v>
      </c>
      <c r="F1910" s="3" t="str">
        <f>TEXT(SalesDataTable[[#This Row],[Order Date]],"mmm")</f>
        <v>Sep</v>
      </c>
      <c r="G1910" s="3" t="s">
        <v>20</v>
      </c>
      <c r="H1910" s="3" t="s">
        <v>33</v>
      </c>
      <c r="I1910" s="3" t="s">
        <v>28</v>
      </c>
      <c r="J1910" s="3" t="s">
        <v>3</v>
      </c>
      <c r="K1910" s="3" t="s">
        <v>23</v>
      </c>
      <c r="L1910" s="3" t="s">
        <v>51</v>
      </c>
      <c r="M1910" s="7">
        <v>2</v>
      </c>
      <c r="N1910" s="4">
        <v>121.25</v>
      </c>
      <c r="O1910" s="5">
        <v>0</v>
      </c>
      <c r="P1910" s="4">
        <v>61.5</v>
      </c>
      <c r="Q1910" s="4">
        <f t="shared" si="116"/>
        <v>242.5</v>
      </c>
      <c r="R1910" s="4">
        <f t="shared" si="117"/>
        <v>123</v>
      </c>
      <c r="S1910" s="4">
        <f t="shared" si="118"/>
        <v>119.5</v>
      </c>
      <c r="T1910" s="6">
        <f t="shared" si="119"/>
        <v>0.4927835051546392</v>
      </c>
    </row>
    <row r="1911" spans="1:20" ht="15.6">
      <c r="A1911" s="2">
        <v>494</v>
      </c>
      <c r="B1911" s="10">
        <v>46282</v>
      </c>
      <c r="C1911" s="3">
        <f>YEAR(SalesDataTable[[#This Row],[Order Date]])</f>
        <v>2026</v>
      </c>
      <c r="D1911" s="13" t="str">
        <f>"Q"&amp;ROUNDUP(MONTH(SalesDataTable[[#This Row],[Order Date]])/3,0)</f>
        <v>Q3</v>
      </c>
      <c r="E1911" s="13">
        <f>MONTH(SalesDataTable[[#This Row],[Order Date]])</f>
        <v>9</v>
      </c>
      <c r="F1911" s="3" t="str">
        <f>TEXT(SalesDataTable[[#This Row],[Order Date]],"mmm")</f>
        <v>Sep</v>
      </c>
      <c r="G1911" s="3" t="s">
        <v>20</v>
      </c>
      <c r="H1911" s="3" t="s">
        <v>21</v>
      </c>
      <c r="I1911" s="3" t="s">
        <v>2</v>
      </c>
      <c r="J1911" s="3" t="s">
        <v>13</v>
      </c>
      <c r="K1911" s="3" t="s">
        <v>14</v>
      </c>
      <c r="L1911" s="3" t="s">
        <v>15</v>
      </c>
      <c r="M1911" s="7">
        <v>1</v>
      </c>
      <c r="N1911" s="4">
        <v>35.94</v>
      </c>
      <c r="O1911" s="5">
        <v>0.1</v>
      </c>
      <c r="P1911" s="4">
        <v>13.19</v>
      </c>
      <c r="Q1911" s="4">
        <f t="shared" si="116"/>
        <v>32.345999999999997</v>
      </c>
      <c r="R1911" s="4">
        <f t="shared" si="117"/>
        <v>13.19</v>
      </c>
      <c r="S1911" s="4">
        <f t="shared" si="118"/>
        <v>19.155999999999999</v>
      </c>
      <c r="T1911" s="6">
        <f t="shared" si="119"/>
        <v>0.59222160390774747</v>
      </c>
    </row>
    <row r="1912" spans="1:20" ht="15.6">
      <c r="A1912" s="2">
        <v>665</v>
      </c>
      <c r="B1912" s="10">
        <v>46282</v>
      </c>
      <c r="C1912" s="3">
        <f>YEAR(SalesDataTable[[#This Row],[Order Date]])</f>
        <v>2026</v>
      </c>
      <c r="D1912" s="13" t="str">
        <f>"Q"&amp;ROUNDUP(MONTH(SalesDataTable[[#This Row],[Order Date]])/3,0)</f>
        <v>Q3</v>
      </c>
      <c r="E1912" s="13">
        <f>MONTH(SalesDataTable[[#This Row],[Order Date]])</f>
        <v>9</v>
      </c>
      <c r="F1912" s="3" t="str">
        <f>TEXT(SalesDataTable[[#This Row],[Order Date]],"mmm")</f>
        <v>Sep</v>
      </c>
      <c r="G1912" s="3" t="s">
        <v>6</v>
      </c>
      <c r="H1912" s="3" t="s">
        <v>49</v>
      </c>
      <c r="I1912" s="3" t="s">
        <v>2</v>
      </c>
      <c r="J1912" s="3" t="s">
        <v>13</v>
      </c>
      <c r="K1912" s="3" t="s">
        <v>4</v>
      </c>
      <c r="L1912" s="3" t="s">
        <v>30</v>
      </c>
      <c r="M1912" s="7">
        <v>1</v>
      </c>
      <c r="N1912" s="4">
        <v>101.18</v>
      </c>
      <c r="O1912" s="5">
        <v>0.1</v>
      </c>
      <c r="P1912" s="4">
        <v>49.38</v>
      </c>
      <c r="Q1912" s="4">
        <f t="shared" si="116"/>
        <v>91.062000000000012</v>
      </c>
      <c r="R1912" s="4">
        <f t="shared" si="117"/>
        <v>49.38</v>
      </c>
      <c r="S1912" s="4">
        <f t="shared" si="118"/>
        <v>41.682000000000009</v>
      </c>
      <c r="T1912" s="6">
        <f t="shared" si="119"/>
        <v>0.45773209461685449</v>
      </c>
    </row>
    <row r="1913" spans="1:20" ht="15.6">
      <c r="A1913" s="2">
        <v>2067</v>
      </c>
      <c r="B1913" s="10">
        <v>46282</v>
      </c>
      <c r="C1913" s="3">
        <f>YEAR(SalesDataTable[[#This Row],[Order Date]])</f>
        <v>2026</v>
      </c>
      <c r="D1913" s="13" t="str">
        <f>"Q"&amp;ROUNDUP(MONTH(SalesDataTable[[#This Row],[Order Date]])/3,0)</f>
        <v>Q3</v>
      </c>
      <c r="E1913" s="13">
        <f>MONTH(SalesDataTable[[#This Row],[Order Date]])</f>
        <v>9</v>
      </c>
      <c r="F1913" s="3" t="str">
        <f>TEXT(SalesDataTable[[#This Row],[Order Date]],"mmm")</f>
        <v>Sep</v>
      </c>
      <c r="G1913" s="3" t="s">
        <v>20</v>
      </c>
      <c r="H1913" s="3" t="s">
        <v>31</v>
      </c>
      <c r="I1913" s="3" t="s">
        <v>19</v>
      </c>
      <c r="J1913" s="3" t="s">
        <v>13</v>
      </c>
      <c r="K1913" s="3" t="s">
        <v>4</v>
      </c>
      <c r="L1913" s="3" t="s">
        <v>5</v>
      </c>
      <c r="M1913" s="7">
        <v>2</v>
      </c>
      <c r="N1913" s="4">
        <v>82.47</v>
      </c>
      <c r="O1913" s="5">
        <v>0</v>
      </c>
      <c r="P1913" s="4">
        <v>42.49</v>
      </c>
      <c r="Q1913" s="4">
        <f t="shared" si="116"/>
        <v>164.94</v>
      </c>
      <c r="R1913" s="4">
        <f t="shared" si="117"/>
        <v>84.98</v>
      </c>
      <c r="S1913" s="4">
        <f t="shared" si="118"/>
        <v>79.959999999999994</v>
      </c>
      <c r="T1913" s="6">
        <f t="shared" si="119"/>
        <v>0.48478234509518608</v>
      </c>
    </row>
    <row r="1914" spans="1:20" ht="15.6">
      <c r="A1914" s="2">
        <v>2648</v>
      </c>
      <c r="B1914" s="10">
        <v>46282</v>
      </c>
      <c r="C1914" s="3">
        <f>YEAR(SalesDataTable[[#This Row],[Order Date]])</f>
        <v>2026</v>
      </c>
      <c r="D1914" s="13" t="str">
        <f>"Q"&amp;ROUNDUP(MONTH(SalesDataTable[[#This Row],[Order Date]])/3,0)</f>
        <v>Q3</v>
      </c>
      <c r="E1914" s="13">
        <f>MONTH(SalesDataTable[[#This Row],[Order Date]])</f>
        <v>9</v>
      </c>
      <c r="F1914" s="3" t="str">
        <f>TEXT(SalesDataTable[[#This Row],[Order Date]],"mmm")</f>
        <v>Sep</v>
      </c>
      <c r="G1914" s="3" t="s">
        <v>11</v>
      </c>
      <c r="H1914" s="3" t="s">
        <v>52</v>
      </c>
      <c r="I1914" s="3" t="s">
        <v>28</v>
      </c>
      <c r="J1914" s="3" t="s">
        <v>13</v>
      </c>
      <c r="K1914" s="3" t="s">
        <v>34</v>
      </c>
      <c r="L1914" s="3" t="s">
        <v>45</v>
      </c>
      <c r="M1914" s="7">
        <v>1</v>
      </c>
      <c r="N1914" s="4">
        <v>50.47</v>
      </c>
      <c r="O1914" s="5">
        <v>0.05</v>
      </c>
      <c r="P1914" s="4">
        <v>22.27</v>
      </c>
      <c r="Q1914" s="4">
        <f t="shared" si="116"/>
        <v>47.946499999999993</v>
      </c>
      <c r="R1914" s="4">
        <f t="shared" si="117"/>
        <v>22.27</v>
      </c>
      <c r="S1914" s="4">
        <f t="shared" si="118"/>
        <v>25.676499999999994</v>
      </c>
      <c r="T1914" s="6">
        <f t="shared" si="119"/>
        <v>0.53552396942425406</v>
      </c>
    </row>
    <row r="1915" spans="1:20" ht="15.6">
      <c r="A1915" s="2">
        <v>3074</v>
      </c>
      <c r="B1915" s="10">
        <v>46282</v>
      </c>
      <c r="C1915" s="3">
        <f>YEAR(SalesDataTable[[#This Row],[Order Date]])</f>
        <v>2026</v>
      </c>
      <c r="D1915" s="13" t="str">
        <f>"Q"&amp;ROUNDUP(MONTH(SalesDataTable[[#This Row],[Order Date]])/3,0)</f>
        <v>Q3</v>
      </c>
      <c r="E1915" s="13">
        <f>MONTH(SalesDataTable[[#This Row],[Order Date]])</f>
        <v>9</v>
      </c>
      <c r="F1915" s="3" t="str">
        <f>TEXT(SalesDataTable[[#This Row],[Order Date]],"mmm")</f>
        <v>Sep</v>
      </c>
      <c r="G1915" s="3" t="s">
        <v>20</v>
      </c>
      <c r="H1915" s="3" t="s">
        <v>33</v>
      </c>
      <c r="I1915" s="3" t="s">
        <v>8</v>
      </c>
      <c r="J1915" s="3" t="s">
        <v>16</v>
      </c>
      <c r="K1915" s="3" t="s">
        <v>23</v>
      </c>
      <c r="L1915" s="3" t="s">
        <v>40</v>
      </c>
      <c r="M1915" s="7">
        <v>5</v>
      </c>
      <c r="N1915" s="4">
        <v>82.63</v>
      </c>
      <c r="O1915" s="5">
        <v>0.15</v>
      </c>
      <c r="P1915" s="4">
        <v>38.630000000000003</v>
      </c>
      <c r="Q1915" s="4">
        <f t="shared" si="116"/>
        <v>351.17749999999995</v>
      </c>
      <c r="R1915" s="4">
        <f t="shared" si="117"/>
        <v>193.15</v>
      </c>
      <c r="S1915" s="4">
        <f t="shared" si="118"/>
        <v>158.02749999999995</v>
      </c>
      <c r="T1915" s="6">
        <f t="shared" si="119"/>
        <v>0.44999323703824978</v>
      </c>
    </row>
    <row r="1916" spans="1:20" ht="15.6">
      <c r="A1916" s="2">
        <v>259</v>
      </c>
      <c r="B1916" s="10">
        <v>46283</v>
      </c>
      <c r="C1916" s="3">
        <f>YEAR(SalesDataTable[[#This Row],[Order Date]])</f>
        <v>2026</v>
      </c>
      <c r="D1916" s="13" t="str">
        <f>"Q"&amp;ROUNDUP(MONTH(SalesDataTable[[#This Row],[Order Date]])/3,0)</f>
        <v>Q3</v>
      </c>
      <c r="E1916" s="13">
        <f>MONTH(SalesDataTable[[#This Row],[Order Date]])</f>
        <v>9</v>
      </c>
      <c r="F1916" s="3" t="str">
        <f>TEXT(SalesDataTable[[#This Row],[Order Date]],"mmm")</f>
        <v>Sep</v>
      </c>
      <c r="G1916" s="3" t="s">
        <v>20</v>
      </c>
      <c r="H1916" s="3" t="s">
        <v>33</v>
      </c>
      <c r="I1916" s="3" t="s">
        <v>19</v>
      </c>
      <c r="J1916" s="3" t="s">
        <v>16</v>
      </c>
      <c r="K1916" s="3" t="s">
        <v>14</v>
      </c>
      <c r="L1916" s="3" t="s">
        <v>48</v>
      </c>
      <c r="M1916" s="7">
        <v>4</v>
      </c>
      <c r="N1916" s="4">
        <v>168.48</v>
      </c>
      <c r="O1916" s="5">
        <v>0.1</v>
      </c>
      <c r="P1916" s="4">
        <v>89.85</v>
      </c>
      <c r="Q1916" s="4">
        <f t="shared" si="116"/>
        <v>606.52800000000002</v>
      </c>
      <c r="R1916" s="4">
        <f t="shared" si="117"/>
        <v>359.4</v>
      </c>
      <c r="S1916" s="4">
        <f t="shared" si="118"/>
        <v>247.12800000000004</v>
      </c>
      <c r="T1916" s="6">
        <f t="shared" si="119"/>
        <v>0.4074469768914214</v>
      </c>
    </row>
    <row r="1917" spans="1:20" ht="15.6">
      <c r="A1917" s="2">
        <v>997</v>
      </c>
      <c r="B1917" s="10">
        <v>46283</v>
      </c>
      <c r="C1917" s="3">
        <f>YEAR(SalesDataTable[[#This Row],[Order Date]])</f>
        <v>2026</v>
      </c>
      <c r="D1917" s="13" t="str">
        <f>"Q"&amp;ROUNDUP(MONTH(SalesDataTable[[#This Row],[Order Date]])/3,0)</f>
        <v>Q3</v>
      </c>
      <c r="E1917" s="13">
        <f>MONTH(SalesDataTable[[#This Row],[Order Date]])</f>
        <v>9</v>
      </c>
      <c r="F1917" s="3" t="str">
        <f>TEXT(SalesDataTable[[#This Row],[Order Date]],"mmm")</f>
        <v>Sep</v>
      </c>
      <c r="G1917" s="3" t="s">
        <v>6</v>
      </c>
      <c r="H1917" s="3" t="s">
        <v>41</v>
      </c>
      <c r="I1917" s="3" t="s">
        <v>28</v>
      </c>
      <c r="J1917" s="3" t="s">
        <v>3</v>
      </c>
      <c r="K1917" s="3" t="s">
        <v>23</v>
      </c>
      <c r="L1917" s="3" t="s">
        <v>51</v>
      </c>
      <c r="M1917" s="7">
        <v>2</v>
      </c>
      <c r="N1917" s="4">
        <v>121.82</v>
      </c>
      <c r="O1917" s="5">
        <v>0</v>
      </c>
      <c r="P1917" s="4">
        <v>61.92</v>
      </c>
      <c r="Q1917" s="4">
        <f t="shared" si="116"/>
        <v>243.64</v>
      </c>
      <c r="R1917" s="4">
        <f t="shared" si="117"/>
        <v>123.84</v>
      </c>
      <c r="S1917" s="4">
        <f t="shared" si="118"/>
        <v>119.79999999999998</v>
      </c>
      <c r="T1917" s="6">
        <f t="shared" si="119"/>
        <v>0.49170907896897059</v>
      </c>
    </row>
    <row r="1918" spans="1:20" ht="15.6">
      <c r="A1918" s="2">
        <v>2102</v>
      </c>
      <c r="B1918" s="10">
        <v>46283</v>
      </c>
      <c r="C1918" s="3">
        <f>YEAR(SalesDataTable[[#This Row],[Order Date]])</f>
        <v>2026</v>
      </c>
      <c r="D1918" s="13" t="str">
        <f>"Q"&amp;ROUNDUP(MONTH(SalesDataTable[[#This Row],[Order Date]])/3,0)</f>
        <v>Q3</v>
      </c>
      <c r="E1918" s="13">
        <f>MONTH(SalesDataTable[[#This Row],[Order Date]])</f>
        <v>9</v>
      </c>
      <c r="F1918" s="3" t="str">
        <f>TEXT(SalesDataTable[[#This Row],[Order Date]],"mmm")</f>
        <v>Sep</v>
      </c>
      <c r="G1918" s="3" t="s">
        <v>0</v>
      </c>
      <c r="H1918" s="3" t="s">
        <v>50</v>
      </c>
      <c r="I1918" s="3" t="s">
        <v>19</v>
      </c>
      <c r="J1918" s="3" t="s">
        <v>3</v>
      </c>
      <c r="K1918" s="3" t="s">
        <v>4</v>
      </c>
      <c r="L1918" s="3" t="s">
        <v>22</v>
      </c>
      <c r="M1918" s="7">
        <v>1</v>
      </c>
      <c r="N1918" s="4">
        <v>50.02</v>
      </c>
      <c r="O1918" s="5">
        <v>0.1</v>
      </c>
      <c r="P1918" s="4">
        <v>22.47</v>
      </c>
      <c r="Q1918" s="4">
        <f t="shared" si="116"/>
        <v>45.018000000000001</v>
      </c>
      <c r="R1918" s="4">
        <f t="shared" si="117"/>
        <v>22.47</v>
      </c>
      <c r="S1918" s="4">
        <f t="shared" si="118"/>
        <v>22.548000000000002</v>
      </c>
      <c r="T1918" s="6">
        <f t="shared" si="119"/>
        <v>0.50086632013861121</v>
      </c>
    </row>
    <row r="1919" spans="1:20" ht="15.6">
      <c r="A1919" s="2">
        <v>2452</v>
      </c>
      <c r="B1919" s="10">
        <v>46283</v>
      </c>
      <c r="C1919" s="3">
        <f>YEAR(SalesDataTable[[#This Row],[Order Date]])</f>
        <v>2026</v>
      </c>
      <c r="D1919" s="13" t="str">
        <f>"Q"&amp;ROUNDUP(MONTH(SalesDataTable[[#This Row],[Order Date]])/3,0)</f>
        <v>Q3</v>
      </c>
      <c r="E1919" s="13">
        <f>MONTH(SalesDataTable[[#This Row],[Order Date]])</f>
        <v>9</v>
      </c>
      <c r="F1919" s="3" t="str">
        <f>TEXT(SalesDataTable[[#This Row],[Order Date]],"mmm")</f>
        <v>Sep</v>
      </c>
      <c r="G1919" s="3" t="s">
        <v>11</v>
      </c>
      <c r="H1919" s="3" t="s">
        <v>25</v>
      </c>
      <c r="I1919" s="3" t="s">
        <v>2</v>
      </c>
      <c r="J1919" s="3" t="s">
        <v>13</v>
      </c>
      <c r="K1919" s="3" t="s">
        <v>34</v>
      </c>
      <c r="L1919" s="3" t="s">
        <v>45</v>
      </c>
      <c r="M1919" s="7">
        <v>1</v>
      </c>
      <c r="N1919" s="4">
        <v>50.17</v>
      </c>
      <c r="O1919" s="5">
        <v>0.1</v>
      </c>
      <c r="P1919" s="4">
        <v>21.99</v>
      </c>
      <c r="Q1919" s="4">
        <f t="shared" si="116"/>
        <v>45.153000000000006</v>
      </c>
      <c r="R1919" s="4">
        <f t="shared" si="117"/>
        <v>21.99</v>
      </c>
      <c r="S1919" s="4">
        <f t="shared" si="118"/>
        <v>23.163000000000007</v>
      </c>
      <c r="T1919" s="6">
        <f t="shared" si="119"/>
        <v>0.51298917015480705</v>
      </c>
    </row>
    <row r="1920" spans="1:20" ht="15.6">
      <c r="A1920" s="2">
        <v>2761</v>
      </c>
      <c r="B1920" s="10">
        <v>46283</v>
      </c>
      <c r="C1920" s="3">
        <f>YEAR(SalesDataTable[[#This Row],[Order Date]])</f>
        <v>2026</v>
      </c>
      <c r="D1920" s="13" t="str">
        <f>"Q"&amp;ROUNDUP(MONTH(SalesDataTable[[#This Row],[Order Date]])/3,0)</f>
        <v>Q3</v>
      </c>
      <c r="E1920" s="13">
        <f>MONTH(SalesDataTable[[#This Row],[Order Date]])</f>
        <v>9</v>
      </c>
      <c r="F1920" s="3" t="str">
        <f>TEXT(SalesDataTable[[#This Row],[Order Date]],"mmm")</f>
        <v>Sep</v>
      </c>
      <c r="G1920" s="3" t="s">
        <v>0</v>
      </c>
      <c r="H1920" s="3" t="s">
        <v>50</v>
      </c>
      <c r="I1920" s="3" t="s">
        <v>8</v>
      </c>
      <c r="J1920" s="3" t="s">
        <v>16</v>
      </c>
      <c r="K1920" s="3" t="s">
        <v>23</v>
      </c>
      <c r="L1920" s="3" t="s">
        <v>51</v>
      </c>
      <c r="M1920" s="7">
        <v>5</v>
      </c>
      <c r="N1920" s="4">
        <v>124.51</v>
      </c>
      <c r="O1920" s="5">
        <v>0.1</v>
      </c>
      <c r="P1920" s="4">
        <v>60.29</v>
      </c>
      <c r="Q1920" s="4">
        <f t="shared" si="116"/>
        <v>560.29500000000007</v>
      </c>
      <c r="R1920" s="4">
        <f t="shared" si="117"/>
        <v>301.45</v>
      </c>
      <c r="S1920" s="4">
        <f t="shared" si="118"/>
        <v>258.84500000000008</v>
      </c>
      <c r="T1920" s="6">
        <f t="shared" si="119"/>
        <v>0.46197984990049895</v>
      </c>
    </row>
    <row r="1921" spans="1:20" ht="15.6">
      <c r="A1921" s="2">
        <v>3993</v>
      </c>
      <c r="B1921" s="10">
        <v>46283</v>
      </c>
      <c r="C1921" s="3">
        <f>YEAR(SalesDataTable[[#This Row],[Order Date]])</f>
        <v>2026</v>
      </c>
      <c r="D1921" s="13" t="str">
        <f>"Q"&amp;ROUNDUP(MONTH(SalesDataTable[[#This Row],[Order Date]])/3,0)</f>
        <v>Q3</v>
      </c>
      <c r="E1921" s="13">
        <f>MONTH(SalesDataTable[[#This Row],[Order Date]])</f>
        <v>9</v>
      </c>
      <c r="F1921" s="3" t="str">
        <f>TEXT(SalesDataTable[[#This Row],[Order Date]],"mmm")</f>
        <v>Sep</v>
      </c>
      <c r="G1921" s="3" t="s">
        <v>6</v>
      </c>
      <c r="H1921" s="3" t="s">
        <v>43</v>
      </c>
      <c r="I1921" s="3" t="s">
        <v>28</v>
      </c>
      <c r="J1921" s="3" t="s">
        <v>3</v>
      </c>
      <c r="K1921" s="3" t="s">
        <v>9</v>
      </c>
      <c r="L1921" s="3" t="s">
        <v>37</v>
      </c>
      <c r="M1921" s="7">
        <v>1</v>
      </c>
      <c r="N1921" s="4">
        <v>153.68</v>
      </c>
      <c r="O1921" s="5">
        <v>0.05</v>
      </c>
      <c r="P1921" s="4">
        <v>77.42</v>
      </c>
      <c r="Q1921" s="4">
        <f t="shared" si="116"/>
        <v>145.99600000000001</v>
      </c>
      <c r="R1921" s="4">
        <f t="shared" si="117"/>
        <v>77.42</v>
      </c>
      <c r="S1921" s="4">
        <f t="shared" si="118"/>
        <v>68.576000000000008</v>
      </c>
      <c r="T1921" s="6">
        <f t="shared" si="119"/>
        <v>0.46971149894517661</v>
      </c>
    </row>
    <row r="1922" spans="1:20" ht="15.6">
      <c r="A1922" s="2">
        <v>4343</v>
      </c>
      <c r="B1922" s="10">
        <v>46283</v>
      </c>
      <c r="C1922" s="3">
        <f>YEAR(SalesDataTable[[#This Row],[Order Date]])</f>
        <v>2026</v>
      </c>
      <c r="D1922" s="13" t="str">
        <f>"Q"&amp;ROUNDUP(MONTH(SalesDataTable[[#This Row],[Order Date]])/3,0)</f>
        <v>Q3</v>
      </c>
      <c r="E1922" s="13">
        <f>MONTH(SalesDataTable[[#This Row],[Order Date]])</f>
        <v>9</v>
      </c>
      <c r="F1922" s="3" t="str">
        <f>TEXT(SalesDataTable[[#This Row],[Order Date]],"mmm")</f>
        <v>Sep</v>
      </c>
      <c r="G1922" s="3" t="s">
        <v>6</v>
      </c>
      <c r="H1922" s="3" t="s">
        <v>43</v>
      </c>
      <c r="I1922" s="3" t="s">
        <v>28</v>
      </c>
      <c r="J1922" s="3" t="s">
        <v>13</v>
      </c>
      <c r="K1922" s="3" t="s">
        <v>23</v>
      </c>
      <c r="L1922" s="3" t="s">
        <v>51</v>
      </c>
      <c r="M1922" s="7">
        <v>2</v>
      </c>
      <c r="N1922" s="4">
        <v>121.37</v>
      </c>
      <c r="O1922" s="5">
        <v>0.05</v>
      </c>
      <c r="P1922" s="4">
        <v>60.13</v>
      </c>
      <c r="Q1922" s="4">
        <f t="shared" ref="Q1922:Q1985" si="120">M1922*N1922*(1-O1922)</f>
        <v>230.60300000000001</v>
      </c>
      <c r="R1922" s="4">
        <f t="shared" ref="R1922:R1985" si="121">M1922*P1922</f>
        <v>120.26</v>
      </c>
      <c r="S1922" s="4">
        <f t="shared" ref="S1922:S1985" si="122">Q1922-R1922</f>
        <v>110.343</v>
      </c>
      <c r="T1922" s="6">
        <f t="shared" ref="T1922:T1985" si="123">IFERROR(S1922/Q1922,0)</f>
        <v>0.47849767782726155</v>
      </c>
    </row>
    <row r="1923" spans="1:20" ht="15.6">
      <c r="A1923" s="2">
        <v>4429</v>
      </c>
      <c r="B1923" s="10">
        <v>46283</v>
      </c>
      <c r="C1923" s="3">
        <f>YEAR(SalesDataTable[[#This Row],[Order Date]])</f>
        <v>2026</v>
      </c>
      <c r="D1923" s="13" t="str">
        <f>"Q"&amp;ROUNDUP(MONTH(SalesDataTable[[#This Row],[Order Date]])/3,0)</f>
        <v>Q3</v>
      </c>
      <c r="E1923" s="13">
        <f>MONTH(SalesDataTable[[#This Row],[Order Date]])</f>
        <v>9</v>
      </c>
      <c r="F1923" s="3" t="str">
        <f>TEXT(SalesDataTable[[#This Row],[Order Date]],"mmm")</f>
        <v>Sep</v>
      </c>
      <c r="G1923" s="3" t="s">
        <v>0</v>
      </c>
      <c r="H1923" s="3" t="s">
        <v>50</v>
      </c>
      <c r="I1923" s="3" t="s">
        <v>2</v>
      </c>
      <c r="J1923" s="3" t="s">
        <v>16</v>
      </c>
      <c r="K1923" s="3" t="s">
        <v>9</v>
      </c>
      <c r="L1923" s="3" t="s">
        <v>17</v>
      </c>
      <c r="M1923" s="7">
        <v>2</v>
      </c>
      <c r="N1923" s="4">
        <v>145.1</v>
      </c>
      <c r="O1923" s="5">
        <v>0.1</v>
      </c>
      <c r="P1923" s="4">
        <v>77.62</v>
      </c>
      <c r="Q1923" s="4">
        <f t="shared" si="120"/>
        <v>261.18</v>
      </c>
      <c r="R1923" s="4">
        <f t="shared" si="121"/>
        <v>155.24</v>
      </c>
      <c r="S1923" s="4">
        <f t="shared" si="122"/>
        <v>105.94</v>
      </c>
      <c r="T1923" s="6">
        <f t="shared" si="123"/>
        <v>0.40562064476606169</v>
      </c>
    </row>
    <row r="1924" spans="1:20" ht="15.6">
      <c r="A1924" s="2">
        <v>4824</v>
      </c>
      <c r="B1924" s="10">
        <v>46283</v>
      </c>
      <c r="C1924" s="3">
        <f>YEAR(SalesDataTable[[#This Row],[Order Date]])</f>
        <v>2026</v>
      </c>
      <c r="D1924" s="13" t="str">
        <f>"Q"&amp;ROUNDUP(MONTH(SalesDataTable[[#This Row],[Order Date]])/3,0)</f>
        <v>Q3</v>
      </c>
      <c r="E1924" s="13">
        <f>MONTH(SalesDataTable[[#This Row],[Order Date]])</f>
        <v>9</v>
      </c>
      <c r="F1924" s="3" t="str">
        <f>TEXT(SalesDataTable[[#This Row],[Order Date]],"mmm")</f>
        <v>Sep</v>
      </c>
      <c r="G1924" s="3" t="s">
        <v>20</v>
      </c>
      <c r="H1924" s="3" t="s">
        <v>33</v>
      </c>
      <c r="I1924" s="3" t="s">
        <v>2</v>
      </c>
      <c r="J1924" s="3" t="s">
        <v>3</v>
      </c>
      <c r="K1924" s="3" t="s">
        <v>34</v>
      </c>
      <c r="L1924" s="3" t="s">
        <v>42</v>
      </c>
      <c r="M1924" s="7">
        <v>1</v>
      </c>
      <c r="N1924" s="4">
        <v>36.729999999999997</v>
      </c>
      <c r="O1924" s="5">
        <v>0.05</v>
      </c>
      <c r="P1924" s="4">
        <v>14.11</v>
      </c>
      <c r="Q1924" s="4">
        <f t="shared" si="120"/>
        <v>34.893499999999996</v>
      </c>
      <c r="R1924" s="4">
        <f t="shared" si="121"/>
        <v>14.11</v>
      </c>
      <c r="S1924" s="4">
        <f t="shared" si="122"/>
        <v>20.783499999999997</v>
      </c>
      <c r="T1924" s="6">
        <f t="shared" si="123"/>
        <v>0.59562669265049362</v>
      </c>
    </row>
    <row r="1925" spans="1:20" ht="15.6">
      <c r="A1925" s="2">
        <v>4881</v>
      </c>
      <c r="B1925" s="10">
        <v>46283</v>
      </c>
      <c r="C1925" s="3">
        <f>YEAR(SalesDataTable[[#This Row],[Order Date]])</f>
        <v>2026</v>
      </c>
      <c r="D1925" s="13" t="str">
        <f>"Q"&amp;ROUNDUP(MONTH(SalesDataTable[[#This Row],[Order Date]])/3,0)</f>
        <v>Q3</v>
      </c>
      <c r="E1925" s="13">
        <f>MONTH(SalesDataTable[[#This Row],[Order Date]])</f>
        <v>9</v>
      </c>
      <c r="F1925" s="3" t="str">
        <f>TEXT(SalesDataTable[[#This Row],[Order Date]],"mmm")</f>
        <v>Sep</v>
      </c>
      <c r="G1925" s="3" t="s">
        <v>11</v>
      </c>
      <c r="H1925" s="3" t="s">
        <v>12</v>
      </c>
      <c r="I1925" s="3" t="s">
        <v>2</v>
      </c>
      <c r="J1925" s="3" t="s">
        <v>16</v>
      </c>
      <c r="K1925" s="3" t="s">
        <v>14</v>
      </c>
      <c r="L1925" s="3" t="s">
        <v>44</v>
      </c>
      <c r="M1925" s="7">
        <v>4</v>
      </c>
      <c r="N1925" s="4">
        <v>134.15</v>
      </c>
      <c r="O1925" s="5">
        <v>0.05</v>
      </c>
      <c r="P1925" s="4">
        <v>65.58</v>
      </c>
      <c r="Q1925" s="4">
        <f t="shared" si="120"/>
        <v>509.77</v>
      </c>
      <c r="R1925" s="4">
        <f t="shared" si="121"/>
        <v>262.32</v>
      </c>
      <c r="S1925" s="4">
        <f t="shared" si="122"/>
        <v>247.45</v>
      </c>
      <c r="T1925" s="6">
        <f t="shared" si="123"/>
        <v>0.48541499107440611</v>
      </c>
    </row>
    <row r="1926" spans="1:20" ht="15.6">
      <c r="A1926" s="2">
        <v>5138</v>
      </c>
      <c r="B1926" s="10">
        <v>46283</v>
      </c>
      <c r="C1926" s="3">
        <f>YEAR(SalesDataTable[[#This Row],[Order Date]])</f>
        <v>2026</v>
      </c>
      <c r="D1926" s="13" t="str">
        <f>"Q"&amp;ROUNDUP(MONTH(SalesDataTable[[#This Row],[Order Date]])/3,0)</f>
        <v>Q3</v>
      </c>
      <c r="E1926" s="13">
        <f>MONTH(SalesDataTable[[#This Row],[Order Date]])</f>
        <v>9</v>
      </c>
      <c r="F1926" s="3" t="str">
        <f>TEXT(SalesDataTable[[#This Row],[Order Date]],"mmm")</f>
        <v>Sep</v>
      </c>
      <c r="G1926" s="3" t="s">
        <v>0</v>
      </c>
      <c r="H1926" s="3" t="s">
        <v>1</v>
      </c>
      <c r="I1926" s="3" t="s">
        <v>8</v>
      </c>
      <c r="J1926" s="3" t="s">
        <v>16</v>
      </c>
      <c r="K1926" s="3" t="s">
        <v>9</v>
      </c>
      <c r="L1926" s="3" t="s">
        <v>10</v>
      </c>
      <c r="M1926" s="7">
        <v>8</v>
      </c>
      <c r="N1926" s="4">
        <v>94.21</v>
      </c>
      <c r="O1926" s="5">
        <v>0.1</v>
      </c>
      <c r="P1926" s="4">
        <v>45.05</v>
      </c>
      <c r="Q1926" s="4">
        <f t="shared" si="120"/>
        <v>678.31200000000001</v>
      </c>
      <c r="R1926" s="4">
        <f t="shared" si="121"/>
        <v>360.4</v>
      </c>
      <c r="S1926" s="4">
        <f t="shared" si="122"/>
        <v>317.91200000000003</v>
      </c>
      <c r="T1926" s="6">
        <f t="shared" si="123"/>
        <v>0.46868107891353833</v>
      </c>
    </row>
    <row r="1927" spans="1:20" ht="15.6">
      <c r="A1927" s="2">
        <v>1214</v>
      </c>
      <c r="B1927" s="10">
        <v>46284</v>
      </c>
      <c r="C1927" s="3">
        <f>YEAR(SalesDataTable[[#This Row],[Order Date]])</f>
        <v>2026</v>
      </c>
      <c r="D1927" s="13" t="str">
        <f>"Q"&amp;ROUNDUP(MONTH(SalesDataTable[[#This Row],[Order Date]])/3,0)</f>
        <v>Q3</v>
      </c>
      <c r="E1927" s="13">
        <f>MONTH(SalesDataTable[[#This Row],[Order Date]])</f>
        <v>9</v>
      </c>
      <c r="F1927" s="3" t="str">
        <f>TEXT(SalesDataTable[[#This Row],[Order Date]],"mmm")</f>
        <v>Sep</v>
      </c>
      <c r="G1927" s="3" t="s">
        <v>0</v>
      </c>
      <c r="H1927" s="3" t="s">
        <v>50</v>
      </c>
      <c r="I1927" s="3" t="s">
        <v>19</v>
      </c>
      <c r="J1927" s="3" t="s">
        <v>3</v>
      </c>
      <c r="K1927" s="3" t="s">
        <v>23</v>
      </c>
      <c r="L1927" s="3" t="s">
        <v>29</v>
      </c>
      <c r="M1927" s="7">
        <v>1</v>
      </c>
      <c r="N1927" s="4">
        <v>198.29</v>
      </c>
      <c r="O1927" s="5">
        <v>0.05</v>
      </c>
      <c r="P1927" s="4">
        <v>106.24</v>
      </c>
      <c r="Q1927" s="4">
        <f t="shared" si="120"/>
        <v>188.37549999999999</v>
      </c>
      <c r="R1927" s="4">
        <f t="shared" si="121"/>
        <v>106.24</v>
      </c>
      <c r="S1927" s="4">
        <f t="shared" si="122"/>
        <v>82.135499999999993</v>
      </c>
      <c r="T1927" s="6">
        <f t="shared" si="123"/>
        <v>0.436020076920831</v>
      </c>
    </row>
    <row r="1928" spans="1:20" ht="15.6">
      <c r="A1928" s="2">
        <v>1346</v>
      </c>
      <c r="B1928" s="10">
        <v>46284</v>
      </c>
      <c r="C1928" s="3">
        <f>YEAR(SalesDataTable[[#This Row],[Order Date]])</f>
        <v>2026</v>
      </c>
      <c r="D1928" s="13" t="str">
        <f>"Q"&amp;ROUNDUP(MONTH(SalesDataTable[[#This Row],[Order Date]])/3,0)</f>
        <v>Q3</v>
      </c>
      <c r="E1928" s="13">
        <f>MONTH(SalesDataTable[[#This Row],[Order Date]])</f>
        <v>9</v>
      </c>
      <c r="F1928" s="3" t="str">
        <f>TEXT(SalesDataTable[[#This Row],[Order Date]],"mmm")</f>
        <v>Sep</v>
      </c>
      <c r="G1928" s="3" t="s">
        <v>6</v>
      </c>
      <c r="H1928" s="3" t="s">
        <v>49</v>
      </c>
      <c r="I1928" s="3" t="s">
        <v>28</v>
      </c>
      <c r="J1928" s="3" t="s">
        <v>3</v>
      </c>
      <c r="K1928" s="3" t="s">
        <v>14</v>
      </c>
      <c r="L1928" s="3" t="s">
        <v>48</v>
      </c>
      <c r="M1928" s="7">
        <v>3</v>
      </c>
      <c r="N1928" s="4">
        <v>166.21</v>
      </c>
      <c r="O1928" s="5">
        <v>0.05</v>
      </c>
      <c r="P1928" s="4">
        <v>85.03</v>
      </c>
      <c r="Q1928" s="4">
        <f t="shared" si="120"/>
        <v>473.69849999999997</v>
      </c>
      <c r="R1928" s="4">
        <f t="shared" si="121"/>
        <v>255.09</v>
      </c>
      <c r="S1928" s="4">
        <f t="shared" si="122"/>
        <v>218.60849999999996</v>
      </c>
      <c r="T1928" s="6">
        <f t="shared" si="123"/>
        <v>0.4614929116304991</v>
      </c>
    </row>
    <row r="1929" spans="1:20" ht="15.6">
      <c r="A1929" s="2">
        <v>1361</v>
      </c>
      <c r="B1929" s="10">
        <v>46284</v>
      </c>
      <c r="C1929" s="3">
        <f>YEAR(SalesDataTable[[#This Row],[Order Date]])</f>
        <v>2026</v>
      </c>
      <c r="D1929" s="13" t="str">
        <f>"Q"&amp;ROUNDUP(MONTH(SalesDataTable[[#This Row],[Order Date]])/3,0)</f>
        <v>Q3</v>
      </c>
      <c r="E1929" s="13">
        <f>MONTH(SalesDataTable[[#This Row],[Order Date]])</f>
        <v>9</v>
      </c>
      <c r="F1929" s="3" t="str">
        <f>TEXT(SalesDataTable[[#This Row],[Order Date]],"mmm")</f>
        <v>Sep</v>
      </c>
      <c r="G1929" s="3" t="s">
        <v>6</v>
      </c>
      <c r="H1929" s="3" t="s">
        <v>27</v>
      </c>
      <c r="I1929" s="3" t="s">
        <v>28</v>
      </c>
      <c r="J1929" s="3" t="s">
        <v>13</v>
      </c>
      <c r="K1929" s="3" t="s">
        <v>4</v>
      </c>
      <c r="L1929" s="3" t="s">
        <v>26</v>
      </c>
      <c r="M1929" s="7">
        <v>1</v>
      </c>
      <c r="N1929" s="4">
        <v>40.700000000000003</v>
      </c>
      <c r="O1929" s="5">
        <v>0.05</v>
      </c>
      <c r="P1929" s="4">
        <v>16.43</v>
      </c>
      <c r="Q1929" s="4">
        <f t="shared" si="120"/>
        <v>38.664999999999999</v>
      </c>
      <c r="R1929" s="4">
        <f t="shared" si="121"/>
        <v>16.43</v>
      </c>
      <c r="S1929" s="4">
        <f t="shared" si="122"/>
        <v>22.234999999999999</v>
      </c>
      <c r="T1929" s="6">
        <f t="shared" si="123"/>
        <v>0.57506789085736454</v>
      </c>
    </row>
    <row r="1930" spans="1:20" ht="15.6">
      <c r="A1930" s="2">
        <v>2728</v>
      </c>
      <c r="B1930" s="10">
        <v>46284</v>
      </c>
      <c r="C1930" s="3">
        <f>YEAR(SalesDataTable[[#This Row],[Order Date]])</f>
        <v>2026</v>
      </c>
      <c r="D1930" s="13" t="str">
        <f>"Q"&amp;ROUNDUP(MONTH(SalesDataTable[[#This Row],[Order Date]])/3,0)</f>
        <v>Q3</v>
      </c>
      <c r="E1930" s="13">
        <f>MONTH(SalesDataTable[[#This Row],[Order Date]])</f>
        <v>9</v>
      </c>
      <c r="F1930" s="3" t="str">
        <f>TEXT(SalesDataTable[[#This Row],[Order Date]],"mmm")</f>
        <v>Sep</v>
      </c>
      <c r="G1930" s="3" t="s">
        <v>0</v>
      </c>
      <c r="H1930" s="3" t="s">
        <v>50</v>
      </c>
      <c r="I1930" s="3" t="s">
        <v>2</v>
      </c>
      <c r="J1930" s="3" t="s">
        <v>13</v>
      </c>
      <c r="K1930" s="3" t="s">
        <v>9</v>
      </c>
      <c r="L1930" s="3" t="s">
        <v>37</v>
      </c>
      <c r="M1930" s="7">
        <v>3</v>
      </c>
      <c r="N1930" s="4">
        <v>153.5</v>
      </c>
      <c r="O1930" s="5">
        <v>0</v>
      </c>
      <c r="P1930" s="4">
        <v>80.819999999999993</v>
      </c>
      <c r="Q1930" s="4">
        <f t="shared" si="120"/>
        <v>460.5</v>
      </c>
      <c r="R1930" s="4">
        <f t="shared" si="121"/>
        <v>242.45999999999998</v>
      </c>
      <c r="S1930" s="4">
        <f t="shared" si="122"/>
        <v>218.04000000000002</v>
      </c>
      <c r="T1930" s="6">
        <f t="shared" si="123"/>
        <v>0.47348534201954401</v>
      </c>
    </row>
    <row r="1931" spans="1:20" ht="15.6">
      <c r="A1931" s="2">
        <v>2788</v>
      </c>
      <c r="B1931" s="10">
        <v>46284</v>
      </c>
      <c r="C1931" s="3">
        <f>YEAR(SalesDataTable[[#This Row],[Order Date]])</f>
        <v>2026</v>
      </c>
      <c r="D1931" s="13" t="str">
        <f>"Q"&amp;ROUNDUP(MONTH(SalesDataTable[[#This Row],[Order Date]])/3,0)</f>
        <v>Q3</v>
      </c>
      <c r="E1931" s="13">
        <f>MONTH(SalesDataTable[[#This Row],[Order Date]])</f>
        <v>9</v>
      </c>
      <c r="F1931" s="3" t="str">
        <f>TEXT(SalesDataTable[[#This Row],[Order Date]],"mmm")</f>
        <v>Sep</v>
      </c>
      <c r="G1931" s="3" t="s">
        <v>6</v>
      </c>
      <c r="H1931" s="3" t="s">
        <v>43</v>
      </c>
      <c r="I1931" s="3" t="s">
        <v>28</v>
      </c>
      <c r="J1931" s="3" t="s">
        <v>13</v>
      </c>
      <c r="K1931" s="3" t="s">
        <v>9</v>
      </c>
      <c r="L1931" s="3" t="s">
        <v>46</v>
      </c>
      <c r="M1931" s="7">
        <v>1</v>
      </c>
      <c r="N1931" s="4">
        <v>70.430000000000007</v>
      </c>
      <c r="O1931" s="5">
        <v>0</v>
      </c>
      <c r="P1931" s="4">
        <v>31.51</v>
      </c>
      <c r="Q1931" s="4">
        <f t="shared" si="120"/>
        <v>70.430000000000007</v>
      </c>
      <c r="R1931" s="4">
        <f t="shared" si="121"/>
        <v>31.51</v>
      </c>
      <c r="S1931" s="4">
        <f t="shared" si="122"/>
        <v>38.92</v>
      </c>
      <c r="T1931" s="6">
        <f t="shared" si="123"/>
        <v>0.55260542382507449</v>
      </c>
    </row>
    <row r="1932" spans="1:20" ht="15.6">
      <c r="A1932" s="2">
        <v>2932</v>
      </c>
      <c r="B1932" s="10">
        <v>46284</v>
      </c>
      <c r="C1932" s="3">
        <f>YEAR(SalesDataTable[[#This Row],[Order Date]])</f>
        <v>2026</v>
      </c>
      <c r="D1932" s="13" t="str">
        <f>"Q"&amp;ROUNDUP(MONTH(SalesDataTable[[#This Row],[Order Date]])/3,0)</f>
        <v>Q3</v>
      </c>
      <c r="E1932" s="13">
        <f>MONTH(SalesDataTable[[#This Row],[Order Date]])</f>
        <v>9</v>
      </c>
      <c r="F1932" s="3" t="str">
        <f>TEXT(SalesDataTable[[#This Row],[Order Date]],"mmm")</f>
        <v>Sep</v>
      </c>
      <c r="G1932" s="3" t="s">
        <v>0</v>
      </c>
      <c r="H1932" s="3" t="s">
        <v>50</v>
      </c>
      <c r="I1932" s="3" t="s">
        <v>19</v>
      </c>
      <c r="J1932" s="3" t="s">
        <v>16</v>
      </c>
      <c r="K1932" s="3" t="s">
        <v>4</v>
      </c>
      <c r="L1932" s="3" t="s">
        <v>22</v>
      </c>
      <c r="M1932" s="7">
        <v>4</v>
      </c>
      <c r="N1932" s="4">
        <v>49.93</v>
      </c>
      <c r="O1932" s="5">
        <v>0</v>
      </c>
      <c r="P1932" s="4">
        <v>22.99</v>
      </c>
      <c r="Q1932" s="4">
        <f t="shared" si="120"/>
        <v>199.72</v>
      </c>
      <c r="R1932" s="4">
        <f t="shared" si="121"/>
        <v>91.96</v>
      </c>
      <c r="S1932" s="4">
        <f t="shared" si="122"/>
        <v>107.76</v>
      </c>
      <c r="T1932" s="6">
        <f t="shared" si="123"/>
        <v>0.53955537752853999</v>
      </c>
    </row>
    <row r="1933" spans="1:20" ht="15.6">
      <c r="A1933" s="2">
        <v>3399</v>
      </c>
      <c r="B1933" s="10">
        <v>46284</v>
      </c>
      <c r="C1933" s="3">
        <f>YEAR(SalesDataTable[[#This Row],[Order Date]])</f>
        <v>2026</v>
      </c>
      <c r="D1933" s="13" t="str">
        <f>"Q"&amp;ROUNDUP(MONTH(SalesDataTable[[#This Row],[Order Date]])/3,0)</f>
        <v>Q3</v>
      </c>
      <c r="E1933" s="13">
        <f>MONTH(SalesDataTable[[#This Row],[Order Date]])</f>
        <v>9</v>
      </c>
      <c r="F1933" s="3" t="str">
        <f>TEXT(SalesDataTable[[#This Row],[Order Date]],"mmm")</f>
        <v>Sep</v>
      </c>
      <c r="G1933" s="3" t="s">
        <v>6</v>
      </c>
      <c r="H1933" s="3" t="s">
        <v>43</v>
      </c>
      <c r="I1933" s="3" t="s">
        <v>19</v>
      </c>
      <c r="J1933" s="3" t="s">
        <v>3</v>
      </c>
      <c r="K1933" s="3" t="s">
        <v>4</v>
      </c>
      <c r="L1933" s="3" t="s">
        <v>22</v>
      </c>
      <c r="M1933" s="7">
        <v>1</v>
      </c>
      <c r="N1933" s="4">
        <v>50.18</v>
      </c>
      <c r="O1933" s="5">
        <v>0</v>
      </c>
      <c r="P1933" s="4">
        <v>22.92</v>
      </c>
      <c r="Q1933" s="4">
        <f t="shared" si="120"/>
        <v>50.18</v>
      </c>
      <c r="R1933" s="4">
        <f t="shared" si="121"/>
        <v>22.92</v>
      </c>
      <c r="S1933" s="4">
        <f t="shared" si="122"/>
        <v>27.259999999999998</v>
      </c>
      <c r="T1933" s="6">
        <f t="shared" si="123"/>
        <v>0.54324432044639293</v>
      </c>
    </row>
    <row r="1934" spans="1:20" ht="15.6">
      <c r="A1934" s="2">
        <v>3588</v>
      </c>
      <c r="B1934" s="10">
        <v>46284</v>
      </c>
      <c r="C1934" s="3">
        <f>YEAR(SalesDataTable[[#This Row],[Order Date]])</f>
        <v>2026</v>
      </c>
      <c r="D1934" s="13" t="str">
        <f>"Q"&amp;ROUNDUP(MONTH(SalesDataTable[[#This Row],[Order Date]])/3,0)</f>
        <v>Q3</v>
      </c>
      <c r="E1934" s="13">
        <f>MONTH(SalesDataTable[[#This Row],[Order Date]])</f>
        <v>9</v>
      </c>
      <c r="F1934" s="3" t="str">
        <f>TEXT(SalesDataTable[[#This Row],[Order Date]],"mmm")</f>
        <v>Sep</v>
      </c>
      <c r="G1934" s="3" t="s">
        <v>20</v>
      </c>
      <c r="H1934" s="3" t="s">
        <v>47</v>
      </c>
      <c r="I1934" s="3" t="s">
        <v>19</v>
      </c>
      <c r="J1934" s="3" t="s">
        <v>13</v>
      </c>
      <c r="K1934" s="3" t="s">
        <v>14</v>
      </c>
      <c r="L1934" s="3" t="s">
        <v>48</v>
      </c>
      <c r="M1934" s="7">
        <v>2</v>
      </c>
      <c r="N1934" s="4">
        <v>164.01</v>
      </c>
      <c r="O1934" s="5">
        <v>0.15</v>
      </c>
      <c r="P1934" s="4">
        <v>87.14</v>
      </c>
      <c r="Q1934" s="4">
        <f t="shared" si="120"/>
        <v>278.81699999999995</v>
      </c>
      <c r="R1934" s="4">
        <f t="shared" si="121"/>
        <v>174.28</v>
      </c>
      <c r="S1934" s="4">
        <f t="shared" si="122"/>
        <v>104.53699999999995</v>
      </c>
      <c r="T1934" s="6">
        <f t="shared" si="123"/>
        <v>0.37493050997607741</v>
      </c>
    </row>
    <row r="1935" spans="1:20" ht="15.6">
      <c r="A1935" s="2">
        <v>3603</v>
      </c>
      <c r="B1935" s="10">
        <v>46284</v>
      </c>
      <c r="C1935" s="3">
        <f>YEAR(SalesDataTable[[#This Row],[Order Date]])</f>
        <v>2026</v>
      </c>
      <c r="D1935" s="13" t="str">
        <f>"Q"&amp;ROUNDUP(MONTH(SalesDataTable[[#This Row],[Order Date]])/3,0)</f>
        <v>Q3</v>
      </c>
      <c r="E1935" s="13">
        <f>MONTH(SalesDataTable[[#This Row],[Order Date]])</f>
        <v>9</v>
      </c>
      <c r="F1935" s="3" t="str">
        <f>TEXT(SalesDataTable[[#This Row],[Order Date]],"mmm")</f>
        <v>Sep</v>
      </c>
      <c r="G1935" s="3" t="s">
        <v>6</v>
      </c>
      <c r="H1935" s="3" t="s">
        <v>49</v>
      </c>
      <c r="I1935" s="3" t="s">
        <v>28</v>
      </c>
      <c r="J1935" s="3" t="s">
        <v>3</v>
      </c>
      <c r="K1935" s="3" t="s">
        <v>4</v>
      </c>
      <c r="L1935" s="3" t="s">
        <v>5</v>
      </c>
      <c r="M1935" s="7">
        <v>2</v>
      </c>
      <c r="N1935" s="4">
        <v>83.77</v>
      </c>
      <c r="O1935" s="5">
        <v>0</v>
      </c>
      <c r="P1935" s="4">
        <v>43.32</v>
      </c>
      <c r="Q1935" s="4">
        <f t="shared" si="120"/>
        <v>167.54</v>
      </c>
      <c r="R1935" s="4">
        <f t="shared" si="121"/>
        <v>86.64</v>
      </c>
      <c r="S1935" s="4">
        <f t="shared" si="122"/>
        <v>80.899999999999991</v>
      </c>
      <c r="T1935" s="6">
        <f t="shared" si="123"/>
        <v>0.4828697624447893</v>
      </c>
    </row>
    <row r="1936" spans="1:20" ht="15.6">
      <c r="A1936" s="2">
        <v>3845</v>
      </c>
      <c r="B1936" s="10">
        <v>46284</v>
      </c>
      <c r="C1936" s="3">
        <f>YEAR(SalesDataTable[[#This Row],[Order Date]])</f>
        <v>2026</v>
      </c>
      <c r="D1936" s="13" t="str">
        <f>"Q"&amp;ROUNDUP(MONTH(SalesDataTable[[#This Row],[Order Date]])/3,0)</f>
        <v>Q3</v>
      </c>
      <c r="E1936" s="13">
        <f>MONTH(SalesDataTable[[#This Row],[Order Date]])</f>
        <v>9</v>
      </c>
      <c r="F1936" s="3" t="str">
        <f>TEXT(SalesDataTable[[#This Row],[Order Date]],"mmm")</f>
        <v>Sep</v>
      </c>
      <c r="G1936" s="3" t="s">
        <v>20</v>
      </c>
      <c r="H1936" s="3" t="s">
        <v>33</v>
      </c>
      <c r="I1936" s="3" t="s">
        <v>2</v>
      </c>
      <c r="J1936" s="3" t="s">
        <v>13</v>
      </c>
      <c r="K1936" s="3" t="s">
        <v>23</v>
      </c>
      <c r="L1936" s="3" t="s">
        <v>40</v>
      </c>
      <c r="M1936" s="7">
        <v>1</v>
      </c>
      <c r="N1936" s="4">
        <v>81.84</v>
      </c>
      <c r="O1936" s="5">
        <v>0</v>
      </c>
      <c r="P1936" s="4">
        <v>38.5</v>
      </c>
      <c r="Q1936" s="4">
        <f t="shared" si="120"/>
        <v>81.84</v>
      </c>
      <c r="R1936" s="4">
        <f t="shared" si="121"/>
        <v>38.5</v>
      </c>
      <c r="S1936" s="4">
        <f t="shared" si="122"/>
        <v>43.34</v>
      </c>
      <c r="T1936" s="6">
        <f t="shared" si="123"/>
        <v>0.52956989247311825</v>
      </c>
    </row>
    <row r="1937" spans="1:20" ht="15.6">
      <c r="A1937" s="2">
        <v>4191</v>
      </c>
      <c r="B1937" s="10">
        <v>46284</v>
      </c>
      <c r="C1937" s="3">
        <f>YEAR(SalesDataTable[[#This Row],[Order Date]])</f>
        <v>2026</v>
      </c>
      <c r="D1937" s="13" t="str">
        <f>"Q"&amp;ROUNDUP(MONTH(SalesDataTable[[#This Row],[Order Date]])/3,0)</f>
        <v>Q3</v>
      </c>
      <c r="E1937" s="13">
        <f>MONTH(SalesDataTable[[#This Row],[Order Date]])</f>
        <v>9</v>
      </c>
      <c r="F1937" s="3" t="str">
        <f>TEXT(SalesDataTable[[#This Row],[Order Date]],"mmm")</f>
        <v>Sep</v>
      </c>
      <c r="G1937" s="3" t="s">
        <v>11</v>
      </c>
      <c r="H1937" s="3" t="s">
        <v>25</v>
      </c>
      <c r="I1937" s="3" t="s">
        <v>28</v>
      </c>
      <c r="J1937" s="3" t="s">
        <v>3</v>
      </c>
      <c r="K1937" s="3" t="s">
        <v>34</v>
      </c>
      <c r="L1937" s="3" t="s">
        <v>35</v>
      </c>
      <c r="M1937" s="7">
        <v>1</v>
      </c>
      <c r="N1937" s="4">
        <v>40.32</v>
      </c>
      <c r="O1937" s="5">
        <v>0.15</v>
      </c>
      <c r="P1937" s="4">
        <v>14.39</v>
      </c>
      <c r="Q1937" s="4">
        <f t="shared" si="120"/>
        <v>34.271999999999998</v>
      </c>
      <c r="R1937" s="4">
        <f t="shared" si="121"/>
        <v>14.39</v>
      </c>
      <c r="S1937" s="4">
        <f t="shared" si="122"/>
        <v>19.881999999999998</v>
      </c>
      <c r="T1937" s="6">
        <f t="shared" si="123"/>
        <v>0.58012371615312786</v>
      </c>
    </row>
    <row r="1938" spans="1:20" ht="15.6">
      <c r="A1938" s="2">
        <v>4269</v>
      </c>
      <c r="B1938" s="10">
        <v>46284</v>
      </c>
      <c r="C1938" s="3">
        <f>YEAR(SalesDataTable[[#This Row],[Order Date]])</f>
        <v>2026</v>
      </c>
      <c r="D1938" s="13" t="str">
        <f>"Q"&amp;ROUNDUP(MONTH(SalesDataTable[[#This Row],[Order Date]])/3,0)</f>
        <v>Q3</v>
      </c>
      <c r="E1938" s="13">
        <f>MONTH(SalesDataTable[[#This Row],[Order Date]])</f>
        <v>9</v>
      </c>
      <c r="F1938" s="3" t="str">
        <f>TEXT(SalesDataTable[[#This Row],[Order Date]],"mmm")</f>
        <v>Sep</v>
      </c>
      <c r="G1938" s="3" t="s">
        <v>11</v>
      </c>
      <c r="H1938" s="3" t="s">
        <v>52</v>
      </c>
      <c r="I1938" s="3" t="s">
        <v>8</v>
      </c>
      <c r="J1938" s="3" t="s">
        <v>16</v>
      </c>
      <c r="K1938" s="3" t="s">
        <v>9</v>
      </c>
      <c r="L1938" s="3" t="s">
        <v>37</v>
      </c>
      <c r="M1938" s="7">
        <v>4</v>
      </c>
      <c r="N1938" s="4">
        <v>155.84</v>
      </c>
      <c r="O1938" s="5">
        <v>0.05</v>
      </c>
      <c r="P1938" s="4">
        <v>80.790000000000006</v>
      </c>
      <c r="Q1938" s="4">
        <f t="shared" si="120"/>
        <v>592.19200000000001</v>
      </c>
      <c r="R1938" s="4">
        <f t="shared" si="121"/>
        <v>323.16000000000003</v>
      </c>
      <c r="S1938" s="4">
        <f t="shared" si="122"/>
        <v>269.03199999999998</v>
      </c>
      <c r="T1938" s="6">
        <f t="shared" si="123"/>
        <v>0.45429860585755966</v>
      </c>
    </row>
    <row r="1939" spans="1:20" ht="15.6">
      <c r="A1939" s="2">
        <v>5</v>
      </c>
      <c r="B1939" s="10">
        <v>46285</v>
      </c>
      <c r="C1939" s="3">
        <f>YEAR(SalesDataTable[[#This Row],[Order Date]])</f>
        <v>2026</v>
      </c>
      <c r="D1939" s="13" t="str">
        <f>"Q"&amp;ROUNDUP(MONTH(SalesDataTable[[#This Row],[Order Date]])/3,0)</f>
        <v>Q3</v>
      </c>
      <c r="E1939" s="13">
        <f>MONTH(SalesDataTable[[#This Row],[Order Date]])</f>
        <v>9</v>
      </c>
      <c r="F1939" s="3" t="str">
        <f>TEXT(SalesDataTable[[#This Row],[Order Date]],"mmm")</f>
        <v>Sep</v>
      </c>
      <c r="G1939" s="3" t="s">
        <v>6</v>
      </c>
      <c r="H1939" s="3" t="s">
        <v>27</v>
      </c>
      <c r="I1939" s="3" t="s">
        <v>2</v>
      </c>
      <c r="J1939" s="3" t="s">
        <v>16</v>
      </c>
      <c r="K1939" s="3" t="s">
        <v>34</v>
      </c>
      <c r="L1939" s="3" t="s">
        <v>45</v>
      </c>
      <c r="M1939" s="7">
        <v>1</v>
      </c>
      <c r="N1939" s="4">
        <v>51.83</v>
      </c>
      <c r="O1939" s="5">
        <v>0</v>
      </c>
      <c r="P1939" s="4">
        <v>21.9</v>
      </c>
      <c r="Q1939" s="4">
        <f t="shared" si="120"/>
        <v>51.83</v>
      </c>
      <c r="R1939" s="4">
        <f t="shared" si="121"/>
        <v>21.9</v>
      </c>
      <c r="S1939" s="4">
        <f t="shared" si="122"/>
        <v>29.93</v>
      </c>
      <c r="T1939" s="6">
        <f t="shared" si="123"/>
        <v>0.57746478873239437</v>
      </c>
    </row>
    <row r="1940" spans="1:20" ht="15.6">
      <c r="A1940" s="2">
        <v>210</v>
      </c>
      <c r="B1940" s="10">
        <v>46285</v>
      </c>
      <c r="C1940" s="3">
        <f>YEAR(SalesDataTable[[#This Row],[Order Date]])</f>
        <v>2026</v>
      </c>
      <c r="D1940" s="13" t="str">
        <f>"Q"&amp;ROUNDUP(MONTH(SalesDataTable[[#This Row],[Order Date]])/3,0)</f>
        <v>Q3</v>
      </c>
      <c r="E1940" s="13">
        <f>MONTH(SalesDataTable[[#This Row],[Order Date]])</f>
        <v>9</v>
      </c>
      <c r="F1940" s="3" t="str">
        <f>TEXT(SalesDataTable[[#This Row],[Order Date]],"mmm")</f>
        <v>Sep</v>
      </c>
      <c r="G1940" s="3" t="s">
        <v>11</v>
      </c>
      <c r="H1940" s="3" t="s">
        <v>18</v>
      </c>
      <c r="I1940" s="3" t="s">
        <v>19</v>
      </c>
      <c r="J1940" s="3" t="s">
        <v>3</v>
      </c>
      <c r="K1940" s="3" t="s">
        <v>23</v>
      </c>
      <c r="L1940" s="3" t="s">
        <v>29</v>
      </c>
      <c r="M1940" s="7">
        <v>1</v>
      </c>
      <c r="N1940" s="4">
        <v>190.77</v>
      </c>
      <c r="O1940" s="5">
        <v>0.05</v>
      </c>
      <c r="P1940" s="4">
        <v>104.69</v>
      </c>
      <c r="Q1940" s="4">
        <f t="shared" si="120"/>
        <v>181.23150000000001</v>
      </c>
      <c r="R1940" s="4">
        <f t="shared" si="121"/>
        <v>104.69</v>
      </c>
      <c r="S1940" s="4">
        <f t="shared" si="122"/>
        <v>76.541500000000013</v>
      </c>
      <c r="T1940" s="6">
        <f t="shared" si="123"/>
        <v>0.42234103894742364</v>
      </c>
    </row>
    <row r="1941" spans="1:20" ht="15.6">
      <c r="A1941" s="2">
        <v>462</v>
      </c>
      <c r="B1941" s="10">
        <v>46285</v>
      </c>
      <c r="C1941" s="3">
        <f>YEAR(SalesDataTable[[#This Row],[Order Date]])</f>
        <v>2026</v>
      </c>
      <c r="D1941" s="13" t="str">
        <f>"Q"&amp;ROUNDUP(MONTH(SalesDataTable[[#This Row],[Order Date]])/3,0)</f>
        <v>Q3</v>
      </c>
      <c r="E1941" s="13">
        <f>MONTH(SalesDataTable[[#This Row],[Order Date]])</f>
        <v>9</v>
      </c>
      <c r="F1941" s="3" t="str">
        <f>TEXT(SalesDataTable[[#This Row],[Order Date]],"mmm")</f>
        <v>Sep</v>
      </c>
      <c r="G1941" s="3" t="s">
        <v>6</v>
      </c>
      <c r="H1941" s="3" t="s">
        <v>43</v>
      </c>
      <c r="I1941" s="3" t="s">
        <v>19</v>
      </c>
      <c r="J1941" s="3" t="s">
        <v>13</v>
      </c>
      <c r="K1941" s="3" t="s">
        <v>4</v>
      </c>
      <c r="L1941" s="3" t="s">
        <v>26</v>
      </c>
      <c r="M1941" s="7">
        <v>2</v>
      </c>
      <c r="N1941" s="4">
        <v>40.049999999999997</v>
      </c>
      <c r="O1941" s="5">
        <v>0.05</v>
      </c>
      <c r="P1941" s="4">
        <v>16.97</v>
      </c>
      <c r="Q1941" s="4">
        <f t="shared" si="120"/>
        <v>76.094999999999985</v>
      </c>
      <c r="R1941" s="4">
        <f t="shared" si="121"/>
        <v>33.94</v>
      </c>
      <c r="S1941" s="4">
        <f t="shared" si="122"/>
        <v>42.154999999999987</v>
      </c>
      <c r="T1941" s="6">
        <f t="shared" si="123"/>
        <v>0.55397857940731976</v>
      </c>
    </row>
    <row r="1942" spans="1:20" ht="15.6">
      <c r="A1942" s="2">
        <v>725</v>
      </c>
      <c r="B1942" s="10">
        <v>46285</v>
      </c>
      <c r="C1942" s="3">
        <f>YEAR(SalesDataTable[[#This Row],[Order Date]])</f>
        <v>2026</v>
      </c>
      <c r="D1942" s="13" t="str">
        <f>"Q"&amp;ROUNDUP(MONTH(SalesDataTable[[#This Row],[Order Date]])/3,0)</f>
        <v>Q3</v>
      </c>
      <c r="E1942" s="13">
        <f>MONTH(SalesDataTable[[#This Row],[Order Date]])</f>
        <v>9</v>
      </c>
      <c r="F1942" s="3" t="str">
        <f>TEXT(SalesDataTable[[#This Row],[Order Date]],"mmm")</f>
        <v>Sep</v>
      </c>
      <c r="G1942" s="3" t="s">
        <v>6</v>
      </c>
      <c r="H1942" s="3" t="s">
        <v>43</v>
      </c>
      <c r="I1942" s="3" t="s">
        <v>2</v>
      </c>
      <c r="J1942" s="3" t="s">
        <v>13</v>
      </c>
      <c r="K1942" s="3" t="s">
        <v>4</v>
      </c>
      <c r="L1942" s="3" t="s">
        <v>5</v>
      </c>
      <c r="M1942" s="7">
        <v>1</v>
      </c>
      <c r="N1942" s="4">
        <v>82.08</v>
      </c>
      <c r="O1942" s="5">
        <v>0.05</v>
      </c>
      <c r="P1942" s="4">
        <v>43.18</v>
      </c>
      <c r="Q1942" s="4">
        <f t="shared" si="120"/>
        <v>77.975999999999999</v>
      </c>
      <c r="R1942" s="4">
        <f t="shared" si="121"/>
        <v>43.18</v>
      </c>
      <c r="S1942" s="4">
        <f t="shared" si="122"/>
        <v>34.795999999999999</v>
      </c>
      <c r="T1942" s="6">
        <f t="shared" si="123"/>
        <v>0.44623986867754178</v>
      </c>
    </row>
    <row r="1943" spans="1:20" ht="15.6">
      <c r="A1943" s="2">
        <v>918</v>
      </c>
      <c r="B1943" s="10">
        <v>46285</v>
      </c>
      <c r="C1943" s="3">
        <f>YEAR(SalesDataTable[[#This Row],[Order Date]])</f>
        <v>2026</v>
      </c>
      <c r="D1943" s="13" t="str">
        <f>"Q"&amp;ROUNDUP(MONTH(SalesDataTable[[#This Row],[Order Date]])/3,0)</f>
        <v>Q3</v>
      </c>
      <c r="E1943" s="13">
        <f>MONTH(SalesDataTable[[#This Row],[Order Date]])</f>
        <v>9</v>
      </c>
      <c r="F1943" s="3" t="str">
        <f>TEXT(SalesDataTable[[#This Row],[Order Date]],"mmm")</f>
        <v>Sep</v>
      </c>
      <c r="G1943" s="3" t="s">
        <v>0</v>
      </c>
      <c r="H1943" s="3" t="s">
        <v>50</v>
      </c>
      <c r="I1943" s="3" t="s">
        <v>2</v>
      </c>
      <c r="J1943" s="3" t="s">
        <v>3</v>
      </c>
      <c r="K1943" s="3" t="s">
        <v>4</v>
      </c>
      <c r="L1943" s="3" t="s">
        <v>22</v>
      </c>
      <c r="M1943" s="7">
        <v>1</v>
      </c>
      <c r="N1943" s="4">
        <v>50.3</v>
      </c>
      <c r="O1943" s="5">
        <v>0.05</v>
      </c>
      <c r="P1943" s="4">
        <v>22.14</v>
      </c>
      <c r="Q1943" s="4">
        <f t="shared" si="120"/>
        <v>47.784999999999997</v>
      </c>
      <c r="R1943" s="4">
        <f t="shared" si="121"/>
        <v>22.14</v>
      </c>
      <c r="S1943" s="4">
        <f t="shared" si="122"/>
        <v>25.644999999999996</v>
      </c>
      <c r="T1943" s="6">
        <f t="shared" si="123"/>
        <v>0.53667468870984614</v>
      </c>
    </row>
    <row r="1944" spans="1:20" ht="15.6">
      <c r="A1944" s="2">
        <v>1442</v>
      </c>
      <c r="B1944" s="10">
        <v>46285</v>
      </c>
      <c r="C1944" s="3">
        <f>YEAR(SalesDataTable[[#This Row],[Order Date]])</f>
        <v>2026</v>
      </c>
      <c r="D1944" s="13" t="str">
        <f>"Q"&amp;ROUNDUP(MONTH(SalesDataTable[[#This Row],[Order Date]])/3,0)</f>
        <v>Q3</v>
      </c>
      <c r="E1944" s="13">
        <f>MONTH(SalesDataTable[[#This Row],[Order Date]])</f>
        <v>9</v>
      </c>
      <c r="F1944" s="3" t="str">
        <f>TEXT(SalesDataTable[[#This Row],[Order Date]],"mmm")</f>
        <v>Sep</v>
      </c>
      <c r="G1944" s="3" t="s">
        <v>11</v>
      </c>
      <c r="H1944" s="3" t="s">
        <v>52</v>
      </c>
      <c r="I1944" s="3" t="s">
        <v>2</v>
      </c>
      <c r="J1944" s="3" t="s">
        <v>13</v>
      </c>
      <c r="K1944" s="3" t="s">
        <v>14</v>
      </c>
      <c r="L1944" s="3" t="s">
        <v>32</v>
      </c>
      <c r="M1944" s="7">
        <v>1</v>
      </c>
      <c r="N1944" s="4">
        <v>47.68</v>
      </c>
      <c r="O1944" s="5">
        <v>0.1</v>
      </c>
      <c r="P1944" s="4">
        <v>18.03</v>
      </c>
      <c r="Q1944" s="4">
        <f t="shared" si="120"/>
        <v>42.911999999999999</v>
      </c>
      <c r="R1944" s="4">
        <f t="shared" si="121"/>
        <v>18.03</v>
      </c>
      <c r="S1944" s="4">
        <f t="shared" si="122"/>
        <v>24.881999999999998</v>
      </c>
      <c r="T1944" s="6">
        <f t="shared" si="123"/>
        <v>0.57983780760626391</v>
      </c>
    </row>
    <row r="1945" spans="1:20" ht="15.6">
      <c r="A1945" s="2">
        <v>4290</v>
      </c>
      <c r="B1945" s="10">
        <v>46285</v>
      </c>
      <c r="C1945" s="3">
        <f>YEAR(SalesDataTable[[#This Row],[Order Date]])</f>
        <v>2026</v>
      </c>
      <c r="D1945" s="13" t="str">
        <f>"Q"&amp;ROUNDUP(MONTH(SalesDataTable[[#This Row],[Order Date]])/3,0)</f>
        <v>Q3</v>
      </c>
      <c r="E1945" s="13">
        <f>MONTH(SalesDataTable[[#This Row],[Order Date]])</f>
        <v>9</v>
      </c>
      <c r="F1945" s="3" t="str">
        <f>TEXT(SalesDataTable[[#This Row],[Order Date]],"mmm")</f>
        <v>Sep</v>
      </c>
      <c r="G1945" s="3" t="s">
        <v>11</v>
      </c>
      <c r="H1945" s="3" t="s">
        <v>12</v>
      </c>
      <c r="I1945" s="3" t="s">
        <v>19</v>
      </c>
      <c r="J1945" s="3" t="s">
        <v>3</v>
      </c>
      <c r="K1945" s="3" t="s">
        <v>4</v>
      </c>
      <c r="L1945" s="3" t="s">
        <v>22</v>
      </c>
      <c r="M1945" s="7">
        <v>2</v>
      </c>
      <c r="N1945" s="4">
        <v>51.48</v>
      </c>
      <c r="O1945" s="5">
        <v>0.05</v>
      </c>
      <c r="P1945" s="4">
        <v>22.38</v>
      </c>
      <c r="Q1945" s="4">
        <f t="shared" si="120"/>
        <v>97.811999999999983</v>
      </c>
      <c r="R1945" s="4">
        <f t="shared" si="121"/>
        <v>44.76</v>
      </c>
      <c r="S1945" s="4">
        <f t="shared" si="122"/>
        <v>53.051999999999985</v>
      </c>
      <c r="T1945" s="6">
        <f t="shared" si="123"/>
        <v>0.54238743712427917</v>
      </c>
    </row>
    <row r="1946" spans="1:20" ht="15.6">
      <c r="A1946" s="2">
        <v>4666</v>
      </c>
      <c r="B1946" s="10">
        <v>46285</v>
      </c>
      <c r="C1946" s="3">
        <f>YEAR(SalesDataTable[[#This Row],[Order Date]])</f>
        <v>2026</v>
      </c>
      <c r="D1946" s="13" t="str">
        <f>"Q"&amp;ROUNDUP(MONTH(SalesDataTable[[#This Row],[Order Date]])/3,0)</f>
        <v>Q3</v>
      </c>
      <c r="E1946" s="13">
        <f>MONTH(SalesDataTable[[#This Row],[Order Date]])</f>
        <v>9</v>
      </c>
      <c r="F1946" s="3" t="str">
        <f>TEXT(SalesDataTable[[#This Row],[Order Date]],"mmm")</f>
        <v>Sep</v>
      </c>
      <c r="G1946" s="3" t="s">
        <v>11</v>
      </c>
      <c r="H1946" s="3" t="s">
        <v>18</v>
      </c>
      <c r="I1946" s="3" t="s">
        <v>2</v>
      </c>
      <c r="J1946" s="3" t="s">
        <v>16</v>
      </c>
      <c r="K1946" s="3" t="s">
        <v>34</v>
      </c>
      <c r="L1946" s="3" t="s">
        <v>38</v>
      </c>
      <c r="M1946" s="7">
        <v>2</v>
      </c>
      <c r="N1946" s="4">
        <v>123.73</v>
      </c>
      <c r="O1946" s="5">
        <v>0</v>
      </c>
      <c r="P1946" s="4">
        <v>68.459999999999994</v>
      </c>
      <c r="Q1946" s="4">
        <f t="shared" si="120"/>
        <v>247.46</v>
      </c>
      <c r="R1946" s="4">
        <f t="shared" si="121"/>
        <v>136.91999999999999</v>
      </c>
      <c r="S1946" s="4">
        <f t="shared" si="122"/>
        <v>110.54000000000002</v>
      </c>
      <c r="T1946" s="6">
        <f t="shared" si="123"/>
        <v>0.44669845631617239</v>
      </c>
    </row>
    <row r="1947" spans="1:20" ht="15.6">
      <c r="A1947" s="2">
        <v>234</v>
      </c>
      <c r="B1947" s="10">
        <v>46286</v>
      </c>
      <c r="C1947" s="3">
        <f>YEAR(SalesDataTable[[#This Row],[Order Date]])</f>
        <v>2026</v>
      </c>
      <c r="D1947" s="13" t="str">
        <f>"Q"&amp;ROUNDUP(MONTH(SalesDataTable[[#This Row],[Order Date]])/3,0)</f>
        <v>Q3</v>
      </c>
      <c r="E1947" s="13">
        <f>MONTH(SalesDataTable[[#This Row],[Order Date]])</f>
        <v>9</v>
      </c>
      <c r="F1947" s="3" t="str">
        <f>TEXT(SalesDataTable[[#This Row],[Order Date]],"mmm")</f>
        <v>Sep</v>
      </c>
      <c r="G1947" s="3" t="s">
        <v>11</v>
      </c>
      <c r="H1947" s="3" t="s">
        <v>25</v>
      </c>
      <c r="I1947" s="3" t="s">
        <v>2</v>
      </c>
      <c r="J1947" s="3" t="s">
        <v>16</v>
      </c>
      <c r="K1947" s="3" t="s">
        <v>9</v>
      </c>
      <c r="L1947" s="3" t="s">
        <v>17</v>
      </c>
      <c r="M1947" s="7">
        <v>2</v>
      </c>
      <c r="N1947" s="4">
        <v>146.81</v>
      </c>
      <c r="O1947" s="5">
        <v>0</v>
      </c>
      <c r="P1947" s="4">
        <v>79.72</v>
      </c>
      <c r="Q1947" s="4">
        <f t="shared" si="120"/>
        <v>293.62</v>
      </c>
      <c r="R1947" s="4">
        <f t="shared" si="121"/>
        <v>159.44</v>
      </c>
      <c r="S1947" s="4">
        <f t="shared" si="122"/>
        <v>134.18</v>
      </c>
      <c r="T1947" s="6">
        <f t="shared" si="123"/>
        <v>0.45698521899053202</v>
      </c>
    </row>
    <row r="1948" spans="1:20" ht="15.6">
      <c r="A1948" s="2">
        <v>802</v>
      </c>
      <c r="B1948" s="10">
        <v>46286</v>
      </c>
      <c r="C1948" s="3">
        <f>YEAR(SalesDataTable[[#This Row],[Order Date]])</f>
        <v>2026</v>
      </c>
      <c r="D1948" s="13" t="str">
        <f>"Q"&amp;ROUNDUP(MONTH(SalesDataTable[[#This Row],[Order Date]])/3,0)</f>
        <v>Q3</v>
      </c>
      <c r="E1948" s="13">
        <f>MONTH(SalesDataTable[[#This Row],[Order Date]])</f>
        <v>9</v>
      </c>
      <c r="F1948" s="3" t="str">
        <f>TEXT(SalesDataTable[[#This Row],[Order Date]],"mmm")</f>
        <v>Sep</v>
      </c>
      <c r="G1948" s="3" t="s">
        <v>6</v>
      </c>
      <c r="H1948" s="3" t="s">
        <v>43</v>
      </c>
      <c r="I1948" s="3" t="s">
        <v>19</v>
      </c>
      <c r="J1948" s="3" t="s">
        <v>3</v>
      </c>
      <c r="K1948" s="3" t="s">
        <v>14</v>
      </c>
      <c r="L1948" s="3" t="s">
        <v>48</v>
      </c>
      <c r="M1948" s="7">
        <v>2</v>
      </c>
      <c r="N1948" s="4">
        <v>167.16</v>
      </c>
      <c r="O1948" s="5">
        <v>0</v>
      </c>
      <c r="P1948" s="4">
        <v>88.51</v>
      </c>
      <c r="Q1948" s="4">
        <f t="shared" si="120"/>
        <v>334.32</v>
      </c>
      <c r="R1948" s="4">
        <f t="shared" si="121"/>
        <v>177.02</v>
      </c>
      <c r="S1948" s="4">
        <f t="shared" si="122"/>
        <v>157.29999999999998</v>
      </c>
      <c r="T1948" s="6">
        <f t="shared" si="123"/>
        <v>0.4705072983967456</v>
      </c>
    </row>
    <row r="1949" spans="1:20" ht="15.6">
      <c r="A1949" s="2">
        <v>1942</v>
      </c>
      <c r="B1949" s="10">
        <v>46286</v>
      </c>
      <c r="C1949" s="3">
        <f>YEAR(SalesDataTable[[#This Row],[Order Date]])</f>
        <v>2026</v>
      </c>
      <c r="D1949" s="13" t="str">
        <f>"Q"&amp;ROUNDUP(MONTH(SalesDataTable[[#This Row],[Order Date]])/3,0)</f>
        <v>Q3</v>
      </c>
      <c r="E1949" s="13">
        <f>MONTH(SalesDataTable[[#This Row],[Order Date]])</f>
        <v>9</v>
      </c>
      <c r="F1949" s="3" t="str">
        <f>TEXT(SalesDataTable[[#This Row],[Order Date]],"mmm")</f>
        <v>Sep</v>
      </c>
      <c r="G1949" s="3" t="s">
        <v>11</v>
      </c>
      <c r="H1949" s="3" t="s">
        <v>12</v>
      </c>
      <c r="I1949" s="3" t="s">
        <v>2</v>
      </c>
      <c r="J1949" s="3" t="s">
        <v>13</v>
      </c>
      <c r="K1949" s="3" t="s">
        <v>4</v>
      </c>
      <c r="L1949" s="3" t="s">
        <v>5</v>
      </c>
      <c r="M1949" s="7">
        <v>1</v>
      </c>
      <c r="N1949" s="4">
        <v>83.69</v>
      </c>
      <c r="O1949" s="5">
        <v>0</v>
      </c>
      <c r="P1949" s="4">
        <v>42.76</v>
      </c>
      <c r="Q1949" s="4">
        <f t="shared" si="120"/>
        <v>83.69</v>
      </c>
      <c r="R1949" s="4">
        <f t="shared" si="121"/>
        <v>42.76</v>
      </c>
      <c r="S1949" s="4">
        <f t="shared" si="122"/>
        <v>40.93</v>
      </c>
      <c r="T1949" s="6">
        <f t="shared" si="123"/>
        <v>0.48906679412116144</v>
      </c>
    </row>
    <row r="1950" spans="1:20" ht="15.6">
      <c r="A1950" s="2">
        <v>2200</v>
      </c>
      <c r="B1950" s="10">
        <v>46286</v>
      </c>
      <c r="C1950" s="3">
        <f>YEAR(SalesDataTable[[#This Row],[Order Date]])</f>
        <v>2026</v>
      </c>
      <c r="D1950" s="13" t="str">
        <f>"Q"&amp;ROUNDUP(MONTH(SalesDataTable[[#This Row],[Order Date]])/3,0)</f>
        <v>Q3</v>
      </c>
      <c r="E1950" s="13">
        <f>MONTH(SalesDataTable[[#This Row],[Order Date]])</f>
        <v>9</v>
      </c>
      <c r="F1950" s="3" t="str">
        <f>TEXT(SalesDataTable[[#This Row],[Order Date]],"mmm")</f>
        <v>Sep</v>
      </c>
      <c r="G1950" s="3" t="s">
        <v>0</v>
      </c>
      <c r="H1950" s="3" t="s">
        <v>1</v>
      </c>
      <c r="I1950" s="3" t="s">
        <v>2</v>
      </c>
      <c r="J1950" s="3" t="s">
        <v>13</v>
      </c>
      <c r="K1950" s="3" t="s">
        <v>4</v>
      </c>
      <c r="L1950" s="3" t="s">
        <v>26</v>
      </c>
      <c r="M1950" s="7">
        <v>1</v>
      </c>
      <c r="N1950" s="4">
        <v>40.4</v>
      </c>
      <c r="O1950" s="5">
        <v>0.15</v>
      </c>
      <c r="P1950" s="4">
        <v>16.47</v>
      </c>
      <c r="Q1950" s="4">
        <f t="shared" si="120"/>
        <v>34.339999999999996</v>
      </c>
      <c r="R1950" s="4">
        <f t="shared" si="121"/>
        <v>16.47</v>
      </c>
      <c r="S1950" s="4">
        <f t="shared" si="122"/>
        <v>17.869999999999997</v>
      </c>
      <c r="T1950" s="6">
        <f t="shared" si="123"/>
        <v>0.52038439138031445</v>
      </c>
    </row>
    <row r="1951" spans="1:20" ht="15.6">
      <c r="A1951" s="2">
        <v>2236</v>
      </c>
      <c r="B1951" s="10">
        <v>46286</v>
      </c>
      <c r="C1951" s="3">
        <f>YEAR(SalesDataTable[[#This Row],[Order Date]])</f>
        <v>2026</v>
      </c>
      <c r="D1951" s="13" t="str">
        <f>"Q"&amp;ROUNDUP(MONTH(SalesDataTable[[#This Row],[Order Date]])/3,0)</f>
        <v>Q3</v>
      </c>
      <c r="E1951" s="13">
        <f>MONTH(SalesDataTable[[#This Row],[Order Date]])</f>
        <v>9</v>
      </c>
      <c r="F1951" s="3" t="str">
        <f>TEXT(SalesDataTable[[#This Row],[Order Date]],"mmm")</f>
        <v>Sep</v>
      </c>
      <c r="G1951" s="3" t="s">
        <v>6</v>
      </c>
      <c r="H1951" s="3" t="s">
        <v>41</v>
      </c>
      <c r="I1951" s="3" t="s">
        <v>2</v>
      </c>
      <c r="J1951" s="3" t="s">
        <v>3</v>
      </c>
      <c r="K1951" s="3" t="s">
        <v>9</v>
      </c>
      <c r="L1951" s="3" t="s">
        <v>17</v>
      </c>
      <c r="M1951" s="7">
        <v>3</v>
      </c>
      <c r="N1951" s="4">
        <v>143.31</v>
      </c>
      <c r="O1951" s="5">
        <v>0</v>
      </c>
      <c r="P1951" s="4">
        <v>81.36</v>
      </c>
      <c r="Q1951" s="4">
        <f t="shared" si="120"/>
        <v>429.93</v>
      </c>
      <c r="R1951" s="4">
        <f t="shared" si="121"/>
        <v>244.07999999999998</v>
      </c>
      <c r="S1951" s="4">
        <f t="shared" si="122"/>
        <v>185.85000000000002</v>
      </c>
      <c r="T1951" s="6">
        <f t="shared" si="123"/>
        <v>0.43227967343521045</v>
      </c>
    </row>
    <row r="1952" spans="1:20" ht="15.6">
      <c r="A1952" s="2">
        <v>4041</v>
      </c>
      <c r="B1952" s="10">
        <v>46286</v>
      </c>
      <c r="C1952" s="3">
        <f>YEAR(SalesDataTable[[#This Row],[Order Date]])</f>
        <v>2026</v>
      </c>
      <c r="D1952" s="13" t="str">
        <f>"Q"&amp;ROUNDUP(MONTH(SalesDataTable[[#This Row],[Order Date]])/3,0)</f>
        <v>Q3</v>
      </c>
      <c r="E1952" s="13">
        <f>MONTH(SalesDataTable[[#This Row],[Order Date]])</f>
        <v>9</v>
      </c>
      <c r="F1952" s="3" t="str">
        <f>TEXT(SalesDataTable[[#This Row],[Order Date]],"mmm")</f>
        <v>Sep</v>
      </c>
      <c r="G1952" s="3" t="s">
        <v>6</v>
      </c>
      <c r="H1952" s="3" t="s">
        <v>41</v>
      </c>
      <c r="I1952" s="3" t="s">
        <v>8</v>
      </c>
      <c r="J1952" s="3" t="s">
        <v>3</v>
      </c>
      <c r="K1952" s="3" t="s">
        <v>34</v>
      </c>
      <c r="L1952" s="3" t="s">
        <v>45</v>
      </c>
      <c r="M1952" s="7">
        <v>15</v>
      </c>
      <c r="N1952" s="4">
        <v>51.1</v>
      </c>
      <c r="O1952" s="5">
        <v>0.1</v>
      </c>
      <c r="P1952" s="4">
        <v>21.9</v>
      </c>
      <c r="Q1952" s="4">
        <f t="shared" si="120"/>
        <v>689.85</v>
      </c>
      <c r="R1952" s="4">
        <f t="shared" si="121"/>
        <v>328.5</v>
      </c>
      <c r="S1952" s="4">
        <f t="shared" si="122"/>
        <v>361.35</v>
      </c>
      <c r="T1952" s="6">
        <f t="shared" si="123"/>
        <v>0.52380952380952384</v>
      </c>
    </row>
    <row r="1953" spans="1:20" ht="15.6">
      <c r="A1953" s="2">
        <v>4435</v>
      </c>
      <c r="B1953" s="10">
        <v>46286</v>
      </c>
      <c r="C1953" s="3">
        <f>YEAR(SalesDataTable[[#This Row],[Order Date]])</f>
        <v>2026</v>
      </c>
      <c r="D1953" s="13" t="str">
        <f>"Q"&amp;ROUNDUP(MONTH(SalesDataTable[[#This Row],[Order Date]])/3,0)</f>
        <v>Q3</v>
      </c>
      <c r="E1953" s="13">
        <f>MONTH(SalesDataTable[[#This Row],[Order Date]])</f>
        <v>9</v>
      </c>
      <c r="F1953" s="3" t="str">
        <f>TEXT(SalesDataTable[[#This Row],[Order Date]],"mmm")</f>
        <v>Sep</v>
      </c>
      <c r="G1953" s="3" t="s">
        <v>20</v>
      </c>
      <c r="H1953" s="3" t="s">
        <v>47</v>
      </c>
      <c r="I1953" s="3" t="s">
        <v>28</v>
      </c>
      <c r="J1953" s="3" t="s">
        <v>13</v>
      </c>
      <c r="K1953" s="3" t="s">
        <v>9</v>
      </c>
      <c r="L1953" s="3" t="s">
        <v>17</v>
      </c>
      <c r="M1953" s="7">
        <v>1</v>
      </c>
      <c r="N1953" s="4">
        <v>146.33000000000001</v>
      </c>
      <c r="O1953" s="5">
        <v>0</v>
      </c>
      <c r="P1953" s="4">
        <v>80.05</v>
      </c>
      <c r="Q1953" s="4">
        <f t="shared" si="120"/>
        <v>146.33000000000001</v>
      </c>
      <c r="R1953" s="4">
        <f t="shared" si="121"/>
        <v>80.05</v>
      </c>
      <c r="S1953" s="4">
        <f t="shared" si="122"/>
        <v>66.280000000000015</v>
      </c>
      <c r="T1953" s="6">
        <f t="shared" si="123"/>
        <v>0.45294881432378875</v>
      </c>
    </row>
    <row r="1954" spans="1:20" ht="15.6">
      <c r="A1954" s="2">
        <v>305</v>
      </c>
      <c r="B1954" s="10">
        <v>46287</v>
      </c>
      <c r="C1954" s="3">
        <f>YEAR(SalesDataTable[[#This Row],[Order Date]])</f>
        <v>2026</v>
      </c>
      <c r="D1954" s="13" t="str">
        <f>"Q"&amp;ROUNDUP(MONTH(SalesDataTable[[#This Row],[Order Date]])/3,0)</f>
        <v>Q3</v>
      </c>
      <c r="E1954" s="13">
        <f>MONTH(SalesDataTable[[#This Row],[Order Date]])</f>
        <v>9</v>
      </c>
      <c r="F1954" s="3" t="str">
        <f>TEXT(SalesDataTable[[#This Row],[Order Date]],"mmm")</f>
        <v>Sep</v>
      </c>
      <c r="G1954" s="3" t="s">
        <v>20</v>
      </c>
      <c r="H1954" s="3" t="s">
        <v>33</v>
      </c>
      <c r="I1954" s="3" t="s">
        <v>2</v>
      </c>
      <c r="J1954" s="3" t="s">
        <v>3</v>
      </c>
      <c r="K1954" s="3" t="s">
        <v>14</v>
      </c>
      <c r="L1954" s="3" t="s">
        <v>44</v>
      </c>
      <c r="M1954" s="7">
        <v>1</v>
      </c>
      <c r="N1954" s="4">
        <v>130.69999999999999</v>
      </c>
      <c r="O1954" s="5">
        <v>0.05</v>
      </c>
      <c r="P1954" s="4">
        <v>68.23</v>
      </c>
      <c r="Q1954" s="4">
        <f t="shared" si="120"/>
        <v>124.16499999999998</v>
      </c>
      <c r="R1954" s="4">
        <f t="shared" si="121"/>
        <v>68.23</v>
      </c>
      <c r="S1954" s="4">
        <f t="shared" si="122"/>
        <v>55.934999999999974</v>
      </c>
      <c r="T1954" s="6">
        <f t="shared" si="123"/>
        <v>0.45048926831232622</v>
      </c>
    </row>
    <row r="1955" spans="1:20" ht="15.6">
      <c r="A1955" s="2">
        <v>808</v>
      </c>
      <c r="B1955" s="10">
        <v>46287</v>
      </c>
      <c r="C1955" s="3">
        <f>YEAR(SalesDataTable[[#This Row],[Order Date]])</f>
        <v>2026</v>
      </c>
      <c r="D1955" s="13" t="str">
        <f>"Q"&amp;ROUNDUP(MONTH(SalesDataTable[[#This Row],[Order Date]])/3,0)</f>
        <v>Q3</v>
      </c>
      <c r="E1955" s="13">
        <f>MONTH(SalesDataTable[[#This Row],[Order Date]])</f>
        <v>9</v>
      </c>
      <c r="F1955" s="3" t="str">
        <f>TEXT(SalesDataTable[[#This Row],[Order Date]],"mmm")</f>
        <v>Sep</v>
      </c>
      <c r="G1955" s="3" t="s">
        <v>6</v>
      </c>
      <c r="H1955" s="3" t="s">
        <v>43</v>
      </c>
      <c r="I1955" s="3" t="s">
        <v>8</v>
      </c>
      <c r="J1955" s="3" t="s">
        <v>16</v>
      </c>
      <c r="K1955" s="3" t="s">
        <v>34</v>
      </c>
      <c r="L1955" s="3" t="s">
        <v>35</v>
      </c>
      <c r="M1955" s="7">
        <v>8</v>
      </c>
      <c r="N1955" s="4">
        <v>39.630000000000003</v>
      </c>
      <c r="O1955" s="5">
        <v>0.15</v>
      </c>
      <c r="P1955" s="4">
        <v>14.61</v>
      </c>
      <c r="Q1955" s="4">
        <f t="shared" si="120"/>
        <v>269.48400000000004</v>
      </c>
      <c r="R1955" s="4">
        <f t="shared" si="121"/>
        <v>116.88</v>
      </c>
      <c r="S1955" s="4">
        <f t="shared" si="122"/>
        <v>152.60400000000004</v>
      </c>
      <c r="T1955" s="6">
        <f t="shared" si="123"/>
        <v>0.56628222825844954</v>
      </c>
    </row>
    <row r="1956" spans="1:20" ht="15.6">
      <c r="A1956" s="2">
        <v>1029</v>
      </c>
      <c r="B1956" s="10">
        <v>46287</v>
      </c>
      <c r="C1956" s="3">
        <f>YEAR(SalesDataTable[[#This Row],[Order Date]])</f>
        <v>2026</v>
      </c>
      <c r="D1956" s="13" t="str">
        <f>"Q"&amp;ROUNDUP(MONTH(SalesDataTable[[#This Row],[Order Date]])/3,0)</f>
        <v>Q3</v>
      </c>
      <c r="E1956" s="13">
        <f>MONTH(SalesDataTable[[#This Row],[Order Date]])</f>
        <v>9</v>
      </c>
      <c r="F1956" s="3" t="str">
        <f>TEXT(SalesDataTable[[#This Row],[Order Date]],"mmm")</f>
        <v>Sep</v>
      </c>
      <c r="G1956" s="3" t="s">
        <v>6</v>
      </c>
      <c r="H1956" s="3" t="s">
        <v>27</v>
      </c>
      <c r="I1956" s="3" t="s">
        <v>2</v>
      </c>
      <c r="J1956" s="3" t="s">
        <v>3</v>
      </c>
      <c r="K1956" s="3" t="s">
        <v>14</v>
      </c>
      <c r="L1956" s="3" t="s">
        <v>44</v>
      </c>
      <c r="M1956" s="7">
        <v>1</v>
      </c>
      <c r="N1956" s="4">
        <v>132.36000000000001</v>
      </c>
      <c r="O1956" s="5">
        <v>0.05</v>
      </c>
      <c r="P1956" s="4">
        <v>66.63</v>
      </c>
      <c r="Q1956" s="4">
        <f t="shared" si="120"/>
        <v>125.742</v>
      </c>
      <c r="R1956" s="4">
        <f t="shared" si="121"/>
        <v>66.63</v>
      </c>
      <c r="S1956" s="4">
        <f t="shared" si="122"/>
        <v>59.112000000000009</v>
      </c>
      <c r="T1956" s="6">
        <f t="shared" si="123"/>
        <v>0.47010545402490822</v>
      </c>
    </row>
    <row r="1957" spans="1:20" ht="15.6">
      <c r="A1957" s="2">
        <v>1721</v>
      </c>
      <c r="B1957" s="10">
        <v>46287</v>
      </c>
      <c r="C1957" s="3">
        <f>YEAR(SalesDataTable[[#This Row],[Order Date]])</f>
        <v>2026</v>
      </c>
      <c r="D1957" s="13" t="str">
        <f>"Q"&amp;ROUNDUP(MONTH(SalesDataTable[[#This Row],[Order Date]])/3,0)</f>
        <v>Q3</v>
      </c>
      <c r="E1957" s="13">
        <f>MONTH(SalesDataTable[[#This Row],[Order Date]])</f>
        <v>9</v>
      </c>
      <c r="F1957" s="3" t="str">
        <f>TEXT(SalesDataTable[[#This Row],[Order Date]],"mmm")</f>
        <v>Sep</v>
      </c>
      <c r="G1957" s="3" t="s">
        <v>20</v>
      </c>
      <c r="H1957" s="3" t="s">
        <v>31</v>
      </c>
      <c r="I1957" s="3" t="s">
        <v>2</v>
      </c>
      <c r="J1957" s="3" t="s">
        <v>16</v>
      </c>
      <c r="K1957" s="3" t="s">
        <v>9</v>
      </c>
      <c r="L1957" s="3" t="s">
        <v>37</v>
      </c>
      <c r="M1957" s="7">
        <v>1</v>
      </c>
      <c r="N1957" s="4">
        <v>156.81</v>
      </c>
      <c r="O1957" s="5">
        <v>0</v>
      </c>
      <c r="P1957" s="4">
        <v>78.2</v>
      </c>
      <c r="Q1957" s="4">
        <f t="shared" si="120"/>
        <v>156.81</v>
      </c>
      <c r="R1957" s="4">
        <f t="shared" si="121"/>
        <v>78.2</v>
      </c>
      <c r="S1957" s="4">
        <f t="shared" si="122"/>
        <v>78.61</v>
      </c>
      <c r="T1957" s="6">
        <f t="shared" si="123"/>
        <v>0.50130731458452904</v>
      </c>
    </row>
    <row r="1958" spans="1:20" ht="15.6">
      <c r="A1958" s="2">
        <v>2425</v>
      </c>
      <c r="B1958" s="10">
        <v>46287</v>
      </c>
      <c r="C1958" s="3">
        <f>YEAR(SalesDataTable[[#This Row],[Order Date]])</f>
        <v>2026</v>
      </c>
      <c r="D1958" s="13" t="str">
        <f>"Q"&amp;ROUNDUP(MONTH(SalesDataTable[[#This Row],[Order Date]])/3,0)</f>
        <v>Q3</v>
      </c>
      <c r="E1958" s="13">
        <f>MONTH(SalesDataTable[[#This Row],[Order Date]])</f>
        <v>9</v>
      </c>
      <c r="F1958" s="3" t="str">
        <f>TEXT(SalesDataTable[[#This Row],[Order Date]],"mmm")</f>
        <v>Sep</v>
      </c>
      <c r="G1958" s="3" t="s">
        <v>20</v>
      </c>
      <c r="H1958" s="3" t="s">
        <v>33</v>
      </c>
      <c r="I1958" s="3" t="s">
        <v>28</v>
      </c>
      <c r="J1958" s="3" t="s">
        <v>13</v>
      </c>
      <c r="K1958" s="3" t="s">
        <v>14</v>
      </c>
      <c r="L1958" s="3" t="s">
        <v>44</v>
      </c>
      <c r="M1958" s="7">
        <v>3</v>
      </c>
      <c r="N1958" s="4">
        <v>134.52000000000001</v>
      </c>
      <c r="O1958" s="5">
        <v>0.05</v>
      </c>
      <c r="P1958" s="4">
        <v>65.19</v>
      </c>
      <c r="Q1958" s="4">
        <f t="shared" si="120"/>
        <v>383.38200000000006</v>
      </c>
      <c r="R1958" s="4">
        <f t="shared" si="121"/>
        <v>195.57</v>
      </c>
      <c r="S1958" s="4">
        <f t="shared" si="122"/>
        <v>187.81200000000007</v>
      </c>
      <c r="T1958" s="6">
        <f t="shared" si="123"/>
        <v>0.48988215409174152</v>
      </c>
    </row>
    <row r="1959" spans="1:20" ht="15.6">
      <c r="A1959" s="2">
        <v>3322</v>
      </c>
      <c r="B1959" s="10">
        <v>46287</v>
      </c>
      <c r="C1959" s="3">
        <f>YEAR(SalesDataTable[[#This Row],[Order Date]])</f>
        <v>2026</v>
      </c>
      <c r="D1959" s="13" t="str">
        <f>"Q"&amp;ROUNDUP(MONTH(SalesDataTable[[#This Row],[Order Date]])/3,0)</f>
        <v>Q3</v>
      </c>
      <c r="E1959" s="13">
        <f>MONTH(SalesDataTable[[#This Row],[Order Date]])</f>
        <v>9</v>
      </c>
      <c r="F1959" s="3" t="str">
        <f>TEXT(SalesDataTable[[#This Row],[Order Date]],"mmm")</f>
        <v>Sep</v>
      </c>
      <c r="G1959" s="3" t="s">
        <v>20</v>
      </c>
      <c r="H1959" s="3" t="s">
        <v>33</v>
      </c>
      <c r="I1959" s="3" t="s">
        <v>2</v>
      </c>
      <c r="J1959" s="3" t="s">
        <v>3</v>
      </c>
      <c r="K1959" s="3" t="s">
        <v>23</v>
      </c>
      <c r="L1959" s="3" t="s">
        <v>51</v>
      </c>
      <c r="M1959" s="7">
        <v>1</v>
      </c>
      <c r="N1959" s="4">
        <v>124.51</v>
      </c>
      <c r="O1959" s="5">
        <v>0</v>
      </c>
      <c r="P1959" s="4">
        <v>59.97</v>
      </c>
      <c r="Q1959" s="4">
        <f t="shared" si="120"/>
        <v>124.51</v>
      </c>
      <c r="R1959" s="4">
        <f t="shared" si="121"/>
        <v>59.97</v>
      </c>
      <c r="S1959" s="4">
        <f t="shared" si="122"/>
        <v>64.540000000000006</v>
      </c>
      <c r="T1959" s="6">
        <f t="shared" si="123"/>
        <v>0.51835193960324477</v>
      </c>
    </row>
    <row r="1960" spans="1:20" ht="15.6">
      <c r="A1960" s="2">
        <v>3821</v>
      </c>
      <c r="B1960" s="10">
        <v>46287</v>
      </c>
      <c r="C1960" s="3">
        <f>YEAR(SalesDataTable[[#This Row],[Order Date]])</f>
        <v>2026</v>
      </c>
      <c r="D1960" s="13" t="str">
        <f>"Q"&amp;ROUNDUP(MONTH(SalesDataTable[[#This Row],[Order Date]])/3,0)</f>
        <v>Q3</v>
      </c>
      <c r="E1960" s="13">
        <f>MONTH(SalesDataTable[[#This Row],[Order Date]])</f>
        <v>9</v>
      </c>
      <c r="F1960" s="3" t="str">
        <f>TEXT(SalesDataTable[[#This Row],[Order Date]],"mmm")</f>
        <v>Sep</v>
      </c>
      <c r="G1960" s="3" t="s">
        <v>11</v>
      </c>
      <c r="H1960" s="3" t="s">
        <v>18</v>
      </c>
      <c r="I1960" s="3" t="s">
        <v>2</v>
      </c>
      <c r="J1960" s="3" t="s">
        <v>3</v>
      </c>
      <c r="K1960" s="3" t="s">
        <v>9</v>
      </c>
      <c r="L1960" s="3" t="s">
        <v>17</v>
      </c>
      <c r="M1960" s="7">
        <v>1</v>
      </c>
      <c r="N1960" s="4">
        <v>141</v>
      </c>
      <c r="O1960" s="5">
        <v>0</v>
      </c>
      <c r="P1960" s="4">
        <v>79.010000000000005</v>
      </c>
      <c r="Q1960" s="4">
        <f t="shared" si="120"/>
        <v>141</v>
      </c>
      <c r="R1960" s="4">
        <f t="shared" si="121"/>
        <v>79.010000000000005</v>
      </c>
      <c r="S1960" s="4">
        <f t="shared" si="122"/>
        <v>61.989999999999995</v>
      </c>
      <c r="T1960" s="6">
        <f t="shared" si="123"/>
        <v>0.43964539007092196</v>
      </c>
    </row>
    <row r="1961" spans="1:20" ht="15.6">
      <c r="A1961" s="2">
        <v>3899</v>
      </c>
      <c r="B1961" s="10">
        <v>46287</v>
      </c>
      <c r="C1961" s="3">
        <f>YEAR(SalesDataTable[[#This Row],[Order Date]])</f>
        <v>2026</v>
      </c>
      <c r="D1961" s="13" t="str">
        <f>"Q"&amp;ROUNDUP(MONTH(SalesDataTable[[#This Row],[Order Date]])/3,0)</f>
        <v>Q3</v>
      </c>
      <c r="E1961" s="13">
        <f>MONTH(SalesDataTable[[#This Row],[Order Date]])</f>
        <v>9</v>
      </c>
      <c r="F1961" s="3" t="str">
        <f>TEXT(SalesDataTable[[#This Row],[Order Date]],"mmm")</f>
        <v>Sep</v>
      </c>
      <c r="G1961" s="3" t="s">
        <v>20</v>
      </c>
      <c r="H1961" s="3" t="s">
        <v>21</v>
      </c>
      <c r="I1961" s="3" t="s">
        <v>8</v>
      </c>
      <c r="J1961" s="3" t="s">
        <v>3</v>
      </c>
      <c r="K1961" s="3" t="s">
        <v>23</v>
      </c>
      <c r="L1961" s="3" t="s">
        <v>51</v>
      </c>
      <c r="M1961" s="7">
        <v>6</v>
      </c>
      <c r="N1961" s="4">
        <v>121.7</v>
      </c>
      <c r="O1961" s="5">
        <v>0.15</v>
      </c>
      <c r="P1961" s="4">
        <v>61.26</v>
      </c>
      <c r="Q1961" s="4">
        <f t="shared" si="120"/>
        <v>620.67000000000007</v>
      </c>
      <c r="R1961" s="4">
        <f t="shared" si="121"/>
        <v>367.56</v>
      </c>
      <c r="S1961" s="4">
        <f t="shared" si="122"/>
        <v>253.11000000000007</v>
      </c>
      <c r="T1961" s="6">
        <f t="shared" si="123"/>
        <v>0.40780124703948967</v>
      </c>
    </row>
    <row r="1962" spans="1:20" ht="15.6">
      <c r="A1962" s="2">
        <v>4807</v>
      </c>
      <c r="B1962" s="10">
        <v>46287</v>
      </c>
      <c r="C1962" s="3">
        <f>YEAR(SalesDataTable[[#This Row],[Order Date]])</f>
        <v>2026</v>
      </c>
      <c r="D1962" s="13" t="str">
        <f>"Q"&amp;ROUNDUP(MONTH(SalesDataTable[[#This Row],[Order Date]])/3,0)</f>
        <v>Q3</v>
      </c>
      <c r="E1962" s="13">
        <f>MONTH(SalesDataTable[[#This Row],[Order Date]])</f>
        <v>9</v>
      </c>
      <c r="F1962" s="3" t="str">
        <f>TEXT(SalesDataTable[[#This Row],[Order Date]],"mmm")</f>
        <v>Sep</v>
      </c>
      <c r="G1962" s="3" t="s">
        <v>20</v>
      </c>
      <c r="H1962" s="3" t="s">
        <v>31</v>
      </c>
      <c r="I1962" s="3" t="s">
        <v>8</v>
      </c>
      <c r="J1962" s="3" t="s">
        <v>16</v>
      </c>
      <c r="K1962" s="3" t="s">
        <v>4</v>
      </c>
      <c r="L1962" s="3" t="s">
        <v>30</v>
      </c>
      <c r="M1962" s="7">
        <v>4</v>
      </c>
      <c r="N1962" s="4">
        <v>103.86</v>
      </c>
      <c r="O1962" s="5">
        <v>0.1</v>
      </c>
      <c r="P1962" s="4">
        <v>50.12</v>
      </c>
      <c r="Q1962" s="4">
        <f t="shared" si="120"/>
        <v>373.89600000000002</v>
      </c>
      <c r="R1962" s="4">
        <f t="shared" si="121"/>
        <v>200.48</v>
      </c>
      <c r="S1962" s="4">
        <f t="shared" si="122"/>
        <v>173.41600000000003</v>
      </c>
      <c r="T1962" s="6">
        <f t="shared" si="123"/>
        <v>0.46380811776536796</v>
      </c>
    </row>
    <row r="1963" spans="1:20" ht="15.6">
      <c r="A1963" s="2">
        <v>30</v>
      </c>
      <c r="B1963" s="10">
        <v>46288</v>
      </c>
      <c r="C1963" s="3">
        <f>YEAR(SalesDataTable[[#This Row],[Order Date]])</f>
        <v>2026</v>
      </c>
      <c r="D1963" s="13" t="str">
        <f>"Q"&amp;ROUNDUP(MONTH(SalesDataTable[[#This Row],[Order Date]])/3,0)</f>
        <v>Q3</v>
      </c>
      <c r="E1963" s="13">
        <f>MONTH(SalesDataTable[[#This Row],[Order Date]])</f>
        <v>9</v>
      </c>
      <c r="F1963" s="3" t="str">
        <f>TEXT(SalesDataTable[[#This Row],[Order Date]],"mmm")</f>
        <v>Sep</v>
      </c>
      <c r="G1963" s="3" t="s">
        <v>11</v>
      </c>
      <c r="H1963" s="3" t="s">
        <v>25</v>
      </c>
      <c r="I1963" s="3" t="s">
        <v>28</v>
      </c>
      <c r="J1963" s="3" t="s">
        <v>3</v>
      </c>
      <c r="K1963" s="3" t="s">
        <v>9</v>
      </c>
      <c r="L1963" s="3" t="s">
        <v>10</v>
      </c>
      <c r="M1963" s="7">
        <v>2</v>
      </c>
      <c r="N1963" s="4">
        <v>93.82</v>
      </c>
      <c r="O1963" s="5">
        <v>0.05</v>
      </c>
      <c r="P1963" s="4">
        <v>45.57</v>
      </c>
      <c r="Q1963" s="4">
        <f t="shared" si="120"/>
        <v>178.25799999999998</v>
      </c>
      <c r="R1963" s="4">
        <f t="shared" si="121"/>
        <v>91.14</v>
      </c>
      <c r="S1963" s="4">
        <f t="shared" si="122"/>
        <v>87.117999999999981</v>
      </c>
      <c r="T1963" s="6">
        <f t="shared" si="123"/>
        <v>0.48871859888476249</v>
      </c>
    </row>
    <row r="1964" spans="1:20" ht="15.6">
      <c r="A1964" s="2">
        <v>3027</v>
      </c>
      <c r="B1964" s="10">
        <v>46288</v>
      </c>
      <c r="C1964" s="3">
        <f>YEAR(SalesDataTable[[#This Row],[Order Date]])</f>
        <v>2026</v>
      </c>
      <c r="D1964" s="13" t="str">
        <f>"Q"&amp;ROUNDUP(MONTH(SalesDataTable[[#This Row],[Order Date]])/3,0)</f>
        <v>Q3</v>
      </c>
      <c r="E1964" s="13">
        <f>MONTH(SalesDataTable[[#This Row],[Order Date]])</f>
        <v>9</v>
      </c>
      <c r="F1964" s="3" t="str">
        <f>TEXT(SalesDataTable[[#This Row],[Order Date]],"mmm")</f>
        <v>Sep</v>
      </c>
      <c r="G1964" s="3" t="s">
        <v>20</v>
      </c>
      <c r="H1964" s="3" t="s">
        <v>33</v>
      </c>
      <c r="I1964" s="3" t="s">
        <v>8</v>
      </c>
      <c r="J1964" s="3" t="s">
        <v>16</v>
      </c>
      <c r="K1964" s="3" t="s">
        <v>9</v>
      </c>
      <c r="L1964" s="3" t="s">
        <v>37</v>
      </c>
      <c r="M1964" s="7">
        <v>8</v>
      </c>
      <c r="N1964" s="4">
        <v>155.13999999999999</v>
      </c>
      <c r="O1964" s="5">
        <v>0.1</v>
      </c>
      <c r="P1964" s="4">
        <v>76.87</v>
      </c>
      <c r="Q1964" s="4">
        <f t="shared" si="120"/>
        <v>1117.008</v>
      </c>
      <c r="R1964" s="4">
        <f t="shared" si="121"/>
        <v>614.96</v>
      </c>
      <c r="S1964" s="4">
        <f t="shared" si="122"/>
        <v>502.048</v>
      </c>
      <c r="T1964" s="6">
        <f t="shared" si="123"/>
        <v>0.44945783736553363</v>
      </c>
    </row>
    <row r="1965" spans="1:20" ht="15.6">
      <c r="A1965" s="2">
        <v>3690</v>
      </c>
      <c r="B1965" s="10">
        <v>46288</v>
      </c>
      <c r="C1965" s="3">
        <f>YEAR(SalesDataTable[[#This Row],[Order Date]])</f>
        <v>2026</v>
      </c>
      <c r="D1965" s="13" t="str">
        <f>"Q"&amp;ROUNDUP(MONTH(SalesDataTable[[#This Row],[Order Date]])/3,0)</f>
        <v>Q3</v>
      </c>
      <c r="E1965" s="13">
        <f>MONTH(SalesDataTable[[#This Row],[Order Date]])</f>
        <v>9</v>
      </c>
      <c r="F1965" s="3" t="str">
        <f>TEXT(SalesDataTable[[#This Row],[Order Date]],"mmm")</f>
        <v>Sep</v>
      </c>
      <c r="G1965" s="3" t="s">
        <v>20</v>
      </c>
      <c r="H1965" s="3" t="s">
        <v>33</v>
      </c>
      <c r="I1965" s="3" t="s">
        <v>2</v>
      </c>
      <c r="J1965" s="3" t="s">
        <v>3</v>
      </c>
      <c r="K1965" s="3" t="s">
        <v>9</v>
      </c>
      <c r="L1965" s="3" t="s">
        <v>10</v>
      </c>
      <c r="M1965" s="7">
        <v>3</v>
      </c>
      <c r="N1965" s="4">
        <v>92.14</v>
      </c>
      <c r="O1965" s="5">
        <v>0.05</v>
      </c>
      <c r="P1965" s="4">
        <v>45.25</v>
      </c>
      <c r="Q1965" s="4">
        <f t="shared" si="120"/>
        <v>262.59899999999999</v>
      </c>
      <c r="R1965" s="4">
        <f t="shared" si="121"/>
        <v>135.75</v>
      </c>
      <c r="S1965" s="4">
        <f t="shared" si="122"/>
        <v>126.84899999999999</v>
      </c>
      <c r="T1965" s="6">
        <f t="shared" si="123"/>
        <v>0.48305210606285626</v>
      </c>
    </row>
    <row r="1966" spans="1:20" ht="15.6">
      <c r="A1966" s="2">
        <v>600</v>
      </c>
      <c r="B1966" s="10">
        <v>46289</v>
      </c>
      <c r="C1966" s="3">
        <f>YEAR(SalesDataTable[[#This Row],[Order Date]])</f>
        <v>2026</v>
      </c>
      <c r="D1966" s="13" t="str">
        <f>"Q"&amp;ROUNDUP(MONTH(SalesDataTable[[#This Row],[Order Date]])/3,0)</f>
        <v>Q3</v>
      </c>
      <c r="E1966" s="13">
        <f>MONTH(SalesDataTable[[#This Row],[Order Date]])</f>
        <v>9</v>
      </c>
      <c r="F1966" s="3" t="str">
        <f>TEXT(SalesDataTable[[#This Row],[Order Date]],"mmm")</f>
        <v>Sep</v>
      </c>
      <c r="G1966" s="3" t="s">
        <v>6</v>
      </c>
      <c r="H1966" s="3" t="s">
        <v>43</v>
      </c>
      <c r="I1966" s="3" t="s">
        <v>19</v>
      </c>
      <c r="J1966" s="3" t="s">
        <v>3</v>
      </c>
      <c r="K1966" s="3" t="s">
        <v>4</v>
      </c>
      <c r="L1966" s="3" t="s">
        <v>26</v>
      </c>
      <c r="M1966" s="7">
        <v>6</v>
      </c>
      <c r="N1966" s="4">
        <v>39.880000000000003</v>
      </c>
      <c r="O1966" s="5">
        <v>0.05</v>
      </c>
      <c r="P1966" s="4">
        <v>16.79</v>
      </c>
      <c r="Q1966" s="4">
        <f t="shared" si="120"/>
        <v>227.31600000000003</v>
      </c>
      <c r="R1966" s="4">
        <f t="shared" si="121"/>
        <v>100.74</v>
      </c>
      <c r="S1966" s="4">
        <f t="shared" si="122"/>
        <v>126.57600000000004</v>
      </c>
      <c r="T1966" s="6">
        <f t="shared" si="123"/>
        <v>0.5568283798764716</v>
      </c>
    </row>
    <row r="1967" spans="1:20" ht="15.6">
      <c r="A1967" s="2">
        <v>1931</v>
      </c>
      <c r="B1967" s="10">
        <v>46289</v>
      </c>
      <c r="C1967" s="3">
        <f>YEAR(SalesDataTable[[#This Row],[Order Date]])</f>
        <v>2026</v>
      </c>
      <c r="D1967" s="13" t="str">
        <f>"Q"&amp;ROUNDUP(MONTH(SalesDataTable[[#This Row],[Order Date]])/3,0)</f>
        <v>Q3</v>
      </c>
      <c r="E1967" s="13">
        <f>MONTH(SalesDataTable[[#This Row],[Order Date]])</f>
        <v>9</v>
      </c>
      <c r="F1967" s="3" t="str">
        <f>TEXT(SalesDataTable[[#This Row],[Order Date]],"mmm")</f>
        <v>Sep</v>
      </c>
      <c r="G1967" s="3" t="s">
        <v>11</v>
      </c>
      <c r="H1967" s="3" t="s">
        <v>52</v>
      </c>
      <c r="I1967" s="3" t="s">
        <v>2</v>
      </c>
      <c r="J1967" s="3" t="s">
        <v>3</v>
      </c>
      <c r="K1967" s="3" t="s">
        <v>14</v>
      </c>
      <c r="L1967" s="3" t="s">
        <v>15</v>
      </c>
      <c r="M1967" s="7">
        <v>4</v>
      </c>
      <c r="N1967" s="4">
        <v>35.700000000000003</v>
      </c>
      <c r="O1967" s="5">
        <v>0</v>
      </c>
      <c r="P1967" s="4">
        <v>13.91</v>
      </c>
      <c r="Q1967" s="4">
        <f t="shared" si="120"/>
        <v>142.80000000000001</v>
      </c>
      <c r="R1967" s="4">
        <f t="shared" si="121"/>
        <v>55.64</v>
      </c>
      <c r="S1967" s="4">
        <f t="shared" si="122"/>
        <v>87.160000000000011</v>
      </c>
      <c r="T1967" s="6">
        <f t="shared" si="123"/>
        <v>0.61036414565826336</v>
      </c>
    </row>
    <row r="1968" spans="1:20" ht="15.6">
      <c r="A1968" s="2">
        <v>2124</v>
      </c>
      <c r="B1968" s="10">
        <v>46289</v>
      </c>
      <c r="C1968" s="3">
        <f>YEAR(SalesDataTable[[#This Row],[Order Date]])</f>
        <v>2026</v>
      </c>
      <c r="D1968" s="13" t="str">
        <f>"Q"&amp;ROUNDUP(MONTH(SalesDataTable[[#This Row],[Order Date]])/3,0)</f>
        <v>Q3</v>
      </c>
      <c r="E1968" s="13">
        <f>MONTH(SalesDataTable[[#This Row],[Order Date]])</f>
        <v>9</v>
      </c>
      <c r="F1968" s="3" t="str">
        <f>TEXT(SalesDataTable[[#This Row],[Order Date]],"mmm")</f>
        <v>Sep</v>
      </c>
      <c r="G1968" s="3" t="s">
        <v>20</v>
      </c>
      <c r="H1968" s="3" t="s">
        <v>33</v>
      </c>
      <c r="I1968" s="3" t="s">
        <v>19</v>
      </c>
      <c r="J1968" s="3" t="s">
        <v>13</v>
      </c>
      <c r="K1968" s="3" t="s">
        <v>4</v>
      </c>
      <c r="L1968" s="3" t="s">
        <v>30</v>
      </c>
      <c r="M1968" s="7">
        <v>6</v>
      </c>
      <c r="N1968" s="4">
        <v>104.16</v>
      </c>
      <c r="O1968" s="5">
        <v>0</v>
      </c>
      <c r="P1968" s="4">
        <v>51.76</v>
      </c>
      <c r="Q1968" s="4">
        <f t="shared" si="120"/>
        <v>624.96</v>
      </c>
      <c r="R1968" s="4">
        <f t="shared" si="121"/>
        <v>310.56</v>
      </c>
      <c r="S1968" s="4">
        <f t="shared" si="122"/>
        <v>314.40000000000003</v>
      </c>
      <c r="T1968" s="6">
        <f t="shared" si="123"/>
        <v>0.50307219662058378</v>
      </c>
    </row>
    <row r="1969" spans="1:20" ht="15.6">
      <c r="A1969" s="2">
        <v>2789</v>
      </c>
      <c r="B1969" s="10">
        <v>46289</v>
      </c>
      <c r="C1969" s="3">
        <f>YEAR(SalesDataTable[[#This Row],[Order Date]])</f>
        <v>2026</v>
      </c>
      <c r="D1969" s="13" t="str">
        <f>"Q"&amp;ROUNDUP(MONTH(SalesDataTable[[#This Row],[Order Date]])/3,0)</f>
        <v>Q3</v>
      </c>
      <c r="E1969" s="13">
        <f>MONTH(SalesDataTable[[#This Row],[Order Date]])</f>
        <v>9</v>
      </c>
      <c r="F1969" s="3" t="str">
        <f>TEXT(SalesDataTable[[#This Row],[Order Date]],"mmm")</f>
        <v>Sep</v>
      </c>
      <c r="G1969" s="3" t="s">
        <v>11</v>
      </c>
      <c r="H1969" s="3" t="s">
        <v>52</v>
      </c>
      <c r="I1969" s="3" t="s">
        <v>2</v>
      </c>
      <c r="J1969" s="3" t="s">
        <v>13</v>
      </c>
      <c r="K1969" s="3" t="s">
        <v>9</v>
      </c>
      <c r="L1969" s="3" t="s">
        <v>17</v>
      </c>
      <c r="M1969" s="7">
        <v>5</v>
      </c>
      <c r="N1969" s="4">
        <v>147.21</v>
      </c>
      <c r="O1969" s="5">
        <v>0.05</v>
      </c>
      <c r="P1969" s="4">
        <v>79.14</v>
      </c>
      <c r="Q1969" s="4">
        <f t="shared" si="120"/>
        <v>699.24750000000006</v>
      </c>
      <c r="R1969" s="4">
        <f t="shared" si="121"/>
        <v>395.7</v>
      </c>
      <c r="S1969" s="4">
        <f t="shared" si="122"/>
        <v>303.54750000000007</v>
      </c>
      <c r="T1969" s="6">
        <f t="shared" si="123"/>
        <v>0.43410594961011667</v>
      </c>
    </row>
    <row r="1970" spans="1:20" ht="15.6">
      <c r="A1970" s="2">
        <v>2921</v>
      </c>
      <c r="B1970" s="10">
        <v>46289</v>
      </c>
      <c r="C1970" s="3">
        <f>YEAR(SalesDataTable[[#This Row],[Order Date]])</f>
        <v>2026</v>
      </c>
      <c r="D1970" s="13" t="str">
        <f>"Q"&amp;ROUNDUP(MONTH(SalesDataTable[[#This Row],[Order Date]])/3,0)</f>
        <v>Q3</v>
      </c>
      <c r="E1970" s="13">
        <f>MONTH(SalesDataTable[[#This Row],[Order Date]])</f>
        <v>9</v>
      </c>
      <c r="F1970" s="3" t="str">
        <f>TEXT(SalesDataTable[[#This Row],[Order Date]],"mmm")</f>
        <v>Sep</v>
      </c>
      <c r="G1970" s="3" t="s">
        <v>0</v>
      </c>
      <c r="H1970" s="3" t="s">
        <v>1</v>
      </c>
      <c r="I1970" s="3" t="s">
        <v>2</v>
      </c>
      <c r="J1970" s="3" t="s">
        <v>13</v>
      </c>
      <c r="K1970" s="3" t="s">
        <v>23</v>
      </c>
      <c r="L1970" s="3" t="s">
        <v>29</v>
      </c>
      <c r="M1970" s="7">
        <v>3</v>
      </c>
      <c r="N1970" s="4">
        <v>195.68</v>
      </c>
      <c r="O1970" s="5">
        <v>0.05</v>
      </c>
      <c r="P1970" s="4">
        <v>102.16</v>
      </c>
      <c r="Q1970" s="4">
        <f t="shared" si="120"/>
        <v>557.68799999999999</v>
      </c>
      <c r="R1970" s="4">
        <f t="shared" si="121"/>
        <v>306.48</v>
      </c>
      <c r="S1970" s="4">
        <f t="shared" si="122"/>
        <v>251.20799999999997</v>
      </c>
      <c r="T1970" s="6">
        <f t="shared" si="123"/>
        <v>0.45044541033696256</v>
      </c>
    </row>
    <row r="1971" spans="1:20" ht="15.6">
      <c r="A1971" s="2">
        <v>3108</v>
      </c>
      <c r="B1971" s="10">
        <v>46289</v>
      </c>
      <c r="C1971" s="3">
        <f>YEAR(SalesDataTable[[#This Row],[Order Date]])</f>
        <v>2026</v>
      </c>
      <c r="D1971" s="13" t="str">
        <f>"Q"&amp;ROUNDUP(MONTH(SalesDataTable[[#This Row],[Order Date]])/3,0)</f>
        <v>Q3</v>
      </c>
      <c r="E1971" s="13">
        <f>MONTH(SalesDataTable[[#This Row],[Order Date]])</f>
        <v>9</v>
      </c>
      <c r="F1971" s="3" t="str">
        <f>TEXT(SalesDataTable[[#This Row],[Order Date]],"mmm")</f>
        <v>Sep</v>
      </c>
      <c r="G1971" s="3" t="s">
        <v>6</v>
      </c>
      <c r="H1971" s="3" t="s">
        <v>41</v>
      </c>
      <c r="I1971" s="3" t="s">
        <v>8</v>
      </c>
      <c r="J1971" s="3" t="s">
        <v>16</v>
      </c>
      <c r="K1971" s="3" t="s">
        <v>9</v>
      </c>
      <c r="L1971" s="3" t="s">
        <v>10</v>
      </c>
      <c r="M1971" s="7">
        <v>5</v>
      </c>
      <c r="N1971" s="4">
        <v>90.05</v>
      </c>
      <c r="O1971" s="5">
        <v>0.15</v>
      </c>
      <c r="P1971" s="4">
        <v>44.12</v>
      </c>
      <c r="Q1971" s="4">
        <f t="shared" si="120"/>
        <v>382.71249999999998</v>
      </c>
      <c r="R1971" s="4">
        <f t="shared" si="121"/>
        <v>220.6</v>
      </c>
      <c r="S1971" s="4">
        <f t="shared" si="122"/>
        <v>162.11249999999998</v>
      </c>
      <c r="T1971" s="6">
        <f t="shared" si="123"/>
        <v>0.42358820263252439</v>
      </c>
    </row>
    <row r="1972" spans="1:20" ht="15.6">
      <c r="A1972" s="2">
        <v>3226</v>
      </c>
      <c r="B1972" s="10">
        <v>46289</v>
      </c>
      <c r="C1972" s="3">
        <f>YEAR(SalesDataTable[[#This Row],[Order Date]])</f>
        <v>2026</v>
      </c>
      <c r="D1972" s="13" t="str">
        <f>"Q"&amp;ROUNDUP(MONTH(SalesDataTable[[#This Row],[Order Date]])/3,0)</f>
        <v>Q3</v>
      </c>
      <c r="E1972" s="13">
        <f>MONTH(SalesDataTable[[#This Row],[Order Date]])</f>
        <v>9</v>
      </c>
      <c r="F1972" s="3" t="str">
        <f>TEXT(SalesDataTable[[#This Row],[Order Date]],"mmm")</f>
        <v>Sep</v>
      </c>
      <c r="G1972" s="3" t="s">
        <v>20</v>
      </c>
      <c r="H1972" s="3" t="s">
        <v>47</v>
      </c>
      <c r="I1972" s="3" t="s">
        <v>28</v>
      </c>
      <c r="J1972" s="3" t="s">
        <v>3</v>
      </c>
      <c r="K1972" s="3" t="s">
        <v>23</v>
      </c>
      <c r="L1972" s="3" t="s">
        <v>24</v>
      </c>
      <c r="M1972" s="7">
        <v>1</v>
      </c>
      <c r="N1972" s="4">
        <v>345.48</v>
      </c>
      <c r="O1972" s="5">
        <v>0</v>
      </c>
      <c r="P1972" s="4">
        <v>196.31</v>
      </c>
      <c r="Q1972" s="4">
        <f t="shared" si="120"/>
        <v>345.48</v>
      </c>
      <c r="R1972" s="4">
        <f t="shared" si="121"/>
        <v>196.31</v>
      </c>
      <c r="S1972" s="4">
        <f t="shared" si="122"/>
        <v>149.17000000000002</v>
      </c>
      <c r="T1972" s="6">
        <f t="shared" si="123"/>
        <v>0.43177607965728843</v>
      </c>
    </row>
    <row r="1973" spans="1:20" ht="15.6">
      <c r="A1973" s="2">
        <v>3286</v>
      </c>
      <c r="B1973" s="10">
        <v>46289</v>
      </c>
      <c r="C1973" s="3">
        <f>YEAR(SalesDataTable[[#This Row],[Order Date]])</f>
        <v>2026</v>
      </c>
      <c r="D1973" s="13" t="str">
        <f>"Q"&amp;ROUNDUP(MONTH(SalesDataTable[[#This Row],[Order Date]])/3,0)</f>
        <v>Q3</v>
      </c>
      <c r="E1973" s="13">
        <f>MONTH(SalesDataTable[[#This Row],[Order Date]])</f>
        <v>9</v>
      </c>
      <c r="F1973" s="3" t="str">
        <f>TEXT(SalesDataTable[[#This Row],[Order Date]],"mmm")</f>
        <v>Sep</v>
      </c>
      <c r="G1973" s="3" t="s">
        <v>20</v>
      </c>
      <c r="H1973" s="3" t="s">
        <v>21</v>
      </c>
      <c r="I1973" s="3" t="s">
        <v>2</v>
      </c>
      <c r="J1973" s="3" t="s">
        <v>13</v>
      </c>
      <c r="K1973" s="3" t="s">
        <v>14</v>
      </c>
      <c r="L1973" s="3" t="s">
        <v>32</v>
      </c>
      <c r="M1973" s="7">
        <v>1</v>
      </c>
      <c r="N1973" s="4">
        <v>46.23</v>
      </c>
      <c r="O1973" s="5">
        <v>0.1</v>
      </c>
      <c r="P1973" s="4">
        <v>18.34</v>
      </c>
      <c r="Q1973" s="4">
        <f t="shared" si="120"/>
        <v>41.606999999999999</v>
      </c>
      <c r="R1973" s="4">
        <f t="shared" si="121"/>
        <v>18.34</v>
      </c>
      <c r="S1973" s="4">
        <f t="shared" si="122"/>
        <v>23.266999999999999</v>
      </c>
      <c r="T1973" s="6">
        <f t="shared" si="123"/>
        <v>0.55920878698295962</v>
      </c>
    </row>
    <row r="1974" spans="1:20" ht="15.6">
      <c r="A1974" s="2">
        <v>4510</v>
      </c>
      <c r="B1974" s="10">
        <v>46289</v>
      </c>
      <c r="C1974" s="3">
        <f>YEAR(SalesDataTable[[#This Row],[Order Date]])</f>
        <v>2026</v>
      </c>
      <c r="D1974" s="13" t="str">
        <f>"Q"&amp;ROUNDUP(MONTH(SalesDataTable[[#This Row],[Order Date]])/3,0)</f>
        <v>Q3</v>
      </c>
      <c r="E1974" s="13">
        <f>MONTH(SalesDataTable[[#This Row],[Order Date]])</f>
        <v>9</v>
      </c>
      <c r="F1974" s="3" t="str">
        <f>TEXT(SalesDataTable[[#This Row],[Order Date]],"mmm")</f>
        <v>Sep</v>
      </c>
      <c r="G1974" s="3" t="s">
        <v>0</v>
      </c>
      <c r="H1974" s="3" t="s">
        <v>1</v>
      </c>
      <c r="I1974" s="3" t="s">
        <v>28</v>
      </c>
      <c r="J1974" s="3" t="s">
        <v>3</v>
      </c>
      <c r="K1974" s="3" t="s">
        <v>23</v>
      </c>
      <c r="L1974" s="3" t="s">
        <v>40</v>
      </c>
      <c r="M1974" s="7">
        <v>3</v>
      </c>
      <c r="N1974" s="4">
        <v>82.38</v>
      </c>
      <c r="O1974" s="5">
        <v>0.15</v>
      </c>
      <c r="P1974" s="4">
        <v>39.020000000000003</v>
      </c>
      <c r="Q1974" s="4">
        <f t="shared" si="120"/>
        <v>210.06899999999999</v>
      </c>
      <c r="R1974" s="4">
        <f t="shared" si="121"/>
        <v>117.06</v>
      </c>
      <c r="S1974" s="4">
        <f t="shared" si="122"/>
        <v>93.008999999999986</v>
      </c>
      <c r="T1974" s="6">
        <f t="shared" si="123"/>
        <v>0.44275452351370259</v>
      </c>
    </row>
    <row r="1975" spans="1:20" ht="15.6">
      <c r="A1975" s="2">
        <v>2069</v>
      </c>
      <c r="B1975" s="10">
        <v>46290</v>
      </c>
      <c r="C1975" s="3">
        <f>YEAR(SalesDataTable[[#This Row],[Order Date]])</f>
        <v>2026</v>
      </c>
      <c r="D1975" s="13" t="str">
        <f>"Q"&amp;ROUNDUP(MONTH(SalesDataTable[[#This Row],[Order Date]])/3,0)</f>
        <v>Q3</v>
      </c>
      <c r="E1975" s="13">
        <f>MONTH(SalesDataTable[[#This Row],[Order Date]])</f>
        <v>9</v>
      </c>
      <c r="F1975" s="3" t="str">
        <f>TEXT(SalesDataTable[[#This Row],[Order Date]],"mmm")</f>
        <v>Sep</v>
      </c>
      <c r="G1975" s="3" t="s">
        <v>20</v>
      </c>
      <c r="H1975" s="3" t="s">
        <v>31</v>
      </c>
      <c r="I1975" s="3" t="s">
        <v>2</v>
      </c>
      <c r="J1975" s="3" t="s">
        <v>13</v>
      </c>
      <c r="K1975" s="3" t="s">
        <v>23</v>
      </c>
      <c r="L1975" s="3" t="s">
        <v>24</v>
      </c>
      <c r="M1975" s="7">
        <v>1</v>
      </c>
      <c r="N1975" s="4">
        <v>344.79</v>
      </c>
      <c r="O1975" s="5">
        <v>0</v>
      </c>
      <c r="P1975" s="4">
        <v>189.63</v>
      </c>
      <c r="Q1975" s="4">
        <f t="shared" si="120"/>
        <v>344.79</v>
      </c>
      <c r="R1975" s="4">
        <f t="shared" si="121"/>
        <v>189.63</v>
      </c>
      <c r="S1975" s="4">
        <f t="shared" si="122"/>
        <v>155.16000000000003</v>
      </c>
      <c r="T1975" s="6">
        <f t="shared" si="123"/>
        <v>0.45001305142260511</v>
      </c>
    </row>
    <row r="1976" spans="1:20" ht="15.6">
      <c r="A1976" s="2">
        <v>95</v>
      </c>
      <c r="B1976" s="10">
        <v>46291</v>
      </c>
      <c r="C1976" s="3">
        <f>YEAR(SalesDataTable[[#This Row],[Order Date]])</f>
        <v>2026</v>
      </c>
      <c r="D1976" s="13" t="str">
        <f>"Q"&amp;ROUNDUP(MONTH(SalesDataTable[[#This Row],[Order Date]])/3,0)</f>
        <v>Q3</v>
      </c>
      <c r="E1976" s="13">
        <f>MONTH(SalesDataTable[[#This Row],[Order Date]])</f>
        <v>9</v>
      </c>
      <c r="F1976" s="3" t="str">
        <f>TEXT(SalesDataTable[[#This Row],[Order Date]],"mmm")</f>
        <v>Sep</v>
      </c>
      <c r="G1976" s="3" t="s">
        <v>0</v>
      </c>
      <c r="H1976" s="3" t="s">
        <v>1</v>
      </c>
      <c r="I1976" s="3" t="s">
        <v>28</v>
      </c>
      <c r="J1976" s="3" t="s">
        <v>3</v>
      </c>
      <c r="K1976" s="3" t="s">
        <v>9</v>
      </c>
      <c r="L1976" s="3" t="s">
        <v>46</v>
      </c>
      <c r="M1976" s="7">
        <v>1</v>
      </c>
      <c r="N1976" s="4">
        <v>73.06</v>
      </c>
      <c r="O1976" s="5">
        <v>0.05</v>
      </c>
      <c r="P1976" s="4">
        <v>31.42</v>
      </c>
      <c r="Q1976" s="4">
        <f t="shared" si="120"/>
        <v>69.406999999999996</v>
      </c>
      <c r="R1976" s="4">
        <f t="shared" si="121"/>
        <v>31.42</v>
      </c>
      <c r="S1976" s="4">
        <f t="shared" si="122"/>
        <v>37.986999999999995</v>
      </c>
      <c r="T1976" s="6">
        <f t="shared" si="123"/>
        <v>0.54730790842422228</v>
      </c>
    </row>
    <row r="1977" spans="1:20" ht="15.6">
      <c r="A1977" s="2">
        <v>160</v>
      </c>
      <c r="B1977" s="10">
        <v>46291</v>
      </c>
      <c r="C1977" s="3">
        <f>YEAR(SalesDataTable[[#This Row],[Order Date]])</f>
        <v>2026</v>
      </c>
      <c r="D1977" s="13" t="str">
        <f>"Q"&amp;ROUNDUP(MONTH(SalesDataTable[[#This Row],[Order Date]])/3,0)</f>
        <v>Q3</v>
      </c>
      <c r="E1977" s="13">
        <f>MONTH(SalesDataTable[[#This Row],[Order Date]])</f>
        <v>9</v>
      </c>
      <c r="F1977" s="3" t="str">
        <f>TEXT(SalesDataTable[[#This Row],[Order Date]],"mmm")</f>
        <v>Sep</v>
      </c>
      <c r="G1977" s="3" t="s">
        <v>20</v>
      </c>
      <c r="H1977" s="3" t="s">
        <v>33</v>
      </c>
      <c r="I1977" s="3" t="s">
        <v>2</v>
      </c>
      <c r="J1977" s="3" t="s">
        <v>3</v>
      </c>
      <c r="K1977" s="3" t="s">
        <v>23</v>
      </c>
      <c r="L1977" s="3" t="s">
        <v>40</v>
      </c>
      <c r="M1977" s="7">
        <v>1</v>
      </c>
      <c r="N1977" s="4">
        <v>81.58</v>
      </c>
      <c r="O1977" s="5">
        <v>0.1</v>
      </c>
      <c r="P1977" s="4">
        <v>38.89</v>
      </c>
      <c r="Q1977" s="4">
        <f t="shared" si="120"/>
        <v>73.421999999999997</v>
      </c>
      <c r="R1977" s="4">
        <f t="shared" si="121"/>
        <v>38.89</v>
      </c>
      <c r="S1977" s="4">
        <f t="shared" si="122"/>
        <v>34.531999999999996</v>
      </c>
      <c r="T1977" s="6">
        <f t="shared" si="123"/>
        <v>0.47032224673803491</v>
      </c>
    </row>
    <row r="1978" spans="1:20" ht="15.6">
      <c r="A1978" s="2">
        <v>407</v>
      </c>
      <c r="B1978" s="10">
        <v>46291</v>
      </c>
      <c r="C1978" s="3">
        <f>YEAR(SalesDataTable[[#This Row],[Order Date]])</f>
        <v>2026</v>
      </c>
      <c r="D1978" s="13" t="str">
        <f>"Q"&amp;ROUNDUP(MONTH(SalesDataTable[[#This Row],[Order Date]])/3,0)</f>
        <v>Q3</v>
      </c>
      <c r="E1978" s="13">
        <f>MONTH(SalesDataTable[[#This Row],[Order Date]])</f>
        <v>9</v>
      </c>
      <c r="F1978" s="3" t="str">
        <f>TEXT(SalesDataTable[[#This Row],[Order Date]],"mmm")</f>
        <v>Sep</v>
      </c>
      <c r="G1978" s="3" t="s">
        <v>6</v>
      </c>
      <c r="H1978" s="3" t="s">
        <v>43</v>
      </c>
      <c r="I1978" s="3" t="s">
        <v>8</v>
      </c>
      <c r="J1978" s="3" t="s">
        <v>3</v>
      </c>
      <c r="K1978" s="3" t="s">
        <v>34</v>
      </c>
      <c r="L1978" s="3" t="s">
        <v>45</v>
      </c>
      <c r="M1978" s="7">
        <v>6</v>
      </c>
      <c r="N1978" s="4">
        <v>49.87</v>
      </c>
      <c r="O1978" s="5">
        <v>0.1</v>
      </c>
      <c r="P1978" s="4">
        <v>21.75</v>
      </c>
      <c r="Q1978" s="4">
        <f t="shared" si="120"/>
        <v>269.298</v>
      </c>
      <c r="R1978" s="4">
        <f t="shared" si="121"/>
        <v>130.5</v>
      </c>
      <c r="S1978" s="4">
        <f t="shared" si="122"/>
        <v>138.798</v>
      </c>
      <c r="T1978" s="6">
        <f t="shared" si="123"/>
        <v>0.51540672414945521</v>
      </c>
    </row>
    <row r="1979" spans="1:20" ht="15.6">
      <c r="A1979" s="2">
        <v>1395</v>
      </c>
      <c r="B1979" s="10">
        <v>46291</v>
      </c>
      <c r="C1979" s="3">
        <f>YEAR(SalesDataTable[[#This Row],[Order Date]])</f>
        <v>2026</v>
      </c>
      <c r="D1979" s="13" t="str">
        <f>"Q"&amp;ROUNDUP(MONTH(SalesDataTable[[#This Row],[Order Date]])/3,0)</f>
        <v>Q3</v>
      </c>
      <c r="E1979" s="13">
        <f>MONTH(SalesDataTable[[#This Row],[Order Date]])</f>
        <v>9</v>
      </c>
      <c r="F1979" s="3" t="str">
        <f>TEXT(SalesDataTable[[#This Row],[Order Date]],"mmm")</f>
        <v>Sep</v>
      </c>
      <c r="G1979" s="3" t="s">
        <v>11</v>
      </c>
      <c r="H1979" s="3" t="s">
        <v>18</v>
      </c>
      <c r="I1979" s="3" t="s">
        <v>2</v>
      </c>
      <c r="J1979" s="3" t="s">
        <v>13</v>
      </c>
      <c r="K1979" s="3" t="s">
        <v>4</v>
      </c>
      <c r="L1979" s="3" t="s">
        <v>26</v>
      </c>
      <c r="M1979" s="7">
        <v>2</v>
      </c>
      <c r="N1979" s="4">
        <v>39.81</v>
      </c>
      <c r="O1979" s="5">
        <v>0.05</v>
      </c>
      <c r="P1979" s="4">
        <v>16.87</v>
      </c>
      <c r="Q1979" s="4">
        <f t="shared" si="120"/>
        <v>75.638999999999996</v>
      </c>
      <c r="R1979" s="4">
        <f t="shared" si="121"/>
        <v>33.74</v>
      </c>
      <c r="S1979" s="4">
        <f t="shared" si="122"/>
        <v>41.898999999999994</v>
      </c>
      <c r="T1979" s="6">
        <f t="shared" si="123"/>
        <v>0.55393381721069812</v>
      </c>
    </row>
    <row r="1980" spans="1:20" ht="15.6">
      <c r="A1980" s="2">
        <v>2085</v>
      </c>
      <c r="B1980" s="10">
        <v>46291</v>
      </c>
      <c r="C1980" s="3">
        <f>YEAR(SalesDataTable[[#This Row],[Order Date]])</f>
        <v>2026</v>
      </c>
      <c r="D1980" s="13" t="str">
        <f>"Q"&amp;ROUNDUP(MONTH(SalesDataTable[[#This Row],[Order Date]])/3,0)</f>
        <v>Q3</v>
      </c>
      <c r="E1980" s="13">
        <f>MONTH(SalesDataTable[[#This Row],[Order Date]])</f>
        <v>9</v>
      </c>
      <c r="F1980" s="3" t="str">
        <f>TEXT(SalesDataTable[[#This Row],[Order Date]],"mmm")</f>
        <v>Sep</v>
      </c>
      <c r="G1980" s="3" t="s">
        <v>11</v>
      </c>
      <c r="H1980" s="3" t="s">
        <v>12</v>
      </c>
      <c r="I1980" s="3" t="s">
        <v>2</v>
      </c>
      <c r="J1980" s="3" t="s">
        <v>3</v>
      </c>
      <c r="K1980" s="3" t="s">
        <v>23</v>
      </c>
      <c r="L1980" s="3" t="s">
        <v>29</v>
      </c>
      <c r="M1980" s="7">
        <v>3</v>
      </c>
      <c r="N1980" s="4">
        <v>191.46</v>
      </c>
      <c r="O1980" s="5">
        <v>0</v>
      </c>
      <c r="P1980" s="4">
        <v>104.06</v>
      </c>
      <c r="Q1980" s="4">
        <f t="shared" si="120"/>
        <v>574.38</v>
      </c>
      <c r="R1980" s="4">
        <f t="shared" si="121"/>
        <v>312.18</v>
      </c>
      <c r="S1980" s="4">
        <f t="shared" si="122"/>
        <v>262.2</v>
      </c>
      <c r="T1980" s="6">
        <f t="shared" si="123"/>
        <v>0.45649221769560222</v>
      </c>
    </row>
    <row r="1981" spans="1:20" ht="15.6">
      <c r="A1981" s="2">
        <v>3124</v>
      </c>
      <c r="B1981" s="10">
        <v>46291</v>
      </c>
      <c r="C1981" s="3">
        <f>YEAR(SalesDataTable[[#This Row],[Order Date]])</f>
        <v>2026</v>
      </c>
      <c r="D1981" s="13" t="str">
        <f>"Q"&amp;ROUNDUP(MONTH(SalesDataTable[[#This Row],[Order Date]])/3,0)</f>
        <v>Q3</v>
      </c>
      <c r="E1981" s="13">
        <f>MONTH(SalesDataTable[[#This Row],[Order Date]])</f>
        <v>9</v>
      </c>
      <c r="F1981" s="3" t="str">
        <f>TEXT(SalesDataTable[[#This Row],[Order Date]],"mmm")</f>
        <v>Sep</v>
      </c>
      <c r="G1981" s="3" t="s">
        <v>11</v>
      </c>
      <c r="H1981" s="3" t="s">
        <v>25</v>
      </c>
      <c r="I1981" s="3" t="s">
        <v>2</v>
      </c>
      <c r="J1981" s="3" t="s">
        <v>3</v>
      </c>
      <c r="K1981" s="3" t="s">
        <v>14</v>
      </c>
      <c r="L1981" s="3" t="s">
        <v>32</v>
      </c>
      <c r="M1981" s="7">
        <v>3</v>
      </c>
      <c r="N1981" s="4">
        <v>46.48</v>
      </c>
      <c r="O1981" s="5">
        <v>0.05</v>
      </c>
      <c r="P1981" s="4">
        <v>18.82</v>
      </c>
      <c r="Q1981" s="4">
        <f t="shared" si="120"/>
        <v>132.46799999999999</v>
      </c>
      <c r="R1981" s="4">
        <f t="shared" si="121"/>
        <v>56.46</v>
      </c>
      <c r="S1981" s="4">
        <f t="shared" si="122"/>
        <v>76.007999999999981</v>
      </c>
      <c r="T1981" s="6">
        <f t="shared" si="123"/>
        <v>0.57378385723344494</v>
      </c>
    </row>
    <row r="1982" spans="1:20" ht="15.6">
      <c r="A1982" s="2">
        <v>3216</v>
      </c>
      <c r="B1982" s="10">
        <v>46291</v>
      </c>
      <c r="C1982" s="3">
        <f>YEAR(SalesDataTable[[#This Row],[Order Date]])</f>
        <v>2026</v>
      </c>
      <c r="D1982" s="13" t="str">
        <f>"Q"&amp;ROUNDUP(MONTH(SalesDataTable[[#This Row],[Order Date]])/3,0)</f>
        <v>Q3</v>
      </c>
      <c r="E1982" s="13">
        <f>MONTH(SalesDataTable[[#This Row],[Order Date]])</f>
        <v>9</v>
      </c>
      <c r="F1982" s="3" t="str">
        <f>TEXT(SalesDataTable[[#This Row],[Order Date]],"mmm")</f>
        <v>Sep</v>
      </c>
      <c r="G1982" s="3" t="s">
        <v>6</v>
      </c>
      <c r="H1982" s="3" t="s">
        <v>43</v>
      </c>
      <c r="I1982" s="3" t="s">
        <v>19</v>
      </c>
      <c r="J1982" s="3" t="s">
        <v>3</v>
      </c>
      <c r="K1982" s="3" t="s">
        <v>14</v>
      </c>
      <c r="L1982" s="3" t="s">
        <v>15</v>
      </c>
      <c r="M1982" s="7">
        <v>2</v>
      </c>
      <c r="N1982" s="4">
        <v>35.44</v>
      </c>
      <c r="O1982" s="5">
        <v>0.1</v>
      </c>
      <c r="P1982" s="4">
        <v>13.2</v>
      </c>
      <c r="Q1982" s="4">
        <f t="shared" si="120"/>
        <v>63.791999999999994</v>
      </c>
      <c r="R1982" s="4">
        <f t="shared" si="121"/>
        <v>26.4</v>
      </c>
      <c r="S1982" s="4">
        <f t="shared" si="122"/>
        <v>37.391999999999996</v>
      </c>
      <c r="T1982" s="6">
        <f t="shared" si="123"/>
        <v>0.58615500376222718</v>
      </c>
    </row>
    <row r="1983" spans="1:20" ht="15.6">
      <c r="A1983" s="2">
        <v>3743</v>
      </c>
      <c r="B1983" s="10">
        <v>46291</v>
      </c>
      <c r="C1983" s="3">
        <f>YEAR(SalesDataTable[[#This Row],[Order Date]])</f>
        <v>2026</v>
      </c>
      <c r="D1983" s="13" t="str">
        <f>"Q"&amp;ROUNDUP(MONTH(SalesDataTable[[#This Row],[Order Date]])/3,0)</f>
        <v>Q3</v>
      </c>
      <c r="E1983" s="13">
        <f>MONTH(SalesDataTable[[#This Row],[Order Date]])</f>
        <v>9</v>
      </c>
      <c r="F1983" s="3" t="str">
        <f>TEXT(SalesDataTable[[#This Row],[Order Date]],"mmm")</f>
        <v>Sep</v>
      </c>
      <c r="G1983" s="3" t="s">
        <v>11</v>
      </c>
      <c r="H1983" s="3" t="s">
        <v>12</v>
      </c>
      <c r="I1983" s="3" t="s">
        <v>2</v>
      </c>
      <c r="J1983" s="3" t="s">
        <v>13</v>
      </c>
      <c r="K1983" s="3" t="s">
        <v>34</v>
      </c>
      <c r="L1983" s="3" t="s">
        <v>42</v>
      </c>
      <c r="M1983" s="7">
        <v>4</v>
      </c>
      <c r="N1983" s="4">
        <v>36.159999999999997</v>
      </c>
      <c r="O1983" s="5">
        <v>0.05</v>
      </c>
      <c r="P1983" s="4">
        <v>13.68</v>
      </c>
      <c r="Q1983" s="4">
        <f t="shared" si="120"/>
        <v>137.40799999999999</v>
      </c>
      <c r="R1983" s="4">
        <f t="shared" si="121"/>
        <v>54.72</v>
      </c>
      <c r="S1983" s="4">
        <f t="shared" si="122"/>
        <v>82.687999999999988</v>
      </c>
      <c r="T1983" s="6">
        <f t="shared" si="123"/>
        <v>0.60176991150442471</v>
      </c>
    </row>
    <row r="1984" spans="1:20" ht="15.6">
      <c r="A1984" s="2">
        <v>3788</v>
      </c>
      <c r="B1984" s="10">
        <v>46291</v>
      </c>
      <c r="C1984" s="3">
        <f>YEAR(SalesDataTable[[#This Row],[Order Date]])</f>
        <v>2026</v>
      </c>
      <c r="D1984" s="13" t="str">
        <f>"Q"&amp;ROUNDUP(MONTH(SalesDataTable[[#This Row],[Order Date]])/3,0)</f>
        <v>Q3</v>
      </c>
      <c r="E1984" s="13">
        <f>MONTH(SalesDataTable[[#This Row],[Order Date]])</f>
        <v>9</v>
      </c>
      <c r="F1984" s="3" t="str">
        <f>TEXT(SalesDataTable[[#This Row],[Order Date]],"mmm")</f>
        <v>Sep</v>
      </c>
      <c r="G1984" s="3" t="s">
        <v>20</v>
      </c>
      <c r="H1984" s="3" t="s">
        <v>33</v>
      </c>
      <c r="I1984" s="3" t="s">
        <v>2</v>
      </c>
      <c r="J1984" s="3" t="s">
        <v>3</v>
      </c>
      <c r="K1984" s="3" t="s">
        <v>34</v>
      </c>
      <c r="L1984" s="3" t="s">
        <v>42</v>
      </c>
      <c r="M1984" s="7">
        <v>2</v>
      </c>
      <c r="N1984" s="4">
        <v>35.93</v>
      </c>
      <c r="O1984" s="5">
        <v>0</v>
      </c>
      <c r="P1984" s="4">
        <v>13.91</v>
      </c>
      <c r="Q1984" s="4">
        <f t="shared" si="120"/>
        <v>71.86</v>
      </c>
      <c r="R1984" s="4">
        <f t="shared" si="121"/>
        <v>27.82</v>
      </c>
      <c r="S1984" s="4">
        <f t="shared" si="122"/>
        <v>44.04</v>
      </c>
      <c r="T1984" s="6">
        <f t="shared" si="123"/>
        <v>0.6128583356526579</v>
      </c>
    </row>
    <row r="1985" spans="1:20" ht="15.6">
      <c r="A1985" s="2">
        <v>4883</v>
      </c>
      <c r="B1985" s="10">
        <v>46291</v>
      </c>
      <c r="C1985" s="3">
        <f>YEAR(SalesDataTable[[#This Row],[Order Date]])</f>
        <v>2026</v>
      </c>
      <c r="D1985" s="13" t="str">
        <f>"Q"&amp;ROUNDUP(MONTH(SalesDataTable[[#This Row],[Order Date]])/3,0)</f>
        <v>Q3</v>
      </c>
      <c r="E1985" s="13">
        <f>MONTH(SalesDataTable[[#This Row],[Order Date]])</f>
        <v>9</v>
      </c>
      <c r="F1985" s="3" t="str">
        <f>TEXT(SalesDataTable[[#This Row],[Order Date]],"mmm")</f>
        <v>Sep</v>
      </c>
      <c r="G1985" s="3" t="s">
        <v>20</v>
      </c>
      <c r="H1985" s="3" t="s">
        <v>33</v>
      </c>
      <c r="I1985" s="3" t="s">
        <v>2</v>
      </c>
      <c r="J1985" s="3" t="s">
        <v>16</v>
      </c>
      <c r="K1985" s="3" t="s">
        <v>23</v>
      </c>
      <c r="L1985" s="3" t="s">
        <v>29</v>
      </c>
      <c r="M1985" s="7">
        <v>1</v>
      </c>
      <c r="N1985" s="4">
        <v>199.7</v>
      </c>
      <c r="O1985" s="5">
        <v>0</v>
      </c>
      <c r="P1985" s="4">
        <v>103.77</v>
      </c>
      <c r="Q1985" s="4">
        <f t="shared" si="120"/>
        <v>199.7</v>
      </c>
      <c r="R1985" s="4">
        <f t="shared" si="121"/>
        <v>103.77</v>
      </c>
      <c r="S1985" s="4">
        <f t="shared" si="122"/>
        <v>95.929999999999993</v>
      </c>
      <c r="T1985" s="6">
        <f t="shared" si="123"/>
        <v>0.4803705558337506</v>
      </c>
    </row>
    <row r="1986" spans="1:20" ht="15.6">
      <c r="A1986" s="2">
        <v>1577</v>
      </c>
      <c r="B1986" s="10">
        <v>46292</v>
      </c>
      <c r="C1986" s="3">
        <f>YEAR(SalesDataTable[[#This Row],[Order Date]])</f>
        <v>2026</v>
      </c>
      <c r="D1986" s="13" t="str">
        <f>"Q"&amp;ROUNDUP(MONTH(SalesDataTable[[#This Row],[Order Date]])/3,0)</f>
        <v>Q3</v>
      </c>
      <c r="E1986" s="13">
        <f>MONTH(SalesDataTable[[#This Row],[Order Date]])</f>
        <v>9</v>
      </c>
      <c r="F1986" s="3" t="str">
        <f>TEXT(SalesDataTable[[#This Row],[Order Date]],"mmm")</f>
        <v>Sep</v>
      </c>
      <c r="G1986" s="3" t="s">
        <v>20</v>
      </c>
      <c r="H1986" s="3" t="s">
        <v>21</v>
      </c>
      <c r="I1986" s="3" t="s">
        <v>2</v>
      </c>
      <c r="J1986" s="3" t="s">
        <v>13</v>
      </c>
      <c r="K1986" s="3" t="s">
        <v>9</v>
      </c>
      <c r="L1986" s="3" t="s">
        <v>37</v>
      </c>
      <c r="M1986" s="7">
        <v>4</v>
      </c>
      <c r="N1986" s="4">
        <v>154.28</v>
      </c>
      <c r="O1986" s="5">
        <v>0.05</v>
      </c>
      <c r="P1986" s="4">
        <v>78.180000000000007</v>
      </c>
      <c r="Q1986" s="4">
        <f t="shared" ref="Q1986:Q2049" si="124">M1986*N1986*(1-O1986)</f>
        <v>586.26400000000001</v>
      </c>
      <c r="R1986" s="4">
        <f t="shared" ref="R1986:R2049" si="125">M1986*P1986</f>
        <v>312.72000000000003</v>
      </c>
      <c r="S1986" s="4">
        <f t="shared" ref="S1986:S2049" si="126">Q1986-R1986</f>
        <v>273.54399999999998</v>
      </c>
      <c r="T1986" s="6">
        <f t="shared" ref="T1986:T2049" si="127">IFERROR(S1986/Q1986,0)</f>
        <v>0.46658843115047144</v>
      </c>
    </row>
    <row r="1987" spans="1:20" ht="15.6">
      <c r="A1987" s="2">
        <v>2310</v>
      </c>
      <c r="B1987" s="10">
        <v>46292</v>
      </c>
      <c r="C1987" s="3">
        <f>YEAR(SalesDataTable[[#This Row],[Order Date]])</f>
        <v>2026</v>
      </c>
      <c r="D1987" s="13" t="str">
        <f>"Q"&amp;ROUNDUP(MONTH(SalesDataTable[[#This Row],[Order Date]])/3,0)</f>
        <v>Q3</v>
      </c>
      <c r="E1987" s="13">
        <f>MONTH(SalesDataTable[[#This Row],[Order Date]])</f>
        <v>9</v>
      </c>
      <c r="F1987" s="3" t="str">
        <f>TEXT(SalesDataTable[[#This Row],[Order Date]],"mmm")</f>
        <v>Sep</v>
      </c>
      <c r="G1987" s="3" t="s">
        <v>0</v>
      </c>
      <c r="H1987" s="3" t="s">
        <v>50</v>
      </c>
      <c r="I1987" s="3" t="s">
        <v>2</v>
      </c>
      <c r="J1987" s="3" t="s">
        <v>3</v>
      </c>
      <c r="K1987" s="3" t="s">
        <v>14</v>
      </c>
      <c r="L1987" s="3" t="s">
        <v>48</v>
      </c>
      <c r="M1987" s="7">
        <v>1</v>
      </c>
      <c r="N1987" s="4">
        <v>165.44</v>
      </c>
      <c r="O1987" s="5">
        <v>0</v>
      </c>
      <c r="P1987" s="4">
        <v>88.25</v>
      </c>
      <c r="Q1987" s="4">
        <f t="shared" si="124"/>
        <v>165.44</v>
      </c>
      <c r="R1987" s="4">
        <f t="shared" si="125"/>
        <v>88.25</v>
      </c>
      <c r="S1987" s="4">
        <f t="shared" si="126"/>
        <v>77.19</v>
      </c>
      <c r="T1987" s="6">
        <f t="shared" si="127"/>
        <v>0.46657398452611215</v>
      </c>
    </row>
    <row r="1988" spans="1:20" ht="15.6">
      <c r="A1988" s="2">
        <v>2383</v>
      </c>
      <c r="B1988" s="10">
        <v>46292</v>
      </c>
      <c r="C1988" s="3">
        <f>YEAR(SalesDataTable[[#This Row],[Order Date]])</f>
        <v>2026</v>
      </c>
      <c r="D1988" s="13" t="str">
        <f>"Q"&amp;ROUNDUP(MONTH(SalesDataTable[[#This Row],[Order Date]])/3,0)</f>
        <v>Q3</v>
      </c>
      <c r="E1988" s="13">
        <f>MONTH(SalesDataTable[[#This Row],[Order Date]])</f>
        <v>9</v>
      </c>
      <c r="F1988" s="3" t="str">
        <f>TEXT(SalesDataTable[[#This Row],[Order Date]],"mmm")</f>
        <v>Sep</v>
      </c>
      <c r="G1988" s="3" t="s">
        <v>20</v>
      </c>
      <c r="H1988" s="3" t="s">
        <v>31</v>
      </c>
      <c r="I1988" s="3" t="s">
        <v>2</v>
      </c>
      <c r="J1988" s="3" t="s">
        <v>3</v>
      </c>
      <c r="K1988" s="3" t="s">
        <v>14</v>
      </c>
      <c r="L1988" s="3" t="s">
        <v>44</v>
      </c>
      <c r="M1988" s="7">
        <v>2</v>
      </c>
      <c r="N1988" s="4">
        <v>130.29</v>
      </c>
      <c r="O1988" s="5">
        <v>0.1</v>
      </c>
      <c r="P1988" s="4">
        <v>67.97</v>
      </c>
      <c r="Q1988" s="4">
        <f t="shared" si="124"/>
        <v>234.52199999999999</v>
      </c>
      <c r="R1988" s="4">
        <f t="shared" si="125"/>
        <v>135.94</v>
      </c>
      <c r="S1988" s="4">
        <f t="shared" si="126"/>
        <v>98.581999999999994</v>
      </c>
      <c r="T1988" s="6">
        <f t="shared" si="127"/>
        <v>0.42035288800197845</v>
      </c>
    </row>
    <row r="1989" spans="1:20" ht="15.6">
      <c r="A1989" s="2">
        <v>2803</v>
      </c>
      <c r="B1989" s="10">
        <v>46292</v>
      </c>
      <c r="C1989" s="3">
        <f>YEAR(SalesDataTable[[#This Row],[Order Date]])</f>
        <v>2026</v>
      </c>
      <c r="D1989" s="13" t="str">
        <f>"Q"&amp;ROUNDUP(MONTH(SalesDataTable[[#This Row],[Order Date]])/3,0)</f>
        <v>Q3</v>
      </c>
      <c r="E1989" s="13">
        <f>MONTH(SalesDataTable[[#This Row],[Order Date]])</f>
        <v>9</v>
      </c>
      <c r="F1989" s="3" t="str">
        <f>TEXT(SalesDataTable[[#This Row],[Order Date]],"mmm")</f>
        <v>Sep</v>
      </c>
      <c r="G1989" s="3" t="s">
        <v>6</v>
      </c>
      <c r="H1989" s="3" t="s">
        <v>43</v>
      </c>
      <c r="I1989" s="3" t="s">
        <v>2</v>
      </c>
      <c r="J1989" s="3" t="s">
        <v>3</v>
      </c>
      <c r="K1989" s="3" t="s">
        <v>34</v>
      </c>
      <c r="L1989" s="3" t="s">
        <v>42</v>
      </c>
      <c r="M1989" s="7">
        <v>3</v>
      </c>
      <c r="N1989" s="4">
        <v>36.909999999999997</v>
      </c>
      <c r="O1989" s="5">
        <v>0.05</v>
      </c>
      <c r="P1989" s="4">
        <v>13.7</v>
      </c>
      <c r="Q1989" s="4">
        <f t="shared" si="124"/>
        <v>105.19349999999999</v>
      </c>
      <c r="R1989" s="4">
        <f t="shared" si="125"/>
        <v>41.099999999999994</v>
      </c>
      <c r="S1989" s="4">
        <f t="shared" si="126"/>
        <v>64.093499999999992</v>
      </c>
      <c r="T1989" s="6">
        <f t="shared" si="127"/>
        <v>0.60929144861612172</v>
      </c>
    </row>
    <row r="1990" spans="1:20" ht="15.6">
      <c r="A1990" s="2">
        <v>4199</v>
      </c>
      <c r="B1990" s="10">
        <v>46292</v>
      </c>
      <c r="C1990" s="3">
        <f>YEAR(SalesDataTable[[#This Row],[Order Date]])</f>
        <v>2026</v>
      </c>
      <c r="D1990" s="13" t="str">
        <f>"Q"&amp;ROUNDUP(MONTH(SalesDataTable[[#This Row],[Order Date]])/3,0)</f>
        <v>Q3</v>
      </c>
      <c r="E1990" s="13">
        <f>MONTH(SalesDataTable[[#This Row],[Order Date]])</f>
        <v>9</v>
      </c>
      <c r="F1990" s="3" t="str">
        <f>TEXT(SalesDataTable[[#This Row],[Order Date]],"mmm")</f>
        <v>Sep</v>
      </c>
      <c r="G1990" s="3" t="s">
        <v>11</v>
      </c>
      <c r="H1990" s="3" t="s">
        <v>25</v>
      </c>
      <c r="I1990" s="3" t="s">
        <v>28</v>
      </c>
      <c r="J1990" s="3" t="s">
        <v>16</v>
      </c>
      <c r="K1990" s="3" t="s">
        <v>4</v>
      </c>
      <c r="L1990" s="3" t="s">
        <v>22</v>
      </c>
      <c r="M1990" s="7">
        <v>1</v>
      </c>
      <c r="N1990" s="4">
        <v>50.02</v>
      </c>
      <c r="O1990" s="5">
        <v>0</v>
      </c>
      <c r="P1990" s="4">
        <v>22.65</v>
      </c>
      <c r="Q1990" s="4">
        <f t="shared" si="124"/>
        <v>50.02</v>
      </c>
      <c r="R1990" s="4">
        <f t="shared" si="125"/>
        <v>22.65</v>
      </c>
      <c r="S1990" s="4">
        <f t="shared" si="126"/>
        <v>27.370000000000005</v>
      </c>
      <c r="T1990" s="6">
        <f t="shared" si="127"/>
        <v>0.54718112754898052</v>
      </c>
    </row>
    <row r="1991" spans="1:20" ht="15.6">
      <c r="A1991" s="2">
        <v>4517</v>
      </c>
      <c r="B1991" s="10">
        <v>46292</v>
      </c>
      <c r="C1991" s="3">
        <f>YEAR(SalesDataTable[[#This Row],[Order Date]])</f>
        <v>2026</v>
      </c>
      <c r="D1991" s="13" t="str">
        <f>"Q"&amp;ROUNDUP(MONTH(SalesDataTable[[#This Row],[Order Date]])/3,0)</f>
        <v>Q3</v>
      </c>
      <c r="E1991" s="13">
        <f>MONTH(SalesDataTable[[#This Row],[Order Date]])</f>
        <v>9</v>
      </c>
      <c r="F1991" s="3" t="str">
        <f>TEXT(SalesDataTable[[#This Row],[Order Date]],"mmm")</f>
        <v>Sep</v>
      </c>
      <c r="G1991" s="3" t="s">
        <v>6</v>
      </c>
      <c r="H1991" s="3" t="s">
        <v>43</v>
      </c>
      <c r="I1991" s="3" t="s">
        <v>2</v>
      </c>
      <c r="J1991" s="3" t="s">
        <v>3</v>
      </c>
      <c r="K1991" s="3" t="s">
        <v>23</v>
      </c>
      <c r="L1991" s="3" t="s">
        <v>40</v>
      </c>
      <c r="M1991" s="7">
        <v>1</v>
      </c>
      <c r="N1991" s="4">
        <v>83.32</v>
      </c>
      <c r="O1991" s="5">
        <v>0.05</v>
      </c>
      <c r="P1991" s="4">
        <v>38.93</v>
      </c>
      <c r="Q1991" s="4">
        <f t="shared" si="124"/>
        <v>79.153999999999996</v>
      </c>
      <c r="R1991" s="4">
        <f t="shared" si="125"/>
        <v>38.93</v>
      </c>
      <c r="S1991" s="4">
        <f t="shared" si="126"/>
        <v>40.223999999999997</v>
      </c>
      <c r="T1991" s="6">
        <f t="shared" si="127"/>
        <v>0.50817393940925282</v>
      </c>
    </row>
    <row r="1992" spans="1:20" ht="15.6">
      <c r="A1992" s="2">
        <v>80</v>
      </c>
      <c r="B1992" s="10">
        <v>46293</v>
      </c>
      <c r="C1992" s="3">
        <f>YEAR(SalesDataTable[[#This Row],[Order Date]])</f>
        <v>2026</v>
      </c>
      <c r="D1992" s="13" t="str">
        <f>"Q"&amp;ROUNDUP(MONTH(SalesDataTable[[#This Row],[Order Date]])/3,0)</f>
        <v>Q3</v>
      </c>
      <c r="E1992" s="13">
        <f>MONTH(SalesDataTable[[#This Row],[Order Date]])</f>
        <v>9</v>
      </c>
      <c r="F1992" s="3" t="str">
        <f>TEXT(SalesDataTable[[#This Row],[Order Date]],"mmm")</f>
        <v>Sep</v>
      </c>
      <c r="G1992" s="3" t="s">
        <v>0</v>
      </c>
      <c r="H1992" s="3" t="s">
        <v>50</v>
      </c>
      <c r="I1992" s="3" t="s">
        <v>8</v>
      </c>
      <c r="J1992" s="3" t="s">
        <v>16</v>
      </c>
      <c r="K1992" s="3" t="s">
        <v>9</v>
      </c>
      <c r="L1992" s="3" t="s">
        <v>46</v>
      </c>
      <c r="M1992" s="7">
        <v>10</v>
      </c>
      <c r="N1992" s="4">
        <v>71.040000000000006</v>
      </c>
      <c r="O1992" s="5">
        <v>0.2</v>
      </c>
      <c r="P1992" s="4">
        <v>31.7</v>
      </c>
      <c r="Q1992" s="4">
        <f t="shared" si="124"/>
        <v>568.32000000000005</v>
      </c>
      <c r="R1992" s="4">
        <f t="shared" si="125"/>
        <v>317</v>
      </c>
      <c r="S1992" s="4">
        <f t="shared" si="126"/>
        <v>251.32000000000005</v>
      </c>
      <c r="T1992" s="6">
        <f t="shared" si="127"/>
        <v>0.4422156531531532</v>
      </c>
    </row>
    <row r="1993" spans="1:20" ht="15.6">
      <c r="A1993" s="2">
        <v>370</v>
      </c>
      <c r="B1993" s="10">
        <v>46293</v>
      </c>
      <c r="C1993" s="3">
        <f>YEAR(SalesDataTable[[#This Row],[Order Date]])</f>
        <v>2026</v>
      </c>
      <c r="D1993" s="13" t="str">
        <f>"Q"&amp;ROUNDUP(MONTH(SalesDataTable[[#This Row],[Order Date]])/3,0)</f>
        <v>Q3</v>
      </c>
      <c r="E1993" s="13">
        <f>MONTH(SalesDataTable[[#This Row],[Order Date]])</f>
        <v>9</v>
      </c>
      <c r="F1993" s="3" t="str">
        <f>TEXT(SalesDataTable[[#This Row],[Order Date]],"mmm")</f>
        <v>Sep</v>
      </c>
      <c r="G1993" s="3" t="s">
        <v>20</v>
      </c>
      <c r="H1993" s="3" t="s">
        <v>31</v>
      </c>
      <c r="I1993" s="3" t="s">
        <v>19</v>
      </c>
      <c r="J1993" s="3" t="s">
        <v>3</v>
      </c>
      <c r="K1993" s="3" t="s">
        <v>4</v>
      </c>
      <c r="L1993" s="3" t="s">
        <v>26</v>
      </c>
      <c r="M1993" s="7">
        <v>2</v>
      </c>
      <c r="N1993" s="4">
        <v>40.83</v>
      </c>
      <c r="O1993" s="5">
        <v>0</v>
      </c>
      <c r="P1993" s="4">
        <v>16.850000000000001</v>
      </c>
      <c r="Q1993" s="4">
        <f t="shared" si="124"/>
        <v>81.66</v>
      </c>
      <c r="R1993" s="4">
        <f t="shared" si="125"/>
        <v>33.700000000000003</v>
      </c>
      <c r="S1993" s="4">
        <f t="shared" si="126"/>
        <v>47.959999999999994</v>
      </c>
      <c r="T1993" s="6">
        <f t="shared" si="127"/>
        <v>0.58731325006122947</v>
      </c>
    </row>
    <row r="1994" spans="1:20" ht="15.6">
      <c r="A1994" s="2">
        <v>417</v>
      </c>
      <c r="B1994" s="10">
        <v>46293</v>
      </c>
      <c r="C1994" s="3">
        <f>YEAR(SalesDataTable[[#This Row],[Order Date]])</f>
        <v>2026</v>
      </c>
      <c r="D1994" s="13" t="str">
        <f>"Q"&amp;ROUNDUP(MONTH(SalesDataTable[[#This Row],[Order Date]])/3,0)</f>
        <v>Q3</v>
      </c>
      <c r="E1994" s="13">
        <f>MONTH(SalesDataTable[[#This Row],[Order Date]])</f>
        <v>9</v>
      </c>
      <c r="F1994" s="3" t="str">
        <f>TEXT(SalesDataTable[[#This Row],[Order Date]],"mmm")</f>
        <v>Sep</v>
      </c>
      <c r="G1994" s="3" t="s">
        <v>6</v>
      </c>
      <c r="H1994" s="3" t="s">
        <v>49</v>
      </c>
      <c r="I1994" s="3" t="s">
        <v>28</v>
      </c>
      <c r="J1994" s="3" t="s">
        <v>3</v>
      </c>
      <c r="K1994" s="3" t="s">
        <v>23</v>
      </c>
      <c r="L1994" s="3" t="s">
        <v>51</v>
      </c>
      <c r="M1994" s="7">
        <v>1</v>
      </c>
      <c r="N1994" s="4">
        <v>121.64</v>
      </c>
      <c r="O1994" s="5">
        <v>0.15</v>
      </c>
      <c r="P1994" s="4">
        <v>61.56</v>
      </c>
      <c r="Q1994" s="4">
        <f t="shared" si="124"/>
        <v>103.39399999999999</v>
      </c>
      <c r="R1994" s="4">
        <f t="shared" si="125"/>
        <v>61.56</v>
      </c>
      <c r="S1994" s="4">
        <f t="shared" si="126"/>
        <v>41.833999999999989</v>
      </c>
      <c r="T1994" s="6">
        <f t="shared" si="127"/>
        <v>0.40460761746329565</v>
      </c>
    </row>
    <row r="1995" spans="1:20" ht="15.6">
      <c r="A1995" s="2">
        <v>437</v>
      </c>
      <c r="B1995" s="10">
        <v>46293</v>
      </c>
      <c r="C1995" s="3">
        <f>YEAR(SalesDataTable[[#This Row],[Order Date]])</f>
        <v>2026</v>
      </c>
      <c r="D1995" s="13" t="str">
        <f>"Q"&amp;ROUNDUP(MONTH(SalesDataTable[[#This Row],[Order Date]])/3,0)</f>
        <v>Q3</v>
      </c>
      <c r="E1995" s="13">
        <f>MONTH(SalesDataTable[[#This Row],[Order Date]])</f>
        <v>9</v>
      </c>
      <c r="F1995" s="3" t="str">
        <f>TEXT(SalesDataTable[[#This Row],[Order Date]],"mmm")</f>
        <v>Sep</v>
      </c>
      <c r="G1995" s="3" t="s">
        <v>6</v>
      </c>
      <c r="H1995" s="3" t="s">
        <v>7</v>
      </c>
      <c r="I1995" s="3" t="s">
        <v>19</v>
      </c>
      <c r="J1995" s="3" t="s">
        <v>13</v>
      </c>
      <c r="K1995" s="3" t="s">
        <v>14</v>
      </c>
      <c r="L1995" s="3" t="s">
        <v>48</v>
      </c>
      <c r="M1995" s="7">
        <v>1</v>
      </c>
      <c r="N1995" s="4">
        <v>164.7</v>
      </c>
      <c r="O1995" s="5">
        <v>0</v>
      </c>
      <c r="P1995" s="4">
        <v>86.02</v>
      </c>
      <c r="Q1995" s="4">
        <f t="shared" si="124"/>
        <v>164.7</v>
      </c>
      <c r="R1995" s="4">
        <f t="shared" si="125"/>
        <v>86.02</v>
      </c>
      <c r="S1995" s="4">
        <f t="shared" si="126"/>
        <v>78.679999999999993</v>
      </c>
      <c r="T1995" s="6">
        <f t="shared" si="127"/>
        <v>0.47771706132361869</v>
      </c>
    </row>
    <row r="1996" spans="1:20" ht="15.6">
      <c r="A1996" s="2">
        <v>790</v>
      </c>
      <c r="B1996" s="10">
        <v>46293</v>
      </c>
      <c r="C1996" s="3">
        <f>YEAR(SalesDataTable[[#This Row],[Order Date]])</f>
        <v>2026</v>
      </c>
      <c r="D1996" s="13" t="str">
        <f>"Q"&amp;ROUNDUP(MONTH(SalesDataTable[[#This Row],[Order Date]])/3,0)</f>
        <v>Q3</v>
      </c>
      <c r="E1996" s="13">
        <f>MONTH(SalesDataTable[[#This Row],[Order Date]])</f>
        <v>9</v>
      </c>
      <c r="F1996" s="3" t="str">
        <f>TEXT(SalesDataTable[[#This Row],[Order Date]],"mmm")</f>
        <v>Sep</v>
      </c>
      <c r="G1996" s="3" t="s">
        <v>20</v>
      </c>
      <c r="H1996" s="3" t="s">
        <v>31</v>
      </c>
      <c r="I1996" s="3" t="s">
        <v>28</v>
      </c>
      <c r="J1996" s="3" t="s">
        <v>13</v>
      </c>
      <c r="K1996" s="3" t="s">
        <v>23</v>
      </c>
      <c r="L1996" s="3" t="s">
        <v>29</v>
      </c>
      <c r="M1996" s="7">
        <v>1</v>
      </c>
      <c r="N1996" s="4">
        <v>199.09</v>
      </c>
      <c r="O1996" s="5">
        <v>0.05</v>
      </c>
      <c r="P1996" s="4">
        <v>106.57</v>
      </c>
      <c r="Q1996" s="4">
        <f t="shared" si="124"/>
        <v>189.13550000000001</v>
      </c>
      <c r="R1996" s="4">
        <f t="shared" si="125"/>
        <v>106.57</v>
      </c>
      <c r="S1996" s="4">
        <f t="shared" si="126"/>
        <v>82.565500000000014</v>
      </c>
      <c r="T1996" s="6">
        <f t="shared" si="127"/>
        <v>0.43654152710622812</v>
      </c>
    </row>
    <row r="1997" spans="1:20" ht="15.6">
      <c r="A1997" s="2">
        <v>1151</v>
      </c>
      <c r="B1997" s="10">
        <v>46293</v>
      </c>
      <c r="C1997" s="3">
        <f>YEAR(SalesDataTable[[#This Row],[Order Date]])</f>
        <v>2026</v>
      </c>
      <c r="D1997" s="13" t="str">
        <f>"Q"&amp;ROUNDUP(MONTH(SalesDataTable[[#This Row],[Order Date]])/3,0)</f>
        <v>Q3</v>
      </c>
      <c r="E1997" s="13">
        <f>MONTH(SalesDataTable[[#This Row],[Order Date]])</f>
        <v>9</v>
      </c>
      <c r="F1997" s="3" t="str">
        <f>TEXT(SalesDataTable[[#This Row],[Order Date]],"mmm")</f>
        <v>Sep</v>
      </c>
      <c r="G1997" s="3" t="s">
        <v>0</v>
      </c>
      <c r="H1997" s="3" t="s">
        <v>1</v>
      </c>
      <c r="I1997" s="3" t="s">
        <v>28</v>
      </c>
      <c r="J1997" s="3" t="s">
        <v>3</v>
      </c>
      <c r="K1997" s="3" t="s">
        <v>4</v>
      </c>
      <c r="L1997" s="3" t="s">
        <v>5</v>
      </c>
      <c r="M1997" s="7">
        <v>1</v>
      </c>
      <c r="N1997" s="4">
        <v>81.48</v>
      </c>
      <c r="O1997" s="5">
        <v>0</v>
      </c>
      <c r="P1997" s="4">
        <v>41.47</v>
      </c>
      <c r="Q1997" s="4">
        <f t="shared" si="124"/>
        <v>81.48</v>
      </c>
      <c r="R1997" s="4">
        <f t="shared" si="125"/>
        <v>41.47</v>
      </c>
      <c r="S1997" s="4">
        <f t="shared" si="126"/>
        <v>40.010000000000005</v>
      </c>
      <c r="T1997" s="6">
        <f t="shared" si="127"/>
        <v>0.4910407461953854</v>
      </c>
    </row>
    <row r="1998" spans="1:20" ht="15.6">
      <c r="A1998" s="2">
        <v>1331</v>
      </c>
      <c r="B1998" s="10">
        <v>46293</v>
      </c>
      <c r="C1998" s="3">
        <f>YEAR(SalesDataTable[[#This Row],[Order Date]])</f>
        <v>2026</v>
      </c>
      <c r="D1998" s="13" t="str">
        <f>"Q"&amp;ROUNDUP(MONTH(SalesDataTable[[#This Row],[Order Date]])/3,0)</f>
        <v>Q3</v>
      </c>
      <c r="E1998" s="13">
        <f>MONTH(SalesDataTable[[#This Row],[Order Date]])</f>
        <v>9</v>
      </c>
      <c r="F1998" s="3" t="str">
        <f>TEXT(SalesDataTable[[#This Row],[Order Date]],"mmm")</f>
        <v>Sep</v>
      </c>
      <c r="G1998" s="3" t="s">
        <v>0</v>
      </c>
      <c r="H1998" s="3" t="s">
        <v>1</v>
      </c>
      <c r="I1998" s="3" t="s">
        <v>2</v>
      </c>
      <c r="J1998" s="3" t="s">
        <v>13</v>
      </c>
      <c r="K1998" s="3" t="s">
        <v>34</v>
      </c>
      <c r="L1998" s="3" t="s">
        <v>35</v>
      </c>
      <c r="M1998" s="7">
        <v>3</v>
      </c>
      <c r="N1998" s="4">
        <v>39.450000000000003</v>
      </c>
      <c r="O1998" s="5">
        <v>0.05</v>
      </c>
      <c r="P1998" s="4">
        <v>15.1</v>
      </c>
      <c r="Q1998" s="4">
        <f t="shared" si="124"/>
        <v>112.4325</v>
      </c>
      <c r="R1998" s="4">
        <f t="shared" si="125"/>
        <v>45.3</v>
      </c>
      <c r="S1998" s="4">
        <f t="shared" si="126"/>
        <v>67.132500000000007</v>
      </c>
      <c r="T1998" s="6">
        <f t="shared" si="127"/>
        <v>0.59709158828630515</v>
      </c>
    </row>
    <row r="1999" spans="1:20" ht="15.6">
      <c r="A1999" s="2">
        <v>2388</v>
      </c>
      <c r="B1999" s="10">
        <v>46293</v>
      </c>
      <c r="C1999" s="3">
        <f>YEAR(SalesDataTable[[#This Row],[Order Date]])</f>
        <v>2026</v>
      </c>
      <c r="D1999" s="13" t="str">
        <f>"Q"&amp;ROUNDUP(MONTH(SalesDataTable[[#This Row],[Order Date]])/3,0)</f>
        <v>Q3</v>
      </c>
      <c r="E1999" s="13">
        <f>MONTH(SalesDataTable[[#This Row],[Order Date]])</f>
        <v>9</v>
      </c>
      <c r="F1999" s="3" t="str">
        <f>TEXT(SalesDataTable[[#This Row],[Order Date]],"mmm")</f>
        <v>Sep</v>
      </c>
      <c r="G1999" s="3" t="s">
        <v>20</v>
      </c>
      <c r="H1999" s="3" t="s">
        <v>33</v>
      </c>
      <c r="I1999" s="3" t="s">
        <v>2</v>
      </c>
      <c r="J1999" s="3" t="s">
        <v>3</v>
      </c>
      <c r="K1999" s="3" t="s">
        <v>9</v>
      </c>
      <c r="L1999" s="3" t="s">
        <v>10</v>
      </c>
      <c r="M1999" s="7">
        <v>3</v>
      </c>
      <c r="N1999" s="4">
        <v>93.22</v>
      </c>
      <c r="O1999" s="5">
        <v>0</v>
      </c>
      <c r="P1999" s="4">
        <v>46.75</v>
      </c>
      <c r="Q1999" s="4">
        <f t="shared" si="124"/>
        <v>279.65999999999997</v>
      </c>
      <c r="R1999" s="4">
        <f t="shared" si="125"/>
        <v>140.25</v>
      </c>
      <c r="S1999" s="4">
        <f t="shared" si="126"/>
        <v>139.40999999999997</v>
      </c>
      <c r="T1999" s="6">
        <f t="shared" si="127"/>
        <v>0.49849817635700489</v>
      </c>
    </row>
    <row r="2000" spans="1:20" ht="15.6">
      <c r="A2000" s="2">
        <v>2795</v>
      </c>
      <c r="B2000" s="10">
        <v>46293</v>
      </c>
      <c r="C2000" s="3">
        <f>YEAR(SalesDataTable[[#This Row],[Order Date]])</f>
        <v>2026</v>
      </c>
      <c r="D2000" s="13" t="str">
        <f>"Q"&amp;ROUNDUP(MONTH(SalesDataTable[[#This Row],[Order Date]])/3,0)</f>
        <v>Q3</v>
      </c>
      <c r="E2000" s="13">
        <f>MONTH(SalesDataTable[[#This Row],[Order Date]])</f>
        <v>9</v>
      </c>
      <c r="F2000" s="3" t="str">
        <f>TEXT(SalesDataTable[[#This Row],[Order Date]],"mmm")</f>
        <v>Sep</v>
      </c>
      <c r="G2000" s="3" t="s">
        <v>6</v>
      </c>
      <c r="H2000" s="3" t="s">
        <v>43</v>
      </c>
      <c r="I2000" s="3" t="s">
        <v>2</v>
      </c>
      <c r="J2000" s="3" t="s">
        <v>13</v>
      </c>
      <c r="K2000" s="3" t="s">
        <v>9</v>
      </c>
      <c r="L2000" s="3" t="s">
        <v>17</v>
      </c>
      <c r="M2000" s="7">
        <v>3</v>
      </c>
      <c r="N2000" s="4">
        <v>142.19</v>
      </c>
      <c r="O2000" s="5">
        <v>0.05</v>
      </c>
      <c r="P2000" s="4">
        <v>78.37</v>
      </c>
      <c r="Q2000" s="4">
        <f t="shared" si="124"/>
        <v>405.24149999999997</v>
      </c>
      <c r="R2000" s="4">
        <f t="shared" si="125"/>
        <v>235.11</v>
      </c>
      <c r="S2000" s="4">
        <f t="shared" si="126"/>
        <v>170.13149999999996</v>
      </c>
      <c r="T2000" s="6">
        <f t="shared" si="127"/>
        <v>0.41982743623246871</v>
      </c>
    </row>
    <row r="2001" spans="1:20" ht="15.6">
      <c r="A2001" s="2">
        <v>2840</v>
      </c>
      <c r="B2001" s="10">
        <v>46293</v>
      </c>
      <c r="C2001" s="3">
        <f>YEAR(SalesDataTable[[#This Row],[Order Date]])</f>
        <v>2026</v>
      </c>
      <c r="D2001" s="13" t="str">
        <f>"Q"&amp;ROUNDUP(MONTH(SalesDataTable[[#This Row],[Order Date]])/3,0)</f>
        <v>Q3</v>
      </c>
      <c r="E2001" s="13">
        <f>MONTH(SalesDataTable[[#This Row],[Order Date]])</f>
        <v>9</v>
      </c>
      <c r="F2001" s="3" t="str">
        <f>TEXT(SalesDataTable[[#This Row],[Order Date]],"mmm")</f>
        <v>Sep</v>
      </c>
      <c r="G2001" s="3" t="s">
        <v>0</v>
      </c>
      <c r="H2001" s="3" t="s">
        <v>1</v>
      </c>
      <c r="I2001" s="3" t="s">
        <v>2</v>
      </c>
      <c r="J2001" s="3" t="s">
        <v>3</v>
      </c>
      <c r="K2001" s="3" t="s">
        <v>9</v>
      </c>
      <c r="L2001" s="3" t="s">
        <v>37</v>
      </c>
      <c r="M2001" s="7">
        <v>2</v>
      </c>
      <c r="N2001" s="4">
        <v>151.69999999999999</v>
      </c>
      <c r="O2001" s="5">
        <v>0</v>
      </c>
      <c r="P2001" s="4">
        <v>77.19</v>
      </c>
      <c r="Q2001" s="4">
        <f t="shared" si="124"/>
        <v>303.39999999999998</v>
      </c>
      <c r="R2001" s="4">
        <f t="shared" si="125"/>
        <v>154.38</v>
      </c>
      <c r="S2001" s="4">
        <f t="shared" si="126"/>
        <v>149.01999999999998</v>
      </c>
      <c r="T2001" s="6">
        <f t="shared" si="127"/>
        <v>0.49116677653263019</v>
      </c>
    </row>
    <row r="2002" spans="1:20" ht="15.6">
      <c r="A2002" s="2">
        <v>2863</v>
      </c>
      <c r="B2002" s="10">
        <v>46293</v>
      </c>
      <c r="C2002" s="3">
        <f>YEAR(SalesDataTable[[#This Row],[Order Date]])</f>
        <v>2026</v>
      </c>
      <c r="D2002" s="13" t="str">
        <f>"Q"&amp;ROUNDUP(MONTH(SalesDataTable[[#This Row],[Order Date]])/3,0)</f>
        <v>Q3</v>
      </c>
      <c r="E2002" s="13">
        <f>MONTH(SalesDataTable[[#This Row],[Order Date]])</f>
        <v>9</v>
      </c>
      <c r="F2002" s="3" t="str">
        <f>TEXT(SalesDataTable[[#This Row],[Order Date]],"mmm")</f>
        <v>Sep</v>
      </c>
      <c r="G2002" s="3" t="s">
        <v>11</v>
      </c>
      <c r="H2002" s="3" t="s">
        <v>12</v>
      </c>
      <c r="I2002" s="3" t="s">
        <v>19</v>
      </c>
      <c r="J2002" s="3" t="s">
        <v>13</v>
      </c>
      <c r="K2002" s="3" t="s">
        <v>14</v>
      </c>
      <c r="L2002" s="3" t="s">
        <v>44</v>
      </c>
      <c r="M2002" s="7">
        <v>1</v>
      </c>
      <c r="N2002" s="4">
        <v>133.85</v>
      </c>
      <c r="O2002" s="5">
        <v>0.05</v>
      </c>
      <c r="P2002" s="4">
        <v>66.41</v>
      </c>
      <c r="Q2002" s="4">
        <f t="shared" si="124"/>
        <v>127.15749999999998</v>
      </c>
      <c r="R2002" s="4">
        <f t="shared" si="125"/>
        <v>66.41</v>
      </c>
      <c r="S2002" s="4">
        <f t="shared" si="126"/>
        <v>60.747499999999988</v>
      </c>
      <c r="T2002" s="6">
        <f t="shared" si="127"/>
        <v>0.47773430588050247</v>
      </c>
    </row>
    <row r="2003" spans="1:20" ht="15.6">
      <c r="A2003" s="2">
        <v>4522</v>
      </c>
      <c r="B2003" s="10">
        <v>46293</v>
      </c>
      <c r="C2003" s="3">
        <f>YEAR(SalesDataTable[[#This Row],[Order Date]])</f>
        <v>2026</v>
      </c>
      <c r="D2003" s="13" t="str">
        <f>"Q"&amp;ROUNDUP(MONTH(SalesDataTable[[#This Row],[Order Date]])/3,0)</f>
        <v>Q3</v>
      </c>
      <c r="E2003" s="13">
        <f>MONTH(SalesDataTable[[#This Row],[Order Date]])</f>
        <v>9</v>
      </c>
      <c r="F2003" s="3" t="str">
        <f>TEXT(SalesDataTable[[#This Row],[Order Date]],"mmm")</f>
        <v>Sep</v>
      </c>
      <c r="G2003" s="3" t="s">
        <v>20</v>
      </c>
      <c r="H2003" s="3" t="s">
        <v>47</v>
      </c>
      <c r="I2003" s="3" t="s">
        <v>28</v>
      </c>
      <c r="J2003" s="3" t="s">
        <v>16</v>
      </c>
      <c r="K2003" s="3" t="s">
        <v>23</v>
      </c>
      <c r="L2003" s="3" t="s">
        <v>51</v>
      </c>
      <c r="M2003" s="7">
        <v>6</v>
      </c>
      <c r="N2003" s="4">
        <v>125.62</v>
      </c>
      <c r="O2003" s="5">
        <v>0</v>
      </c>
      <c r="P2003" s="4">
        <v>61.34</v>
      </c>
      <c r="Q2003" s="4">
        <f t="shared" si="124"/>
        <v>753.72</v>
      </c>
      <c r="R2003" s="4">
        <f t="shared" si="125"/>
        <v>368.04</v>
      </c>
      <c r="S2003" s="4">
        <f t="shared" si="126"/>
        <v>385.68</v>
      </c>
      <c r="T2003" s="6">
        <f t="shared" si="127"/>
        <v>0.51170195828689702</v>
      </c>
    </row>
    <row r="2004" spans="1:20" ht="15.6">
      <c r="A2004" s="2">
        <v>5200</v>
      </c>
      <c r="B2004" s="10">
        <v>46293</v>
      </c>
      <c r="C2004" s="3">
        <f>YEAR(SalesDataTable[[#This Row],[Order Date]])</f>
        <v>2026</v>
      </c>
      <c r="D2004" s="13" t="str">
        <f>"Q"&amp;ROUNDUP(MONTH(SalesDataTable[[#This Row],[Order Date]])/3,0)</f>
        <v>Q3</v>
      </c>
      <c r="E2004" s="13">
        <f>MONTH(SalesDataTable[[#This Row],[Order Date]])</f>
        <v>9</v>
      </c>
      <c r="F2004" s="3" t="str">
        <f>TEXT(SalesDataTable[[#This Row],[Order Date]],"mmm")</f>
        <v>Sep</v>
      </c>
      <c r="G2004" s="3" t="s">
        <v>6</v>
      </c>
      <c r="H2004" s="3" t="s">
        <v>43</v>
      </c>
      <c r="I2004" s="3" t="s">
        <v>2</v>
      </c>
      <c r="J2004" s="3" t="s">
        <v>13</v>
      </c>
      <c r="K2004" s="3" t="s">
        <v>23</v>
      </c>
      <c r="L2004" s="3" t="s">
        <v>29</v>
      </c>
      <c r="M2004" s="7">
        <v>3</v>
      </c>
      <c r="N2004" s="4">
        <v>196.87</v>
      </c>
      <c r="O2004" s="5">
        <v>0.1</v>
      </c>
      <c r="P2004" s="4">
        <v>105.93</v>
      </c>
      <c r="Q2004" s="4">
        <f t="shared" si="124"/>
        <v>531.54899999999998</v>
      </c>
      <c r="R2004" s="4">
        <f t="shared" si="125"/>
        <v>317.79000000000002</v>
      </c>
      <c r="S2004" s="4">
        <f t="shared" si="126"/>
        <v>213.75899999999996</v>
      </c>
      <c r="T2004" s="6">
        <f t="shared" si="127"/>
        <v>0.40214354650276823</v>
      </c>
    </row>
    <row r="2005" spans="1:20" ht="15.6">
      <c r="A2005" s="2">
        <v>452</v>
      </c>
      <c r="B2005" s="10">
        <v>46294</v>
      </c>
      <c r="C2005" s="3">
        <f>YEAR(SalesDataTable[[#This Row],[Order Date]])</f>
        <v>2026</v>
      </c>
      <c r="D2005" s="13" t="str">
        <f>"Q"&amp;ROUNDUP(MONTH(SalesDataTable[[#This Row],[Order Date]])/3,0)</f>
        <v>Q3</v>
      </c>
      <c r="E2005" s="13">
        <f>MONTH(SalesDataTable[[#This Row],[Order Date]])</f>
        <v>9</v>
      </c>
      <c r="F2005" s="3" t="str">
        <f>TEXT(SalesDataTable[[#This Row],[Order Date]],"mmm")</f>
        <v>Sep</v>
      </c>
      <c r="G2005" s="3" t="s">
        <v>6</v>
      </c>
      <c r="H2005" s="3" t="s">
        <v>7</v>
      </c>
      <c r="I2005" s="3" t="s">
        <v>2</v>
      </c>
      <c r="J2005" s="3" t="s">
        <v>3</v>
      </c>
      <c r="K2005" s="3" t="s">
        <v>14</v>
      </c>
      <c r="L2005" s="3" t="s">
        <v>15</v>
      </c>
      <c r="M2005" s="7">
        <v>4</v>
      </c>
      <c r="N2005" s="4">
        <v>36.869999999999997</v>
      </c>
      <c r="O2005" s="5">
        <v>0</v>
      </c>
      <c r="P2005" s="4">
        <v>13.43</v>
      </c>
      <c r="Q2005" s="4">
        <f t="shared" si="124"/>
        <v>147.47999999999999</v>
      </c>
      <c r="R2005" s="4">
        <f t="shared" si="125"/>
        <v>53.72</v>
      </c>
      <c r="S2005" s="4">
        <f t="shared" si="126"/>
        <v>93.759999999999991</v>
      </c>
      <c r="T2005" s="6">
        <f t="shared" si="127"/>
        <v>0.63574721996202876</v>
      </c>
    </row>
    <row r="2006" spans="1:20" ht="15.6">
      <c r="A2006" s="2">
        <v>871</v>
      </c>
      <c r="B2006" s="10">
        <v>46294</v>
      </c>
      <c r="C2006" s="3">
        <f>YEAR(SalesDataTable[[#This Row],[Order Date]])</f>
        <v>2026</v>
      </c>
      <c r="D2006" s="13" t="str">
        <f>"Q"&amp;ROUNDUP(MONTH(SalesDataTable[[#This Row],[Order Date]])/3,0)</f>
        <v>Q3</v>
      </c>
      <c r="E2006" s="13">
        <f>MONTH(SalesDataTable[[#This Row],[Order Date]])</f>
        <v>9</v>
      </c>
      <c r="F2006" s="3" t="str">
        <f>TEXT(SalesDataTable[[#This Row],[Order Date]],"mmm")</f>
        <v>Sep</v>
      </c>
      <c r="G2006" s="3" t="s">
        <v>6</v>
      </c>
      <c r="H2006" s="3" t="s">
        <v>43</v>
      </c>
      <c r="I2006" s="3" t="s">
        <v>2</v>
      </c>
      <c r="J2006" s="3" t="s">
        <v>13</v>
      </c>
      <c r="K2006" s="3" t="s">
        <v>14</v>
      </c>
      <c r="L2006" s="3" t="s">
        <v>32</v>
      </c>
      <c r="M2006" s="7">
        <v>1</v>
      </c>
      <c r="N2006" s="4">
        <v>47.37</v>
      </c>
      <c r="O2006" s="5">
        <v>0</v>
      </c>
      <c r="P2006" s="4">
        <v>18.2</v>
      </c>
      <c r="Q2006" s="4">
        <f t="shared" si="124"/>
        <v>47.37</v>
      </c>
      <c r="R2006" s="4">
        <f t="shared" si="125"/>
        <v>18.2</v>
      </c>
      <c r="S2006" s="4">
        <f t="shared" si="126"/>
        <v>29.169999999999998</v>
      </c>
      <c r="T2006" s="6">
        <f t="shared" si="127"/>
        <v>0.61579058475828585</v>
      </c>
    </row>
    <row r="2007" spans="1:20" ht="15.6">
      <c r="A2007" s="2">
        <v>922</v>
      </c>
      <c r="B2007" s="10">
        <v>46294</v>
      </c>
      <c r="C2007" s="3">
        <f>YEAR(SalesDataTable[[#This Row],[Order Date]])</f>
        <v>2026</v>
      </c>
      <c r="D2007" s="13" t="str">
        <f>"Q"&amp;ROUNDUP(MONTH(SalesDataTable[[#This Row],[Order Date]])/3,0)</f>
        <v>Q3</v>
      </c>
      <c r="E2007" s="13">
        <f>MONTH(SalesDataTable[[#This Row],[Order Date]])</f>
        <v>9</v>
      </c>
      <c r="F2007" s="3" t="str">
        <f>TEXT(SalesDataTable[[#This Row],[Order Date]],"mmm")</f>
        <v>Sep</v>
      </c>
      <c r="G2007" s="3" t="s">
        <v>20</v>
      </c>
      <c r="H2007" s="3" t="s">
        <v>33</v>
      </c>
      <c r="I2007" s="3" t="s">
        <v>28</v>
      </c>
      <c r="J2007" s="3" t="s">
        <v>16</v>
      </c>
      <c r="K2007" s="3" t="s">
        <v>9</v>
      </c>
      <c r="L2007" s="3" t="s">
        <v>17</v>
      </c>
      <c r="M2007" s="7">
        <v>1</v>
      </c>
      <c r="N2007" s="4">
        <v>145.62</v>
      </c>
      <c r="O2007" s="5">
        <v>0.05</v>
      </c>
      <c r="P2007" s="4">
        <v>80.25</v>
      </c>
      <c r="Q2007" s="4">
        <f t="shared" si="124"/>
        <v>138.339</v>
      </c>
      <c r="R2007" s="4">
        <f t="shared" si="125"/>
        <v>80.25</v>
      </c>
      <c r="S2007" s="4">
        <f t="shared" si="126"/>
        <v>58.088999999999999</v>
      </c>
      <c r="T2007" s="6">
        <f t="shared" si="127"/>
        <v>0.41990328107041397</v>
      </c>
    </row>
    <row r="2008" spans="1:20" ht="15.6">
      <c r="A2008" s="2">
        <v>1491</v>
      </c>
      <c r="B2008" s="10">
        <v>46294</v>
      </c>
      <c r="C2008" s="3">
        <f>YEAR(SalesDataTable[[#This Row],[Order Date]])</f>
        <v>2026</v>
      </c>
      <c r="D2008" s="13" t="str">
        <f>"Q"&amp;ROUNDUP(MONTH(SalesDataTable[[#This Row],[Order Date]])/3,0)</f>
        <v>Q3</v>
      </c>
      <c r="E2008" s="13">
        <f>MONTH(SalesDataTable[[#This Row],[Order Date]])</f>
        <v>9</v>
      </c>
      <c r="F2008" s="3" t="str">
        <f>TEXT(SalesDataTable[[#This Row],[Order Date]],"mmm")</f>
        <v>Sep</v>
      </c>
      <c r="G2008" s="3" t="s">
        <v>20</v>
      </c>
      <c r="H2008" s="3" t="s">
        <v>33</v>
      </c>
      <c r="I2008" s="3" t="s">
        <v>19</v>
      </c>
      <c r="J2008" s="3" t="s">
        <v>13</v>
      </c>
      <c r="K2008" s="3" t="s">
        <v>34</v>
      </c>
      <c r="L2008" s="3" t="s">
        <v>42</v>
      </c>
      <c r="M2008" s="7">
        <v>2</v>
      </c>
      <c r="N2008" s="4">
        <v>36.1</v>
      </c>
      <c r="O2008" s="5">
        <v>0.05</v>
      </c>
      <c r="P2008" s="4">
        <v>13.71</v>
      </c>
      <c r="Q2008" s="4">
        <f t="shared" si="124"/>
        <v>68.59</v>
      </c>
      <c r="R2008" s="4">
        <f t="shared" si="125"/>
        <v>27.42</v>
      </c>
      <c r="S2008" s="4">
        <f t="shared" si="126"/>
        <v>41.17</v>
      </c>
      <c r="T2008" s="6">
        <f t="shared" si="127"/>
        <v>0.60023327015599937</v>
      </c>
    </row>
    <row r="2009" spans="1:20" ht="15.6">
      <c r="A2009" s="2">
        <v>1548</v>
      </c>
      <c r="B2009" s="10">
        <v>46294</v>
      </c>
      <c r="C2009" s="3">
        <f>YEAR(SalesDataTable[[#This Row],[Order Date]])</f>
        <v>2026</v>
      </c>
      <c r="D2009" s="13" t="str">
        <f>"Q"&amp;ROUNDUP(MONTH(SalesDataTable[[#This Row],[Order Date]])/3,0)</f>
        <v>Q3</v>
      </c>
      <c r="E2009" s="13">
        <f>MONTH(SalesDataTable[[#This Row],[Order Date]])</f>
        <v>9</v>
      </c>
      <c r="F2009" s="3" t="str">
        <f>TEXT(SalesDataTable[[#This Row],[Order Date]],"mmm")</f>
        <v>Sep</v>
      </c>
      <c r="G2009" s="3" t="s">
        <v>0</v>
      </c>
      <c r="H2009" s="3" t="s">
        <v>36</v>
      </c>
      <c r="I2009" s="3" t="s">
        <v>19</v>
      </c>
      <c r="J2009" s="3" t="s">
        <v>3</v>
      </c>
      <c r="K2009" s="3" t="s">
        <v>9</v>
      </c>
      <c r="L2009" s="3" t="s">
        <v>46</v>
      </c>
      <c r="M2009" s="7">
        <v>2</v>
      </c>
      <c r="N2009" s="4">
        <v>73</v>
      </c>
      <c r="O2009" s="5">
        <v>0.05</v>
      </c>
      <c r="P2009" s="4">
        <v>31.41</v>
      </c>
      <c r="Q2009" s="4">
        <f t="shared" si="124"/>
        <v>138.69999999999999</v>
      </c>
      <c r="R2009" s="4">
        <f t="shared" si="125"/>
        <v>62.82</v>
      </c>
      <c r="S2009" s="4">
        <f t="shared" si="126"/>
        <v>75.88</v>
      </c>
      <c r="T2009" s="6">
        <f t="shared" si="127"/>
        <v>0.54708002883922136</v>
      </c>
    </row>
    <row r="2010" spans="1:20" ht="15.6">
      <c r="A2010" s="2">
        <v>2299</v>
      </c>
      <c r="B2010" s="10">
        <v>46294</v>
      </c>
      <c r="C2010" s="3">
        <f>YEAR(SalesDataTable[[#This Row],[Order Date]])</f>
        <v>2026</v>
      </c>
      <c r="D2010" s="13" t="str">
        <f>"Q"&amp;ROUNDUP(MONTH(SalesDataTable[[#This Row],[Order Date]])/3,0)</f>
        <v>Q3</v>
      </c>
      <c r="E2010" s="13">
        <f>MONTH(SalesDataTable[[#This Row],[Order Date]])</f>
        <v>9</v>
      </c>
      <c r="F2010" s="3" t="str">
        <f>TEXT(SalesDataTable[[#This Row],[Order Date]],"mmm")</f>
        <v>Sep</v>
      </c>
      <c r="G2010" s="3" t="s">
        <v>6</v>
      </c>
      <c r="H2010" s="3" t="s">
        <v>41</v>
      </c>
      <c r="I2010" s="3" t="s">
        <v>2</v>
      </c>
      <c r="J2010" s="3" t="s">
        <v>13</v>
      </c>
      <c r="K2010" s="3" t="s">
        <v>14</v>
      </c>
      <c r="L2010" s="3" t="s">
        <v>15</v>
      </c>
      <c r="M2010" s="7">
        <v>2</v>
      </c>
      <c r="N2010" s="4">
        <v>36.93</v>
      </c>
      <c r="O2010" s="5">
        <v>0.1</v>
      </c>
      <c r="P2010" s="4">
        <v>13.4</v>
      </c>
      <c r="Q2010" s="4">
        <f t="shared" si="124"/>
        <v>66.474000000000004</v>
      </c>
      <c r="R2010" s="4">
        <f t="shared" si="125"/>
        <v>26.8</v>
      </c>
      <c r="S2010" s="4">
        <f t="shared" si="126"/>
        <v>39.674000000000007</v>
      </c>
      <c r="T2010" s="6">
        <f t="shared" si="127"/>
        <v>0.59683485272437353</v>
      </c>
    </row>
    <row r="2011" spans="1:20" ht="15.6">
      <c r="A2011" s="2">
        <v>3051</v>
      </c>
      <c r="B2011" s="10">
        <v>46294</v>
      </c>
      <c r="C2011" s="3">
        <f>YEAR(SalesDataTable[[#This Row],[Order Date]])</f>
        <v>2026</v>
      </c>
      <c r="D2011" s="13" t="str">
        <f>"Q"&amp;ROUNDUP(MONTH(SalesDataTable[[#This Row],[Order Date]])/3,0)</f>
        <v>Q3</v>
      </c>
      <c r="E2011" s="13">
        <f>MONTH(SalesDataTable[[#This Row],[Order Date]])</f>
        <v>9</v>
      </c>
      <c r="F2011" s="3" t="str">
        <f>TEXT(SalesDataTable[[#This Row],[Order Date]],"mmm")</f>
        <v>Sep</v>
      </c>
      <c r="G2011" s="3" t="s">
        <v>6</v>
      </c>
      <c r="H2011" s="3" t="s">
        <v>49</v>
      </c>
      <c r="I2011" s="3" t="s">
        <v>2</v>
      </c>
      <c r="J2011" s="3" t="s">
        <v>13</v>
      </c>
      <c r="K2011" s="3" t="s">
        <v>34</v>
      </c>
      <c r="L2011" s="3" t="s">
        <v>45</v>
      </c>
      <c r="M2011" s="7">
        <v>2</v>
      </c>
      <c r="N2011" s="4">
        <v>51.52</v>
      </c>
      <c r="O2011" s="5">
        <v>0</v>
      </c>
      <c r="P2011" s="4">
        <v>21.47</v>
      </c>
      <c r="Q2011" s="4">
        <f t="shared" si="124"/>
        <v>103.04</v>
      </c>
      <c r="R2011" s="4">
        <f t="shared" si="125"/>
        <v>42.94</v>
      </c>
      <c r="S2011" s="4">
        <f t="shared" si="126"/>
        <v>60.100000000000009</v>
      </c>
      <c r="T2011" s="6">
        <f t="shared" si="127"/>
        <v>0.58326863354037273</v>
      </c>
    </row>
    <row r="2012" spans="1:20" ht="15.6">
      <c r="A2012" s="2">
        <v>4018</v>
      </c>
      <c r="B2012" s="10">
        <v>46294</v>
      </c>
      <c r="C2012" s="3">
        <f>YEAR(SalesDataTable[[#This Row],[Order Date]])</f>
        <v>2026</v>
      </c>
      <c r="D2012" s="13" t="str">
        <f>"Q"&amp;ROUNDUP(MONTH(SalesDataTable[[#This Row],[Order Date]])/3,0)</f>
        <v>Q3</v>
      </c>
      <c r="E2012" s="13">
        <f>MONTH(SalesDataTable[[#This Row],[Order Date]])</f>
        <v>9</v>
      </c>
      <c r="F2012" s="3" t="str">
        <f>TEXT(SalesDataTable[[#This Row],[Order Date]],"mmm")</f>
        <v>Sep</v>
      </c>
      <c r="G2012" s="3" t="s">
        <v>6</v>
      </c>
      <c r="H2012" s="3" t="s">
        <v>27</v>
      </c>
      <c r="I2012" s="3" t="s">
        <v>2</v>
      </c>
      <c r="J2012" s="3" t="s">
        <v>13</v>
      </c>
      <c r="K2012" s="3" t="s">
        <v>34</v>
      </c>
      <c r="L2012" s="3" t="s">
        <v>45</v>
      </c>
      <c r="M2012" s="7">
        <v>1</v>
      </c>
      <c r="N2012" s="4">
        <v>50.42</v>
      </c>
      <c r="O2012" s="5">
        <v>0</v>
      </c>
      <c r="P2012" s="4">
        <v>21.68</v>
      </c>
      <c r="Q2012" s="4">
        <f t="shared" si="124"/>
        <v>50.42</v>
      </c>
      <c r="R2012" s="4">
        <f t="shared" si="125"/>
        <v>21.68</v>
      </c>
      <c r="S2012" s="4">
        <f t="shared" si="126"/>
        <v>28.740000000000002</v>
      </c>
      <c r="T2012" s="6">
        <f t="shared" si="127"/>
        <v>0.57001190003966684</v>
      </c>
    </row>
    <row r="2013" spans="1:20" ht="15.6">
      <c r="A2013" s="2">
        <v>4118</v>
      </c>
      <c r="B2013" s="10">
        <v>46294</v>
      </c>
      <c r="C2013" s="3">
        <f>YEAR(SalesDataTable[[#This Row],[Order Date]])</f>
        <v>2026</v>
      </c>
      <c r="D2013" s="13" t="str">
        <f>"Q"&amp;ROUNDUP(MONTH(SalesDataTable[[#This Row],[Order Date]])/3,0)</f>
        <v>Q3</v>
      </c>
      <c r="E2013" s="13">
        <f>MONTH(SalesDataTable[[#This Row],[Order Date]])</f>
        <v>9</v>
      </c>
      <c r="F2013" s="3" t="str">
        <f>TEXT(SalesDataTable[[#This Row],[Order Date]],"mmm")</f>
        <v>Sep</v>
      </c>
      <c r="G2013" s="3" t="s">
        <v>6</v>
      </c>
      <c r="H2013" s="3" t="s">
        <v>49</v>
      </c>
      <c r="I2013" s="3" t="s">
        <v>8</v>
      </c>
      <c r="J2013" s="3" t="s">
        <v>3</v>
      </c>
      <c r="K2013" s="3" t="s">
        <v>9</v>
      </c>
      <c r="L2013" s="3" t="s">
        <v>37</v>
      </c>
      <c r="M2013" s="7">
        <v>10</v>
      </c>
      <c r="N2013" s="4">
        <v>157.79</v>
      </c>
      <c r="O2013" s="5">
        <v>0.1</v>
      </c>
      <c r="P2013" s="4">
        <v>77.900000000000006</v>
      </c>
      <c r="Q2013" s="4">
        <f t="shared" si="124"/>
        <v>1420.11</v>
      </c>
      <c r="R2013" s="4">
        <f t="shared" si="125"/>
        <v>779</v>
      </c>
      <c r="S2013" s="4">
        <f t="shared" si="126"/>
        <v>641.1099999999999</v>
      </c>
      <c r="T2013" s="6">
        <f t="shared" si="127"/>
        <v>0.4514509439409623</v>
      </c>
    </row>
    <row r="2014" spans="1:20" ht="15.6">
      <c r="A2014" s="2">
        <v>4251</v>
      </c>
      <c r="B2014" s="10">
        <v>46294</v>
      </c>
      <c r="C2014" s="3">
        <f>YEAR(SalesDataTable[[#This Row],[Order Date]])</f>
        <v>2026</v>
      </c>
      <c r="D2014" s="13" t="str">
        <f>"Q"&amp;ROUNDUP(MONTH(SalesDataTable[[#This Row],[Order Date]])/3,0)</f>
        <v>Q3</v>
      </c>
      <c r="E2014" s="13">
        <f>MONTH(SalesDataTable[[#This Row],[Order Date]])</f>
        <v>9</v>
      </c>
      <c r="F2014" s="3" t="str">
        <f>TEXT(SalesDataTable[[#This Row],[Order Date]],"mmm")</f>
        <v>Sep</v>
      </c>
      <c r="G2014" s="3" t="s">
        <v>6</v>
      </c>
      <c r="H2014" s="3" t="s">
        <v>41</v>
      </c>
      <c r="I2014" s="3" t="s">
        <v>2</v>
      </c>
      <c r="J2014" s="3" t="s">
        <v>3</v>
      </c>
      <c r="K2014" s="3" t="s">
        <v>4</v>
      </c>
      <c r="L2014" s="3" t="s">
        <v>26</v>
      </c>
      <c r="M2014" s="7">
        <v>1</v>
      </c>
      <c r="N2014" s="4">
        <v>40.409999999999997</v>
      </c>
      <c r="O2014" s="5">
        <v>0.15</v>
      </c>
      <c r="P2014" s="4">
        <v>16.3</v>
      </c>
      <c r="Q2014" s="4">
        <f t="shared" si="124"/>
        <v>34.348499999999994</v>
      </c>
      <c r="R2014" s="4">
        <f t="shared" si="125"/>
        <v>16.3</v>
      </c>
      <c r="S2014" s="4">
        <f t="shared" si="126"/>
        <v>18.048499999999994</v>
      </c>
      <c r="T2014" s="6">
        <f t="shared" si="127"/>
        <v>0.52545234871974023</v>
      </c>
    </row>
    <row r="2015" spans="1:20" ht="15.6">
      <c r="A2015" s="2">
        <v>4557</v>
      </c>
      <c r="B2015" s="10">
        <v>46294</v>
      </c>
      <c r="C2015" s="3">
        <f>YEAR(SalesDataTable[[#This Row],[Order Date]])</f>
        <v>2026</v>
      </c>
      <c r="D2015" s="13" t="str">
        <f>"Q"&amp;ROUNDUP(MONTH(SalesDataTable[[#This Row],[Order Date]])/3,0)</f>
        <v>Q3</v>
      </c>
      <c r="E2015" s="13">
        <f>MONTH(SalesDataTable[[#This Row],[Order Date]])</f>
        <v>9</v>
      </c>
      <c r="F2015" s="3" t="str">
        <f>TEXT(SalesDataTable[[#This Row],[Order Date]],"mmm")</f>
        <v>Sep</v>
      </c>
      <c r="G2015" s="3" t="s">
        <v>20</v>
      </c>
      <c r="H2015" s="3" t="s">
        <v>33</v>
      </c>
      <c r="I2015" s="3" t="s">
        <v>2</v>
      </c>
      <c r="J2015" s="3" t="s">
        <v>13</v>
      </c>
      <c r="K2015" s="3" t="s">
        <v>4</v>
      </c>
      <c r="L2015" s="3" t="s">
        <v>22</v>
      </c>
      <c r="M2015" s="7">
        <v>2</v>
      </c>
      <c r="N2015" s="4">
        <v>50.17</v>
      </c>
      <c r="O2015" s="5">
        <v>0.05</v>
      </c>
      <c r="P2015" s="4">
        <v>22.83</v>
      </c>
      <c r="Q2015" s="4">
        <f t="shared" si="124"/>
        <v>95.322999999999993</v>
      </c>
      <c r="R2015" s="4">
        <f t="shared" si="125"/>
        <v>45.66</v>
      </c>
      <c r="S2015" s="4">
        <f t="shared" si="126"/>
        <v>49.662999999999997</v>
      </c>
      <c r="T2015" s="6">
        <f t="shared" si="127"/>
        <v>0.52099703114673268</v>
      </c>
    </row>
    <row r="2016" spans="1:20" ht="15.6">
      <c r="A2016" s="2">
        <v>4811</v>
      </c>
      <c r="B2016" s="10">
        <v>46294</v>
      </c>
      <c r="C2016" s="3">
        <f>YEAR(SalesDataTable[[#This Row],[Order Date]])</f>
        <v>2026</v>
      </c>
      <c r="D2016" s="13" t="str">
        <f>"Q"&amp;ROUNDUP(MONTH(SalesDataTable[[#This Row],[Order Date]])/3,0)</f>
        <v>Q3</v>
      </c>
      <c r="E2016" s="13">
        <f>MONTH(SalesDataTable[[#This Row],[Order Date]])</f>
        <v>9</v>
      </c>
      <c r="F2016" s="3" t="str">
        <f>TEXT(SalesDataTable[[#This Row],[Order Date]],"mmm")</f>
        <v>Sep</v>
      </c>
      <c r="G2016" s="3" t="s">
        <v>6</v>
      </c>
      <c r="H2016" s="3" t="s">
        <v>49</v>
      </c>
      <c r="I2016" s="3" t="s">
        <v>2</v>
      </c>
      <c r="J2016" s="3" t="s">
        <v>13</v>
      </c>
      <c r="K2016" s="3" t="s">
        <v>9</v>
      </c>
      <c r="L2016" s="3" t="s">
        <v>37</v>
      </c>
      <c r="M2016" s="7">
        <v>1</v>
      </c>
      <c r="N2016" s="4">
        <v>155.55000000000001</v>
      </c>
      <c r="O2016" s="5">
        <v>0.1</v>
      </c>
      <c r="P2016" s="4">
        <v>79.2</v>
      </c>
      <c r="Q2016" s="4">
        <f t="shared" si="124"/>
        <v>139.995</v>
      </c>
      <c r="R2016" s="4">
        <f t="shared" si="125"/>
        <v>79.2</v>
      </c>
      <c r="S2016" s="4">
        <f t="shared" si="126"/>
        <v>60.795000000000002</v>
      </c>
      <c r="T2016" s="6">
        <f t="shared" si="127"/>
        <v>0.43426550948248149</v>
      </c>
    </row>
    <row r="2017" spans="1:20" ht="15.6">
      <c r="A2017" s="2">
        <v>306</v>
      </c>
      <c r="B2017" s="10">
        <v>46295</v>
      </c>
      <c r="C2017" s="3">
        <f>YEAR(SalesDataTable[[#This Row],[Order Date]])</f>
        <v>2026</v>
      </c>
      <c r="D2017" s="13" t="str">
        <f>"Q"&amp;ROUNDUP(MONTH(SalesDataTable[[#This Row],[Order Date]])/3,0)</f>
        <v>Q3</v>
      </c>
      <c r="E2017" s="13">
        <f>MONTH(SalesDataTable[[#This Row],[Order Date]])</f>
        <v>9</v>
      </c>
      <c r="F2017" s="3" t="str">
        <f>TEXT(SalesDataTable[[#This Row],[Order Date]],"mmm")</f>
        <v>Sep</v>
      </c>
      <c r="G2017" s="3" t="s">
        <v>11</v>
      </c>
      <c r="H2017" s="3" t="s">
        <v>39</v>
      </c>
      <c r="I2017" s="3" t="s">
        <v>19</v>
      </c>
      <c r="J2017" s="3" t="s">
        <v>16</v>
      </c>
      <c r="K2017" s="3" t="s">
        <v>4</v>
      </c>
      <c r="L2017" s="3" t="s">
        <v>22</v>
      </c>
      <c r="M2017" s="7">
        <v>1</v>
      </c>
      <c r="N2017" s="4">
        <v>51.81</v>
      </c>
      <c r="O2017" s="5">
        <v>0.1</v>
      </c>
      <c r="P2017" s="4">
        <v>22.65</v>
      </c>
      <c r="Q2017" s="4">
        <f t="shared" si="124"/>
        <v>46.629000000000005</v>
      </c>
      <c r="R2017" s="4">
        <f t="shared" si="125"/>
        <v>22.65</v>
      </c>
      <c r="S2017" s="4">
        <f t="shared" si="126"/>
        <v>23.979000000000006</v>
      </c>
      <c r="T2017" s="6">
        <f t="shared" si="127"/>
        <v>0.51425078813613856</v>
      </c>
    </row>
    <row r="2018" spans="1:20" ht="15.6">
      <c r="A2018" s="2">
        <v>1158</v>
      </c>
      <c r="B2018" s="10">
        <v>46295</v>
      </c>
      <c r="C2018" s="3">
        <f>YEAR(SalesDataTable[[#This Row],[Order Date]])</f>
        <v>2026</v>
      </c>
      <c r="D2018" s="13" t="str">
        <f>"Q"&amp;ROUNDUP(MONTH(SalesDataTable[[#This Row],[Order Date]])/3,0)</f>
        <v>Q3</v>
      </c>
      <c r="E2018" s="13">
        <f>MONTH(SalesDataTable[[#This Row],[Order Date]])</f>
        <v>9</v>
      </c>
      <c r="F2018" s="3" t="str">
        <f>TEXT(SalesDataTable[[#This Row],[Order Date]],"mmm")</f>
        <v>Sep</v>
      </c>
      <c r="G2018" s="3" t="s">
        <v>0</v>
      </c>
      <c r="H2018" s="3" t="s">
        <v>36</v>
      </c>
      <c r="I2018" s="3" t="s">
        <v>19</v>
      </c>
      <c r="J2018" s="3" t="s">
        <v>3</v>
      </c>
      <c r="K2018" s="3" t="s">
        <v>34</v>
      </c>
      <c r="L2018" s="3" t="s">
        <v>35</v>
      </c>
      <c r="M2018" s="7">
        <v>1</v>
      </c>
      <c r="N2018" s="4">
        <v>40.61</v>
      </c>
      <c r="O2018" s="5">
        <v>0.1</v>
      </c>
      <c r="P2018" s="4">
        <v>14.28</v>
      </c>
      <c r="Q2018" s="4">
        <f t="shared" si="124"/>
        <v>36.548999999999999</v>
      </c>
      <c r="R2018" s="4">
        <f t="shared" si="125"/>
        <v>14.28</v>
      </c>
      <c r="S2018" s="4">
        <f t="shared" si="126"/>
        <v>22.268999999999998</v>
      </c>
      <c r="T2018" s="6">
        <f t="shared" si="127"/>
        <v>0.60929163588607071</v>
      </c>
    </row>
    <row r="2019" spans="1:20" ht="15.6">
      <c r="A2019" s="2">
        <v>1639</v>
      </c>
      <c r="B2019" s="10">
        <v>46295</v>
      </c>
      <c r="C2019" s="3">
        <f>YEAR(SalesDataTable[[#This Row],[Order Date]])</f>
        <v>2026</v>
      </c>
      <c r="D2019" s="13" t="str">
        <f>"Q"&amp;ROUNDUP(MONTH(SalesDataTable[[#This Row],[Order Date]])/3,0)</f>
        <v>Q3</v>
      </c>
      <c r="E2019" s="13">
        <f>MONTH(SalesDataTable[[#This Row],[Order Date]])</f>
        <v>9</v>
      </c>
      <c r="F2019" s="3" t="str">
        <f>TEXT(SalesDataTable[[#This Row],[Order Date]],"mmm")</f>
        <v>Sep</v>
      </c>
      <c r="G2019" s="3" t="s">
        <v>11</v>
      </c>
      <c r="H2019" s="3" t="s">
        <v>12</v>
      </c>
      <c r="I2019" s="3" t="s">
        <v>19</v>
      </c>
      <c r="J2019" s="3" t="s">
        <v>16</v>
      </c>
      <c r="K2019" s="3" t="s">
        <v>9</v>
      </c>
      <c r="L2019" s="3" t="s">
        <v>17</v>
      </c>
      <c r="M2019" s="7">
        <v>1</v>
      </c>
      <c r="N2019" s="4">
        <v>140.78</v>
      </c>
      <c r="O2019" s="5">
        <v>0.05</v>
      </c>
      <c r="P2019" s="4">
        <v>80.8</v>
      </c>
      <c r="Q2019" s="4">
        <f t="shared" si="124"/>
        <v>133.74099999999999</v>
      </c>
      <c r="R2019" s="4">
        <f t="shared" si="125"/>
        <v>80.8</v>
      </c>
      <c r="S2019" s="4">
        <f t="shared" si="126"/>
        <v>52.940999999999988</v>
      </c>
      <c r="T2019" s="6">
        <f t="shared" si="127"/>
        <v>0.39584719719457756</v>
      </c>
    </row>
    <row r="2020" spans="1:20" ht="15.6">
      <c r="A2020" s="2">
        <v>2247</v>
      </c>
      <c r="B2020" s="10">
        <v>46295</v>
      </c>
      <c r="C2020" s="3">
        <f>YEAR(SalesDataTable[[#This Row],[Order Date]])</f>
        <v>2026</v>
      </c>
      <c r="D2020" s="13" t="str">
        <f>"Q"&amp;ROUNDUP(MONTH(SalesDataTable[[#This Row],[Order Date]])/3,0)</f>
        <v>Q3</v>
      </c>
      <c r="E2020" s="13">
        <f>MONTH(SalesDataTable[[#This Row],[Order Date]])</f>
        <v>9</v>
      </c>
      <c r="F2020" s="3" t="str">
        <f>TEXT(SalesDataTable[[#This Row],[Order Date]],"mmm")</f>
        <v>Sep</v>
      </c>
      <c r="G2020" s="3" t="s">
        <v>6</v>
      </c>
      <c r="H2020" s="3" t="s">
        <v>27</v>
      </c>
      <c r="I2020" s="3" t="s">
        <v>19</v>
      </c>
      <c r="J2020" s="3" t="s">
        <v>16</v>
      </c>
      <c r="K2020" s="3" t="s">
        <v>14</v>
      </c>
      <c r="L2020" s="3" t="s">
        <v>48</v>
      </c>
      <c r="M2020" s="7">
        <v>1</v>
      </c>
      <c r="N2020" s="4">
        <v>163.13999999999999</v>
      </c>
      <c r="O2020" s="5">
        <v>0</v>
      </c>
      <c r="P2020" s="4">
        <v>87.53</v>
      </c>
      <c r="Q2020" s="4">
        <f t="shared" si="124"/>
        <v>163.13999999999999</v>
      </c>
      <c r="R2020" s="4">
        <f t="shared" si="125"/>
        <v>87.53</v>
      </c>
      <c r="S2020" s="4">
        <f t="shared" si="126"/>
        <v>75.609999999999985</v>
      </c>
      <c r="T2020" s="6">
        <f t="shared" si="127"/>
        <v>0.4634669608924849</v>
      </c>
    </row>
    <row r="2021" spans="1:20" ht="15.6">
      <c r="A2021" s="2">
        <v>3119</v>
      </c>
      <c r="B2021" s="10">
        <v>46295</v>
      </c>
      <c r="C2021" s="3">
        <f>YEAR(SalesDataTable[[#This Row],[Order Date]])</f>
        <v>2026</v>
      </c>
      <c r="D2021" s="13" t="str">
        <f>"Q"&amp;ROUNDUP(MONTH(SalesDataTable[[#This Row],[Order Date]])/3,0)</f>
        <v>Q3</v>
      </c>
      <c r="E2021" s="13">
        <f>MONTH(SalesDataTable[[#This Row],[Order Date]])</f>
        <v>9</v>
      </c>
      <c r="F2021" s="3" t="str">
        <f>TEXT(SalesDataTable[[#This Row],[Order Date]],"mmm")</f>
        <v>Sep</v>
      </c>
      <c r="G2021" s="3" t="s">
        <v>20</v>
      </c>
      <c r="H2021" s="3" t="s">
        <v>21</v>
      </c>
      <c r="I2021" s="3" t="s">
        <v>19</v>
      </c>
      <c r="J2021" s="3" t="s">
        <v>3</v>
      </c>
      <c r="K2021" s="3" t="s">
        <v>9</v>
      </c>
      <c r="L2021" s="3" t="s">
        <v>46</v>
      </c>
      <c r="M2021" s="7">
        <v>1</v>
      </c>
      <c r="N2021" s="4">
        <v>70.91</v>
      </c>
      <c r="O2021" s="5">
        <v>0</v>
      </c>
      <c r="P2021" s="4">
        <v>31.73</v>
      </c>
      <c r="Q2021" s="4">
        <f t="shared" si="124"/>
        <v>70.91</v>
      </c>
      <c r="R2021" s="4">
        <f t="shared" si="125"/>
        <v>31.73</v>
      </c>
      <c r="S2021" s="4">
        <f t="shared" si="126"/>
        <v>39.179999999999993</v>
      </c>
      <c r="T2021" s="6">
        <f t="shared" si="127"/>
        <v>0.55253137780284856</v>
      </c>
    </row>
    <row r="2022" spans="1:20" ht="15.6">
      <c r="A2022" s="2">
        <v>3267</v>
      </c>
      <c r="B2022" s="10">
        <v>46295</v>
      </c>
      <c r="C2022" s="3">
        <f>YEAR(SalesDataTable[[#This Row],[Order Date]])</f>
        <v>2026</v>
      </c>
      <c r="D2022" s="13" t="str">
        <f>"Q"&amp;ROUNDUP(MONTH(SalesDataTable[[#This Row],[Order Date]])/3,0)</f>
        <v>Q3</v>
      </c>
      <c r="E2022" s="13">
        <f>MONTH(SalesDataTable[[#This Row],[Order Date]])</f>
        <v>9</v>
      </c>
      <c r="F2022" s="3" t="str">
        <f>TEXT(SalesDataTable[[#This Row],[Order Date]],"mmm")</f>
        <v>Sep</v>
      </c>
      <c r="G2022" s="3" t="s">
        <v>20</v>
      </c>
      <c r="H2022" s="3" t="s">
        <v>47</v>
      </c>
      <c r="I2022" s="3" t="s">
        <v>28</v>
      </c>
      <c r="J2022" s="3" t="s">
        <v>3</v>
      </c>
      <c r="K2022" s="3" t="s">
        <v>4</v>
      </c>
      <c r="L2022" s="3" t="s">
        <v>5</v>
      </c>
      <c r="M2022" s="7">
        <v>2</v>
      </c>
      <c r="N2022" s="4">
        <v>81.99</v>
      </c>
      <c r="O2022" s="5">
        <v>0</v>
      </c>
      <c r="P2022" s="4">
        <v>43.95</v>
      </c>
      <c r="Q2022" s="4">
        <f t="shared" si="124"/>
        <v>163.98</v>
      </c>
      <c r="R2022" s="4">
        <f t="shared" si="125"/>
        <v>87.9</v>
      </c>
      <c r="S2022" s="4">
        <f t="shared" si="126"/>
        <v>76.079999999999984</v>
      </c>
      <c r="T2022" s="6">
        <f t="shared" si="127"/>
        <v>0.46395901939260881</v>
      </c>
    </row>
    <row r="2023" spans="1:20" ht="15.6">
      <c r="A2023" s="2">
        <v>3382</v>
      </c>
      <c r="B2023" s="10">
        <v>46295</v>
      </c>
      <c r="C2023" s="3">
        <f>YEAR(SalesDataTable[[#This Row],[Order Date]])</f>
        <v>2026</v>
      </c>
      <c r="D2023" s="13" t="str">
        <f>"Q"&amp;ROUNDUP(MONTH(SalesDataTable[[#This Row],[Order Date]])/3,0)</f>
        <v>Q3</v>
      </c>
      <c r="E2023" s="13">
        <f>MONTH(SalesDataTable[[#This Row],[Order Date]])</f>
        <v>9</v>
      </c>
      <c r="F2023" s="3" t="str">
        <f>TEXT(SalesDataTable[[#This Row],[Order Date]],"mmm")</f>
        <v>Sep</v>
      </c>
      <c r="G2023" s="3" t="s">
        <v>20</v>
      </c>
      <c r="H2023" s="3" t="s">
        <v>21</v>
      </c>
      <c r="I2023" s="3" t="s">
        <v>28</v>
      </c>
      <c r="J2023" s="3" t="s">
        <v>13</v>
      </c>
      <c r="K2023" s="3" t="s">
        <v>4</v>
      </c>
      <c r="L2023" s="3" t="s">
        <v>5</v>
      </c>
      <c r="M2023" s="7">
        <v>2</v>
      </c>
      <c r="N2023" s="4">
        <v>81.13</v>
      </c>
      <c r="O2023" s="5">
        <v>0</v>
      </c>
      <c r="P2023" s="4">
        <v>43.7</v>
      </c>
      <c r="Q2023" s="4">
        <f t="shared" si="124"/>
        <v>162.26</v>
      </c>
      <c r="R2023" s="4">
        <f t="shared" si="125"/>
        <v>87.4</v>
      </c>
      <c r="S2023" s="4">
        <f t="shared" si="126"/>
        <v>74.859999999999985</v>
      </c>
      <c r="T2023" s="6">
        <f t="shared" si="127"/>
        <v>0.46135831381733017</v>
      </c>
    </row>
    <row r="2024" spans="1:20" ht="15.6">
      <c r="A2024" s="2">
        <v>3814</v>
      </c>
      <c r="B2024" s="10">
        <v>46295</v>
      </c>
      <c r="C2024" s="3">
        <f>YEAR(SalesDataTable[[#This Row],[Order Date]])</f>
        <v>2026</v>
      </c>
      <c r="D2024" s="13" t="str">
        <f>"Q"&amp;ROUNDUP(MONTH(SalesDataTable[[#This Row],[Order Date]])/3,0)</f>
        <v>Q3</v>
      </c>
      <c r="E2024" s="13">
        <f>MONTH(SalesDataTable[[#This Row],[Order Date]])</f>
        <v>9</v>
      </c>
      <c r="F2024" s="3" t="str">
        <f>TEXT(SalesDataTable[[#This Row],[Order Date]],"mmm")</f>
        <v>Sep</v>
      </c>
      <c r="G2024" s="3" t="s">
        <v>6</v>
      </c>
      <c r="H2024" s="3" t="s">
        <v>43</v>
      </c>
      <c r="I2024" s="3" t="s">
        <v>8</v>
      </c>
      <c r="J2024" s="3" t="s">
        <v>3</v>
      </c>
      <c r="K2024" s="3" t="s">
        <v>9</v>
      </c>
      <c r="L2024" s="3" t="s">
        <v>17</v>
      </c>
      <c r="M2024" s="7">
        <v>5</v>
      </c>
      <c r="N2024" s="4">
        <v>141.08000000000001</v>
      </c>
      <c r="O2024" s="5">
        <v>0.05</v>
      </c>
      <c r="P2024" s="4">
        <v>78.23</v>
      </c>
      <c r="Q2024" s="4">
        <f t="shared" si="124"/>
        <v>670.13000000000011</v>
      </c>
      <c r="R2024" s="4">
        <f t="shared" si="125"/>
        <v>391.15000000000003</v>
      </c>
      <c r="S2024" s="4">
        <f t="shared" si="126"/>
        <v>278.98000000000008</v>
      </c>
      <c r="T2024" s="6">
        <f t="shared" si="127"/>
        <v>0.4163072836613792</v>
      </c>
    </row>
    <row r="2025" spans="1:20" ht="15.6">
      <c r="A2025" s="2">
        <v>3818</v>
      </c>
      <c r="B2025" s="10">
        <v>46295</v>
      </c>
      <c r="C2025" s="3">
        <f>YEAR(SalesDataTable[[#This Row],[Order Date]])</f>
        <v>2026</v>
      </c>
      <c r="D2025" s="13" t="str">
        <f>"Q"&amp;ROUNDUP(MONTH(SalesDataTable[[#This Row],[Order Date]])/3,0)</f>
        <v>Q3</v>
      </c>
      <c r="E2025" s="13">
        <f>MONTH(SalesDataTable[[#This Row],[Order Date]])</f>
        <v>9</v>
      </c>
      <c r="F2025" s="3" t="str">
        <f>TEXT(SalesDataTable[[#This Row],[Order Date]],"mmm")</f>
        <v>Sep</v>
      </c>
      <c r="G2025" s="3" t="s">
        <v>0</v>
      </c>
      <c r="H2025" s="3" t="s">
        <v>50</v>
      </c>
      <c r="I2025" s="3" t="s">
        <v>2</v>
      </c>
      <c r="J2025" s="3" t="s">
        <v>3</v>
      </c>
      <c r="K2025" s="3" t="s">
        <v>14</v>
      </c>
      <c r="L2025" s="3" t="s">
        <v>15</v>
      </c>
      <c r="M2025" s="7">
        <v>5</v>
      </c>
      <c r="N2025" s="4">
        <v>36.18</v>
      </c>
      <c r="O2025" s="5">
        <v>0</v>
      </c>
      <c r="P2025" s="4">
        <v>13.66</v>
      </c>
      <c r="Q2025" s="4">
        <f t="shared" si="124"/>
        <v>180.9</v>
      </c>
      <c r="R2025" s="4">
        <f t="shared" si="125"/>
        <v>68.3</v>
      </c>
      <c r="S2025" s="4">
        <f t="shared" si="126"/>
        <v>112.60000000000001</v>
      </c>
      <c r="T2025" s="6">
        <f t="shared" si="127"/>
        <v>0.62244333886124936</v>
      </c>
    </row>
    <row r="2026" spans="1:20" ht="15.6">
      <c r="A2026" s="2">
        <v>4347</v>
      </c>
      <c r="B2026" s="10">
        <v>46295</v>
      </c>
      <c r="C2026" s="3">
        <f>YEAR(SalesDataTable[[#This Row],[Order Date]])</f>
        <v>2026</v>
      </c>
      <c r="D2026" s="13" t="str">
        <f>"Q"&amp;ROUNDUP(MONTH(SalesDataTable[[#This Row],[Order Date]])/3,0)</f>
        <v>Q3</v>
      </c>
      <c r="E2026" s="13">
        <f>MONTH(SalesDataTable[[#This Row],[Order Date]])</f>
        <v>9</v>
      </c>
      <c r="F2026" s="3" t="str">
        <f>TEXT(SalesDataTable[[#This Row],[Order Date]],"mmm")</f>
        <v>Sep</v>
      </c>
      <c r="G2026" s="3" t="s">
        <v>20</v>
      </c>
      <c r="H2026" s="3" t="s">
        <v>47</v>
      </c>
      <c r="I2026" s="3" t="s">
        <v>28</v>
      </c>
      <c r="J2026" s="3" t="s">
        <v>13</v>
      </c>
      <c r="K2026" s="3" t="s">
        <v>4</v>
      </c>
      <c r="L2026" s="3" t="s">
        <v>5</v>
      </c>
      <c r="M2026" s="7">
        <v>1</v>
      </c>
      <c r="N2026" s="4">
        <v>81.06</v>
      </c>
      <c r="O2026" s="5">
        <v>0.05</v>
      </c>
      <c r="P2026" s="4">
        <v>43.54</v>
      </c>
      <c r="Q2026" s="4">
        <f t="shared" si="124"/>
        <v>77.007000000000005</v>
      </c>
      <c r="R2026" s="4">
        <f t="shared" si="125"/>
        <v>43.54</v>
      </c>
      <c r="S2026" s="4">
        <f t="shared" si="126"/>
        <v>33.467000000000006</v>
      </c>
      <c r="T2026" s="6">
        <f t="shared" si="127"/>
        <v>0.434596854831379</v>
      </c>
    </row>
    <row r="2027" spans="1:20" ht="15.6">
      <c r="A2027" s="2">
        <v>4646</v>
      </c>
      <c r="B2027" s="10">
        <v>46295</v>
      </c>
      <c r="C2027" s="3">
        <f>YEAR(SalesDataTable[[#This Row],[Order Date]])</f>
        <v>2026</v>
      </c>
      <c r="D2027" s="13" t="str">
        <f>"Q"&amp;ROUNDUP(MONTH(SalesDataTable[[#This Row],[Order Date]])/3,0)</f>
        <v>Q3</v>
      </c>
      <c r="E2027" s="13">
        <f>MONTH(SalesDataTable[[#This Row],[Order Date]])</f>
        <v>9</v>
      </c>
      <c r="F2027" s="3" t="str">
        <f>TEXT(SalesDataTable[[#This Row],[Order Date]],"mmm")</f>
        <v>Sep</v>
      </c>
      <c r="G2027" s="3" t="s">
        <v>11</v>
      </c>
      <c r="H2027" s="3" t="s">
        <v>18</v>
      </c>
      <c r="I2027" s="3" t="s">
        <v>2</v>
      </c>
      <c r="J2027" s="3" t="s">
        <v>16</v>
      </c>
      <c r="K2027" s="3" t="s">
        <v>34</v>
      </c>
      <c r="L2027" s="3" t="s">
        <v>45</v>
      </c>
      <c r="M2027" s="7">
        <v>1</v>
      </c>
      <c r="N2027" s="4">
        <v>49.51</v>
      </c>
      <c r="O2027" s="5">
        <v>0.15</v>
      </c>
      <c r="P2027" s="4">
        <v>21.4</v>
      </c>
      <c r="Q2027" s="4">
        <f t="shared" si="124"/>
        <v>42.083499999999994</v>
      </c>
      <c r="R2027" s="4">
        <f t="shared" si="125"/>
        <v>21.4</v>
      </c>
      <c r="S2027" s="4">
        <f t="shared" si="126"/>
        <v>20.683499999999995</v>
      </c>
      <c r="T2027" s="6">
        <f t="shared" si="127"/>
        <v>0.49148716242707946</v>
      </c>
    </row>
    <row r="2028" spans="1:20" ht="15.6">
      <c r="A2028" s="2">
        <v>5102</v>
      </c>
      <c r="B2028" s="10">
        <v>46295</v>
      </c>
      <c r="C2028" s="3">
        <f>YEAR(SalesDataTable[[#This Row],[Order Date]])</f>
        <v>2026</v>
      </c>
      <c r="D2028" s="13" t="str">
        <f>"Q"&amp;ROUNDUP(MONTH(SalesDataTable[[#This Row],[Order Date]])/3,0)</f>
        <v>Q3</v>
      </c>
      <c r="E2028" s="13">
        <f>MONTH(SalesDataTable[[#This Row],[Order Date]])</f>
        <v>9</v>
      </c>
      <c r="F2028" s="3" t="str">
        <f>TEXT(SalesDataTable[[#This Row],[Order Date]],"mmm")</f>
        <v>Sep</v>
      </c>
      <c r="G2028" s="3" t="s">
        <v>6</v>
      </c>
      <c r="H2028" s="3" t="s">
        <v>49</v>
      </c>
      <c r="I2028" s="3" t="s">
        <v>2</v>
      </c>
      <c r="J2028" s="3" t="s">
        <v>13</v>
      </c>
      <c r="K2028" s="3" t="s">
        <v>23</v>
      </c>
      <c r="L2028" s="3" t="s">
        <v>29</v>
      </c>
      <c r="M2028" s="7">
        <v>1</v>
      </c>
      <c r="N2028" s="4">
        <v>196.74</v>
      </c>
      <c r="O2028" s="5">
        <v>0.15</v>
      </c>
      <c r="P2028" s="4">
        <v>102.01</v>
      </c>
      <c r="Q2028" s="4">
        <f t="shared" si="124"/>
        <v>167.22900000000001</v>
      </c>
      <c r="R2028" s="4">
        <f t="shared" si="125"/>
        <v>102.01</v>
      </c>
      <c r="S2028" s="4">
        <f t="shared" si="126"/>
        <v>65.219000000000008</v>
      </c>
      <c r="T2028" s="6">
        <f t="shared" si="127"/>
        <v>0.38999814625453721</v>
      </c>
    </row>
    <row r="2029" spans="1:20" ht="15.6">
      <c r="A2029" s="2">
        <v>5152</v>
      </c>
      <c r="B2029" s="10">
        <v>46295</v>
      </c>
      <c r="C2029" s="3">
        <f>YEAR(SalesDataTable[[#This Row],[Order Date]])</f>
        <v>2026</v>
      </c>
      <c r="D2029" s="13" t="str">
        <f>"Q"&amp;ROUNDUP(MONTH(SalesDataTable[[#This Row],[Order Date]])/3,0)</f>
        <v>Q3</v>
      </c>
      <c r="E2029" s="13">
        <f>MONTH(SalesDataTable[[#This Row],[Order Date]])</f>
        <v>9</v>
      </c>
      <c r="F2029" s="3" t="str">
        <f>TEXT(SalesDataTable[[#This Row],[Order Date]],"mmm")</f>
        <v>Sep</v>
      </c>
      <c r="G2029" s="3" t="s">
        <v>20</v>
      </c>
      <c r="H2029" s="3" t="s">
        <v>47</v>
      </c>
      <c r="I2029" s="3" t="s">
        <v>2</v>
      </c>
      <c r="J2029" s="3" t="s">
        <v>13</v>
      </c>
      <c r="K2029" s="3" t="s">
        <v>9</v>
      </c>
      <c r="L2029" s="3" t="s">
        <v>10</v>
      </c>
      <c r="M2029" s="7">
        <v>2</v>
      </c>
      <c r="N2029" s="4">
        <v>91.78</v>
      </c>
      <c r="O2029" s="5">
        <v>0.1</v>
      </c>
      <c r="P2029" s="4">
        <v>45.51</v>
      </c>
      <c r="Q2029" s="4">
        <f t="shared" si="124"/>
        <v>165.20400000000001</v>
      </c>
      <c r="R2029" s="4">
        <f t="shared" si="125"/>
        <v>91.02</v>
      </c>
      <c r="S2029" s="4">
        <f t="shared" si="126"/>
        <v>74.184000000000012</v>
      </c>
      <c r="T2029" s="6">
        <f t="shared" si="127"/>
        <v>0.44904481731677204</v>
      </c>
    </row>
    <row r="2030" spans="1:20" ht="15.6">
      <c r="A2030" s="2">
        <v>151</v>
      </c>
      <c r="B2030" s="10">
        <v>46296</v>
      </c>
      <c r="C2030" s="3">
        <f>YEAR(SalesDataTable[[#This Row],[Order Date]])</f>
        <v>2026</v>
      </c>
      <c r="D2030" s="13" t="str">
        <f>"Q"&amp;ROUNDUP(MONTH(SalesDataTable[[#This Row],[Order Date]])/3,0)</f>
        <v>Q4</v>
      </c>
      <c r="E2030" s="13">
        <f>MONTH(SalesDataTable[[#This Row],[Order Date]])</f>
        <v>10</v>
      </c>
      <c r="F2030" s="3" t="str">
        <f>TEXT(SalesDataTable[[#This Row],[Order Date]],"mmm")</f>
        <v>Oct</v>
      </c>
      <c r="G2030" s="3" t="s">
        <v>11</v>
      </c>
      <c r="H2030" s="3" t="s">
        <v>39</v>
      </c>
      <c r="I2030" s="3" t="s">
        <v>2</v>
      </c>
      <c r="J2030" s="3" t="s">
        <v>13</v>
      </c>
      <c r="K2030" s="3" t="s">
        <v>9</v>
      </c>
      <c r="L2030" s="3" t="s">
        <v>17</v>
      </c>
      <c r="M2030" s="7">
        <v>5</v>
      </c>
      <c r="N2030" s="4">
        <v>146.69</v>
      </c>
      <c r="O2030" s="5">
        <v>0</v>
      </c>
      <c r="P2030" s="4">
        <v>79</v>
      </c>
      <c r="Q2030" s="4">
        <f t="shared" si="124"/>
        <v>733.45</v>
      </c>
      <c r="R2030" s="4">
        <f t="shared" si="125"/>
        <v>395</v>
      </c>
      <c r="S2030" s="4">
        <f t="shared" si="126"/>
        <v>338.45000000000005</v>
      </c>
      <c r="T2030" s="6">
        <f t="shared" si="127"/>
        <v>0.46144931488172342</v>
      </c>
    </row>
    <row r="2031" spans="1:20" ht="15.6">
      <c r="A2031" s="2">
        <v>1292</v>
      </c>
      <c r="B2031" s="10">
        <v>46296</v>
      </c>
      <c r="C2031" s="3">
        <f>YEAR(SalesDataTable[[#This Row],[Order Date]])</f>
        <v>2026</v>
      </c>
      <c r="D2031" s="13" t="str">
        <f>"Q"&amp;ROUNDUP(MONTH(SalesDataTable[[#This Row],[Order Date]])/3,0)</f>
        <v>Q4</v>
      </c>
      <c r="E2031" s="13">
        <f>MONTH(SalesDataTable[[#This Row],[Order Date]])</f>
        <v>10</v>
      </c>
      <c r="F2031" s="3" t="str">
        <f>TEXT(SalesDataTable[[#This Row],[Order Date]],"mmm")</f>
        <v>Oct</v>
      </c>
      <c r="G2031" s="3" t="s">
        <v>0</v>
      </c>
      <c r="H2031" s="3" t="s">
        <v>36</v>
      </c>
      <c r="I2031" s="3" t="s">
        <v>19</v>
      </c>
      <c r="J2031" s="3" t="s">
        <v>13</v>
      </c>
      <c r="K2031" s="3" t="s">
        <v>23</v>
      </c>
      <c r="L2031" s="3" t="s">
        <v>40</v>
      </c>
      <c r="M2031" s="7">
        <v>1</v>
      </c>
      <c r="N2031" s="4">
        <v>79.81</v>
      </c>
      <c r="O2031" s="5">
        <v>0</v>
      </c>
      <c r="P2031" s="4">
        <v>39.08</v>
      </c>
      <c r="Q2031" s="4">
        <f t="shared" si="124"/>
        <v>79.81</v>
      </c>
      <c r="R2031" s="4">
        <f t="shared" si="125"/>
        <v>39.08</v>
      </c>
      <c r="S2031" s="4">
        <f t="shared" si="126"/>
        <v>40.730000000000004</v>
      </c>
      <c r="T2031" s="6">
        <f t="shared" si="127"/>
        <v>0.5103370504949255</v>
      </c>
    </row>
    <row r="2032" spans="1:20" ht="15.6">
      <c r="A2032" s="2">
        <v>1862</v>
      </c>
      <c r="B2032" s="10">
        <v>46296</v>
      </c>
      <c r="C2032" s="3">
        <f>YEAR(SalesDataTable[[#This Row],[Order Date]])</f>
        <v>2026</v>
      </c>
      <c r="D2032" s="13" t="str">
        <f>"Q"&amp;ROUNDUP(MONTH(SalesDataTable[[#This Row],[Order Date]])/3,0)</f>
        <v>Q4</v>
      </c>
      <c r="E2032" s="13">
        <f>MONTH(SalesDataTable[[#This Row],[Order Date]])</f>
        <v>10</v>
      </c>
      <c r="F2032" s="3" t="str">
        <f>TEXT(SalesDataTable[[#This Row],[Order Date]],"mmm")</f>
        <v>Oct</v>
      </c>
      <c r="G2032" s="3" t="s">
        <v>20</v>
      </c>
      <c r="H2032" s="3" t="s">
        <v>33</v>
      </c>
      <c r="I2032" s="3" t="s">
        <v>2</v>
      </c>
      <c r="J2032" s="3" t="s">
        <v>13</v>
      </c>
      <c r="K2032" s="3" t="s">
        <v>23</v>
      </c>
      <c r="L2032" s="3" t="s">
        <v>51</v>
      </c>
      <c r="M2032" s="7">
        <v>5</v>
      </c>
      <c r="N2032" s="4">
        <v>121.63</v>
      </c>
      <c r="O2032" s="5">
        <v>0.05</v>
      </c>
      <c r="P2032" s="4">
        <v>61.7</v>
      </c>
      <c r="Q2032" s="4">
        <f t="shared" si="124"/>
        <v>577.74249999999995</v>
      </c>
      <c r="R2032" s="4">
        <f t="shared" si="125"/>
        <v>308.5</v>
      </c>
      <c r="S2032" s="4">
        <f t="shared" si="126"/>
        <v>269.24249999999995</v>
      </c>
      <c r="T2032" s="6">
        <f t="shared" si="127"/>
        <v>0.46602508903187834</v>
      </c>
    </row>
    <row r="2033" spans="1:20" ht="15.6">
      <c r="A2033" s="2">
        <v>2569</v>
      </c>
      <c r="B2033" s="10">
        <v>46296</v>
      </c>
      <c r="C2033" s="3">
        <f>YEAR(SalesDataTable[[#This Row],[Order Date]])</f>
        <v>2026</v>
      </c>
      <c r="D2033" s="13" t="str">
        <f>"Q"&amp;ROUNDUP(MONTH(SalesDataTable[[#This Row],[Order Date]])/3,0)</f>
        <v>Q4</v>
      </c>
      <c r="E2033" s="13">
        <f>MONTH(SalesDataTable[[#This Row],[Order Date]])</f>
        <v>10</v>
      </c>
      <c r="F2033" s="3" t="str">
        <f>TEXT(SalesDataTable[[#This Row],[Order Date]],"mmm")</f>
        <v>Oct</v>
      </c>
      <c r="G2033" s="3" t="s">
        <v>20</v>
      </c>
      <c r="H2033" s="3" t="s">
        <v>47</v>
      </c>
      <c r="I2033" s="3" t="s">
        <v>8</v>
      </c>
      <c r="J2033" s="3" t="s">
        <v>16</v>
      </c>
      <c r="K2033" s="3" t="s">
        <v>4</v>
      </c>
      <c r="L2033" s="3" t="s">
        <v>22</v>
      </c>
      <c r="M2033" s="7">
        <v>10</v>
      </c>
      <c r="N2033" s="4">
        <v>50.42</v>
      </c>
      <c r="O2033" s="5">
        <v>0.05</v>
      </c>
      <c r="P2033" s="4">
        <v>22.5</v>
      </c>
      <c r="Q2033" s="4">
        <f t="shared" si="124"/>
        <v>478.99</v>
      </c>
      <c r="R2033" s="4">
        <f t="shared" si="125"/>
        <v>225</v>
      </c>
      <c r="S2033" s="4">
        <f t="shared" si="126"/>
        <v>253.99</v>
      </c>
      <c r="T2033" s="6">
        <f t="shared" si="127"/>
        <v>0.53026159210004387</v>
      </c>
    </row>
    <row r="2034" spans="1:20" ht="15.6">
      <c r="A2034" s="2">
        <v>3333</v>
      </c>
      <c r="B2034" s="10">
        <v>46296</v>
      </c>
      <c r="C2034" s="3">
        <f>YEAR(SalesDataTable[[#This Row],[Order Date]])</f>
        <v>2026</v>
      </c>
      <c r="D2034" s="13" t="str">
        <f>"Q"&amp;ROUNDUP(MONTH(SalesDataTable[[#This Row],[Order Date]])/3,0)</f>
        <v>Q4</v>
      </c>
      <c r="E2034" s="13">
        <f>MONTH(SalesDataTable[[#This Row],[Order Date]])</f>
        <v>10</v>
      </c>
      <c r="F2034" s="3" t="str">
        <f>TEXT(SalesDataTable[[#This Row],[Order Date]],"mmm")</f>
        <v>Oct</v>
      </c>
      <c r="G2034" s="3" t="s">
        <v>11</v>
      </c>
      <c r="H2034" s="3" t="s">
        <v>25</v>
      </c>
      <c r="I2034" s="3" t="s">
        <v>2</v>
      </c>
      <c r="J2034" s="3" t="s">
        <v>13</v>
      </c>
      <c r="K2034" s="3" t="s">
        <v>23</v>
      </c>
      <c r="L2034" s="3" t="s">
        <v>40</v>
      </c>
      <c r="M2034" s="7">
        <v>3</v>
      </c>
      <c r="N2034" s="4">
        <v>80.67</v>
      </c>
      <c r="O2034" s="5">
        <v>0</v>
      </c>
      <c r="P2034" s="4">
        <v>39.94</v>
      </c>
      <c r="Q2034" s="4">
        <f t="shared" si="124"/>
        <v>242.01</v>
      </c>
      <c r="R2034" s="4">
        <f t="shared" si="125"/>
        <v>119.82</v>
      </c>
      <c r="S2034" s="4">
        <f t="shared" si="126"/>
        <v>122.19</v>
      </c>
      <c r="T2034" s="6">
        <f t="shared" si="127"/>
        <v>0.50489649188050079</v>
      </c>
    </row>
    <row r="2035" spans="1:20" ht="15.6">
      <c r="A2035" s="2">
        <v>3830</v>
      </c>
      <c r="B2035" s="10">
        <v>46296</v>
      </c>
      <c r="C2035" s="3">
        <f>YEAR(SalesDataTable[[#This Row],[Order Date]])</f>
        <v>2026</v>
      </c>
      <c r="D2035" s="13" t="str">
        <f>"Q"&amp;ROUNDUP(MONTH(SalesDataTable[[#This Row],[Order Date]])/3,0)</f>
        <v>Q4</v>
      </c>
      <c r="E2035" s="13">
        <f>MONTH(SalesDataTable[[#This Row],[Order Date]])</f>
        <v>10</v>
      </c>
      <c r="F2035" s="3" t="str">
        <f>TEXT(SalesDataTable[[#This Row],[Order Date]],"mmm")</f>
        <v>Oct</v>
      </c>
      <c r="G2035" s="3" t="s">
        <v>20</v>
      </c>
      <c r="H2035" s="3" t="s">
        <v>47</v>
      </c>
      <c r="I2035" s="3" t="s">
        <v>2</v>
      </c>
      <c r="J2035" s="3" t="s">
        <v>16</v>
      </c>
      <c r="K2035" s="3" t="s">
        <v>9</v>
      </c>
      <c r="L2035" s="3" t="s">
        <v>37</v>
      </c>
      <c r="M2035" s="7">
        <v>2</v>
      </c>
      <c r="N2035" s="4">
        <v>152.12</v>
      </c>
      <c r="O2035" s="5">
        <v>0</v>
      </c>
      <c r="P2035" s="4">
        <v>79.53</v>
      </c>
      <c r="Q2035" s="4">
        <f t="shared" si="124"/>
        <v>304.24</v>
      </c>
      <c r="R2035" s="4">
        <f t="shared" si="125"/>
        <v>159.06</v>
      </c>
      <c r="S2035" s="4">
        <f t="shared" si="126"/>
        <v>145.18</v>
      </c>
      <c r="T2035" s="6">
        <f t="shared" si="127"/>
        <v>0.47718906126742044</v>
      </c>
    </row>
    <row r="2036" spans="1:20" ht="15.6">
      <c r="A2036" s="2">
        <v>4868</v>
      </c>
      <c r="B2036" s="10">
        <v>46296</v>
      </c>
      <c r="C2036" s="3">
        <f>YEAR(SalesDataTable[[#This Row],[Order Date]])</f>
        <v>2026</v>
      </c>
      <c r="D2036" s="13" t="str">
        <f>"Q"&amp;ROUNDUP(MONTH(SalesDataTable[[#This Row],[Order Date]])/3,0)</f>
        <v>Q4</v>
      </c>
      <c r="E2036" s="13">
        <f>MONTH(SalesDataTable[[#This Row],[Order Date]])</f>
        <v>10</v>
      </c>
      <c r="F2036" s="3" t="str">
        <f>TEXT(SalesDataTable[[#This Row],[Order Date]],"mmm")</f>
        <v>Oct</v>
      </c>
      <c r="G2036" s="3" t="s">
        <v>11</v>
      </c>
      <c r="H2036" s="3" t="s">
        <v>25</v>
      </c>
      <c r="I2036" s="3" t="s">
        <v>8</v>
      </c>
      <c r="J2036" s="3" t="s">
        <v>13</v>
      </c>
      <c r="K2036" s="3" t="s">
        <v>23</v>
      </c>
      <c r="L2036" s="3" t="s">
        <v>40</v>
      </c>
      <c r="M2036" s="7">
        <v>4</v>
      </c>
      <c r="N2036" s="4">
        <v>82.54</v>
      </c>
      <c r="O2036" s="5">
        <v>0.15</v>
      </c>
      <c r="P2036" s="4">
        <v>39.74</v>
      </c>
      <c r="Q2036" s="4">
        <f t="shared" si="124"/>
        <v>280.63600000000002</v>
      </c>
      <c r="R2036" s="4">
        <f t="shared" si="125"/>
        <v>158.96</v>
      </c>
      <c r="S2036" s="4">
        <f t="shared" si="126"/>
        <v>121.67600000000002</v>
      </c>
      <c r="T2036" s="6">
        <f t="shared" si="127"/>
        <v>0.43357231431462823</v>
      </c>
    </row>
    <row r="2037" spans="1:20" ht="15.6">
      <c r="A2037" s="2">
        <v>2250</v>
      </c>
      <c r="B2037" s="10">
        <v>46297</v>
      </c>
      <c r="C2037" s="3">
        <f>YEAR(SalesDataTable[[#This Row],[Order Date]])</f>
        <v>2026</v>
      </c>
      <c r="D2037" s="13" t="str">
        <f>"Q"&amp;ROUNDUP(MONTH(SalesDataTable[[#This Row],[Order Date]])/3,0)</f>
        <v>Q4</v>
      </c>
      <c r="E2037" s="13">
        <f>MONTH(SalesDataTable[[#This Row],[Order Date]])</f>
        <v>10</v>
      </c>
      <c r="F2037" s="3" t="str">
        <f>TEXT(SalesDataTable[[#This Row],[Order Date]],"mmm")</f>
        <v>Oct</v>
      </c>
      <c r="G2037" s="3" t="s">
        <v>20</v>
      </c>
      <c r="H2037" s="3" t="s">
        <v>47</v>
      </c>
      <c r="I2037" s="3" t="s">
        <v>19</v>
      </c>
      <c r="J2037" s="3" t="s">
        <v>3</v>
      </c>
      <c r="K2037" s="3" t="s">
        <v>4</v>
      </c>
      <c r="L2037" s="3" t="s">
        <v>22</v>
      </c>
      <c r="M2037" s="7">
        <v>2</v>
      </c>
      <c r="N2037" s="4">
        <v>50.43</v>
      </c>
      <c r="O2037" s="5">
        <v>0</v>
      </c>
      <c r="P2037" s="4">
        <v>23.04</v>
      </c>
      <c r="Q2037" s="4">
        <f t="shared" si="124"/>
        <v>100.86</v>
      </c>
      <c r="R2037" s="4">
        <f t="shared" si="125"/>
        <v>46.08</v>
      </c>
      <c r="S2037" s="4">
        <f t="shared" si="126"/>
        <v>54.78</v>
      </c>
      <c r="T2037" s="6">
        <f t="shared" si="127"/>
        <v>0.54312908982748365</v>
      </c>
    </row>
    <row r="2038" spans="1:20" ht="15.6">
      <c r="A2038" s="2">
        <v>2516</v>
      </c>
      <c r="B2038" s="10">
        <v>46297</v>
      </c>
      <c r="C2038" s="3">
        <f>YEAR(SalesDataTable[[#This Row],[Order Date]])</f>
        <v>2026</v>
      </c>
      <c r="D2038" s="13" t="str">
        <f>"Q"&amp;ROUNDUP(MONTH(SalesDataTable[[#This Row],[Order Date]])/3,0)</f>
        <v>Q4</v>
      </c>
      <c r="E2038" s="13">
        <f>MONTH(SalesDataTable[[#This Row],[Order Date]])</f>
        <v>10</v>
      </c>
      <c r="F2038" s="3" t="str">
        <f>TEXT(SalesDataTable[[#This Row],[Order Date]],"mmm")</f>
        <v>Oct</v>
      </c>
      <c r="G2038" s="3" t="s">
        <v>11</v>
      </c>
      <c r="H2038" s="3" t="s">
        <v>39</v>
      </c>
      <c r="I2038" s="3" t="s">
        <v>2</v>
      </c>
      <c r="J2038" s="3" t="s">
        <v>13</v>
      </c>
      <c r="K2038" s="3" t="s">
        <v>23</v>
      </c>
      <c r="L2038" s="3" t="s">
        <v>29</v>
      </c>
      <c r="M2038" s="7">
        <v>2</v>
      </c>
      <c r="N2038" s="4">
        <v>198.57</v>
      </c>
      <c r="O2038" s="5">
        <v>0.15</v>
      </c>
      <c r="P2038" s="4">
        <v>101.08</v>
      </c>
      <c r="Q2038" s="4">
        <f t="shared" si="124"/>
        <v>337.56899999999996</v>
      </c>
      <c r="R2038" s="4">
        <f t="shared" si="125"/>
        <v>202.16</v>
      </c>
      <c r="S2038" s="4">
        <f t="shared" si="126"/>
        <v>135.40899999999996</v>
      </c>
      <c r="T2038" s="6">
        <f t="shared" si="127"/>
        <v>0.4011298430839324</v>
      </c>
    </row>
    <row r="2039" spans="1:20" ht="15.6">
      <c r="A2039" s="2">
        <v>809</v>
      </c>
      <c r="B2039" s="10">
        <v>46298</v>
      </c>
      <c r="C2039" s="3">
        <f>YEAR(SalesDataTable[[#This Row],[Order Date]])</f>
        <v>2026</v>
      </c>
      <c r="D2039" s="13" t="str">
        <f>"Q"&amp;ROUNDUP(MONTH(SalesDataTable[[#This Row],[Order Date]])/3,0)</f>
        <v>Q4</v>
      </c>
      <c r="E2039" s="13">
        <f>MONTH(SalesDataTable[[#This Row],[Order Date]])</f>
        <v>10</v>
      </c>
      <c r="F2039" s="3" t="str">
        <f>TEXT(SalesDataTable[[#This Row],[Order Date]],"mmm")</f>
        <v>Oct</v>
      </c>
      <c r="G2039" s="3" t="s">
        <v>20</v>
      </c>
      <c r="H2039" s="3" t="s">
        <v>33</v>
      </c>
      <c r="I2039" s="3" t="s">
        <v>2</v>
      </c>
      <c r="J2039" s="3" t="s">
        <v>13</v>
      </c>
      <c r="K2039" s="3" t="s">
        <v>34</v>
      </c>
      <c r="L2039" s="3" t="s">
        <v>35</v>
      </c>
      <c r="M2039" s="7">
        <v>2</v>
      </c>
      <c r="N2039" s="4">
        <v>41.06</v>
      </c>
      <c r="O2039" s="5">
        <v>0.05</v>
      </c>
      <c r="P2039" s="4">
        <v>14.54</v>
      </c>
      <c r="Q2039" s="4">
        <f t="shared" si="124"/>
        <v>78.013999999999996</v>
      </c>
      <c r="R2039" s="4">
        <f t="shared" si="125"/>
        <v>29.08</v>
      </c>
      <c r="S2039" s="4">
        <f t="shared" si="126"/>
        <v>48.933999999999997</v>
      </c>
      <c r="T2039" s="6">
        <f t="shared" si="127"/>
        <v>0.62724639167328944</v>
      </c>
    </row>
    <row r="2040" spans="1:20" ht="15.6">
      <c r="A2040" s="2">
        <v>1852</v>
      </c>
      <c r="B2040" s="10">
        <v>46298</v>
      </c>
      <c r="C2040" s="3">
        <f>YEAR(SalesDataTable[[#This Row],[Order Date]])</f>
        <v>2026</v>
      </c>
      <c r="D2040" s="13" t="str">
        <f>"Q"&amp;ROUNDUP(MONTH(SalesDataTable[[#This Row],[Order Date]])/3,0)</f>
        <v>Q4</v>
      </c>
      <c r="E2040" s="13">
        <f>MONTH(SalesDataTable[[#This Row],[Order Date]])</f>
        <v>10</v>
      </c>
      <c r="F2040" s="3" t="str">
        <f>TEXT(SalesDataTable[[#This Row],[Order Date]],"mmm")</f>
        <v>Oct</v>
      </c>
      <c r="G2040" s="3" t="s">
        <v>6</v>
      </c>
      <c r="H2040" s="3" t="s">
        <v>43</v>
      </c>
      <c r="I2040" s="3" t="s">
        <v>8</v>
      </c>
      <c r="J2040" s="3" t="s">
        <v>16</v>
      </c>
      <c r="K2040" s="3" t="s">
        <v>14</v>
      </c>
      <c r="L2040" s="3" t="s">
        <v>48</v>
      </c>
      <c r="M2040" s="7">
        <v>4</v>
      </c>
      <c r="N2040" s="4">
        <v>162.19</v>
      </c>
      <c r="O2040" s="5">
        <v>0.15</v>
      </c>
      <c r="P2040" s="4">
        <v>89.81</v>
      </c>
      <c r="Q2040" s="4">
        <f t="shared" si="124"/>
        <v>551.44600000000003</v>
      </c>
      <c r="R2040" s="4">
        <f t="shared" si="125"/>
        <v>359.24</v>
      </c>
      <c r="S2040" s="4">
        <f t="shared" si="126"/>
        <v>192.20600000000002</v>
      </c>
      <c r="T2040" s="6">
        <f t="shared" si="127"/>
        <v>0.34854908730863948</v>
      </c>
    </row>
    <row r="2041" spans="1:20" ht="15.6">
      <c r="A2041" s="2">
        <v>3627</v>
      </c>
      <c r="B2041" s="10">
        <v>46298</v>
      </c>
      <c r="C2041" s="3">
        <f>YEAR(SalesDataTable[[#This Row],[Order Date]])</f>
        <v>2026</v>
      </c>
      <c r="D2041" s="13" t="str">
        <f>"Q"&amp;ROUNDUP(MONTH(SalesDataTable[[#This Row],[Order Date]])/3,0)</f>
        <v>Q4</v>
      </c>
      <c r="E2041" s="13">
        <f>MONTH(SalesDataTable[[#This Row],[Order Date]])</f>
        <v>10</v>
      </c>
      <c r="F2041" s="3" t="str">
        <f>TEXT(SalesDataTable[[#This Row],[Order Date]],"mmm")</f>
        <v>Oct</v>
      </c>
      <c r="G2041" s="3" t="s">
        <v>20</v>
      </c>
      <c r="H2041" s="3" t="s">
        <v>21</v>
      </c>
      <c r="I2041" s="3" t="s">
        <v>19</v>
      </c>
      <c r="J2041" s="3" t="s">
        <v>13</v>
      </c>
      <c r="K2041" s="3" t="s">
        <v>23</v>
      </c>
      <c r="L2041" s="3" t="s">
        <v>29</v>
      </c>
      <c r="M2041" s="7">
        <v>2</v>
      </c>
      <c r="N2041" s="4">
        <v>192.99</v>
      </c>
      <c r="O2041" s="5">
        <v>0</v>
      </c>
      <c r="P2041" s="4">
        <v>101.73</v>
      </c>
      <c r="Q2041" s="4">
        <f t="shared" si="124"/>
        <v>385.98</v>
      </c>
      <c r="R2041" s="4">
        <f t="shared" si="125"/>
        <v>203.46</v>
      </c>
      <c r="S2041" s="4">
        <f t="shared" si="126"/>
        <v>182.52</v>
      </c>
      <c r="T2041" s="6">
        <f t="shared" si="127"/>
        <v>0.47287424218871443</v>
      </c>
    </row>
    <row r="2042" spans="1:20" ht="15.6">
      <c r="A2042" s="2">
        <v>4135</v>
      </c>
      <c r="B2042" s="10">
        <v>46298</v>
      </c>
      <c r="C2042" s="3">
        <f>YEAR(SalesDataTable[[#This Row],[Order Date]])</f>
        <v>2026</v>
      </c>
      <c r="D2042" s="13" t="str">
        <f>"Q"&amp;ROUNDUP(MONTH(SalesDataTable[[#This Row],[Order Date]])/3,0)</f>
        <v>Q4</v>
      </c>
      <c r="E2042" s="13">
        <f>MONTH(SalesDataTable[[#This Row],[Order Date]])</f>
        <v>10</v>
      </c>
      <c r="F2042" s="3" t="str">
        <f>TEXT(SalesDataTable[[#This Row],[Order Date]],"mmm")</f>
        <v>Oct</v>
      </c>
      <c r="G2042" s="3" t="s">
        <v>0</v>
      </c>
      <c r="H2042" s="3" t="s">
        <v>50</v>
      </c>
      <c r="I2042" s="3" t="s">
        <v>2</v>
      </c>
      <c r="J2042" s="3" t="s">
        <v>13</v>
      </c>
      <c r="K2042" s="3" t="s">
        <v>9</v>
      </c>
      <c r="L2042" s="3" t="s">
        <v>17</v>
      </c>
      <c r="M2042" s="7">
        <v>3</v>
      </c>
      <c r="N2042" s="4">
        <v>142.33000000000001</v>
      </c>
      <c r="O2042" s="5">
        <v>0.1</v>
      </c>
      <c r="P2042" s="4">
        <v>79.19</v>
      </c>
      <c r="Q2042" s="4">
        <f t="shared" si="124"/>
        <v>384.291</v>
      </c>
      <c r="R2042" s="4">
        <f t="shared" si="125"/>
        <v>237.57</v>
      </c>
      <c r="S2042" s="4">
        <f t="shared" si="126"/>
        <v>146.721</v>
      </c>
      <c r="T2042" s="6">
        <f t="shared" si="127"/>
        <v>0.3817966072585619</v>
      </c>
    </row>
    <row r="2043" spans="1:20" ht="15.6">
      <c r="A2043" s="2">
        <v>4138</v>
      </c>
      <c r="B2043" s="10">
        <v>46298</v>
      </c>
      <c r="C2043" s="3">
        <f>YEAR(SalesDataTable[[#This Row],[Order Date]])</f>
        <v>2026</v>
      </c>
      <c r="D2043" s="13" t="str">
        <f>"Q"&amp;ROUNDUP(MONTH(SalesDataTable[[#This Row],[Order Date]])/3,0)</f>
        <v>Q4</v>
      </c>
      <c r="E2043" s="13">
        <f>MONTH(SalesDataTable[[#This Row],[Order Date]])</f>
        <v>10</v>
      </c>
      <c r="F2043" s="3" t="str">
        <f>TEXT(SalesDataTable[[#This Row],[Order Date]],"mmm")</f>
        <v>Oct</v>
      </c>
      <c r="G2043" s="3" t="s">
        <v>6</v>
      </c>
      <c r="H2043" s="3" t="s">
        <v>41</v>
      </c>
      <c r="I2043" s="3" t="s">
        <v>19</v>
      </c>
      <c r="J2043" s="3" t="s">
        <v>16</v>
      </c>
      <c r="K2043" s="3" t="s">
        <v>9</v>
      </c>
      <c r="L2043" s="3" t="s">
        <v>17</v>
      </c>
      <c r="M2043" s="7">
        <v>4</v>
      </c>
      <c r="N2043" s="4">
        <v>143.63</v>
      </c>
      <c r="O2043" s="5">
        <v>0</v>
      </c>
      <c r="P2043" s="4">
        <v>80.510000000000005</v>
      </c>
      <c r="Q2043" s="4">
        <f t="shared" si="124"/>
        <v>574.52</v>
      </c>
      <c r="R2043" s="4">
        <f t="shared" si="125"/>
        <v>322.04000000000002</v>
      </c>
      <c r="S2043" s="4">
        <f t="shared" si="126"/>
        <v>252.47999999999996</v>
      </c>
      <c r="T2043" s="6">
        <f t="shared" si="127"/>
        <v>0.43946250783262542</v>
      </c>
    </row>
    <row r="2044" spans="1:20" ht="15.6">
      <c r="A2044" s="2">
        <v>4286</v>
      </c>
      <c r="B2044" s="10">
        <v>46298</v>
      </c>
      <c r="C2044" s="3">
        <f>YEAR(SalesDataTable[[#This Row],[Order Date]])</f>
        <v>2026</v>
      </c>
      <c r="D2044" s="13" t="str">
        <f>"Q"&amp;ROUNDUP(MONTH(SalesDataTable[[#This Row],[Order Date]])/3,0)</f>
        <v>Q4</v>
      </c>
      <c r="E2044" s="13">
        <f>MONTH(SalesDataTable[[#This Row],[Order Date]])</f>
        <v>10</v>
      </c>
      <c r="F2044" s="3" t="str">
        <f>TEXT(SalesDataTable[[#This Row],[Order Date]],"mmm")</f>
        <v>Oct</v>
      </c>
      <c r="G2044" s="3" t="s">
        <v>6</v>
      </c>
      <c r="H2044" s="3" t="s">
        <v>27</v>
      </c>
      <c r="I2044" s="3" t="s">
        <v>19</v>
      </c>
      <c r="J2044" s="3" t="s">
        <v>3</v>
      </c>
      <c r="K2044" s="3" t="s">
        <v>23</v>
      </c>
      <c r="L2044" s="3" t="s">
        <v>24</v>
      </c>
      <c r="M2044" s="7">
        <v>4</v>
      </c>
      <c r="N2044" s="4">
        <v>341.95</v>
      </c>
      <c r="O2044" s="5">
        <v>0.05</v>
      </c>
      <c r="P2044" s="4">
        <v>199.9</v>
      </c>
      <c r="Q2044" s="4">
        <f t="shared" si="124"/>
        <v>1299.4099999999999</v>
      </c>
      <c r="R2044" s="4">
        <f t="shared" si="125"/>
        <v>799.6</v>
      </c>
      <c r="S2044" s="4">
        <f t="shared" si="126"/>
        <v>499.80999999999983</v>
      </c>
      <c r="T2044" s="6">
        <f t="shared" si="127"/>
        <v>0.38464379987840625</v>
      </c>
    </row>
    <row r="2045" spans="1:20" ht="15.6">
      <c r="A2045" s="2">
        <v>4371</v>
      </c>
      <c r="B2045" s="10">
        <v>46298</v>
      </c>
      <c r="C2045" s="3">
        <f>YEAR(SalesDataTable[[#This Row],[Order Date]])</f>
        <v>2026</v>
      </c>
      <c r="D2045" s="13" t="str">
        <f>"Q"&amp;ROUNDUP(MONTH(SalesDataTable[[#This Row],[Order Date]])/3,0)</f>
        <v>Q4</v>
      </c>
      <c r="E2045" s="13">
        <f>MONTH(SalesDataTable[[#This Row],[Order Date]])</f>
        <v>10</v>
      </c>
      <c r="F2045" s="3" t="str">
        <f>TEXT(SalesDataTable[[#This Row],[Order Date]],"mmm")</f>
        <v>Oct</v>
      </c>
      <c r="G2045" s="3" t="s">
        <v>6</v>
      </c>
      <c r="H2045" s="3" t="s">
        <v>27</v>
      </c>
      <c r="I2045" s="3" t="s">
        <v>2</v>
      </c>
      <c r="J2045" s="3" t="s">
        <v>3</v>
      </c>
      <c r="K2045" s="3" t="s">
        <v>34</v>
      </c>
      <c r="L2045" s="3" t="s">
        <v>38</v>
      </c>
      <c r="M2045" s="7">
        <v>1</v>
      </c>
      <c r="N2045" s="4">
        <v>123.81</v>
      </c>
      <c r="O2045" s="5">
        <v>0</v>
      </c>
      <c r="P2045" s="4">
        <v>68.72</v>
      </c>
      <c r="Q2045" s="4">
        <f t="shared" si="124"/>
        <v>123.81</v>
      </c>
      <c r="R2045" s="4">
        <f t="shared" si="125"/>
        <v>68.72</v>
      </c>
      <c r="S2045" s="4">
        <f t="shared" si="126"/>
        <v>55.09</v>
      </c>
      <c r="T2045" s="6">
        <f t="shared" si="127"/>
        <v>0.44495598093853489</v>
      </c>
    </row>
    <row r="2046" spans="1:20" ht="15.6">
      <c r="A2046" s="2">
        <v>905</v>
      </c>
      <c r="B2046" s="10">
        <v>46299</v>
      </c>
      <c r="C2046" s="3">
        <f>YEAR(SalesDataTable[[#This Row],[Order Date]])</f>
        <v>2026</v>
      </c>
      <c r="D2046" s="13" t="str">
        <f>"Q"&amp;ROUNDUP(MONTH(SalesDataTable[[#This Row],[Order Date]])/3,0)</f>
        <v>Q4</v>
      </c>
      <c r="E2046" s="13">
        <f>MONTH(SalesDataTable[[#This Row],[Order Date]])</f>
        <v>10</v>
      </c>
      <c r="F2046" s="3" t="str">
        <f>TEXT(SalesDataTable[[#This Row],[Order Date]],"mmm")</f>
        <v>Oct</v>
      </c>
      <c r="G2046" s="3" t="s">
        <v>11</v>
      </c>
      <c r="H2046" s="3" t="s">
        <v>18</v>
      </c>
      <c r="I2046" s="3" t="s">
        <v>2</v>
      </c>
      <c r="J2046" s="3" t="s">
        <v>13</v>
      </c>
      <c r="K2046" s="3" t="s">
        <v>9</v>
      </c>
      <c r="L2046" s="3" t="s">
        <v>17</v>
      </c>
      <c r="M2046" s="7">
        <v>1</v>
      </c>
      <c r="N2046" s="4">
        <v>146.1</v>
      </c>
      <c r="O2046" s="5">
        <v>0</v>
      </c>
      <c r="P2046" s="4">
        <v>79.739999999999995</v>
      </c>
      <c r="Q2046" s="4">
        <f t="shared" si="124"/>
        <v>146.1</v>
      </c>
      <c r="R2046" s="4">
        <f t="shared" si="125"/>
        <v>79.739999999999995</v>
      </c>
      <c r="S2046" s="4">
        <f t="shared" si="126"/>
        <v>66.36</v>
      </c>
      <c r="T2046" s="6">
        <f t="shared" si="127"/>
        <v>0.45420944558521564</v>
      </c>
    </row>
    <row r="2047" spans="1:20" ht="15.6">
      <c r="A2047" s="2">
        <v>1415</v>
      </c>
      <c r="B2047" s="10">
        <v>46299</v>
      </c>
      <c r="C2047" s="3">
        <f>YEAR(SalesDataTable[[#This Row],[Order Date]])</f>
        <v>2026</v>
      </c>
      <c r="D2047" s="13" t="str">
        <f>"Q"&amp;ROUNDUP(MONTH(SalesDataTable[[#This Row],[Order Date]])/3,0)</f>
        <v>Q4</v>
      </c>
      <c r="E2047" s="13">
        <f>MONTH(SalesDataTable[[#This Row],[Order Date]])</f>
        <v>10</v>
      </c>
      <c r="F2047" s="3" t="str">
        <f>TEXT(SalesDataTable[[#This Row],[Order Date]],"mmm")</f>
        <v>Oct</v>
      </c>
      <c r="G2047" s="3" t="s">
        <v>6</v>
      </c>
      <c r="H2047" s="3" t="s">
        <v>41</v>
      </c>
      <c r="I2047" s="3" t="s">
        <v>28</v>
      </c>
      <c r="J2047" s="3" t="s">
        <v>3</v>
      </c>
      <c r="K2047" s="3" t="s">
        <v>14</v>
      </c>
      <c r="L2047" s="3" t="s">
        <v>48</v>
      </c>
      <c r="M2047" s="7">
        <v>1</v>
      </c>
      <c r="N2047" s="4">
        <v>161.07</v>
      </c>
      <c r="O2047" s="5">
        <v>0.05</v>
      </c>
      <c r="P2047" s="4">
        <v>89.81</v>
      </c>
      <c r="Q2047" s="4">
        <f t="shared" si="124"/>
        <v>153.01649999999998</v>
      </c>
      <c r="R2047" s="4">
        <f t="shared" si="125"/>
        <v>89.81</v>
      </c>
      <c r="S2047" s="4">
        <f t="shared" si="126"/>
        <v>63.206499999999977</v>
      </c>
      <c r="T2047" s="6">
        <f t="shared" si="127"/>
        <v>0.41306983233834249</v>
      </c>
    </row>
    <row r="2048" spans="1:20" ht="15.6">
      <c r="A2048" s="2">
        <v>2205</v>
      </c>
      <c r="B2048" s="10">
        <v>46299</v>
      </c>
      <c r="C2048" s="3">
        <f>YEAR(SalesDataTable[[#This Row],[Order Date]])</f>
        <v>2026</v>
      </c>
      <c r="D2048" s="13" t="str">
        <f>"Q"&amp;ROUNDUP(MONTH(SalesDataTable[[#This Row],[Order Date]])/3,0)</f>
        <v>Q4</v>
      </c>
      <c r="E2048" s="13">
        <f>MONTH(SalesDataTable[[#This Row],[Order Date]])</f>
        <v>10</v>
      </c>
      <c r="F2048" s="3" t="str">
        <f>TEXT(SalesDataTable[[#This Row],[Order Date]],"mmm")</f>
        <v>Oct</v>
      </c>
      <c r="G2048" s="3" t="s">
        <v>20</v>
      </c>
      <c r="H2048" s="3" t="s">
        <v>47</v>
      </c>
      <c r="I2048" s="3" t="s">
        <v>2</v>
      </c>
      <c r="J2048" s="3" t="s">
        <v>13</v>
      </c>
      <c r="K2048" s="3" t="s">
        <v>9</v>
      </c>
      <c r="L2048" s="3" t="s">
        <v>10</v>
      </c>
      <c r="M2048" s="7">
        <v>5</v>
      </c>
      <c r="N2048" s="4">
        <v>90.12</v>
      </c>
      <c r="O2048" s="5">
        <v>0</v>
      </c>
      <c r="P2048" s="4">
        <v>46.67</v>
      </c>
      <c r="Q2048" s="4">
        <f t="shared" si="124"/>
        <v>450.6</v>
      </c>
      <c r="R2048" s="4">
        <f t="shared" si="125"/>
        <v>233.35000000000002</v>
      </c>
      <c r="S2048" s="4">
        <f t="shared" si="126"/>
        <v>217.25</v>
      </c>
      <c r="T2048" s="6">
        <f t="shared" si="127"/>
        <v>0.48213493120284062</v>
      </c>
    </row>
    <row r="2049" spans="1:20" ht="15.6">
      <c r="A2049" s="2">
        <v>2374</v>
      </c>
      <c r="B2049" s="10">
        <v>46299</v>
      </c>
      <c r="C2049" s="3">
        <f>YEAR(SalesDataTable[[#This Row],[Order Date]])</f>
        <v>2026</v>
      </c>
      <c r="D2049" s="13" t="str">
        <f>"Q"&amp;ROUNDUP(MONTH(SalesDataTable[[#This Row],[Order Date]])/3,0)</f>
        <v>Q4</v>
      </c>
      <c r="E2049" s="13">
        <f>MONTH(SalesDataTable[[#This Row],[Order Date]])</f>
        <v>10</v>
      </c>
      <c r="F2049" s="3" t="str">
        <f>TEXT(SalesDataTable[[#This Row],[Order Date]],"mmm")</f>
        <v>Oct</v>
      </c>
      <c r="G2049" s="3" t="s">
        <v>20</v>
      </c>
      <c r="H2049" s="3" t="s">
        <v>47</v>
      </c>
      <c r="I2049" s="3" t="s">
        <v>28</v>
      </c>
      <c r="J2049" s="3" t="s">
        <v>3</v>
      </c>
      <c r="K2049" s="3" t="s">
        <v>9</v>
      </c>
      <c r="L2049" s="3" t="s">
        <v>46</v>
      </c>
      <c r="M2049" s="7">
        <v>1</v>
      </c>
      <c r="N2049" s="4">
        <v>70.400000000000006</v>
      </c>
      <c r="O2049" s="5">
        <v>0</v>
      </c>
      <c r="P2049" s="4">
        <v>32.43</v>
      </c>
      <c r="Q2049" s="4">
        <f t="shared" si="124"/>
        <v>70.400000000000006</v>
      </c>
      <c r="R2049" s="4">
        <f t="shared" si="125"/>
        <v>32.43</v>
      </c>
      <c r="S2049" s="4">
        <f t="shared" si="126"/>
        <v>37.970000000000006</v>
      </c>
      <c r="T2049" s="6">
        <f t="shared" si="127"/>
        <v>0.53934659090909098</v>
      </c>
    </row>
    <row r="2050" spans="1:20" ht="15.6">
      <c r="A2050" s="2">
        <v>4840</v>
      </c>
      <c r="B2050" s="10">
        <v>46299</v>
      </c>
      <c r="C2050" s="3">
        <f>YEAR(SalesDataTable[[#This Row],[Order Date]])</f>
        <v>2026</v>
      </c>
      <c r="D2050" s="13" t="str">
        <f>"Q"&amp;ROUNDUP(MONTH(SalesDataTable[[#This Row],[Order Date]])/3,0)</f>
        <v>Q4</v>
      </c>
      <c r="E2050" s="13">
        <f>MONTH(SalesDataTable[[#This Row],[Order Date]])</f>
        <v>10</v>
      </c>
      <c r="F2050" s="3" t="str">
        <f>TEXT(SalesDataTable[[#This Row],[Order Date]],"mmm")</f>
        <v>Oct</v>
      </c>
      <c r="G2050" s="3" t="s">
        <v>6</v>
      </c>
      <c r="H2050" s="3" t="s">
        <v>43</v>
      </c>
      <c r="I2050" s="3" t="s">
        <v>8</v>
      </c>
      <c r="J2050" s="3" t="s">
        <v>16</v>
      </c>
      <c r="K2050" s="3" t="s">
        <v>23</v>
      </c>
      <c r="L2050" s="3" t="s">
        <v>29</v>
      </c>
      <c r="M2050" s="7">
        <v>6</v>
      </c>
      <c r="N2050" s="4">
        <v>191.08</v>
      </c>
      <c r="O2050" s="5">
        <v>0.1</v>
      </c>
      <c r="P2050" s="4">
        <v>102.93</v>
      </c>
      <c r="Q2050" s="4">
        <f t="shared" ref="Q2050:Q2113" si="128">M2050*N2050*(1-O2050)</f>
        <v>1031.8320000000001</v>
      </c>
      <c r="R2050" s="4">
        <f t="shared" ref="R2050:R2113" si="129">M2050*P2050</f>
        <v>617.58000000000004</v>
      </c>
      <c r="S2050" s="4">
        <f t="shared" ref="S2050:S2113" si="130">Q2050-R2050</f>
        <v>414.25200000000007</v>
      </c>
      <c r="T2050" s="6">
        <f t="shared" ref="T2050:T2113" si="131">IFERROR(S2050/Q2050,0)</f>
        <v>0.40147233270532412</v>
      </c>
    </row>
    <row r="2051" spans="1:20" ht="15.6">
      <c r="A2051" s="2">
        <v>4984</v>
      </c>
      <c r="B2051" s="10">
        <v>46299</v>
      </c>
      <c r="C2051" s="3">
        <f>YEAR(SalesDataTable[[#This Row],[Order Date]])</f>
        <v>2026</v>
      </c>
      <c r="D2051" s="13" t="str">
        <f>"Q"&amp;ROUNDUP(MONTH(SalesDataTable[[#This Row],[Order Date]])/3,0)</f>
        <v>Q4</v>
      </c>
      <c r="E2051" s="13">
        <f>MONTH(SalesDataTable[[#This Row],[Order Date]])</f>
        <v>10</v>
      </c>
      <c r="F2051" s="3" t="str">
        <f>TEXT(SalesDataTable[[#This Row],[Order Date]],"mmm")</f>
        <v>Oct</v>
      </c>
      <c r="G2051" s="3" t="s">
        <v>11</v>
      </c>
      <c r="H2051" s="3" t="s">
        <v>52</v>
      </c>
      <c r="I2051" s="3" t="s">
        <v>2</v>
      </c>
      <c r="J2051" s="3" t="s">
        <v>3</v>
      </c>
      <c r="K2051" s="3" t="s">
        <v>34</v>
      </c>
      <c r="L2051" s="3" t="s">
        <v>42</v>
      </c>
      <c r="M2051" s="7">
        <v>1</v>
      </c>
      <c r="N2051" s="4">
        <v>36.590000000000003</v>
      </c>
      <c r="O2051" s="5">
        <v>0</v>
      </c>
      <c r="P2051" s="4">
        <v>13.62</v>
      </c>
      <c r="Q2051" s="4">
        <f t="shared" si="128"/>
        <v>36.590000000000003</v>
      </c>
      <c r="R2051" s="4">
        <f t="shared" si="129"/>
        <v>13.62</v>
      </c>
      <c r="S2051" s="4">
        <f t="shared" si="130"/>
        <v>22.970000000000006</v>
      </c>
      <c r="T2051" s="6">
        <f t="shared" si="131"/>
        <v>0.62776714949439749</v>
      </c>
    </row>
    <row r="2052" spans="1:20" ht="15.6">
      <c r="A2052" s="2">
        <v>641</v>
      </c>
      <c r="B2052" s="10">
        <v>46300</v>
      </c>
      <c r="C2052" s="3">
        <f>YEAR(SalesDataTable[[#This Row],[Order Date]])</f>
        <v>2026</v>
      </c>
      <c r="D2052" s="13" t="str">
        <f>"Q"&amp;ROUNDUP(MONTH(SalesDataTable[[#This Row],[Order Date]])/3,0)</f>
        <v>Q4</v>
      </c>
      <c r="E2052" s="13">
        <f>MONTH(SalesDataTable[[#This Row],[Order Date]])</f>
        <v>10</v>
      </c>
      <c r="F2052" s="3" t="str">
        <f>TEXT(SalesDataTable[[#This Row],[Order Date]],"mmm")</f>
        <v>Oct</v>
      </c>
      <c r="G2052" s="3" t="s">
        <v>6</v>
      </c>
      <c r="H2052" s="3" t="s">
        <v>41</v>
      </c>
      <c r="I2052" s="3" t="s">
        <v>19</v>
      </c>
      <c r="J2052" s="3" t="s">
        <v>3</v>
      </c>
      <c r="K2052" s="3" t="s">
        <v>23</v>
      </c>
      <c r="L2052" s="3" t="s">
        <v>51</v>
      </c>
      <c r="M2052" s="7">
        <v>2</v>
      </c>
      <c r="N2052" s="4">
        <v>125.38</v>
      </c>
      <c r="O2052" s="5">
        <v>0.05</v>
      </c>
      <c r="P2052" s="4">
        <v>59.12</v>
      </c>
      <c r="Q2052" s="4">
        <f t="shared" si="128"/>
        <v>238.22199999999998</v>
      </c>
      <c r="R2052" s="4">
        <f t="shared" si="129"/>
        <v>118.24</v>
      </c>
      <c r="S2052" s="4">
        <f t="shared" si="130"/>
        <v>119.98199999999999</v>
      </c>
      <c r="T2052" s="6">
        <f t="shared" si="131"/>
        <v>0.5036562534106841</v>
      </c>
    </row>
    <row r="2053" spans="1:20" ht="15.6">
      <c r="A2053" s="2">
        <v>1358</v>
      </c>
      <c r="B2053" s="10">
        <v>46300</v>
      </c>
      <c r="C2053" s="3">
        <f>YEAR(SalesDataTable[[#This Row],[Order Date]])</f>
        <v>2026</v>
      </c>
      <c r="D2053" s="13" t="str">
        <f>"Q"&amp;ROUNDUP(MONTH(SalesDataTable[[#This Row],[Order Date]])/3,0)</f>
        <v>Q4</v>
      </c>
      <c r="E2053" s="13">
        <f>MONTH(SalesDataTable[[#This Row],[Order Date]])</f>
        <v>10</v>
      </c>
      <c r="F2053" s="3" t="str">
        <f>TEXT(SalesDataTable[[#This Row],[Order Date]],"mmm")</f>
        <v>Oct</v>
      </c>
      <c r="G2053" s="3" t="s">
        <v>0</v>
      </c>
      <c r="H2053" s="3" t="s">
        <v>1</v>
      </c>
      <c r="I2053" s="3" t="s">
        <v>2</v>
      </c>
      <c r="J2053" s="3" t="s">
        <v>13</v>
      </c>
      <c r="K2053" s="3" t="s">
        <v>14</v>
      </c>
      <c r="L2053" s="3" t="s">
        <v>15</v>
      </c>
      <c r="M2053" s="7">
        <v>1</v>
      </c>
      <c r="N2053" s="4">
        <v>35.71</v>
      </c>
      <c r="O2053" s="5">
        <v>0</v>
      </c>
      <c r="P2053" s="4">
        <v>13.3</v>
      </c>
      <c r="Q2053" s="4">
        <f t="shared" si="128"/>
        <v>35.71</v>
      </c>
      <c r="R2053" s="4">
        <f t="shared" si="129"/>
        <v>13.3</v>
      </c>
      <c r="S2053" s="4">
        <f t="shared" si="130"/>
        <v>22.41</v>
      </c>
      <c r="T2053" s="6">
        <f t="shared" si="131"/>
        <v>0.62755530663679637</v>
      </c>
    </row>
    <row r="2054" spans="1:20" ht="15.6">
      <c r="A2054" s="2">
        <v>3904</v>
      </c>
      <c r="B2054" s="10">
        <v>46300</v>
      </c>
      <c r="C2054" s="3">
        <f>YEAR(SalesDataTable[[#This Row],[Order Date]])</f>
        <v>2026</v>
      </c>
      <c r="D2054" s="13" t="str">
        <f>"Q"&amp;ROUNDUP(MONTH(SalesDataTable[[#This Row],[Order Date]])/3,0)</f>
        <v>Q4</v>
      </c>
      <c r="E2054" s="13">
        <f>MONTH(SalesDataTable[[#This Row],[Order Date]])</f>
        <v>10</v>
      </c>
      <c r="F2054" s="3" t="str">
        <f>TEXT(SalesDataTable[[#This Row],[Order Date]],"mmm")</f>
        <v>Oct</v>
      </c>
      <c r="G2054" s="3" t="s">
        <v>6</v>
      </c>
      <c r="H2054" s="3" t="s">
        <v>27</v>
      </c>
      <c r="I2054" s="3" t="s">
        <v>2</v>
      </c>
      <c r="J2054" s="3" t="s">
        <v>3</v>
      </c>
      <c r="K2054" s="3" t="s">
        <v>14</v>
      </c>
      <c r="L2054" s="3" t="s">
        <v>32</v>
      </c>
      <c r="M2054" s="7">
        <v>2</v>
      </c>
      <c r="N2054" s="4">
        <v>46.72</v>
      </c>
      <c r="O2054" s="5">
        <v>0</v>
      </c>
      <c r="P2054" s="4">
        <v>18.39</v>
      </c>
      <c r="Q2054" s="4">
        <f t="shared" si="128"/>
        <v>93.44</v>
      </c>
      <c r="R2054" s="4">
        <f t="shared" si="129"/>
        <v>36.78</v>
      </c>
      <c r="S2054" s="4">
        <f t="shared" si="130"/>
        <v>56.66</v>
      </c>
      <c r="T2054" s="6">
        <f t="shared" si="131"/>
        <v>0.60637842465753422</v>
      </c>
    </row>
    <row r="2055" spans="1:20" ht="15.6">
      <c r="A2055" s="2">
        <v>4336</v>
      </c>
      <c r="B2055" s="10">
        <v>46300</v>
      </c>
      <c r="C2055" s="3">
        <f>YEAR(SalesDataTable[[#This Row],[Order Date]])</f>
        <v>2026</v>
      </c>
      <c r="D2055" s="13" t="str">
        <f>"Q"&amp;ROUNDUP(MONTH(SalesDataTable[[#This Row],[Order Date]])/3,0)</f>
        <v>Q4</v>
      </c>
      <c r="E2055" s="13">
        <f>MONTH(SalesDataTable[[#This Row],[Order Date]])</f>
        <v>10</v>
      </c>
      <c r="F2055" s="3" t="str">
        <f>TEXT(SalesDataTable[[#This Row],[Order Date]],"mmm")</f>
        <v>Oct</v>
      </c>
      <c r="G2055" s="3" t="s">
        <v>0</v>
      </c>
      <c r="H2055" s="3" t="s">
        <v>50</v>
      </c>
      <c r="I2055" s="3" t="s">
        <v>28</v>
      </c>
      <c r="J2055" s="3" t="s">
        <v>3</v>
      </c>
      <c r="K2055" s="3" t="s">
        <v>9</v>
      </c>
      <c r="L2055" s="3" t="s">
        <v>17</v>
      </c>
      <c r="M2055" s="7">
        <v>1</v>
      </c>
      <c r="N2055" s="4">
        <v>143.16999999999999</v>
      </c>
      <c r="O2055" s="5">
        <v>0.05</v>
      </c>
      <c r="P2055" s="4">
        <v>81.290000000000006</v>
      </c>
      <c r="Q2055" s="4">
        <f t="shared" si="128"/>
        <v>136.01149999999998</v>
      </c>
      <c r="R2055" s="4">
        <f t="shared" si="129"/>
        <v>81.290000000000006</v>
      </c>
      <c r="S2055" s="4">
        <f t="shared" si="130"/>
        <v>54.721499999999978</v>
      </c>
      <c r="T2055" s="6">
        <f t="shared" si="131"/>
        <v>0.40232995004098904</v>
      </c>
    </row>
    <row r="2056" spans="1:20" ht="15.6">
      <c r="A2056" s="2">
        <v>4705</v>
      </c>
      <c r="B2056" s="10">
        <v>46300</v>
      </c>
      <c r="C2056" s="3">
        <f>YEAR(SalesDataTable[[#This Row],[Order Date]])</f>
        <v>2026</v>
      </c>
      <c r="D2056" s="13" t="str">
        <f>"Q"&amp;ROUNDUP(MONTH(SalesDataTable[[#This Row],[Order Date]])/3,0)</f>
        <v>Q4</v>
      </c>
      <c r="E2056" s="13">
        <f>MONTH(SalesDataTable[[#This Row],[Order Date]])</f>
        <v>10</v>
      </c>
      <c r="F2056" s="3" t="str">
        <f>TEXT(SalesDataTable[[#This Row],[Order Date]],"mmm")</f>
        <v>Oct</v>
      </c>
      <c r="G2056" s="3" t="s">
        <v>0</v>
      </c>
      <c r="H2056" s="3" t="s">
        <v>1</v>
      </c>
      <c r="I2056" s="3" t="s">
        <v>19</v>
      </c>
      <c r="J2056" s="3" t="s">
        <v>3</v>
      </c>
      <c r="K2056" s="3" t="s">
        <v>23</v>
      </c>
      <c r="L2056" s="3" t="s">
        <v>51</v>
      </c>
      <c r="M2056" s="7">
        <v>1</v>
      </c>
      <c r="N2056" s="4">
        <v>125.88</v>
      </c>
      <c r="O2056" s="5">
        <v>0</v>
      </c>
      <c r="P2056" s="4">
        <v>62.46</v>
      </c>
      <c r="Q2056" s="4">
        <f t="shared" si="128"/>
        <v>125.88</v>
      </c>
      <c r="R2056" s="4">
        <f t="shared" si="129"/>
        <v>62.46</v>
      </c>
      <c r="S2056" s="4">
        <f t="shared" si="130"/>
        <v>63.419999999999995</v>
      </c>
      <c r="T2056" s="6">
        <f t="shared" si="131"/>
        <v>0.50381315538608196</v>
      </c>
    </row>
    <row r="2057" spans="1:20" ht="15.6">
      <c r="A2057" s="2">
        <v>1094</v>
      </c>
      <c r="B2057" s="10">
        <v>46301</v>
      </c>
      <c r="C2057" s="3">
        <f>YEAR(SalesDataTable[[#This Row],[Order Date]])</f>
        <v>2026</v>
      </c>
      <c r="D2057" s="13" t="str">
        <f>"Q"&amp;ROUNDUP(MONTH(SalesDataTable[[#This Row],[Order Date]])/3,0)</f>
        <v>Q4</v>
      </c>
      <c r="E2057" s="13">
        <f>MONTH(SalesDataTable[[#This Row],[Order Date]])</f>
        <v>10</v>
      </c>
      <c r="F2057" s="3" t="str">
        <f>TEXT(SalesDataTable[[#This Row],[Order Date]],"mmm")</f>
        <v>Oct</v>
      </c>
      <c r="G2057" s="3" t="s">
        <v>20</v>
      </c>
      <c r="H2057" s="3" t="s">
        <v>21</v>
      </c>
      <c r="I2057" s="3" t="s">
        <v>2</v>
      </c>
      <c r="J2057" s="3" t="s">
        <v>13</v>
      </c>
      <c r="K2057" s="3" t="s">
        <v>34</v>
      </c>
      <c r="L2057" s="3" t="s">
        <v>38</v>
      </c>
      <c r="M2057" s="7">
        <v>2</v>
      </c>
      <c r="N2057" s="4">
        <v>121.81</v>
      </c>
      <c r="O2057" s="5">
        <v>0.05</v>
      </c>
      <c r="P2057" s="4">
        <v>67.72</v>
      </c>
      <c r="Q2057" s="4">
        <f t="shared" si="128"/>
        <v>231.43899999999999</v>
      </c>
      <c r="R2057" s="4">
        <f t="shared" si="129"/>
        <v>135.44</v>
      </c>
      <c r="S2057" s="4">
        <f t="shared" si="130"/>
        <v>95.998999999999995</v>
      </c>
      <c r="T2057" s="6">
        <f t="shared" si="131"/>
        <v>0.41479180259161158</v>
      </c>
    </row>
    <row r="2058" spans="1:20" ht="15.6">
      <c r="A2058" s="2">
        <v>3926</v>
      </c>
      <c r="B2058" s="10">
        <v>46301</v>
      </c>
      <c r="C2058" s="3">
        <f>YEAR(SalesDataTable[[#This Row],[Order Date]])</f>
        <v>2026</v>
      </c>
      <c r="D2058" s="13" t="str">
        <f>"Q"&amp;ROUNDUP(MONTH(SalesDataTable[[#This Row],[Order Date]])/3,0)</f>
        <v>Q4</v>
      </c>
      <c r="E2058" s="13">
        <f>MONTH(SalesDataTable[[#This Row],[Order Date]])</f>
        <v>10</v>
      </c>
      <c r="F2058" s="3" t="str">
        <f>TEXT(SalesDataTable[[#This Row],[Order Date]],"mmm")</f>
        <v>Oct</v>
      </c>
      <c r="G2058" s="3" t="s">
        <v>11</v>
      </c>
      <c r="H2058" s="3" t="s">
        <v>25</v>
      </c>
      <c r="I2058" s="3" t="s">
        <v>2</v>
      </c>
      <c r="J2058" s="3" t="s">
        <v>16</v>
      </c>
      <c r="K2058" s="3" t="s">
        <v>9</v>
      </c>
      <c r="L2058" s="3" t="s">
        <v>37</v>
      </c>
      <c r="M2058" s="7">
        <v>6</v>
      </c>
      <c r="N2058" s="4">
        <v>154.93</v>
      </c>
      <c r="O2058" s="5">
        <v>0.05</v>
      </c>
      <c r="P2058" s="4">
        <v>79.430000000000007</v>
      </c>
      <c r="Q2058" s="4">
        <f t="shared" si="128"/>
        <v>883.101</v>
      </c>
      <c r="R2058" s="4">
        <f t="shared" si="129"/>
        <v>476.58000000000004</v>
      </c>
      <c r="S2058" s="4">
        <f t="shared" si="130"/>
        <v>406.52099999999996</v>
      </c>
      <c r="T2058" s="6">
        <f t="shared" si="131"/>
        <v>0.46033352923391546</v>
      </c>
    </row>
    <row r="2059" spans="1:20" ht="15.6">
      <c r="A2059" s="2">
        <v>524</v>
      </c>
      <c r="B2059" s="10">
        <v>46302</v>
      </c>
      <c r="C2059" s="3">
        <f>YEAR(SalesDataTable[[#This Row],[Order Date]])</f>
        <v>2026</v>
      </c>
      <c r="D2059" s="13" t="str">
        <f>"Q"&amp;ROUNDUP(MONTH(SalesDataTable[[#This Row],[Order Date]])/3,0)</f>
        <v>Q4</v>
      </c>
      <c r="E2059" s="13">
        <f>MONTH(SalesDataTable[[#This Row],[Order Date]])</f>
        <v>10</v>
      </c>
      <c r="F2059" s="3" t="str">
        <f>TEXT(SalesDataTable[[#This Row],[Order Date]],"mmm")</f>
        <v>Oct</v>
      </c>
      <c r="G2059" s="3" t="s">
        <v>20</v>
      </c>
      <c r="H2059" s="3" t="s">
        <v>33</v>
      </c>
      <c r="I2059" s="3" t="s">
        <v>19</v>
      </c>
      <c r="J2059" s="3" t="s">
        <v>13</v>
      </c>
      <c r="K2059" s="3" t="s">
        <v>4</v>
      </c>
      <c r="L2059" s="3" t="s">
        <v>30</v>
      </c>
      <c r="M2059" s="7">
        <v>2</v>
      </c>
      <c r="N2059" s="4">
        <v>101.1</v>
      </c>
      <c r="O2059" s="5">
        <v>0.15</v>
      </c>
      <c r="P2059" s="4">
        <v>51.61</v>
      </c>
      <c r="Q2059" s="4">
        <f t="shared" si="128"/>
        <v>171.86999999999998</v>
      </c>
      <c r="R2059" s="4">
        <f t="shared" si="129"/>
        <v>103.22</v>
      </c>
      <c r="S2059" s="4">
        <f t="shared" si="130"/>
        <v>68.649999999999977</v>
      </c>
      <c r="T2059" s="6">
        <f t="shared" si="131"/>
        <v>0.39942980159422814</v>
      </c>
    </row>
    <row r="2060" spans="1:20" ht="15.6">
      <c r="A2060" s="2">
        <v>2277</v>
      </c>
      <c r="B2060" s="10">
        <v>46302</v>
      </c>
      <c r="C2060" s="3">
        <f>YEAR(SalesDataTable[[#This Row],[Order Date]])</f>
        <v>2026</v>
      </c>
      <c r="D2060" s="13" t="str">
        <f>"Q"&amp;ROUNDUP(MONTH(SalesDataTable[[#This Row],[Order Date]])/3,0)</f>
        <v>Q4</v>
      </c>
      <c r="E2060" s="13">
        <f>MONTH(SalesDataTable[[#This Row],[Order Date]])</f>
        <v>10</v>
      </c>
      <c r="F2060" s="3" t="str">
        <f>TEXT(SalesDataTable[[#This Row],[Order Date]],"mmm")</f>
        <v>Oct</v>
      </c>
      <c r="G2060" s="3" t="s">
        <v>0</v>
      </c>
      <c r="H2060" s="3" t="s">
        <v>1</v>
      </c>
      <c r="I2060" s="3" t="s">
        <v>2</v>
      </c>
      <c r="J2060" s="3" t="s">
        <v>13</v>
      </c>
      <c r="K2060" s="3" t="s">
        <v>4</v>
      </c>
      <c r="L2060" s="3" t="s">
        <v>30</v>
      </c>
      <c r="M2060" s="7">
        <v>2</v>
      </c>
      <c r="N2060" s="4">
        <v>105</v>
      </c>
      <c r="O2060" s="5">
        <v>0</v>
      </c>
      <c r="P2060" s="4">
        <v>50.3</v>
      </c>
      <c r="Q2060" s="4">
        <f t="shared" si="128"/>
        <v>210</v>
      </c>
      <c r="R2060" s="4">
        <f t="shared" si="129"/>
        <v>100.6</v>
      </c>
      <c r="S2060" s="4">
        <f t="shared" si="130"/>
        <v>109.4</v>
      </c>
      <c r="T2060" s="6">
        <f t="shared" si="131"/>
        <v>0.52095238095238094</v>
      </c>
    </row>
    <row r="2061" spans="1:20" ht="15.6">
      <c r="A2061" s="2">
        <v>2442</v>
      </c>
      <c r="B2061" s="10">
        <v>46302</v>
      </c>
      <c r="C2061" s="3">
        <f>YEAR(SalesDataTable[[#This Row],[Order Date]])</f>
        <v>2026</v>
      </c>
      <c r="D2061" s="13" t="str">
        <f>"Q"&amp;ROUNDUP(MONTH(SalesDataTable[[#This Row],[Order Date]])/3,0)</f>
        <v>Q4</v>
      </c>
      <c r="E2061" s="13">
        <f>MONTH(SalesDataTable[[#This Row],[Order Date]])</f>
        <v>10</v>
      </c>
      <c r="F2061" s="3" t="str">
        <f>TEXT(SalesDataTable[[#This Row],[Order Date]],"mmm")</f>
        <v>Oct</v>
      </c>
      <c r="G2061" s="3" t="s">
        <v>11</v>
      </c>
      <c r="H2061" s="3" t="s">
        <v>12</v>
      </c>
      <c r="I2061" s="3" t="s">
        <v>8</v>
      </c>
      <c r="J2061" s="3" t="s">
        <v>16</v>
      </c>
      <c r="K2061" s="3" t="s">
        <v>9</v>
      </c>
      <c r="L2061" s="3" t="s">
        <v>37</v>
      </c>
      <c r="M2061" s="7">
        <v>4</v>
      </c>
      <c r="N2061" s="4">
        <v>157.12</v>
      </c>
      <c r="O2061" s="5">
        <v>0.15</v>
      </c>
      <c r="P2061" s="4">
        <v>77.98</v>
      </c>
      <c r="Q2061" s="4">
        <f t="shared" si="128"/>
        <v>534.20799999999997</v>
      </c>
      <c r="R2061" s="4">
        <f t="shared" si="129"/>
        <v>311.92</v>
      </c>
      <c r="S2061" s="4">
        <f t="shared" si="130"/>
        <v>222.28799999999995</v>
      </c>
      <c r="T2061" s="6">
        <f t="shared" si="131"/>
        <v>0.41610758356295668</v>
      </c>
    </row>
    <row r="2062" spans="1:20" ht="15.6">
      <c r="A2062" s="2">
        <v>2809</v>
      </c>
      <c r="B2062" s="10">
        <v>46302</v>
      </c>
      <c r="C2062" s="3">
        <f>YEAR(SalesDataTable[[#This Row],[Order Date]])</f>
        <v>2026</v>
      </c>
      <c r="D2062" s="13" t="str">
        <f>"Q"&amp;ROUNDUP(MONTH(SalesDataTable[[#This Row],[Order Date]])/3,0)</f>
        <v>Q4</v>
      </c>
      <c r="E2062" s="13">
        <f>MONTH(SalesDataTable[[#This Row],[Order Date]])</f>
        <v>10</v>
      </c>
      <c r="F2062" s="3" t="str">
        <f>TEXT(SalesDataTable[[#This Row],[Order Date]],"mmm")</f>
        <v>Oct</v>
      </c>
      <c r="G2062" s="3" t="s">
        <v>20</v>
      </c>
      <c r="H2062" s="3" t="s">
        <v>33</v>
      </c>
      <c r="I2062" s="3" t="s">
        <v>2</v>
      </c>
      <c r="J2062" s="3" t="s">
        <v>3</v>
      </c>
      <c r="K2062" s="3" t="s">
        <v>9</v>
      </c>
      <c r="L2062" s="3" t="s">
        <v>46</v>
      </c>
      <c r="M2062" s="7">
        <v>3</v>
      </c>
      <c r="N2062" s="4">
        <v>70.239999999999995</v>
      </c>
      <c r="O2062" s="5">
        <v>0.05</v>
      </c>
      <c r="P2062" s="4">
        <v>31.96</v>
      </c>
      <c r="Q2062" s="4">
        <f t="shared" si="128"/>
        <v>200.18399999999997</v>
      </c>
      <c r="R2062" s="4">
        <f t="shared" si="129"/>
        <v>95.88</v>
      </c>
      <c r="S2062" s="4">
        <f t="shared" si="130"/>
        <v>104.30399999999997</v>
      </c>
      <c r="T2062" s="6">
        <f t="shared" si="131"/>
        <v>0.5210406426087999</v>
      </c>
    </row>
    <row r="2063" spans="1:20" ht="15.6">
      <c r="A2063" s="2">
        <v>2946</v>
      </c>
      <c r="B2063" s="10">
        <v>46302</v>
      </c>
      <c r="C2063" s="3">
        <f>YEAR(SalesDataTable[[#This Row],[Order Date]])</f>
        <v>2026</v>
      </c>
      <c r="D2063" s="13" t="str">
        <f>"Q"&amp;ROUNDUP(MONTH(SalesDataTable[[#This Row],[Order Date]])/3,0)</f>
        <v>Q4</v>
      </c>
      <c r="E2063" s="13">
        <f>MONTH(SalesDataTable[[#This Row],[Order Date]])</f>
        <v>10</v>
      </c>
      <c r="F2063" s="3" t="str">
        <f>TEXT(SalesDataTable[[#This Row],[Order Date]],"mmm")</f>
        <v>Oct</v>
      </c>
      <c r="G2063" s="3" t="s">
        <v>11</v>
      </c>
      <c r="H2063" s="3" t="s">
        <v>52</v>
      </c>
      <c r="I2063" s="3" t="s">
        <v>2</v>
      </c>
      <c r="J2063" s="3" t="s">
        <v>3</v>
      </c>
      <c r="K2063" s="3" t="s">
        <v>4</v>
      </c>
      <c r="L2063" s="3" t="s">
        <v>30</v>
      </c>
      <c r="M2063" s="7">
        <v>1</v>
      </c>
      <c r="N2063" s="4">
        <v>103.48</v>
      </c>
      <c r="O2063" s="5">
        <v>0.1</v>
      </c>
      <c r="P2063" s="4">
        <v>51.33</v>
      </c>
      <c r="Q2063" s="4">
        <f t="shared" si="128"/>
        <v>93.132000000000005</v>
      </c>
      <c r="R2063" s="4">
        <f t="shared" si="129"/>
        <v>51.33</v>
      </c>
      <c r="S2063" s="4">
        <f t="shared" si="130"/>
        <v>41.802000000000007</v>
      </c>
      <c r="T2063" s="6">
        <f t="shared" si="131"/>
        <v>0.4488467980930293</v>
      </c>
    </row>
    <row r="2064" spans="1:20" ht="15.6">
      <c r="A2064" s="2">
        <v>4147</v>
      </c>
      <c r="B2064" s="10">
        <v>46302</v>
      </c>
      <c r="C2064" s="3">
        <f>YEAR(SalesDataTable[[#This Row],[Order Date]])</f>
        <v>2026</v>
      </c>
      <c r="D2064" s="13" t="str">
        <f>"Q"&amp;ROUNDUP(MONTH(SalesDataTable[[#This Row],[Order Date]])/3,0)</f>
        <v>Q4</v>
      </c>
      <c r="E2064" s="13">
        <f>MONTH(SalesDataTable[[#This Row],[Order Date]])</f>
        <v>10</v>
      </c>
      <c r="F2064" s="3" t="str">
        <f>TEXT(SalesDataTable[[#This Row],[Order Date]],"mmm")</f>
        <v>Oct</v>
      </c>
      <c r="G2064" s="3" t="s">
        <v>6</v>
      </c>
      <c r="H2064" s="3" t="s">
        <v>43</v>
      </c>
      <c r="I2064" s="3" t="s">
        <v>19</v>
      </c>
      <c r="J2064" s="3" t="s">
        <v>3</v>
      </c>
      <c r="K2064" s="3" t="s">
        <v>4</v>
      </c>
      <c r="L2064" s="3" t="s">
        <v>26</v>
      </c>
      <c r="M2064" s="7">
        <v>3</v>
      </c>
      <c r="N2064" s="4">
        <v>40.770000000000003</v>
      </c>
      <c r="O2064" s="5">
        <v>0.05</v>
      </c>
      <c r="P2064" s="4">
        <v>16.68</v>
      </c>
      <c r="Q2064" s="4">
        <f t="shared" si="128"/>
        <v>116.19449999999999</v>
      </c>
      <c r="R2064" s="4">
        <f t="shared" si="129"/>
        <v>50.04</v>
      </c>
      <c r="S2064" s="4">
        <f t="shared" si="130"/>
        <v>66.154499999999985</v>
      </c>
      <c r="T2064" s="6">
        <f t="shared" si="131"/>
        <v>0.56934278300608021</v>
      </c>
    </row>
    <row r="2065" spans="1:20" ht="15.6">
      <c r="A2065" s="2">
        <v>4164</v>
      </c>
      <c r="B2065" s="10">
        <v>46302</v>
      </c>
      <c r="C2065" s="3">
        <f>YEAR(SalesDataTable[[#This Row],[Order Date]])</f>
        <v>2026</v>
      </c>
      <c r="D2065" s="13" t="str">
        <f>"Q"&amp;ROUNDUP(MONTH(SalesDataTable[[#This Row],[Order Date]])/3,0)</f>
        <v>Q4</v>
      </c>
      <c r="E2065" s="13">
        <f>MONTH(SalesDataTable[[#This Row],[Order Date]])</f>
        <v>10</v>
      </c>
      <c r="F2065" s="3" t="str">
        <f>TEXT(SalesDataTable[[#This Row],[Order Date]],"mmm")</f>
        <v>Oct</v>
      </c>
      <c r="G2065" s="3" t="s">
        <v>0</v>
      </c>
      <c r="H2065" s="3" t="s">
        <v>36</v>
      </c>
      <c r="I2065" s="3" t="s">
        <v>19</v>
      </c>
      <c r="J2065" s="3" t="s">
        <v>13</v>
      </c>
      <c r="K2065" s="3" t="s">
        <v>9</v>
      </c>
      <c r="L2065" s="3" t="s">
        <v>17</v>
      </c>
      <c r="M2065" s="7">
        <v>2</v>
      </c>
      <c r="N2065" s="4">
        <v>143.41999999999999</v>
      </c>
      <c r="O2065" s="5">
        <v>0</v>
      </c>
      <c r="P2065" s="4">
        <v>81.44</v>
      </c>
      <c r="Q2065" s="4">
        <f t="shared" si="128"/>
        <v>286.83999999999997</v>
      </c>
      <c r="R2065" s="4">
        <f t="shared" si="129"/>
        <v>162.88</v>
      </c>
      <c r="S2065" s="4">
        <f t="shared" si="130"/>
        <v>123.95999999999998</v>
      </c>
      <c r="T2065" s="6">
        <f t="shared" si="131"/>
        <v>0.43215730023706594</v>
      </c>
    </row>
    <row r="2066" spans="1:20" ht="15.6">
      <c r="A2066" s="2">
        <v>4275</v>
      </c>
      <c r="B2066" s="10">
        <v>46302</v>
      </c>
      <c r="C2066" s="3">
        <f>YEAR(SalesDataTable[[#This Row],[Order Date]])</f>
        <v>2026</v>
      </c>
      <c r="D2066" s="13" t="str">
        <f>"Q"&amp;ROUNDUP(MONTH(SalesDataTable[[#This Row],[Order Date]])/3,0)</f>
        <v>Q4</v>
      </c>
      <c r="E2066" s="13">
        <f>MONTH(SalesDataTable[[#This Row],[Order Date]])</f>
        <v>10</v>
      </c>
      <c r="F2066" s="3" t="str">
        <f>TEXT(SalesDataTable[[#This Row],[Order Date]],"mmm")</f>
        <v>Oct</v>
      </c>
      <c r="G2066" s="3" t="s">
        <v>20</v>
      </c>
      <c r="H2066" s="3" t="s">
        <v>31</v>
      </c>
      <c r="I2066" s="3" t="s">
        <v>28</v>
      </c>
      <c r="J2066" s="3" t="s">
        <v>3</v>
      </c>
      <c r="K2066" s="3" t="s">
        <v>4</v>
      </c>
      <c r="L2066" s="3" t="s">
        <v>22</v>
      </c>
      <c r="M2066" s="7">
        <v>1</v>
      </c>
      <c r="N2066" s="4">
        <v>49.56</v>
      </c>
      <c r="O2066" s="5">
        <v>0.05</v>
      </c>
      <c r="P2066" s="4">
        <v>22.88</v>
      </c>
      <c r="Q2066" s="4">
        <f t="shared" si="128"/>
        <v>47.082000000000001</v>
      </c>
      <c r="R2066" s="4">
        <f t="shared" si="129"/>
        <v>22.88</v>
      </c>
      <c r="S2066" s="4">
        <f t="shared" si="130"/>
        <v>24.202000000000002</v>
      </c>
      <c r="T2066" s="6">
        <f t="shared" si="131"/>
        <v>0.51403933562720361</v>
      </c>
    </row>
    <row r="2067" spans="1:20" ht="15.6">
      <c r="A2067" s="2">
        <v>5062</v>
      </c>
      <c r="B2067" s="10">
        <v>46302</v>
      </c>
      <c r="C2067" s="3">
        <f>YEAR(SalesDataTable[[#This Row],[Order Date]])</f>
        <v>2026</v>
      </c>
      <c r="D2067" s="13" t="str">
        <f>"Q"&amp;ROUNDUP(MONTH(SalesDataTable[[#This Row],[Order Date]])/3,0)</f>
        <v>Q4</v>
      </c>
      <c r="E2067" s="13">
        <f>MONTH(SalesDataTable[[#This Row],[Order Date]])</f>
        <v>10</v>
      </c>
      <c r="F2067" s="3" t="str">
        <f>TEXT(SalesDataTable[[#This Row],[Order Date]],"mmm")</f>
        <v>Oct</v>
      </c>
      <c r="G2067" s="3" t="s">
        <v>6</v>
      </c>
      <c r="H2067" s="3" t="s">
        <v>43</v>
      </c>
      <c r="I2067" s="3" t="s">
        <v>2</v>
      </c>
      <c r="J2067" s="3" t="s">
        <v>3</v>
      </c>
      <c r="K2067" s="3" t="s">
        <v>14</v>
      </c>
      <c r="L2067" s="3" t="s">
        <v>44</v>
      </c>
      <c r="M2067" s="7">
        <v>4</v>
      </c>
      <c r="N2067" s="4">
        <v>131.05000000000001</v>
      </c>
      <c r="O2067" s="5">
        <v>0</v>
      </c>
      <c r="P2067" s="4">
        <v>67.37</v>
      </c>
      <c r="Q2067" s="4">
        <f t="shared" si="128"/>
        <v>524.20000000000005</v>
      </c>
      <c r="R2067" s="4">
        <f t="shared" si="129"/>
        <v>269.48</v>
      </c>
      <c r="S2067" s="4">
        <f t="shared" si="130"/>
        <v>254.72000000000003</v>
      </c>
      <c r="T2067" s="6">
        <f t="shared" si="131"/>
        <v>0.48592140404425793</v>
      </c>
    </row>
    <row r="2068" spans="1:20" ht="15.6">
      <c r="A2068" s="2">
        <v>1126</v>
      </c>
      <c r="B2068" s="10">
        <v>46303</v>
      </c>
      <c r="C2068" s="3">
        <f>YEAR(SalesDataTable[[#This Row],[Order Date]])</f>
        <v>2026</v>
      </c>
      <c r="D2068" s="13" t="str">
        <f>"Q"&amp;ROUNDUP(MONTH(SalesDataTable[[#This Row],[Order Date]])/3,0)</f>
        <v>Q4</v>
      </c>
      <c r="E2068" s="13">
        <f>MONTH(SalesDataTable[[#This Row],[Order Date]])</f>
        <v>10</v>
      </c>
      <c r="F2068" s="3" t="str">
        <f>TEXT(SalesDataTable[[#This Row],[Order Date]],"mmm")</f>
        <v>Oct</v>
      </c>
      <c r="G2068" s="3" t="s">
        <v>0</v>
      </c>
      <c r="H2068" s="3" t="s">
        <v>36</v>
      </c>
      <c r="I2068" s="3" t="s">
        <v>2</v>
      </c>
      <c r="J2068" s="3" t="s">
        <v>16</v>
      </c>
      <c r="K2068" s="3" t="s">
        <v>4</v>
      </c>
      <c r="L2068" s="3" t="s">
        <v>22</v>
      </c>
      <c r="M2068" s="7">
        <v>1</v>
      </c>
      <c r="N2068" s="4">
        <v>51.35</v>
      </c>
      <c r="O2068" s="5">
        <v>0</v>
      </c>
      <c r="P2068" s="4">
        <v>22.98</v>
      </c>
      <c r="Q2068" s="4">
        <f t="shared" si="128"/>
        <v>51.35</v>
      </c>
      <c r="R2068" s="4">
        <f t="shared" si="129"/>
        <v>22.98</v>
      </c>
      <c r="S2068" s="4">
        <f t="shared" si="130"/>
        <v>28.37</v>
      </c>
      <c r="T2068" s="6">
        <f t="shared" si="131"/>
        <v>0.55248296007789677</v>
      </c>
    </row>
    <row r="2069" spans="1:20" ht="15.6">
      <c r="A2069" s="2">
        <v>1865</v>
      </c>
      <c r="B2069" s="10">
        <v>46303</v>
      </c>
      <c r="C2069" s="3">
        <f>YEAR(SalesDataTable[[#This Row],[Order Date]])</f>
        <v>2026</v>
      </c>
      <c r="D2069" s="13" t="str">
        <f>"Q"&amp;ROUNDUP(MONTH(SalesDataTable[[#This Row],[Order Date]])/3,0)</f>
        <v>Q4</v>
      </c>
      <c r="E2069" s="13">
        <f>MONTH(SalesDataTable[[#This Row],[Order Date]])</f>
        <v>10</v>
      </c>
      <c r="F2069" s="3" t="str">
        <f>TEXT(SalesDataTable[[#This Row],[Order Date]],"mmm")</f>
        <v>Oct</v>
      </c>
      <c r="G2069" s="3" t="s">
        <v>20</v>
      </c>
      <c r="H2069" s="3" t="s">
        <v>33</v>
      </c>
      <c r="I2069" s="3" t="s">
        <v>2</v>
      </c>
      <c r="J2069" s="3" t="s">
        <v>3</v>
      </c>
      <c r="K2069" s="3" t="s">
        <v>34</v>
      </c>
      <c r="L2069" s="3" t="s">
        <v>35</v>
      </c>
      <c r="M2069" s="7">
        <v>1</v>
      </c>
      <c r="N2069" s="4">
        <v>39.659999999999997</v>
      </c>
      <c r="O2069" s="5">
        <v>0</v>
      </c>
      <c r="P2069" s="4">
        <v>14.39</v>
      </c>
      <c r="Q2069" s="4">
        <f t="shared" si="128"/>
        <v>39.659999999999997</v>
      </c>
      <c r="R2069" s="4">
        <f t="shared" si="129"/>
        <v>14.39</v>
      </c>
      <c r="S2069" s="4">
        <f t="shared" si="130"/>
        <v>25.269999999999996</v>
      </c>
      <c r="T2069" s="6">
        <f t="shared" si="131"/>
        <v>0.63716591023701463</v>
      </c>
    </row>
    <row r="2070" spans="1:20" ht="15.6">
      <c r="A2070" s="2">
        <v>2471</v>
      </c>
      <c r="B2070" s="10">
        <v>46303</v>
      </c>
      <c r="C2070" s="3">
        <f>YEAR(SalesDataTable[[#This Row],[Order Date]])</f>
        <v>2026</v>
      </c>
      <c r="D2070" s="13" t="str">
        <f>"Q"&amp;ROUNDUP(MONTH(SalesDataTable[[#This Row],[Order Date]])/3,0)</f>
        <v>Q4</v>
      </c>
      <c r="E2070" s="13">
        <f>MONTH(SalesDataTable[[#This Row],[Order Date]])</f>
        <v>10</v>
      </c>
      <c r="F2070" s="3" t="str">
        <f>TEXT(SalesDataTable[[#This Row],[Order Date]],"mmm")</f>
        <v>Oct</v>
      </c>
      <c r="G2070" s="3" t="s">
        <v>20</v>
      </c>
      <c r="H2070" s="3" t="s">
        <v>47</v>
      </c>
      <c r="I2070" s="3" t="s">
        <v>19</v>
      </c>
      <c r="J2070" s="3" t="s">
        <v>13</v>
      </c>
      <c r="K2070" s="3" t="s">
        <v>34</v>
      </c>
      <c r="L2070" s="3" t="s">
        <v>35</v>
      </c>
      <c r="M2070" s="7">
        <v>1</v>
      </c>
      <c r="N2070" s="4">
        <v>39.79</v>
      </c>
      <c r="O2070" s="5">
        <v>0</v>
      </c>
      <c r="P2070" s="4">
        <v>14.76</v>
      </c>
      <c r="Q2070" s="4">
        <f t="shared" si="128"/>
        <v>39.79</v>
      </c>
      <c r="R2070" s="4">
        <f t="shared" si="129"/>
        <v>14.76</v>
      </c>
      <c r="S2070" s="4">
        <f t="shared" si="130"/>
        <v>25.03</v>
      </c>
      <c r="T2070" s="6">
        <f t="shared" si="131"/>
        <v>0.62905252576024129</v>
      </c>
    </row>
    <row r="2071" spans="1:20" ht="15.6">
      <c r="A2071" s="2">
        <v>3208</v>
      </c>
      <c r="B2071" s="10">
        <v>46303</v>
      </c>
      <c r="C2071" s="3">
        <f>YEAR(SalesDataTable[[#This Row],[Order Date]])</f>
        <v>2026</v>
      </c>
      <c r="D2071" s="13" t="str">
        <f>"Q"&amp;ROUNDUP(MONTH(SalesDataTable[[#This Row],[Order Date]])/3,0)</f>
        <v>Q4</v>
      </c>
      <c r="E2071" s="13">
        <f>MONTH(SalesDataTable[[#This Row],[Order Date]])</f>
        <v>10</v>
      </c>
      <c r="F2071" s="3" t="str">
        <f>TEXT(SalesDataTable[[#This Row],[Order Date]],"mmm")</f>
        <v>Oct</v>
      </c>
      <c r="G2071" s="3" t="s">
        <v>11</v>
      </c>
      <c r="H2071" s="3" t="s">
        <v>39</v>
      </c>
      <c r="I2071" s="3" t="s">
        <v>8</v>
      </c>
      <c r="J2071" s="3" t="s">
        <v>13</v>
      </c>
      <c r="K2071" s="3" t="s">
        <v>4</v>
      </c>
      <c r="L2071" s="3" t="s">
        <v>26</v>
      </c>
      <c r="M2071" s="7">
        <v>6</v>
      </c>
      <c r="N2071" s="4">
        <v>41.27</v>
      </c>
      <c r="O2071" s="5">
        <v>0.1</v>
      </c>
      <c r="P2071" s="4">
        <v>16.61</v>
      </c>
      <c r="Q2071" s="4">
        <f t="shared" si="128"/>
        <v>222.858</v>
      </c>
      <c r="R2071" s="4">
        <f t="shared" si="129"/>
        <v>99.66</v>
      </c>
      <c r="S2071" s="4">
        <f t="shared" si="130"/>
        <v>123.19800000000001</v>
      </c>
      <c r="T2071" s="6">
        <f t="shared" si="131"/>
        <v>0.55280941227149127</v>
      </c>
    </row>
    <row r="2072" spans="1:20" ht="15.6">
      <c r="A2072" s="2">
        <v>4285</v>
      </c>
      <c r="B2072" s="10">
        <v>46303</v>
      </c>
      <c r="C2072" s="3">
        <f>YEAR(SalesDataTable[[#This Row],[Order Date]])</f>
        <v>2026</v>
      </c>
      <c r="D2072" s="13" t="str">
        <f>"Q"&amp;ROUNDUP(MONTH(SalesDataTable[[#This Row],[Order Date]])/3,0)</f>
        <v>Q4</v>
      </c>
      <c r="E2072" s="13">
        <f>MONTH(SalesDataTable[[#This Row],[Order Date]])</f>
        <v>10</v>
      </c>
      <c r="F2072" s="3" t="str">
        <f>TEXT(SalesDataTable[[#This Row],[Order Date]],"mmm")</f>
        <v>Oct</v>
      </c>
      <c r="G2072" s="3" t="s">
        <v>20</v>
      </c>
      <c r="H2072" s="3" t="s">
        <v>21</v>
      </c>
      <c r="I2072" s="3" t="s">
        <v>2</v>
      </c>
      <c r="J2072" s="3" t="s">
        <v>3</v>
      </c>
      <c r="K2072" s="3" t="s">
        <v>9</v>
      </c>
      <c r="L2072" s="3" t="s">
        <v>10</v>
      </c>
      <c r="M2072" s="7">
        <v>1</v>
      </c>
      <c r="N2072" s="4">
        <v>93.39</v>
      </c>
      <c r="O2072" s="5">
        <v>0</v>
      </c>
      <c r="P2072" s="4">
        <v>45.98</v>
      </c>
      <c r="Q2072" s="4">
        <f t="shared" si="128"/>
        <v>93.39</v>
      </c>
      <c r="R2072" s="4">
        <f t="shared" si="129"/>
        <v>45.98</v>
      </c>
      <c r="S2072" s="4">
        <f t="shared" si="130"/>
        <v>47.410000000000004</v>
      </c>
      <c r="T2072" s="6">
        <f t="shared" si="131"/>
        <v>0.50765606595995294</v>
      </c>
    </row>
    <row r="2073" spans="1:20" ht="15.6">
      <c r="A2073" s="2">
        <v>261</v>
      </c>
      <c r="B2073" s="10">
        <v>46304</v>
      </c>
      <c r="C2073" s="3">
        <f>YEAR(SalesDataTable[[#This Row],[Order Date]])</f>
        <v>2026</v>
      </c>
      <c r="D2073" s="13" t="str">
        <f>"Q"&amp;ROUNDUP(MONTH(SalesDataTable[[#This Row],[Order Date]])/3,0)</f>
        <v>Q4</v>
      </c>
      <c r="E2073" s="13">
        <f>MONTH(SalesDataTable[[#This Row],[Order Date]])</f>
        <v>10</v>
      </c>
      <c r="F2073" s="3" t="str">
        <f>TEXT(SalesDataTable[[#This Row],[Order Date]],"mmm")</f>
        <v>Oct</v>
      </c>
      <c r="G2073" s="3" t="s">
        <v>11</v>
      </c>
      <c r="H2073" s="3" t="s">
        <v>18</v>
      </c>
      <c r="I2073" s="3" t="s">
        <v>2</v>
      </c>
      <c r="J2073" s="3" t="s">
        <v>16</v>
      </c>
      <c r="K2073" s="3" t="s">
        <v>23</v>
      </c>
      <c r="L2073" s="3" t="s">
        <v>24</v>
      </c>
      <c r="M2073" s="7">
        <v>1</v>
      </c>
      <c r="N2073" s="4">
        <v>336.56</v>
      </c>
      <c r="O2073" s="5">
        <v>0</v>
      </c>
      <c r="P2073" s="4">
        <v>189.74</v>
      </c>
      <c r="Q2073" s="4">
        <f t="shared" si="128"/>
        <v>336.56</v>
      </c>
      <c r="R2073" s="4">
        <f t="shared" si="129"/>
        <v>189.74</v>
      </c>
      <c r="S2073" s="4">
        <f t="shared" si="130"/>
        <v>146.82</v>
      </c>
      <c r="T2073" s="6">
        <f t="shared" si="131"/>
        <v>0.43623722367482765</v>
      </c>
    </row>
    <row r="2074" spans="1:20" ht="15.6">
      <c r="A2074" s="2">
        <v>291</v>
      </c>
      <c r="B2074" s="10">
        <v>46304</v>
      </c>
      <c r="C2074" s="3">
        <f>YEAR(SalesDataTable[[#This Row],[Order Date]])</f>
        <v>2026</v>
      </c>
      <c r="D2074" s="13" t="str">
        <f>"Q"&amp;ROUNDUP(MONTH(SalesDataTable[[#This Row],[Order Date]])/3,0)</f>
        <v>Q4</v>
      </c>
      <c r="E2074" s="13">
        <f>MONTH(SalesDataTable[[#This Row],[Order Date]])</f>
        <v>10</v>
      </c>
      <c r="F2074" s="3" t="str">
        <f>TEXT(SalesDataTable[[#This Row],[Order Date]],"mmm")</f>
        <v>Oct</v>
      </c>
      <c r="G2074" s="3" t="s">
        <v>11</v>
      </c>
      <c r="H2074" s="3" t="s">
        <v>12</v>
      </c>
      <c r="I2074" s="3" t="s">
        <v>2</v>
      </c>
      <c r="J2074" s="3" t="s">
        <v>13</v>
      </c>
      <c r="K2074" s="3" t="s">
        <v>14</v>
      </c>
      <c r="L2074" s="3" t="s">
        <v>44</v>
      </c>
      <c r="M2074" s="7">
        <v>2</v>
      </c>
      <c r="N2074" s="4">
        <v>132.47999999999999</v>
      </c>
      <c r="O2074" s="5">
        <v>0.1</v>
      </c>
      <c r="P2074" s="4">
        <v>67.48</v>
      </c>
      <c r="Q2074" s="4">
        <f t="shared" si="128"/>
        <v>238.464</v>
      </c>
      <c r="R2074" s="4">
        <f t="shared" si="129"/>
        <v>134.96</v>
      </c>
      <c r="S2074" s="4">
        <f t="shared" si="130"/>
        <v>103.50399999999999</v>
      </c>
      <c r="T2074" s="6">
        <f t="shared" si="131"/>
        <v>0.43404455179817497</v>
      </c>
    </row>
    <row r="2075" spans="1:20" ht="15.6">
      <c r="A2075" s="2">
        <v>670</v>
      </c>
      <c r="B2075" s="10">
        <v>46304</v>
      </c>
      <c r="C2075" s="3">
        <f>YEAR(SalesDataTable[[#This Row],[Order Date]])</f>
        <v>2026</v>
      </c>
      <c r="D2075" s="13" t="str">
        <f>"Q"&amp;ROUNDUP(MONTH(SalesDataTable[[#This Row],[Order Date]])/3,0)</f>
        <v>Q4</v>
      </c>
      <c r="E2075" s="13">
        <f>MONTH(SalesDataTable[[#This Row],[Order Date]])</f>
        <v>10</v>
      </c>
      <c r="F2075" s="3" t="str">
        <f>TEXT(SalesDataTable[[#This Row],[Order Date]],"mmm")</f>
        <v>Oct</v>
      </c>
      <c r="G2075" s="3" t="s">
        <v>6</v>
      </c>
      <c r="H2075" s="3" t="s">
        <v>49</v>
      </c>
      <c r="I2075" s="3" t="s">
        <v>19</v>
      </c>
      <c r="J2075" s="3" t="s">
        <v>3</v>
      </c>
      <c r="K2075" s="3" t="s">
        <v>9</v>
      </c>
      <c r="L2075" s="3" t="s">
        <v>10</v>
      </c>
      <c r="M2075" s="7">
        <v>1</v>
      </c>
      <c r="N2075" s="4">
        <v>92.59</v>
      </c>
      <c r="O2075" s="5">
        <v>0</v>
      </c>
      <c r="P2075" s="4">
        <v>44.46</v>
      </c>
      <c r="Q2075" s="4">
        <f t="shared" si="128"/>
        <v>92.59</v>
      </c>
      <c r="R2075" s="4">
        <f t="shared" si="129"/>
        <v>44.46</v>
      </c>
      <c r="S2075" s="4">
        <f t="shared" si="130"/>
        <v>48.13</v>
      </c>
      <c r="T2075" s="6">
        <f t="shared" si="131"/>
        <v>0.51981855491953777</v>
      </c>
    </row>
    <row r="2076" spans="1:20" ht="15.6">
      <c r="A2076" s="2">
        <v>1306</v>
      </c>
      <c r="B2076" s="10">
        <v>46304</v>
      </c>
      <c r="C2076" s="3">
        <f>YEAR(SalesDataTable[[#This Row],[Order Date]])</f>
        <v>2026</v>
      </c>
      <c r="D2076" s="13" t="str">
        <f>"Q"&amp;ROUNDUP(MONTH(SalesDataTable[[#This Row],[Order Date]])/3,0)</f>
        <v>Q4</v>
      </c>
      <c r="E2076" s="13">
        <f>MONTH(SalesDataTable[[#This Row],[Order Date]])</f>
        <v>10</v>
      </c>
      <c r="F2076" s="3" t="str">
        <f>TEXT(SalesDataTable[[#This Row],[Order Date]],"mmm")</f>
        <v>Oct</v>
      </c>
      <c r="G2076" s="3" t="s">
        <v>20</v>
      </c>
      <c r="H2076" s="3" t="s">
        <v>33</v>
      </c>
      <c r="I2076" s="3" t="s">
        <v>19</v>
      </c>
      <c r="J2076" s="3" t="s">
        <v>16</v>
      </c>
      <c r="K2076" s="3" t="s">
        <v>34</v>
      </c>
      <c r="L2076" s="3" t="s">
        <v>42</v>
      </c>
      <c r="M2076" s="7">
        <v>1</v>
      </c>
      <c r="N2076" s="4">
        <v>35.450000000000003</v>
      </c>
      <c r="O2076" s="5">
        <v>0.05</v>
      </c>
      <c r="P2076" s="4">
        <v>14.23</v>
      </c>
      <c r="Q2076" s="4">
        <f t="shared" si="128"/>
        <v>33.677500000000002</v>
      </c>
      <c r="R2076" s="4">
        <f t="shared" si="129"/>
        <v>14.23</v>
      </c>
      <c r="S2076" s="4">
        <f t="shared" si="130"/>
        <v>19.447500000000002</v>
      </c>
      <c r="T2076" s="6">
        <f t="shared" si="131"/>
        <v>0.57746269764679681</v>
      </c>
    </row>
    <row r="2077" spans="1:20" ht="15.6">
      <c r="A2077" s="2">
        <v>2400</v>
      </c>
      <c r="B2077" s="10">
        <v>46304</v>
      </c>
      <c r="C2077" s="3">
        <f>YEAR(SalesDataTable[[#This Row],[Order Date]])</f>
        <v>2026</v>
      </c>
      <c r="D2077" s="13" t="str">
        <f>"Q"&amp;ROUNDUP(MONTH(SalesDataTable[[#This Row],[Order Date]])/3,0)</f>
        <v>Q4</v>
      </c>
      <c r="E2077" s="13">
        <f>MONTH(SalesDataTable[[#This Row],[Order Date]])</f>
        <v>10</v>
      </c>
      <c r="F2077" s="3" t="str">
        <f>TEXT(SalesDataTable[[#This Row],[Order Date]],"mmm")</f>
        <v>Oct</v>
      </c>
      <c r="G2077" s="3" t="s">
        <v>11</v>
      </c>
      <c r="H2077" s="3" t="s">
        <v>12</v>
      </c>
      <c r="I2077" s="3" t="s">
        <v>2</v>
      </c>
      <c r="J2077" s="3" t="s">
        <v>13</v>
      </c>
      <c r="K2077" s="3" t="s">
        <v>9</v>
      </c>
      <c r="L2077" s="3" t="s">
        <v>10</v>
      </c>
      <c r="M2077" s="7">
        <v>2</v>
      </c>
      <c r="N2077" s="4">
        <v>93.83</v>
      </c>
      <c r="O2077" s="5">
        <v>0.1</v>
      </c>
      <c r="P2077" s="4">
        <v>44.27</v>
      </c>
      <c r="Q2077" s="4">
        <f t="shared" si="128"/>
        <v>168.89400000000001</v>
      </c>
      <c r="R2077" s="4">
        <f t="shared" si="129"/>
        <v>88.54</v>
      </c>
      <c r="S2077" s="4">
        <f t="shared" si="130"/>
        <v>80.353999999999999</v>
      </c>
      <c r="T2077" s="6">
        <f t="shared" si="131"/>
        <v>0.47576586498040191</v>
      </c>
    </row>
    <row r="2078" spans="1:20" ht="15.6">
      <c r="A2078" s="2">
        <v>3816</v>
      </c>
      <c r="B2078" s="10">
        <v>46304</v>
      </c>
      <c r="C2078" s="3">
        <f>YEAR(SalesDataTable[[#This Row],[Order Date]])</f>
        <v>2026</v>
      </c>
      <c r="D2078" s="13" t="str">
        <f>"Q"&amp;ROUNDUP(MONTH(SalesDataTable[[#This Row],[Order Date]])/3,0)</f>
        <v>Q4</v>
      </c>
      <c r="E2078" s="13">
        <f>MONTH(SalesDataTable[[#This Row],[Order Date]])</f>
        <v>10</v>
      </c>
      <c r="F2078" s="3" t="str">
        <f>TEXT(SalesDataTable[[#This Row],[Order Date]],"mmm")</f>
        <v>Oct</v>
      </c>
      <c r="G2078" s="3" t="s">
        <v>6</v>
      </c>
      <c r="H2078" s="3" t="s">
        <v>43</v>
      </c>
      <c r="I2078" s="3" t="s">
        <v>2</v>
      </c>
      <c r="J2078" s="3" t="s">
        <v>13</v>
      </c>
      <c r="K2078" s="3" t="s">
        <v>34</v>
      </c>
      <c r="L2078" s="3" t="s">
        <v>42</v>
      </c>
      <c r="M2078" s="7">
        <v>1</v>
      </c>
      <c r="N2078" s="4">
        <v>36.32</v>
      </c>
      <c r="O2078" s="5">
        <v>0</v>
      </c>
      <c r="P2078" s="4">
        <v>13.6</v>
      </c>
      <c r="Q2078" s="4">
        <f t="shared" si="128"/>
        <v>36.32</v>
      </c>
      <c r="R2078" s="4">
        <f t="shared" si="129"/>
        <v>13.6</v>
      </c>
      <c r="S2078" s="4">
        <f t="shared" si="130"/>
        <v>22.72</v>
      </c>
      <c r="T2078" s="6">
        <f t="shared" si="131"/>
        <v>0.62555066079295152</v>
      </c>
    </row>
    <row r="2079" spans="1:20" ht="15.6">
      <c r="A2079" s="2">
        <v>4038</v>
      </c>
      <c r="B2079" s="10">
        <v>46304</v>
      </c>
      <c r="C2079" s="3">
        <f>YEAR(SalesDataTable[[#This Row],[Order Date]])</f>
        <v>2026</v>
      </c>
      <c r="D2079" s="13" t="str">
        <f>"Q"&amp;ROUNDUP(MONTH(SalesDataTable[[#This Row],[Order Date]])/3,0)</f>
        <v>Q4</v>
      </c>
      <c r="E2079" s="13">
        <f>MONTH(SalesDataTable[[#This Row],[Order Date]])</f>
        <v>10</v>
      </c>
      <c r="F2079" s="3" t="str">
        <f>TEXT(SalesDataTable[[#This Row],[Order Date]],"mmm")</f>
        <v>Oct</v>
      </c>
      <c r="G2079" s="3" t="s">
        <v>0</v>
      </c>
      <c r="H2079" s="3" t="s">
        <v>50</v>
      </c>
      <c r="I2079" s="3" t="s">
        <v>2</v>
      </c>
      <c r="J2079" s="3" t="s">
        <v>3</v>
      </c>
      <c r="K2079" s="3" t="s">
        <v>34</v>
      </c>
      <c r="L2079" s="3" t="s">
        <v>38</v>
      </c>
      <c r="M2079" s="7">
        <v>2</v>
      </c>
      <c r="N2079" s="4">
        <v>125.56</v>
      </c>
      <c r="O2079" s="5">
        <v>0.1</v>
      </c>
      <c r="P2079" s="4">
        <v>67.260000000000005</v>
      </c>
      <c r="Q2079" s="4">
        <f t="shared" si="128"/>
        <v>226.00800000000001</v>
      </c>
      <c r="R2079" s="4">
        <f t="shared" si="129"/>
        <v>134.52000000000001</v>
      </c>
      <c r="S2079" s="4">
        <f t="shared" si="130"/>
        <v>91.488</v>
      </c>
      <c r="T2079" s="6">
        <f t="shared" si="131"/>
        <v>0.40479983009450993</v>
      </c>
    </row>
    <row r="2080" spans="1:20" ht="15.6">
      <c r="A2080" s="2">
        <v>4686</v>
      </c>
      <c r="B2080" s="10">
        <v>46304</v>
      </c>
      <c r="C2080" s="3">
        <f>YEAR(SalesDataTable[[#This Row],[Order Date]])</f>
        <v>2026</v>
      </c>
      <c r="D2080" s="13" t="str">
        <f>"Q"&amp;ROUNDUP(MONTH(SalesDataTable[[#This Row],[Order Date]])/3,0)</f>
        <v>Q4</v>
      </c>
      <c r="E2080" s="13">
        <f>MONTH(SalesDataTable[[#This Row],[Order Date]])</f>
        <v>10</v>
      </c>
      <c r="F2080" s="3" t="str">
        <f>TEXT(SalesDataTable[[#This Row],[Order Date]],"mmm")</f>
        <v>Oct</v>
      </c>
      <c r="G2080" s="3" t="s">
        <v>0</v>
      </c>
      <c r="H2080" s="3" t="s">
        <v>50</v>
      </c>
      <c r="I2080" s="3" t="s">
        <v>28</v>
      </c>
      <c r="J2080" s="3" t="s">
        <v>13</v>
      </c>
      <c r="K2080" s="3" t="s">
        <v>23</v>
      </c>
      <c r="L2080" s="3" t="s">
        <v>51</v>
      </c>
      <c r="M2080" s="7">
        <v>2</v>
      </c>
      <c r="N2080" s="4">
        <v>124.91</v>
      </c>
      <c r="O2080" s="5">
        <v>0</v>
      </c>
      <c r="P2080" s="4">
        <v>60.33</v>
      </c>
      <c r="Q2080" s="4">
        <f t="shared" si="128"/>
        <v>249.82</v>
      </c>
      <c r="R2080" s="4">
        <f t="shared" si="129"/>
        <v>120.66</v>
      </c>
      <c r="S2080" s="4">
        <f t="shared" si="130"/>
        <v>129.16</v>
      </c>
      <c r="T2080" s="6">
        <f t="shared" si="131"/>
        <v>0.51701224881914976</v>
      </c>
    </row>
    <row r="2081" spans="1:20" ht="15.6">
      <c r="A2081" s="2">
        <v>5076</v>
      </c>
      <c r="B2081" s="10">
        <v>46304</v>
      </c>
      <c r="C2081" s="3">
        <f>YEAR(SalesDataTable[[#This Row],[Order Date]])</f>
        <v>2026</v>
      </c>
      <c r="D2081" s="13" t="str">
        <f>"Q"&amp;ROUNDUP(MONTH(SalesDataTable[[#This Row],[Order Date]])/3,0)</f>
        <v>Q4</v>
      </c>
      <c r="E2081" s="13">
        <f>MONTH(SalesDataTable[[#This Row],[Order Date]])</f>
        <v>10</v>
      </c>
      <c r="F2081" s="3" t="str">
        <f>TEXT(SalesDataTable[[#This Row],[Order Date]],"mmm")</f>
        <v>Oct</v>
      </c>
      <c r="G2081" s="3" t="s">
        <v>6</v>
      </c>
      <c r="H2081" s="3" t="s">
        <v>43</v>
      </c>
      <c r="I2081" s="3" t="s">
        <v>2</v>
      </c>
      <c r="J2081" s="3" t="s">
        <v>13</v>
      </c>
      <c r="K2081" s="3" t="s">
        <v>23</v>
      </c>
      <c r="L2081" s="3" t="s">
        <v>29</v>
      </c>
      <c r="M2081" s="7">
        <v>1</v>
      </c>
      <c r="N2081" s="4">
        <v>199.32</v>
      </c>
      <c r="O2081" s="5">
        <v>0</v>
      </c>
      <c r="P2081" s="4">
        <v>103.83</v>
      </c>
      <c r="Q2081" s="4">
        <f t="shared" si="128"/>
        <v>199.32</v>
      </c>
      <c r="R2081" s="4">
        <f t="shared" si="129"/>
        <v>103.83</v>
      </c>
      <c r="S2081" s="4">
        <f t="shared" si="130"/>
        <v>95.49</v>
      </c>
      <c r="T2081" s="6">
        <f t="shared" si="131"/>
        <v>0.4790788681517158</v>
      </c>
    </row>
    <row r="2082" spans="1:20" ht="15.6">
      <c r="A2082" s="2">
        <v>1339</v>
      </c>
      <c r="B2082" s="10">
        <v>46305</v>
      </c>
      <c r="C2082" s="3">
        <f>YEAR(SalesDataTable[[#This Row],[Order Date]])</f>
        <v>2026</v>
      </c>
      <c r="D2082" s="13" t="str">
        <f>"Q"&amp;ROUNDUP(MONTH(SalesDataTable[[#This Row],[Order Date]])/3,0)</f>
        <v>Q4</v>
      </c>
      <c r="E2082" s="13">
        <f>MONTH(SalesDataTable[[#This Row],[Order Date]])</f>
        <v>10</v>
      </c>
      <c r="F2082" s="3" t="str">
        <f>TEXT(SalesDataTable[[#This Row],[Order Date]],"mmm")</f>
        <v>Oct</v>
      </c>
      <c r="G2082" s="3" t="s">
        <v>6</v>
      </c>
      <c r="H2082" s="3" t="s">
        <v>41</v>
      </c>
      <c r="I2082" s="3" t="s">
        <v>2</v>
      </c>
      <c r="J2082" s="3" t="s">
        <v>3</v>
      </c>
      <c r="K2082" s="3" t="s">
        <v>23</v>
      </c>
      <c r="L2082" s="3" t="s">
        <v>24</v>
      </c>
      <c r="M2082" s="7">
        <v>4</v>
      </c>
      <c r="N2082" s="4">
        <v>337.38</v>
      </c>
      <c r="O2082" s="5">
        <v>0.05</v>
      </c>
      <c r="P2082" s="4">
        <v>194.94</v>
      </c>
      <c r="Q2082" s="4">
        <f t="shared" si="128"/>
        <v>1282.0439999999999</v>
      </c>
      <c r="R2082" s="4">
        <f t="shared" si="129"/>
        <v>779.76</v>
      </c>
      <c r="S2082" s="4">
        <f t="shared" si="130"/>
        <v>502.28399999999988</v>
      </c>
      <c r="T2082" s="6">
        <f t="shared" si="131"/>
        <v>0.39178374533167343</v>
      </c>
    </row>
    <row r="2083" spans="1:20" ht="15.6">
      <c r="A2083" s="2">
        <v>1884</v>
      </c>
      <c r="B2083" s="10">
        <v>46305</v>
      </c>
      <c r="C2083" s="3">
        <f>YEAR(SalesDataTable[[#This Row],[Order Date]])</f>
        <v>2026</v>
      </c>
      <c r="D2083" s="13" t="str">
        <f>"Q"&amp;ROUNDUP(MONTH(SalesDataTable[[#This Row],[Order Date]])/3,0)</f>
        <v>Q4</v>
      </c>
      <c r="E2083" s="13">
        <f>MONTH(SalesDataTable[[#This Row],[Order Date]])</f>
        <v>10</v>
      </c>
      <c r="F2083" s="3" t="str">
        <f>TEXT(SalesDataTable[[#This Row],[Order Date]],"mmm")</f>
        <v>Oct</v>
      </c>
      <c r="G2083" s="3" t="s">
        <v>11</v>
      </c>
      <c r="H2083" s="3" t="s">
        <v>12</v>
      </c>
      <c r="I2083" s="3" t="s">
        <v>2</v>
      </c>
      <c r="J2083" s="3" t="s">
        <v>16</v>
      </c>
      <c r="K2083" s="3" t="s">
        <v>23</v>
      </c>
      <c r="L2083" s="3" t="s">
        <v>40</v>
      </c>
      <c r="M2083" s="7">
        <v>3</v>
      </c>
      <c r="N2083" s="4">
        <v>82.18</v>
      </c>
      <c r="O2083" s="5">
        <v>0.1</v>
      </c>
      <c r="P2083" s="4">
        <v>39.82</v>
      </c>
      <c r="Q2083" s="4">
        <f t="shared" si="128"/>
        <v>221.88600000000002</v>
      </c>
      <c r="R2083" s="4">
        <f t="shared" si="129"/>
        <v>119.46000000000001</v>
      </c>
      <c r="S2083" s="4">
        <f t="shared" si="130"/>
        <v>102.42600000000002</v>
      </c>
      <c r="T2083" s="6">
        <f t="shared" si="131"/>
        <v>0.46161542413671885</v>
      </c>
    </row>
    <row r="2084" spans="1:20" ht="15.6">
      <c r="A2084" s="2">
        <v>3568</v>
      </c>
      <c r="B2084" s="10">
        <v>46305</v>
      </c>
      <c r="C2084" s="3">
        <f>YEAR(SalesDataTable[[#This Row],[Order Date]])</f>
        <v>2026</v>
      </c>
      <c r="D2084" s="13" t="str">
        <f>"Q"&amp;ROUNDUP(MONTH(SalesDataTable[[#This Row],[Order Date]])/3,0)</f>
        <v>Q4</v>
      </c>
      <c r="E2084" s="13">
        <f>MONTH(SalesDataTable[[#This Row],[Order Date]])</f>
        <v>10</v>
      </c>
      <c r="F2084" s="3" t="str">
        <f>TEXT(SalesDataTable[[#This Row],[Order Date]],"mmm")</f>
        <v>Oct</v>
      </c>
      <c r="G2084" s="3" t="s">
        <v>0</v>
      </c>
      <c r="H2084" s="3" t="s">
        <v>50</v>
      </c>
      <c r="I2084" s="3" t="s">
        <v>8</v>
      </c>
      <c r="J2084" s="3" t="s">
        <v>13</v>
      </c>
      <c r="K2084" s="3" t="s">
        <v>9</v>
      </c>
      <c r="L2084" s="3" t="s">
        <v>46</v>
      </c>
      <c r="M2084" s="7">
        <v>15</v>
      </c>
      <c r="N2084" s="4">
        <v>70.25</v>
      </c>
      <c r="O2084" s="5">
        <v>0.1</v>
      </c>
      <c r="P2084" s="4">
        <v>32.19</v>
      </c>
      <c r="Q2084" s="4">
        <f t="shared" si="128"/>
        <v>948.375</v>
      </c>
      <c r="R2084" s="4">
        <f t="shared" si="129"/>
        <v>482.84999999999997</v>
      </c>
      <c r="S2084" s="4">
        <f t="shared" si="130"/>
        <v>465.52500000000003</v>
      </c>
      <c r="T2084" s="6">
        <f t="shared" si="131"/>
        <v>0.49086595492289448</v>
      </c>
    </row>
    <row r="2085" spans="1:20" ht="15.6">
      <c r="A2085" s="2">
        <v>4171</v>
      </c>
      <c r="B2085" s="10">
        <v>46305</v>
      </c>
      <c r="C2085" s="3">
        <f>YEAR(SalesDataTable[[#This Row],[Order Date]])</f>
        <v>2026</v>
      </c>
      <c r="D2085" s="13" t="str">
        <f>"Q"&amp;ROUNDUP(MONTH(SalesDataTable[[#This Row],[Order Date]])/3,0)</f>
        <v>Q4</v>
      </c>
      <c r="E2085" s="13">
        <f>MONTH(SalesDataTable[[#This Row],[Order Date]])</f>
        <v>10</v>
      </c>
      <c r="F2085" s="3" t="str">
        <f>TEXT(SalesDataTable[[#This Row],[Order Date]],"mmm")</f>
        <v>Oct</v>
      </c>
      <c r="G2085" s="3" t="s">
        <v>20</v>
      </c>
      <c r="H2085" s="3" t="s">
        <v>31</v>
      </c>
      <c r="I2085" s="3" t="s">
        <v>19</v>
      </c>
      <c r="J2085" s="3" t="s">
        <v>13</v>
      </c>
      <c r="K2085" s="3" t="s">
        <v>14</v>
      </c>
      <c r="L2085" s="3" t="s">
        <v>15</v>
      </c>
      <c r="M2085" s="7">
        <v>2</v>
      </c>
      <c r="N2085" s="4">
        <v>35.36</v>
      </c>
      <c r="O2085" s="5">
        <v>0</v>
      </c>
      <c r="P2085" s="4">
        <v>13.49</v>
      </c>
      <c r="Q2085" s="4">
        <f t="shared" si="128"/>
        <v>70.72</v>
      </c>
      <c r="R2085" s="4">
        <f t="shared" si="129"/>
        <v>26.98</v>
      </c>
      <c r="S2085" s="4">
        <f t="shared" si="130"/>
        <v>43.739999999999995</v>
      </c>
      <c r="T2085" s="6">
        <f t="shared" si="131"/>
        <v>0.61849547511312208</v>
      </c>
    </row>
    <row r="2086" spans="1:20" ht="15.6">
      <c r="A2086" s="2">
        <v>4477</v>
      </c>
      <c r="B2086" s="10">
        <v>46305</v>
      </c>
      <c r="C2086" s="3">
        <f>YEAR(SalesDataTable[[#This Row],[Order Date]])</f>
        <v>2026</v>
      </c>
      <c r="D2086" s="13" t="str">
        <f>"Q"&amp;ROUNDUP(MONTH(SalesDataTable[[#This Row],[Order Date]])/3,0)</f>
        <v>Q4</v>
      </c>
      <c r="E2086" s="13">
        <f>MONTH(SalesDataTable[[#This Row],[Order Date]])</f>
        <v>10</v>
      </c>
      <c r="F2086" s="3" t="str">
        <f>TEXT(SalesDataTable[[#This Row],[Order Date]],"mmm")</f>
        <v>Oct</v>
      </c>
      <c r="G2086" s="3" t="s">
        <v>11</v>
      </c>
      <c r="H2086" s="3" t="s">
        <v>25</v>
      </c>
      <c r="I2086" s="3" t="s">
        <v>19</v>
      </c>
      <c r="J2086" s="3" t="s">
        <v>13</v>
      </c>
      <c r="K2086" s="3" t="s">
        <v>14</v>
      </c>
      <c r="L2086" s="3" t="s">
        <v>32</v>
      </c>
      <c r="M2086" s="7">
        <v>1</v>
      </c>
      <c r="N2086" s="4">
        <v>46.01</v>
      </c>
      <c r="O2086" s="5">
        <v>0</v>
      </c>
      <c r="P2086" s="4">
        <v>18.239999999999998</v>
      </c>
      <c r="Q2086" s="4">
        <f t="shared" si="128"/>
        <v>46.01</v>
      </c>
      <c r="R2086" s="4">
        <f t="shared" si="129"/>
        <v>18.239999999999998</v>
      </c>
      <c r="S2086" s="4">
        <f t="shared" si="130"/>
        <v>27.77</v>
      </c>
      <c r="T2086" s="6">
        <f t="shared" si="131"/>
        <v>0.6035644425124973</v>
      </c>
    </row>
    <row r="2087" spans="1:20" ht="15.6">
      <c r="A2087" s="2">
        <v>3368</v>
      </c>
      <c r="B2087" s="10">
        <v>46306</v>
      </c>
      <c r="C2087" s="3">
        <f>YEAR(SalesDataTable[[#This Row],[Order Date]])</f>
        <v>2026</v>
      </c>
      <c r="D2087" s="13" t="str">
        <f>"Q"&amp;ROUNDUP(MONTH(SalesDataTable[[#This Row],[Order Date]])/3,0)</f>
        <v>Q4</v>
      </c>
      <c r="E2087" s="13">
        <f>MONTH(SalesDataTable[[#This Row],[Order Date]])</f>
        <v>10</v>
      </c>
      <c r="F2087" s="3" t="str">
        <f>TEXT(SalesDataTable[[#This Row],[Order Date]],"mmm")</f>
        <v>Oct</v>
      </c>
      <c r="G2087" s="3" t="s">
        <v>0</v>
      </c>
      <c r="H2087" s="3" t="s">
        <v>36</v>
      </c>
      <c r="I2087" s="3" t="s">
        <v>2</v>
      </c>
      <c r="J2087" s="3" t="s">
        <v>3</v>
      </c>
      <c r="K2087" s="3" t="s">
        <v>9</v>
      </c>
      <c r="L2087" s="3" t="s">
        <v>10</v>
      </c>
      <c r="M2087" s="7">
        <v>1</v>
      </c>
      <c r="N2087" s="4">
        <v>89.88</v>
      </c>
      <c r="O2087" s="5">
        <v>0</v>
      </c>
      <c r="P2087" s="4">
        <v>46.15</v>
      </c>
      <c r="Q2087" s="4">
        <f t="shared" si="128"/>
        <v>89.88</v>
      </c>
      <c r="R2087" s="4">
        <f t="shared" si="129"/>
        <v>46.15</v>
      </c>
      <c r="S2087" s="4">
        <f t="shared" si="130"/>
        <v>43.73</v>
      </c>
      <c r="T2087" s="6">
        <f t="shared" si="131"/>
        <v>0.48653760569648419</v>
      </c>
    </row>
    <row r="2088" spans="1:20" ht="15.6">
      <c r="A2088" s="2">
        <v>3566</v>
      </c>
      <c r="B2088" s="10">
        <v>46306</v>
      </c>
      <c r="C2088" s="3">
        <f>YEAR(SalesDataTable[[#This Row],[Order Date]])</f>
        <v>2026</v>
      </c>
      <c r="D2088" s="13" t="str">
        <f>"Q"&amp;ROUNDUP(MONTH(SalesDataTable[[#This Row],[Order Date]])/3,0)</f>
        <v>Q4</v>
      </c>
      <c r="E2088" s="13">
        <f>MONTH(SalesDataTable[[#This Row],[Order Date]])</f>
        <v>10</v>
      </c>
      <c r="F2088" s="3" t="str">
        <f>TEXT(SalesDataTable[[#This Row],[Order Date]],"mmm")</f>
        <v>Oct</v>
      </c>
      <c r="G2088" s="3" t="s">
        <v>6</v>
      </c>
      <c r="H2088" s="3" t="s">
        <v>43</v>
      </c>
      <c r="I2088" s="3" t="s">
        <v>2</v>
      </c>
      <c r="J2088" s="3" t="s">
        <v>13</v>
      </c>
      <c r="K2088" s="3" t="s">
        <v>34</v>
      </c>
      <c r="L2088" s="3" t="s">
        <v>35</v>
      </c>
      <c r="M2088" s="7">
        <v>1</v>
      </c>
      <c r="N2088" s="4">
        <v>41.33</v>
      </c>
      <c r="O2088" s="5">
        <v>0</v>
      </c>
      <c r="P2088" s="4">
        <v>14.47</v>
      </c>
      <c r="Q2088" s="4">
        <f t="shared" si="128"/>
        <v>41.33</v>
      </c>
      <c r="R2088" s="4">
        <f t="shared" si="129"/>
        <v>14.47</v>
      </c>
      <c r="S2088" s="4">
        <f t="shared" si="130"/>
        <v>26.86</v>
      </c>
      <c r="T2088" s="6">
        <f t="shared" si="131"/>
        <v>0.6498911202516332</v>
      </c>
    </row>
    <row r="2089" spans="1:20" ht="15.6">
      <c r="A2089" s="2">
        <v>4420</v>
      </c>
      <c r="B2089" s="10">
        <v>46306</v>
      </c>
      <c r="C2089" s="3">
        <f>YEAR(SalesDataTable[[#This Row],[Order Date]])</f>
        <v>2026</v>
      </c>
      <c r="D2089" s="13" t="str">
        <f>"Q"&amp;ROUNDUP(MONTH(SalesDataTable[[#This Row],[Order Date]])/3,0)</f>
        <v>Q4</v>
      </c>
      <c r="E2089" s="13">
        <f>MONTH(SalesDataTable[[#This Row],[Order Date]])</f>
        <v>10</v>
      </c>
      <c r="F2089" s="3" t="str">
        <f>TEXT(SalesDataTable[[#This Row],[Order Date]],"mmm")</f>
        <v>Oct</v>
      </c>
      <c r="G2089" s="3" t="s">
        <v>11</v>
      </c>
      <c r="H2089" s="3" t="s">
        <v>25</v>
      </c>
      <c r="I2089" s="3" t="s">
        <v>8</v>
      </c>
      <c r="J2089" s="3" t="s">
        <v>16</v>
      </c>
      <c r="K2089" s="3" t="s">
        <v>4</v>
      </c>
      <c r="L2089" s="3" t="s">
        <v>26</v>
      </c>
      <c r="M2089" s="7">
        <v>15</v>
      </c>
      <c r="N2089" s="4">
        <v>40.78</v>
      </c>
      <c r="O2089" s="5">
        <v>0.15</v>
      </c>
      <c r="P2089" s="4">
        <v>17.07</v>
      </c>
      <c r="Q2089" s="4">
        <f t="shared" si="128"/>
        <v>519.94500000000005</v>
      </c>
      <c r="R2089" s="4">
        <f t="shared" si="129"/>
        <v>256.05</v>
      </c>
      <c r="S2089" s="4">
        <f t="shared" si="130"/>
        <v>263.89500000000004</v>
      </c>
      <c r="T2089" s="6">
        <f t="shared" si="131"/>
        <v>0.5075440671609498</v>
      </c>
    </row>
    <row r="2090" spans="1:20" ht="15.6">
      <c r="A2090" s="2">
        <v>513</v>
      </c>
      <c r="B2090" s="10">
        <v>46307</v>
      </c>
      <c r="C2090" s="3">
        <f>YEAR(SalesDataTable[[#This Row],[Order Date]])</f>
        <v>2026</v>
      </c>
      <c r="D2090" s="13" t="str">
        <f>"Q"&amp;ROUNDUP(MONTH(SalesDataTable[[#This Row],[Order Date]])/3,0)</f>
        <v>Q4</v>
      </c>
      <c r="E2090" s="13">
        <f>MONTH(SalesDataTable[[#This Row],[Order Date]])</f>
        <v>10</v>
      </c>
      <c r="F2090" s="3" t="str">
        <f>TEXT(SalesDataTable[[#This Row],[Order Date]],"mmm")</f>
        <v>Oct</v>
      </c>
      <c r="G2090" s="3" t="s">
        <v>20</v>
      </c>
      <c r="H2090" s="3" t="s">
        <v>31</v>
      </c>
      <c r="I2090" s="3" t="s">
        <v>2</v>
      </c>
      <c r="J2090" s="3" t="s">
        <v>16</v>
      </c>
      <c r="K2090" s="3" t="s">
        <v>14</v>
      </c>
      <c r="L2090" s="3" t="s">
        <v>48</v>
      </c>
      <c r="M2090" s="7">
        <v>1</v>
      </c>
      <c r="N2090" s="4">
        <v>163.87</v>
      </c>
      <c r="O2090" s="5">
        <v>0</v>
      </c>
      <c r="P2090" s="4">
        <v>85.76</v>
      </c>
      <c r="Q2090" s="4">
        <f t="shared" si="128"/>
        <v>163.87</v>
      </c>
      <c r="R2090" s="4">
        <f t="shared" si="129"/>
        <v>85.76</v>
      </c>
      <c r="S2090" s="4">
        <f t="shared" si="130"/>
        <v>78.11</v>
      </c>
      <c r="T2090" s="6">
        <f t="shared" si="131"/>
        <v>0.47665832672240188</v>
      </c>
    </row>
    <row r="2091" spans="1:20" ht="15.6">
      <c r="A2091" s="2">
        <v>786</v>
      </c>
      <c r="B2091" s="10">
        <v>46307</v>
      </c>
      <c r="C2091" s="3">
        <f>YEAR(SalesDataTable[[#This Row],[Order Date]])</f>
        <v>2026</v>
      </c>
      <c r="D2091" s="13" t="str">
        <f>"Q"&amp;ROUNDUP(MONTH(SalesDataTable[[#This Row],[Order Date]])/3,0)</f>
        <v>Q4</v>
      </c>
      <c r="E2091" s="13">
        <f>MONTH(SalesDataTable[[#This Row],[Order Date]])</f>
        <v>10</v>
      </c>
      <c r="F2091" s="3" t="str">
        <f>TEXT(SalesDataTable[[#This Row],[Order Date]],"mmm")</f>
        <v>Oct</v>
      </c>
      <c r="G2091" s="3" t="s">
        <v>11</v>
      </c>
      <c r="H2091" s="3" t="s">
        <v>18</v>
      </c>
      <c r="I2091" s="3" t="s">
        <v>2</v>
      </c>
      <c r="J2091" s="3" t="s">
        <v>13</v>
      </c>
      <c r="K2091" s="3" t="s">
        <v>34</v>
      </c>
      <c r="L2091" s="3" t="s">
        <v>42</v>
      </c>
      <c r="M2091" s="7">
        <v>1</v>
      </c>
      <c r="N2091" s="4">
        <v>35.39</v>
      </c>
      <c r="O2091" s="5">
        <v>0.05</v>
      </c>
      <c r="P2091" s="4">
        <v>13.68</v>
      </c>
      <c r="Q2091" s="4">
        <f t="shared" si="128"/>
        <v>33.6205</v>
      </c>
      <c r="R2091" s="4">
        <f t="shared" si="129"/>
        <v>13.68</v>
      </c>
      <c r="S2091" s="4">
        <f t="shared" si="130"/>
        <v>19.9405</v>
      </c>
      <c r="T2091" s="6">
        <f t="shared" si="131"/>
        <v>0.59310539700480358</v>
      </c>
    </row>
    <row r="2092" spans="1:20" ht="15.6">
      <c r="A2092" s="2">
        <v>3771</v>
      </c>
      <c r="B2092" s="10">
        <v>46307</v>
      </c>
      <c r="C2092" s="3">
        <f>YEAR(SalesDataTable[[#This Row],[Order Date]])</f>
        <v>2026</v>
      </c>
      <c r="D2092" s="13" t="str">
        <f>"Q"&amp;ROUNDUP(MONTH(SalesDataTable[[#This Row],[Order Date]])/3,0)</f>
        <v>Q4</v>
      </c>
      <c r="E2092" s="13">
        <f>MONTH(SalesDataTable[[#This Row],[Order Date]])</f>
        <v>10</v>
      </c>
      <c r="F2092" s="3" t="str">
        <f>TEXT(SalesDataTable[[#This Row],[Order Date]],"mmm")</f>
        <v>Oct</v>
      </c>
      <c r="G2092" s="3" t="s">
        <v>11</v>
      </c>
      <c r="H2092" s="3" t="s">
        <v>18</v>
      </c>
      <c r="I2092" s="3" t="s">
        <v>2</v>
      </c>
      <c r="J2092" s="3" t="s">
        <v>16</v>
      </c>
      <c r="K2092" s="3" t="s">
        <v>23</v>
      </c>
      <c r="L2092" s="3" t="s">
        <v>40</v>
      </c>
      <c r="M2092" s="7">
        <v>2</v>
      </c>
      <c r="N2092" s="4">
        <v>80.2</v>
      </c>
      <c r="O2092" s="5">
        <v>0</v>
      </c>
      <c r="P2092" s="4">
        <v>39.590000000000003</v>
      </c>
      <c r="Q2092" s="4">
        <f t="shared" si="128"/>
        <v>160.4</v>
      </c>
      <c r="R2092" s="4">
        <f t="shared" si="129"/>
        <v>79.180000000000007</v>
      </c>
      <c r="S2092" s="4">
        <f t="shared" si="130"/>
        <v>81.22</v>
      </c>
      <c r="T2092" s="6">
        <f t="shared" si="131"/>
        <v>0.50635910224438896</v>
      </c>
    </row>
    <row r="2093" spans="1:20" ht="15.6">
      <c r="A2093" s="2">
        <v>3910</v>
      </c>
      <c r="B2093" s="10">
        <v>46307</v>
      </c>
      <c r="C2093" s="3">
        <f>YEAR(SalesDataTable[[#This Row],[Order Date]])</f>
        <v>2026</v>
      </c>
      <c r="D2093" s="13" t="str">
        <f>"Q"&amp;ROUNDUP(MONTH(SalesDataTable[[#This Row],[Order Date]])/3,0)</f>
        <v>Q4</v>
      </c>
      <c r="E2093" s="13">
        <f>MONTH(SalesDataTable[[#This Row],[Order Date]])</f>
        <v>10</v>
      </c>
      <c r="F2093" s="3" t="str">
        <f>TEXT(SalesDataTable[[#This Row],[Order Date]],"mmm")</f>
        <v>Oct</v>
      </c>
      <c r="G2093" s="3" t="s">
        <v>11</v>
      </c>
      <c r="H2093" s="3" t="s">
        <v>12</v>
      </c>
      <c r="I2093" s="3" t="s">
        <v>2</v>
      </c>
      <c r="J2093" s="3" t="s">
        <v>16</v>
      </c>
      <c r="K2093" s="3" t="s">
        <v>4</v>
      </c>
      <c r="L2093" s="3" t="s">
        <v>26</v>
      </c>
      <c r="M2093" s="7">
        <v>3</v>
      </c>
      <c r="N2093" s="4">
        <v>41.09</v>
      </c>
      <c r="O2093" s="5">
        <v>0</v>
      </c>
      <c r="P2093" s="4">
        <v>17.18</v>
      </c>
      <c r="Q2093" s="4">
        <f t="shared" si="128"/>
        <v>123.27000000000001</v>
      </c>
      <c r="R2093" s="4">
        <f t="shared" si="129"/>
        <v>51.54</v>
      </c>
      <c r="S2093" s="4">
        <f t="shared" si="130"/>
        <v>71.730000000000018</v>
      </c>
      <c r="T2093" s="6">
        <f t="shared" si="131"/>
        <v>0.58189340472134354</v>
      </c>
    </row>
    <row r="2094" spans="1:20" ht="15.6">
      <c r="A2094" s="2">
        <v>330</v>
      </c>
      <c r="B2094" s="10">
        <v>46308</v>
      </c>
      <c r="C2094" s="3">
        <f>YEAR(SalesDataTable[[#This Row],[Order Date]])</f>
        <v>2026</v>
      </c>
      <c r="D2094" s="13" t="str">
        <f>"Q"&amp;ROUNDUP(MONTH(SalesDataTable[[#This Row],[Order Date]])/3,0)</f>
        <v>Q4</v>
      </c>
      <c r="E2094" s="13">
        <f>MONTH(SalesDataTable[[#This Row],[Order Date]])</f>
        <v>10</v>
      </c>
      <c r="F2094" s="3" t="str">
        <f>TEXT(SalesDataTable[[#This Row],[Order Date]],"mmm")</f>
        <v>Oct</v>
      </c>
      <c r="G2094" s="3" t="s">
        <v>6</v>
      </c>
      <c r="H2094" s="3" t="s">
        <v>43</v>
      </c>
      <c r="I2094" s="3" t="s">
        <v>8</v>
      </c>
      <c r="J2094" s="3" t="s">
        <v>16</v>
      </c>
      <c r="K2094" s="3" t="s">
        <v>14</v>
      </c>
      <c r="L2094" s="3" t="s">
        <v>15</v>
      </c>
      <c r="M2094" s="7">
        <v>5</v>
      </c>
      <c r="N2094" s="4">
        <v>36.97</v>
      </c>
      <c r="O2094" s="5">
        <v>0.15</v>
      </c>
      <c r="P2094" s="4">
        <v>13.93</v>
      </c>
      <c r="Q2094" s="4">
        <f t="shared" si="128"/>
        <v>157.1225</v>
      </c>
      <c r="R2094" s="4">
        <f t="shared" si="129"/>
        <v>69.650000000000006</v>
      </c>
      <c r="S2094" s="4">
        <f t="shared" si="130"/>
        <v>87.472499999999997</v>
      </c>
      <c r="T2094" s="6">
        <f t="shared" si="131"/>
        <v>0.55671530175500006</v>
      </c>
    </row>
    <row r="2095" spans="1:20" ht="15.6">
      <c r="A2095" s="2">
        <v>707</v>
      </c>
      <c r="B2095" s="10">
        <v>46308</v>
      </c>
      <c r="C2095" s="3">
        <f>YEAR(SalesDataTable[[#This Row],[Order Date]])</f>
        <v>2026</v>
      </c>
      <c r="D2095" s="13" t="str">
        <f>"Q"&amp;ROUNDUP(MONTH(SalesDataTable[[#This Row],[Order Date]])/3,0)</f>
        <v>Q4</v>
      </c>
      <c r="E2095" s="13">
        <f>MONTH(SalesDataTable[[#This Row],[Order Date]])</f>
        <v>10</v>
      </c>
      <c r="F2095" s="3" t="str">
        <f>TEXT(SalesDataTable[[#This Row],[Order Date]],"mmm")</f>
        <v>Oct</v>
      </c>
      <c r="G2095" s="3" t="s">
        <v>11</v>
      </c>
      <c r="H2095" s="3" t="s">
        <v>25</v>
      </c>
      <c r="I2095" s="3" t="s">
        <v>19</v>
      </c>
      <c r="J2095" s="3" t="s">
        <v>13</v>
      </c>
      <c r="K2095" s="3" t="s">
        <v>14</v>
      </c>
      <c r="L2095" s="3" t="s">
        <v>15</v>
      </c>
      <c r="M2095" s="7">
        <v>4</v>
      </c>
      <c r="N2095" s="4">
        <v>35.880000000000003</v>
      </c>
      <c r="O2095" s="5">
        <v>0.05</v>
      </c>
      <c r="P2095" s="4">
        <v>13.45</v>
      </c>
      <c r="Q2095" s="4">
        <f t="shared" si="128"/>
        <v>136.34399999999999</v>
      </c>
      <c r="R2095" s="4">
        <f t="shared" si="129"/>
        <v>53.8</v>
      </c>
      <c r="S2095" s="4">
        <f t="shared" si="130"/>
        <v>82.543999999999997</v>
      </c>
      <c r="T2095" s="6">
        <f t="shared" si="131"/>
        <v>0.60540984568444522</v>
      </c>
    </row>
    <row r="2096" spans="1:20" ht="15.6">
      <c r="A2096" s="2">
        <v>989</v>
      </c>
      <c r="B2096" s="10">
        <v>46308</v>
      </c>
      <c r="C2096" s="3">
        <f>YEAR(SalesDataTable[[#This Row],[Order Date]])</f>
        <v>2026</v>
      </c>
      <c r="D2096" s="13" t="str">
        <f>"Q"&amp;ROUNDUP(MONTH(SalesDataTable[[#This Row],[Order Date]])/3,0)</f>
        <v>Q4</v>
      </c>
      <c r="E2096" s="13">
        <f>MONTH(SalesDataTable[[#This Row],[Order Date]])</f>
        <v>10</v>
      </c>
      <c r="F2096" s="3" t="str">
        <f>TEXT(SalesDataTable[[#This Row],[Order Date]],"mmm")</f>
        <v>Oct</v>
      </c>
      <c r="G2096" s="3" t="s">
        <v>6</v>
      </c>
      <c r="H2096" s="3" t="s">
        <v>41</v>
      </c>
      <c r="I2096" s="3" t="s">
        <v>2</v>
      </c>
      <c r="J2096" s="3" t="s">
        <v>3</v>
      </c>
      <c r="K2096" s="3" t="s">
        <v>4</v>
      </c>
      <c r="L2096" s="3" t="s">
        <v>26</v>
      </c>
      <c r="M2096" s="7">
        <v>3</v>
      </c>
      <c r="N2096" s="4">
        <v>40.42</v>
      </c>
      <c r="O2096" s="5">
        <v>0</v>
      </c>
      <c r="P2096" s="4">
        <v>16.79</v>
      </c>
      <c r="Q2096" s="4">
        <f t="shared" si="128"/>
        <v>121.26</v>
      </c>
      <c r="R2096" s="4">
        <f t="shared" si="129"/>
        <v>50.37</v>
      </c>
      <c r="S2096" s="4">
        <f t="shared" si="130"/>
        <v>70.890000000000015</v>
      </c>
      <c r="T2096" s="6">
        <f t="shared" si="131"/>
        <v>0.58461157842652167</v>
      </c>
    </row>
    <row r="2097" spans="1:20" ht="15.6">
      <c r="A2097" s="2">
        <v>1904</v>
      </c>
      <c r="B2097" s="10">
        <v>46308</v>
      </c>
      <c r="C2097" s="3">
        <f>YEAR(SalesDataTable[[#This Row],[Order Date]])</f>
        <v>2026</v>
      </c>
      <c r="D2097" s="13" t="str">
        <f>"Q"&amp;ROUNDUP(MONTH(SalesDataTable[[#This Row],[Order Date]])/3,0)</f>
        <v>Q4</v>
      </c>
      <c r="E2097" s="13">
        <f>MONTH(SalesDataTable[[#This Row],[Order Date]])</f>
        <v>10</v>
      </c>
      <c r="F2097" s="3" t="str">
        <f>TEXT(SalesDataTable[[#This Row],[Order Date]],"mmm")</f>
        <v>Oct</v>
      </c>
      <c r="G2097" s="3" t="s">
        <v>20</v>
      </c>
      <c r="H2097" s="3" t="s">
        <v>33</v>
      </c>
      <c r="I2097" s="3" t="s">
        <v>19</v>
      </c>
      <c r="J2097" s="3" t="s">
        <v>3</v>
      </c>
      <c r="K2097" s="3" t="s">
        <v>4</v>
      </c>
      <c r="L2097" s="3" t="s">
        <v>22</v>
      </c>
      <c r="M2097" s="7">
        <v>1</v>
      </c>
      <c r="N2097" s="4">
        <v>50.34</v>
      </c>
      <c r="O2097" s="5">
        <v>0.15</v>
      </c>
      <c r="P2097" s="4">
        <v>22.56</v>
      </c>
      <c r="Q2097" s="4">
        <f t="shared" si="128"/>
        <v>42.789000000000001</v>
      </c>
      <c r="R2097" s="4">
        <f t="shared" si="129"/>
        <v>22.56</v>
      </c>
      <c r="S2097" s="4">
        <f t="shared" si="130"/>
        <v>20.229000000000003</v>
      </c>
      <c r="T2097" s="6">
        <f t="shared" si="131"/>
        <v>0.47276169108883132</v>
      </c>
    </row>
    <row r="2098" spans="1:20" ht="15.6">
      <c r="A2098" s="2">
        <v>2854</v>
      </c>
      <c r="B2098" s="10">
        <v>46308</v>
      </c>
      <c r="C2098" s="3">
        <f>YEAR(SalesDataTable[[#This Row],[Order Date]])</f>
        <v>2026</v>
      </c>
      <c r="D2098" s="13" t="str">
        <f>"Q"&amp;ROUNDUP(MONTH(SalesDataTable[[#This Row],[Order Date]])/3,0)</f>
        <v>Q4</v>
      </c>
      <c r="E2098" s="13">
        <f>MONTH(SalesDataTable[[#This Row],[Order Date]])</f>
        <v>10</v>
      </c>
      <c r="F2098" s="3" t="str">
        <f>TEXT(SalesDataTable[[#This Row],[Order Date]],"mmm")</f>
        <v>Oct</v>
      </c>
      <c r="G2098" s="3" t="s">
        <v>0</v>
      </c>
      <c r="H2098" s="3" t="s">
        <v>50</v>
      </c>
      <c r="I2098" s="3" t="s">
        <v>19</v>
      </c>
      <c r="J2098" s="3" t="s">
        <v>13</v>
      </c>
      <c r="K2098" s="3" t="s">
        <v>14</v>
      </c>
      <c r="L2098" s="3" t="s">
        <v>15</v>
      </c>
      <c r="M2098" s="7">
        <v>3</v>
      </c>
      <c r="N2098" s="4">
        <v>36.049999999999997</v>
      </c>
      <c r="O2098" s="5">
        <v>0.1</v>
      </c>
      <c r="P2098" s="4">
        <v>13.87</v>
      </c>
      <c r="Q2098" s="4">
        <f t="shared" si="128"/>
        <v>97.334999999999994</v>
      </c>
      <c r="R2098" s="4">
        <f t="shared" si="129"/>
        <v>41.61</v>
      </c>
      <c r="S2098" s="4">
        <f t="shared" si="130"/>
        <v>55.724999999999994</v>
      </c>
      <c r="T2098" s="6">
        <f t="shared" si="131"/>
        <v>0.57250732008013561</v>
      </c>
    </row>
    <row r="2099" spans="1:20" ht="15.6">
      <c r="A2099" s="2">
        <v>3212</v>
      </c>
      <c r="B2099" s="10">
        <v>46308</v>
      </c>
      <c r="C2099" s="3">
        <f>YEAR(SalesDataTable[[#This Row],[Order Date]])</f>
        <v>2026</v>
      </c>
      <c r="D2099" s="13" t="str">
        <f>"Q"&amp;ROUNDUP(MONTH(SalesDataTable[[#This Row],[Order Date]])/3,0)</f>
        <v>Q4</v>
      </c>
      <c r="E2099" s="13">
        <f>MONTH(SalesDataTable[[#This Row],[Order Date]])</f>
        <v>10</v>
      </c>
      <c r="F2099" s="3" t="str">
        <f>TEXT(SalesDataTable[[#This Row],[Order Date]],"mmm")</f>
        <v>Oct</v>
      </c>
      <c r="G2099" s="3" t="s">
        <v>11</v>
      </c>
      <c r="H2099" s="3" t="s">
        <v>12</v>
      </c>
      <c r="I2099" s="3" t="s">
        <v>8</v>
      </c>
      <c r="J2099" s="3" t="s">
        <v>3</v>
      </c>
      <c r="K2099" s="3" t="s">
        <v>4</v>
      </c>
      <c r="L2099" s="3" t="s">
        <v>26</v>
      </c>
      <c r="M2099" s="7">
        <v>15</v>
      </c>
      <c r="N2099" s="4">
        <v>40</v>
      </c>
      <c r="O2099" s="5">
        <v>0.1</v>
      </c>
      <c r="P2099" s="4">
        <v>16.420000000000002</v>
      </c>
      <c r="Q2099" s="4">
        <f t="shared" si="128"/>
        <v>540</v>
      </c>
      <c r="R2099" s="4">
        <f t="shared" si="129"/>
        <v>246.3</v>
      </c>
      <c r="S2099" s="4">
        <f t="shared" si="130"/>
        <v>293.7</v>
      </c>
      <c r="T2099" s="6">
        <f t="shared" si="131"/>
        <v>0.54388888888888887</v>
      </c>
    </row>
    <row r="2100" spans="1:20" ht="15.6">
      <c r="A2100" s="2">
        <v>4479</v>
      </c>
      <c r="B2100" s="10">
        <v>46308</v>
      </c>
      <c r="C2100" s="3">
        <f>YEAR(SalesDataTable[[#This Row],[Order Date]])</f>
        <v>2026</v>
      </c>
      <c r="D2100" s="13" t="str">
        <f>"Q"&amp;ROUNDUP(MONTH(SalesDataTable[[#This Row],[Order Date]])/3,0)</f>
        <v>Q4</v>
      </c>
      <c r="E2100" s="13">
        <f>MONTH(SalesDataTable[[#This Row],[Order Date]])</f>
        <v>10</v>
      </c>
      <c r="F2100" s="3" t="str">
        <f>TEXT(SalesDataTable[[#This Row],[Order Date]],"mmm")</f>
        <v>Oct</v>
      </c>
      <c r="G2100" s="3" t="s">
        <v>20</v>
      </c>
      <c r="H2100" s="3" t="s">
        <v>31</v>
      </c>
      <c r="I2100" s="3" t="s">
        <v>19</v>
      </c>
      <c r="J2100" s="3" t="s">
        <v>3</v>
      </c>
      <c r="K2100" s="3" t="s">
        <v>9</v>
      </c>
      <c r="L2100" s="3" t="s">
        <v>37</v>
      </c>
      <c r="M2100" s="7">
        <v>1</v>
      </c>
      <c r="N2100" s="4">
        <v>151.68</v>
      </c>
      <c r="O2100" s="5">
        <v>0.05</v>
      </c>
      <c r="P2100" s="4">
        <v>78.98</v>
      </c>
      <c r="Q2100" s="4">
        <f t="shared" si="128"/>
        <v>144.096</v>
      </c>
      <c r="R2100" s="4">
        <f t="shared" si="129"/>
        <v>78.98</v>
      </c>
      <c r="S2100" s="4">
        <f t="shared" si="130"/>
        <v>65.116</v>
      </c>
      <c r="T2100" s="6">
        <f t="shared" si="131"/>
        <v>0.45189318232289583</v>
      </c>
    </row>
    <row r="2101" spans="1:20" ht="15.6">
      <c r="A2101" s="2">
        <v>4574</v>
      </c>
      <c r="B2101" s="10">
        <v>46308</v>
      </c>
      <c r="C2101" s="3">
        <f>YEAR(SalesDataTable[[#This Row],[Order Date]])</f>
        <v>2026</v>
      </c>
      <c r="D2101" s="13" t="str">
        <f>"Q"&amp;ROUNDUP(MONTH(SalesDataTable[[#This Row],[Order Date]])/3,0)</f>
        <v>Q4</v>
      </c>
      <c r="E2101" s="13">
        <f>MONTH(SalesDataTable[[#This Row],[Order Date]])</f>
        <v>10</v>
      </c>
      <c r="F2101" s="3" t="str">
        <f>TEXT(SalesDataTable[[#This Row],[Order Date]],"mmm")</f>
        <v>Oct</v>
      </c>
      <c r="G2101" s="3" t="s">
        <v>6</v>
      </c>
      <c r="H2101" s="3" t="s">
        <v>49</v>
      </c>
      <c r="I2101" s="3" t="s">
        <v>2</v>
      </c>
      <c r="J2101" s="3" t="s">
        <v>16</v>
      </c>
      <c r="K2101" s="3" t="s">
        <v>34</v>
      </c>
      <c r="L2101" s="3" t="s">
        <v>42</v>
      </c>
      <c r="M2101" s="7">
        <v>1</v>
      </c>
      <c r="N2101" s="4">
        <v>36.53</v>
      </c>
      <c r="O2101" s="5">
        <v>0</v>
      </c>
      <c r="P2101" s="4">
        <v>14.01</v>
      </c>
      <c r="Q2101" s="4">
        <f t="shared" si="128"/>
        <v>36.53</v>
      </c>
      <c r="R2101" s="4">
        <f t="shared" si="129"/>
        <v>14.01</v>
      </c>
      <c r="S2101" s="4">
        <f t="shared" si="130"/>
        <v>22.520000000000003</v>
      </c>
      <c r="T2101" s="6">
        <f t="shared" si="131"/>
        <v>0.61647960580344929</v>
      </c>
    </row>
    <row r="2102" spans="1:20" ht="15.6">
      <c r="A2102" s="2">
        <v>4815</v>
      </c>
      <c r="B2102" s="10">
        <v>46308</v>
      </c>
      <c r="C2102" s="3">
        <f>YEAR(SalesDataTable[[#This Row],[Order Date]])</f>
        <v>2026</v>
      </c>
      <c r="D2102" s="13" t="str">
        <f>"Q"&amp;ROUNDUP(MONTH(SalesDataTable[[#This Row],[Order Date]])/3,0)</f>
        <v>Q4</v>
      </c>
      <c r="E2102" s="13">
        <f>MONTH(SalesDataTable[[#This Row],[Order Date]])</f>
        <v>10</v>
      </c>
      <c r="F2102" s="3" t="str">
        <f>TEXT(SalesDataTable[[#This Row],[Order Date]],"mmm")</f>
        <v>Oct</v>
      </c>
      <c r="G2102" s="3" t="s">
        <v>0</v>
      </c>
      <c r="H2102" s="3" t="s">
        <v>1</v>
      </c>
      <c r="I2102" s="3" t="s">
        <v>19</v>
      </c>
      <c r="J2102" s="3" t="s">
        <v>16</v>
      </c>
      <c r="K2102" s="3" t="s">
        <v>4</v>
      </c>
      <c r="L2102" s="3" t="s">
        <v>26</v>
      </c>
      <c r="M2102" s="7">
        <v>1</v>
      </c>
      <c r="N2102" s="4">
        <v>39.89</v>
      </c>
      <c r="O2102" s="5">
        <v>0.05</v>
      </c>
      <c r="P2102" s="4">
        <v>16.91</v>
      </c>
      <c r="Q2102" s="4">
        <f t="shared" si="128"/>
        <v>37.895499999999998</v>
      </c>
      <c r="R2102" s="4">
        <f t="shared" si="129"/>
        <v>16.91</v>
      </c>
      <c r="S2102" s="4">
        <f t="shared" si="130"/>
        <v>20.985499999999998</v>
      </c>
      <c r="T2102" s="6">
        <f t="shared" si="131"/>
        <v>0.55377287540737019</v>
      </c>
    </row>
    <row r="2103" spans="1:20" ht="15.6">
      <c r="A2103" s="2">
        <v>5027</v>
      </c>
      <c r="B2103" s="10">
        <v>46308</v>
      </c>
      <c r="C2103" s="3">
        <f>YEAR(SalesDataTable[[#This Row],[Order Date]])</f>
        <v>2026</v>
      </c>
      <c r="D2103" s="13" t="str">
        <f>"Q"&amp;ROUNDUP(MONTH(SalesDataTable[[#This Row],[Order Date]])/3,0)</f>
        <v>Q4</v>
      </c>
      <c r="E2103" s="13">
        <f>MONTH(SalesDataTable[[#This Row],[Order Date]])</f>
        <v>10</v>
      </c>
      <c r="F2103" s="3" t="str">
        <f>TEXT(SalesDataTable[[#This Row],[Order Date]],"mmm")</f>
        <v>Oct</v>
      </c>
      <c r="G2103" s="3" t="s">
        <v>11</v>
      </c>
      <c r="H2103" s="3" t="s">
        <v>39</v>
      </c>
      <c r="I2103" s="3" t="s">
        <v>2</v>
      </c>
      <c r="J2103" s="3" t="s">
        <v>13</v>
      </c>
      <c r="K2103" s="3" t="s">
        <v>9</v>
      </c>
      <c r="L2103" s="3" t="s">
        <v>37</v>
      </c>
      <c r="M2103" s="7">
        <v>1</v>
      </c>
      <c r="N2103" s="4">
        <v>154.53</v>
      </c>
      <c r="O2103" s="5">
        <v>0</v>
      </c>
      <c r="P2103" s="4">
        <v>77.930000000000007</v>
      </c>
      <c r="Q2103" s="4">
        <f t="shared" si="128"/>
        <v>154.53</v>
      </c>
      <c r="R2103" s="4">
        <f t="shared" si="129"/>
        <v>77.930000000000007</v>
      </c>
      <c r="S2103" s="4">
        <f t="shared" si="130"/>
        <v>76.599999999999994</v>
      </c>
      <c r="T2103" s="6">
        <f t="shared" si="131"/>
        <v>0.49569662848637802</v>
      </c>
    </row>
    <row r="2104" spans="1:20" ht="15.6">
      <c r="A2104" s="2">
        <v>1794</v>
      </c>
      <c r="B2104" s="10">
        <v>46309</v>
      </c>
      <c r="C2104" s="3">
        <f>YEAR(SalesDataTable[[#This Row],[Order Date]])</f>
        <v>2026</v>
      </c>
      <c r="D2104" s="13" t="str">
        <f>"Q"&amp;ROUNDUP(MONTH(SalesDataTable[[#This Row],[Order Date]])/3,0)</f>
        <v>Q4</v>
      </c>
      <c r="E2104" s="13">
        <f>MONTH(SalesDataTable[[#This Row],[Order Date]])</f>
        <v>10</v>
      </c>
      <c r="F2104" s="3" t="str">
        <f>TEXT(SalesDataTable[[#This Row],[Order Date]],"mmm")</f>
        <v>Oct</v>
      </c>
      <c r="G2104" s="3" t="s">
        <v>20</v>
      </c>
      <c r="H2104" s="3" t="s">
        <v>33</v>
      </c>
      <c r="I2104" s="3" t="s">
        <v>28</v>
      </c>
      <c r="J2104" s="3" t="s">
        <v>16</v>
      </c>
      <c r="K2104" s="3" t="s">
        <v>4</v>
      </c>
      <c r="L2104" s="3" t="s">
        <v>22</v>
      </c>
      <c r="M2104" s="7">
        <v>2</v>
      </c>
      <c r="N2104" s="4">
        <v>50.64</v>
      </c>
      <c r="O2104" s="5">
        <v>0.05</v>
      </c>
      <c r="P2104" s="4">
        <v>22.28</v>
      </c>
      <c r="Q2104" s="4">
        <f t="shared" si="128"/>
        <v>96.215999999999994</v>
      </c>
      <c r="R2104" s="4">
        <f t="shared" si="129"/>
        <v>44.56</v>
      </c>
      <c r="S2104" s="4">
        <f t="shared" si="130"/>
        <v>51.655999999999992</v>
      </c>
      <c r="T2104" s="6">
        <f t="shared" si="131"/>
        <v>0.53687536376486233</v>
      </c>
    </row>
    <row r="2105" spans="1:20" ht="15.6">
      <c r="A2105" s="2">
        <v>1867</v>
      </c>
      <c r="B2105" s="10">
        <v>46309</v>
      </c>
      <c r="C2105" s="3">
        <f>YEAR(SalesDataTable[[#This Row],[Order Date]])</f>
        <v>2026</v>
      </c>
      <c r="D2105" s="13" t="str">
        <f>"Q"&amp;ROUNDUP(MONTH(SalesDataTable[[#This Row],[Order Date]])/3,0)</f>
        <v>Q4</v>
      </c>
      <c r="E2105" s="13">
        <f>MONTH(SalesDataTable[[#This Row],[Order Date]])</f>
        <v>10</v>
      </c>
      <c r="F2105" s="3" t="str">
        <f>TEXT(SalesDataTable[[#This Row],[Order Date]],"mmm")</f>
        <v>Oct</v>
      </c>
      <c r="G2105" s="3" t="s">
        <v>0</v>
      </c>
      <c r="H2105" s="3" t="s">
        <v>1</v>
      </c>
      <c r="I2105" s="3" t="s">
        <v>2</v>
      </c>
      <c r="J2105" s="3" t="s">
        <v>13</v>
      </c>
      <c r="K2105" s="3" t="s">
        <v>34</v>
      </c>
      <c r="L2105" s="3" t="s">
        <v>35</v>
      </c>
      <c r="M2105" s="7">
        <v>3</v>
      </c>
      <c r="N2105" s="4">
        <v>40.880000000000003</v>
      </c>
      <c r="O2105" s="5">
        <v>0.05</v>
      </c>
      <c r="P2105" s="4">
        <v>14.59</v>
      </c>
      <c r="Q2105" s="4">
        <f t="shared" si="128"/>
        <v>116.50800000000001</v>
      </c>
      <c r="R2105" s="4">
        <f t="shared" si="129"/>
        <v>43.769999999999996</v>
      </c>
      <c r="S2105" s="4">
        <f t="shared" si="130"/>
        <v>72.738000000000014</v>
      </c>
      <c r="T2105" s="6">
        <f t="shared" si="131"/>
        <v>0.62431764342362761</v>
      </c>
    </row>
    <row r="2106" spans="1:20" ht="15.6">
      <c r="A2106" s="2">
        <v>2088</v>
      </c>
      <c r="B2106" s="10">
        <v>46309</v>
      </c>
      <c r="C2106" s="3">
        <f>YEAR(SalesDataTable[[#This Row],[Order Date]])</f>
        <v>2026</v>
      </c>
      <c r="D2106" s="13" t="str">
        <f>"Q"&amp;ROUNDUP(MONTH(SalesDataTable[[#This Row],[Order Date]])/3,0)</f>
        <v>Q4</v>
      </c>
      <c r="E2106" s="13">
        <f>MONTH(SalesDataTable[[#This Row],[Order Date]])</f>
        <v>10</v>
      </c>
      <c r="F2106" s="3" t="str">
        <f>TEXT(SalesDataTable[[#This Row],[Order Date]],"mmm")</f>
        <v>Oct</v>
      </c>
      <c r="G2106" s="3" t="s">
        <v>20</v>
      </c>
      <c r="H2106" s="3" t="s">
        <v>21</v>
      </c>
      <c r="I2106" s="3" t="s">
        <v>19</v>
      </c>
      <c r="J2106" s="3" t="s">
        <v>3</v>
      </c>
      <c r="K2106" s="3" t="s">
        <v>9</v>
      </c>
      <c r="L2106" s="3" t="s">
        <v>17</v>
      </c>
      <c r="M2106" s="7">
        <v>1</v>
      </c>
      <c r="N2106" s="4">
        <v>141.77000000000001</v>
      </c>
      <c r="O2106" s="5">
        <v>0</v>
      </c>
      <c r="P2106" s="4">
        <v>78.48</v>
      </c>
      <c r="Q2106" s="4">
        <f t="shared" si="128"/>
        <v>141.77000000000001</v>
      </c>
      <c r="R2106" s="4">
        <f t="shared" si="129"/>
        <v>78.48</v>
      </c>
      <c r="S2106" s="4">
        <f t="shared" si="130"/>
        <v>63.290000000000006</v>
      </c>
      <c r="T2106" s="6">
        <f t="shared" si="131"/>
        <v>0.44642731184312623</v>
      </c>
    </row>
    <row r="2107" spans="1:20" ht="15.6">
      <c r="A2107" s="2">
        <v>2270</v>
      </c>
      <c r="B2107" s="10">
        <v>46309</v>
      </c>
      <c r="C2107" s="3">
        <f>YEAR(SalesDataTable[[#This Row],[Order Date]])</f>
        <v>2026</v>
      </c>
      <c r="D2107" s="13" t="str">
        <f>"Q"&amp;ROUNDUP(MONTH(SalesDataTable[[#This Row],[Order Date]])/3,0)</f>
        <v>Q4</v>
      </c>
      <c r="E2107" s="13">
        <f>MONTH(SalesDataTable[[#This Row],[Order Date]])</f>
        <v>10</v>
      </c>
      <c r="F2107" s="3" t="str">
        <f>TEXT(SalesDataTable[[#This Row],[Order Date]],"mmm")</f>
        <v>Oct</v>
      </c>
      <c r="G2107" s="3" t="s">
        <v>20</v>
      </c>
      <c r="H2107" s="3" t="s">
        <v>31</v>
      </c>
      <c r="I2107" s="3" t="s">
        <v>2</v>
      </c>
      <c r="J2107" s="3" t="s">
        <v>13</v>
      </c>
      <c r="K2107" s="3" t="s">
        <v>23</v>
      </c>
      <c r="L2107" s="3" t="s">
        <v>29</v>
      </c>
      <c r="M2107" s="7">
        <v>3</v>
      </c>
      <c r="N2107" s="4">
        <v>199.99</v>
      </c>
      <c r="O2107" s="5">
        <v>0.15</v>
      </c>
      <c r="P2107" s="4">
        <v>101.86</v>
      </c>
      <c r="Q2107" s="4">
        <f t="shared" si="128"/>
        <v>509.97450000000003</v>
      </c>
      <c r="R2107" s="4">
        <f t="shared" si="129"/>
        <v>305.58</v>
      </c>
      <c r="S2107" s="4">
        <f t="shared" si="130"/>
        <v>204.39450000000005</v>
      </c>
      <c r="T2107" s="6">
        <f t="shared" si="131"/>
        <v>0.40079356909021929</v>
      </c>
    </row>
    <row r="2108" spans="1:20" ht="15.6">
      <c r="A2108" s="2">
        <v>3789</v>
      </c>
      <c r="B2108" s="10">
        <v>46309</v>
      </c>
      <c r="C2108" s="3">
        <f>YEAR(SalesDataTable[[#This Row],[Order Date]])</f>
        <v>2026</v>
      </c>
      <c r="D2108" s="13" t="str">
        <f>"Q"&amp;ROUNDUP(MONTH(SalesDataTable[[#This Row],[Order Date]])/3,0)</f>
        <v>Q4</v>
      </c>
      <c r="E2108" s="13">
        <f>MONTH(SalesDataTable[[#This Row],[Order Date]])</f>
        <v>10</v>
      </c>
      <c r="F2108" s="3" t="str">
        <f>TEXT(SalesDataTable[[#This Row],[Order Date]],"mmm")</f>
        <v>Oct</v>
      </c>
      <c r="G2108" s="3" t="s">
        <v>20</v>
      </c>
      <c r="H2108" s="3" t="s">
        <v>21</v>
      </c>
      <c r="I2108" s="3" t="s">
        <v>28</v>
      </c>
      <c r="J2108" s="3" t="s">
        <v>13</v>
      </c>
      <c r="K2108" s="3" t="s">
        <v>4</v>
      </c>
      <c r="L2108" s="3" t="s">
        <v>22</v>
      </c>
      <c r="M2108" s="7">
        <v>2</v>
      </c>
      <c r="N2108" s="4">
        <v>50.56</v>
      </c>
      <c r="O2108" s="5">
        <v>0</v>
      </c>
      <c r="P2108" s="4">
        <v>23.04</v>
      </c>
      <c r="Q2108" s="4">
        <f t="shared" si="128"/>
        <v>101.12</v>
      </c>
      <c r="R2108" s="4">
        <f t="shared" si="129"/>
        <v>46.08</v>
      </c>
      <c r="S2108" s="4">
        <f t="shared" si="130"/>
        <v>55.040000000000006</v>
      </c>
      <c r="T2108" s="6">
        <f t="shared" si="131"/>
        <v>0.54430379746835444</v>
      </c>
    </row>
    <row r="2109" spans="1:20" ht="15.6">
      <c r="A2109" s="2">
        <v>4323</v>
      </c>
      <c r="B2109" s="10">
        <v>46309</v>
      </c>
      <c r="C2109" s="3">
        <f>YEAR(SalesDataTable[[#This Row],[Order Date]])</f>
        <v>2026</v>
      </c>
      <c r="D2109" s="13" t="str">
        <f>"Q"&amp;ROUNDUP(MONTH(SalesDataTable[[#This Row],[Order Date]])/3,0)</f>
        <v>Q4</v>
      </c>
      <c r="E2109" s="13">
        <f>MONTH(SalesDataTable[[#This Row],[Order Date]])</f>
        <v>10</v>
      </c>
      <c r="F2109" s="3" t="str">
        <f>TEXT(SalesDataTable[[#This Row],[Order Date]],"mmm")</f>
        <v>Oct</v>
      </c>
      <c r="G2109" s="3" t="s">
        <v>20</v>
      </c>
      <c r="H2109" s="3" t="s">
        <v>31</v>
      </c>
      <c r="I2109" s="3" t="s">
        <v>2</v>
      </c>
      <c r="J2109" s="3" t="s">
        <v>13</v>
      </c>
      <c r="K2109" s="3" t="s">
        <v>14</v>
      </c>
      <c r="L2109" s="3" t="s">
        <v>32</v>
      </c>
      <c r="M2109" s="7">
        <v>1</v>
      </c>
      <c r="N2109" s="4">
        <v>47.38</v>
      </c>
      <c r="O2109" s="5">
        <v>0</v>
      </c>
      <c r="P2109" s="4">
        <v>17.86</v>
      </c>
      <c r="Q2109" s="4">
        <f t="shared" si="128"/>
        <v>47.38</v>
      </c>
      <c r="R2109" s="4">
        <f t="shared" si="129"/>
        <v>17.86</v>
      </c>
      <c r="S2109" s="4">
        <f t="shared" si="130"/>
        <v>29.520000000000003</v>
      </c>
      <c r="T2109" s="6">
        <f t="shared" si="131"/>
        <v>0.62304769945124527</v>
      </c>
    </row>
    <row r="2110" spans="1:20" ht="15.6">
      <c r="A2110" s="2">
        <v>276</v>
      </c>
      <c r="B2110" s="10">
        <v>46310</v>
      </c>
      <c r="C2110" s="3">
        <f>YEAR(SalesDataTable[[#This Row],[Order Date]])</f>
        <v>2026</v>
      </c>
      <c r="D2110" s="13" t="str">
        <f>"Q"&amp;ROUNDUP(MONTH(SalesDataTable[[#This Row],[Order Date]])/3,0)</f>
        <v>Q4</v>
      </c>
      <c r="E2110" s="13">
        <f>MONTH(SalesDataTable[[#This Row],[Order Date]])</f>
        <v>10</v>
      </c>
      <c r="F2110" s="3" t="str">
        <f>TEXT(SalesDataTable[[#This Row],[Order Date]],"mmm")</f>
        <v>Oct</v>
      </c>
      <c r="G2110" s="3" t="s">
        <v>11</v>
      </c>
      <c r="H2110" s="3" t="s">
        <v>12</v>
      </c>
      <c r="I2110" s="3" t="s">
        <v>2</v>
      </c>
      <c r="J2110" s="3" t="s">
        <v>16</v>
      </c>
      <c r="K2110" s="3" t="s">
        <v>9</v>
      </c>
      <c r="L2110" s="3" t="s">
        <v>10</v>
      </c>
      <c r="M2110" s="7">
        <v>1</v>
      </c>
      <c r="N2110" s="4">
        <v>92.74</v>
      </c>
      <c r="O2110" s="5">
        <v>0.15</v>
      </c>
      <c r="P2110" s="4">
        <v>44.52</v>
      </c>
      <c r="Q2110" s="4">
        <f t="shared" si="128"/>
        <v>78.828999999999994</v>
      </c>
      <c r="R2110" s="4">
        <f t="shared" si="129"/>
        <v>44.52</v>
      </c>
      <c r="S2110" s="4">
        <f t="shared" si="130"/>
        <v>34.30899999999999</v>
      </c>
      <c r="T2110" s="6">
        <f t="shared" si="131"/>
        <v>0.43523322635070844</v>
      </c>
    </row>
    <row r="2111" spans="1:20" ht="15.6">
      <c r="A2111" s="2">
        <v>791</v>
      </c>
      <c r="B2111" s="10">
        <v>46310</v>
      </c>
      <c r="C2111" s="3">
        <f>YEAR(SalesDataTable[[#This Row],[Order Date]])</f>
        <v>2026</v>
      </c>
      <c r="D2111" s="13" t="str">
        <f>"Q"&amp;ROUNDUP(MONTH(SalesDataTable[[#This Row],[Order Date]])/3,0)</f>
        <v>Q4</v>
      </c>
      <c r="E2111" s="13">
        <f>MONTH(SalesDataTable[[#This Row],[Order Date]])</f>
        <v>10</v>
      </c>
      <c r="F2111" s="3" t="str">
        <f>TEXT(SalesDataTable[[#This Row],[Order Date]],"mmm")</f>
        <v>Oct</v>
      </c>
      <c r="G2111" s="3" t="s">
        <v>20</v>
      </c>
      <c r="H2111" s="3" t="s">
        <v>47</v>
      </c>
      <c r="I2111" s="3" t="s">
        <v>19</v>
      </c>
      <c r="J2111" s="3" t="s">
        <v>3</v>
      </c>
      <c r="K2111" s="3" t="s">
        <v>4</v>
      </c>
      <c r="L2111" s="3" t="s">
        <v>22</v>
      </c>
      <c r="M2111" s="7">
        <v>3</v>
      </c>
      <c r="N2111" s="4">
        <v>51.57</v>
      </c>
      <c r="O2111" s="5">
        <v>0.1</v>
      </c>
      <c r="P2111" s="4">
        <v>21.82</v>
      </c>
      <c r="Q2111" s="4">
        <f t="shared" si="128"/>
        <v>139.239</v>
      </c>
      <c r="R2111" s="4">
        <f t="shared" si="129"/>
        <v>65.460000000000008</v>
      </c>
      <c r="S2111" s="4">
        <f t="shared" si="130"/>
        <v>73.778999999999996</v>
      </c>
      <c r="T2111" s="6">
        <f t="shared" si="131"/>
        <v>0.52987309589985565</v>
      </c>
    </row>
    <row r="2112" spans="1:20" ht="15.6">
      <c r="A2112" s="2">
        <v>1033</v>
      </c>
      <c r="B2112" s="10">
        <v>46310</v>
      </c>
      <c r="C2112" s="3">
        <f>YEAR(SalesDataTable[[#This Row],[Order Date]])</f>
        <v>2026</v>
      </c>
      <c r="D2112" s="13" t="str">
        <f>"Q"&amp;ROUNDUP(MONTH(SalesDataTable[[#This Row],[Order Date]])/3,0)</f>
        <v>Q4</v>
      </c>
      <c r="E2112" s="13">
        <f>MONTH(SalesDataTable[[#This Row],[Order Date]])</f>
        <v>10</v>
      </c>
      <c r="F2112" s="3" t="str">
        <f>TEXT(SalesDataTable[[#This Row],[Order Date]],"mmm")</f>
        <v>Oct</v>
      </c>
      <c r="G2112" s="3" t="s">
        <v>6</v>
      </c>
      <c r="H2112" s="3" t="s">
        <v>43</v>
      </c>
      <c r="I2112" s="3" t="s">
        <v>2</v>
      </c>
      <c r="J2112" s="3" t="s">
        <v>13</v>
      </c>
      <c r="K2112" s="3" t="s">
        <v>9</v>
      </c>
      <c r="L2112" s="3" t="s">
        <v>46</v>
      </c>
      <c r="M2112" s="7">
        <v>1</v>
      </c>
      <c r="N2112" s="4">
        <v>70.47</v>
      </c>
      <c r="O2112" s="5">
        <v>0.1</v>
      </c>
      <c r="P2112" s="4">
        <v>31.52</v>
      </c>
      <c r="Q2112" s="4">
        <f t="shared" si="128"/>
        <v>63.423000000000002</v>
      </c>
      <c r="R2112" s="4">
        <f t="shared" si="129"/>
        <v>31.52</v>
      </c>
      <c r="S2112" s="4">
        <f t="shared" si="130"/>
        <v>31.903000000000002</v>
      </c>
      <c r="T2112" s="6">
        <f t="shared" si="131"/>
        <v>0.50301940936253409</v>
      </c>
    </row>
    <row r="2113" spans="1:20" ht="15.6">
      <c r="A2113" s="2">
        <v>1247</v>
      </c>
      <c r="B2113" s="10">
        <v>46310</v>
      </c>
      <c r="C2113" s="3">
        <f>YEAR(SalesDataTable[[#This Row],[Order Date]])</f>
        <v>2026</v>
      </c>
      <c r="D2113" s="13" t="str">
        <f>"Q"&amp;ROUNDUP(MONTH(SalesDataTable[[#This Row],[Order Date]])/3,0)</f>
        <v>Q4</v>
      </c>
      <c r="E2113" s="13">
        <f>MONTH(SalesDataTable[[#This Row],[Order Date]])</f>
        <v>10</v>
      </c>
      <c r="F2113" s="3" t="str">
        <f>TEXT(SalesDataTable[[#This Row],[Order Date]],"mmm")</f>
        <v>Oct</v>
      </c>
      <c r="G2113" s="3" t="s">
        <v>0</v>
      </c>
      <c r="H2113" s="3" t="s">
        <v>1</v>
      </c>
      <c r="I2113" s="3" t="s">
        <v>2</v>
      </c>
      <c r="J2113" s="3" t="s">
        <v>13</v>
      </c>
      <c r="K2113" s="3" t="s">
        <v>9</v>
      </c>
      <c r="L2113" s="3" t="s">
        <v>46</v>
      </c>
      <c r="M2113" s="7">
        <v>1</v>
      </c>
      <c r="N2113" s="4">
        <v>71.05</v>
      </c>
      <c r="O2113" s="5">
        <v>0</v>
      </c>
      <c r="P2113" s="4">
        <v>33.32</v>
      </c>
      <c r="Q2113" s="4">
        <f t="shared" si="128"/>
        <v>71.05</v>
      </c>
      <c r="R2113" s="4">
        <f t="shared" si="129"/>
        <v>33.32</v>
      </c>
      <c r="S2113" s="4">
        <f t="shared" si="130"/>
        <v>37.729999999999997</v>
      </c>
      <c r="T2113" s="6">
        <f t="shared" si="131"/>
        <v>0.53103448275862064</v>
      </c>
    </row>
    <row r="2114" spans="1:20" ht="15.6">
      <c r="A2114" s="2">
        <v>1321</v>
      </c>
      <c r="B2114" s="10">
        <v>46310</v>
      </c>
      <c r="C2114" s="3">
        <f>YEAR(SalesDataTable[[#This Row],[Order Date]])</f>
        <v>2026</v>
      </c>
      <c r="D2114" s="13" t="str">
        <f>"Q"&amp;ROUNDUP(MONTH(SalesDataTable[[#This Row],[Order Date]])/3,0)</f>
        <v>Q4</v>
      </c>
      <c r="E2114" s="13">
        <f>MONTH(SalesDataTable[[#This Row],[Order Date]])</f>
        <v>10</v>
      </c>
      <c r="F2114" s="3" t="str">
        <f>TEXT(SalesDataTable[[#This Row],[Order Date]],"mmm")</f>
        <v>Oct</v>
      </c>
      <c r="G2114" s="3" t="s">
        <v>20</v>
      </c>
      <c r="H2114" s="3" t="s">
        <v>47</v>
      </c>
      <c r="I2114" s="3" t="s">
        <v>19</v>
      </c>
      <c r="J2114" s="3" t="s">
        <v>3</v>
      </c>
      <c r="K2114" s="3" t="s">
        <v>4</v>
      </c>
      <c r="L2114" s="3" t="s">
        <v>26</v>
      </c>
      <c r="M2114" s="7">
        <v>3</v>
      </c>
      <c r="N2114" s="4">
        <v>39.83</v>
      </c>
      <c r="O2114" s="5">
        <v>0.1</v>
      </c>
      <c r="P2114" s="4">
        <v>16.93</v>
      </c>
      <c r="Q2114" s="4">
        <f t="shared" ref="Q2114:Q2177" si="132">M2114*N2114*(1-O2114)</f>
        <v>107.541</v>
      </c>
      <c r="R2114" s="4">
        <f t="shared" ref="R2114:R2177" si="133">M2114*P2114</f>
        <v>50.79</v>
      </c>
      <c r="S2114" s="4">
        <f t="shared" ref="S2114:S2177" si="134">Q2114-R2114</f>
        <v>56.750999999999998</v>
      </c>
      <c r="T2114" s="6">
        <f t="shared" ref="T2114:T2177" si="135">IFERROR(S2114/Q2114,0)</f>
        <v>0.52771501101905316</v>
      </c>
    </row>
    <row r="2115" spans="1:20" ht="15.6">
      <c r="A2115" s="2">
        <v>2048</v>
      </c>
      <c r="B2115" s="10">
        <v>46310</v>
      </c>
      <c r="C2115" s="3">
        <f>YEAR(SalesDataTable[[#This Row],[Order Date]])</f>
        <v>2026</v>
      </c>
      <c r="D2115" s="13" t="str">
        <f>"Q"&amp;ROUNDUP(MONTH(SalesDataTable[[#This Row],[Order Date]])/3,0)</f>
        <v>Q4</v>
      </c>
      <c r="E2115" s="13">
        <f>MONTH(SalesDataTable[[#This Row],[Order Date]])</f>
        <v>10</v>
      </c>
      <c r="F2115" s="3" t="str">
        <f>TEXT(SalesDataTable[[#This Row],[Order Date]],"mmm")</f>
        <v>Oct</v>
      </c>
      <c r="G2115" s="3" t="s">
        <v>20</v>
      </c>
      <c r="H2115" s="3" t="s">
        <v>31</v>
      </c>
      <c r="I2115" s="3" t="s">
        <v>2</v>
      </c>
      <c r="J2115" s="3" t="s">
        <v>13</v>
      </c>
      <c r="K2115" s="3" t="s">
        <v>34</v>
      </c>
      <c r="L2115" s="3" t="s">
        <v>45</v>
      </c>
      <c r="M2115" s="7">
        <v>3</v>
      </c>
      <c r="N2115" s="4">
        <v>49.5</v>
      </c>
      <c r="O2115" s="5">
        <v>0.05</v>
      </c>
      <c r="P2115" s="4">
        <v>22</v>
      </c>
      <c r="Q2115" s="4">
        <f t="shared" si="132"/>
        <v>141.07499999999999</v>
      </c>
      <c r="R2115" s="4">
        <f t="shared" si="133"/>
        <v>66</v>
      </c>
      <c r="S2115" s="4">
        <f t="shared" si="134"/>
        <v>75.074999999999989</v>
      </c>
      <c r="T2115" s="6">
        <f t="shared" si="135"/>
        <v>0.53216374269005839</v>
      </c>
    </row>
    <row r="2116" spans="1:20" ht="15.6">
      <c r="A2116" s="2">
        <v>2082</v>
      </c>
      <c r="B2116" s="10">
        <v>46310</v>
      </c>
      <c r="C2116" s="3">
        <f>YEAR(SalesDataTable[[#This Row],[Order Date]])</f>
        <v>2026</v>
      </c>
      <c r="D2116" s="13" t="str">
        <f>"Q"&amp;ROUNDUP(MONTH(SalesDataTable[[#This Row],[Order Date]])/3,0)</f>
        <v>Q4</v>
      </c>
      <c r="E2116" s="13">
        <f>MONTH(SalesDataTable[[#This Row],[Order Date]])</f>
        <v>10</v>
      </c>
      <c r="F2116" s="3" t="str">
        <f>TEXT(SalesDataTable[[#This Row],[Order Date]],"mmm")</f>
        <v>Oct</v>
      </c>
      <c r="G2116" s="3" t="s">
        <v>6</v>
      </c>
      <c r="H2116" s="3" t="s">
        <v>27</v>
      </c>
      <c r="I2116" s="3" t="s">
        <v>28</v>
      </c>
      <c r="J2116" s="3" t="s">
        <v>13</v>
      </c>
      <c r="K2116" s="3" t="s">
        <v>9</v>
      </c>
      <c r="L2116" s="3" t="s">
        <v>10</v>
      </c>
      <c r="M2116" s="7">
        <v>1</v>
      </c>
      <c r="N2116" s="4">
        <v>91.99</v>
      </c>
      <c r="O2116" s="5">
        <v>0</v>
      </c>
      <c r="P2116" s="4">
        <v>44.86</v>
      </c>
      <c r="Q2116" s="4">
        <f t="shared" si="132"/>
        <v>91.99</v>
      </c>
      <c r="R2116" s="4">
        <f t="shared" si="133"/>
        <v>44.86</v>
      </c>
      <c r="S2116" s="4">
        <f t="shared" si="134"/>
        <v>47.129999999999995</v>
      </c>
      <c r="T2116" s="6">
        <f t="shared" si="135"/>
        <v>0.51233829764104788</v>
      </c>
    </row>
    <row r="2117" spans="1:20" ht="15.6">
      <c r="A2117" s="2">
        <v>2177</v>
      </c>
      <c r="B2117" s="10">
        <v>46310</v>
      </c>
      <c r="C2117" s="3">
        <f>YEAR(SalesDataTable[[#This Row],[Order Date]])</f>
        <v>2026</v>
      </c>
      <c r="D2117" s="13" t="str">
        <f>"Q"&amp;ROUNDUP(MONTH(SalesDataTable[[#This Row],[Order Date]])/3,0)</f>
        <v>Q4</v>
      </c>
      <c r="E2117" s="13">
        <f>MONTH(SalesDataTable[[#This Row],[Order Date]])</f>
        <v>10</v>
      </c>
      <c r="F2117" s="3" t="str">
        <f>TEXT(SalesDataTable[[#This Row],[Order Date]],"mmm")</f>
        <v>Oct</v>
      </c>
      <c r="G2117" s="3" t="s">
        <v>0</v>
      </c>
      <c r="H2117" s="3" t="s">
        <v>50</v>
      </c>
      <c r="I2117" s="3" t="s">
        <v>28</v>
      </c>
      <c r="J2117" s="3" t="s">
        <v>3</v>
      </c>
      <c r="K2117" s="3" t="s">
        <v>4</v>
      </c>
      <c r="L2117" s="3" t="s">
        <v>5</v>
      </c>
      <c r="M2117" s="7">
        <v>1</v>
      </c>
      <c r="N2117" s="4">
        <v>79.78</v>
      </c>
      <c r="O2117" s="5">
        <v>0.05</v>
      </c>
      <c r="P2117" s="4">
        <v>41.59</v>
      </c>
      <c r="Q2117" s="4">
        <f t="shared" si="132"/>
        <v>75.790999999999997</v>
      </c>
      <c r="R2117" s="4">
        <f t="shared" si="133"/>
        <v>41.59</v>
      </c>
      <c r="S2117" s="4">
        <f t="shared" si="134"/>
        <v>34.200999999999993</v>
      </c>
      <c r="T2117" s="6">
        <f t="shared" si="135"/>
        <v>0.45125410668812915</v>
      </c>
    </row>
    <row r="2118" spans="1:20" ht="15.6">
      <c r="A2118" s="2">
        <v>3776</v>
      </c>
      <c r="B2118" s="10">
        <v>46310</v>
      </c>
      <c r="C2118" s="3">
        <f>YEAR(SalesDataTable[[#This Row],[Order Date]])</f>
        <v>2026</v>
      </c>
      <c r="D2118" s="13" t="str">
        <f>"Q"&amp;ROUNDUP(MONTH(SalesDataTable[[#This Row],[Order Date]])/3,0)</f>
        <v>Q4</v>
      </c>
      <c r="E2118" s="13">
        <f>MONTH(SalesDataTable[[#This Row],[Order Date]])</f>
        <v>10</v>
      </c>
      <c r="F2118" s="3" t="str">
        <f>TEXT(SalesDataTable[[#This Row],[Order Date]],"mmm")</f>
        <v>Oct</v>
      </c>
      <c r="G2118" s="3" t="s">
        <v>20</v>
      </c>
      <c r="H2118" s="3" t="s">
        <v>33</v>
      </c>
      <c r="I2118" s="3" t="s">
        <v>2</v>
      </c>
      <c r="J2118" s="3" t="s">
        <v>3</v>
      </c>
      <c r="K2118" s="3" t="s">
        <v>4</v>
      </c>
      <c r="L2118" s="3" t="s">
        <v>5</v>
      </c>
      <c r="M2118" s="7">
        <v>1</v>
      </c>
      <c r="N2118" s="4">
        <v>82.97</v>
      </c>
      <c r="O2118" s="5">
        <v>0</v>
      </c>
      <c r="P2118" s="4">
        <v>43.09</v>
      </c>
      <c r="Q2118" s="4">
        <f t="shared" si="132"/>
        <v>82.97</v>
      </c>
      <c r="R2118" s="4">
        <f t="shared" si="133"/>
        <v>43.09</v>
      </c>
      <c r="S2118" s="4">
        <f t="shared" si="134"/>
        <v>39.879999999999995</v>
      </c>
      <c r="T2118" s="6">
        <f t="shared" si="135"/>
        <v>0.48065565867180904</v>
      </c>
    </row>
    <row r="2119" spans="1:20" ht="15.6">
      <c r="A2119" s="2">
        <v>4542</v>
      </c>
      <c r="B2119" s="10">
        <v>46310</v>
      </c>
      <c r="C2119" s="3">
        <f>YEAR(SalesDataTable[[#This Row],[Order Date]])</f>
        <v>2026</v>
      </c>
      <c r="D2119" s="13" t="str">
        <f>"Q"&amp;ROUNDUP(MONTH(SalesDataTable[[#This Row],[Order Date]])/3,0)</f>
        <v>Q4</v>
      </c>
      <c r="E2119" s="13">
        <f>MONTH(SalesDataTable[[#This Row],[Order Date]])</f>
        <v>10</v>
      </c>
      <c r="F2119" s="3" t="str">
        <f>TEXT(SalesDataTable[[#This Row],[Order Date]],"mmm")</f>
        <v>Oct</v>
      </c>
      <c r="G2119" s="3" t="s">
        <v>0</v>
      </c>
      <c r="H2119" s="3" t="s">
        <v>36</v>
      </c>
      <c r="I2119" s="3" t="s">
        <v>2</v>
      </c>
      <c r="J2119" s="3" t="s">
        <v>16</v>
      </c>
      <c r="K2119" s="3" t="s">
        <v>4</v>
      </c>
      <c r="L2119" s="3" t="s">
        <v>30</v>
      </c>
      <c r="M2119" s="7">
        <v>1</v>
      </c>
      <c r="N2119" s="4">
        <v>103.33</v>
      </c>
      <c r="O2119" s="5">
        <v>0</v>
      </c>
      <c r="P2119" s="4">
        <v>50.85</v>
      </c>
      <c r="Q2119" s="4">
        <f t="shared" si="132"/>
        <v>103.33</v>
      </c>
      <c r="R2119" s="4">
        <f t="shared" si="133"/>
        <v>50.85</v>
      </c>
      <c r="S2119" s="4">
        <f t="shared" si="134"/>
        <v>52.48</v>
      </c>
      <c r="T2119" s="6">
        <f t="shared" si="135"/>
        <v>0.5078873512048776</v>
      </c>
    </row>
    <row r="2120" spans="1:20" ht="15.6">
      <c r="A2120" s="2">
        <v>36</v>
      </c>
      <c r="B2120" s="10">
        <v>46311</v>
      </c>
      <c r="C2120" s="3">
        <f>YEAR(SalesDataTable[[#This Row],[Order Date]])</f>
        <v>2026</v>
      </c>
      <c r="D2120" s="13" t="str">
        <f>"Q"&amp;ROUNDUP(MONTH(SalesDataTable[[#This Row],[Order Date]])/3,0)</f>
        <v>Q4</v>
      </c>
      <c r="E2120" s="13">
        <f>MONTH(SalesDataTable[[#This Row],[Order Date]])</f>
        <v>10</v>
      </c>
      <c r="F2120" s="3" t="str">
        <f>TEXT(SalesDataTable[[#This Row],[Order Date]],"mmm")</f>
        <v>Oct</v>
      </c>
      <c r="G2120" s="3" t="s">
        <v>0</v>
      </c>
      <c r="H2120" s="3" t="s">
        <v>36</v>
      </c>
      <c r="I2120" s="3" t="s">
        <v>2</v>
      </c>
      <c r="J2120" s="3" t="s">
        <v>13</v>
      </c>
      <c r="K2120" s="3" t="s">
        <v>9</v>
      </c>
      <c r="L2120" s="3" t="s">
        <v>17</v>
      </c>
      <c r="M2120" s="7">
        <v>3</v>
      </c>
      <c r="N2120" s="4">
        <v>142.54</v>
      </c>
      <c r="O2120" s="5">
        <v>0.05</v>
      </c>
      <c r="P2120" s="4">
        <v>81.599999999999994</v>
      </c>
      <c r="Q2120" s="4">
        <f t="shared" si="132"/>
        <v>406.23899999999998</v>
      </c>
      <c r="R2120" s="4">
        <f t="shared" si="133"/>
        <v>244.79999999999998</v>
      </c>
      <c r="S2120" s="4">
        <f t="shared" si="134"/>
        <v>161.43899999999999</v>
      </c>
      <c r="T2120" s="6">
        <f t="shared" si="135"/>
        <v>0.39739906803630376</v>
      </c>
    </row>
    <row r="2121" spans="1:20" ht="15.6">
      <c r="A2121" s="2">
        <v>64</v>
      </c>
      <c r="B2121" s="10">
        <v>46311</v>
      </c>
      <c r="C2121" s="3">
        <f>YEAR(SalesDataTable[[#This Row],[Order Date]])</f>
        <v>2026</v>
      </c>
      <c r="D2121" s="13" t="str">
        <f>"Q"&amp;ROUNDUP(MONTH(SalesDataTable[[#This Row],[Order Date]])/3,0)</f>
        <v>Q4</v>
      </c>
      <c r="E2121" s="13">
        <f>MONTH(SalesDataTable[[#This Row],[Order Date]])</f>
        <v>10</v>
      </c>
      <c r="F2121" s="3" t="str">
        <f>TEXT(SalesDataTable[[#This Row],[Order Date]],"mmm")</f>
        <v>Oct</v>
      </c>
      <c r="G2121" s="3" t="s">
        <v>11</v>
      </c>
      <c r="H2121" s="3" t="s">
        <v>52</v>
      </c>
      <c r="I2121" s="3" t="s">
        <v>2</v>
      </c>
      <c r="J2121" s="3" t="s">
        <v>13</v>
      </c>
      <c r="K2121" s="3" t="s">
        <v>9</v>
      </c>
      <c r="L2121" s="3" t="s">
        <v>10</v>
      </c>
      <c r="M2121" s="7">
        <v>3</v>
      </c>
      <c r="N2121" s="4">
        <v>92.14</v>
      </c>
      <c r="O2121" s="5">
        <v>0.1</v>
      </c>
      <c r="P2121" s="4">
        <v>46.43</v>
      </c>
      <c r="Q2121" s="4">
        <f t="shared" si="132"/>
        <v>248.77800000000002</v>
      </c>
      <c r="R2121" s="4">
        <f t="shared" si="133"/>
        <v>139.29</v>
      </c>
      <c r="S2121" s="4">
        <f t="shared" si="134"/>
        <v>109.48800000000003</v>
      </c>
      <c r="T2121" s="6">
        <f t="shared" si="135"/>
        <v>0.44010322456165746</v>
      </c>
    </row>
    <row r="2122" spans="1:20" ht="15.6">
      <c r="A2122" s="2">
        <v>529</v>
      </c>
      <c r="B2122" s="10">
        <v>46311</v>
      </c>
      <c r="C2122" s="3">
        <f>YEAR(SalesDataTable[[#This Row],[Order Date]])</f>
        <v>2026</v>
      </c>
      <c r="D2122" s="13" t="str">
        <f>"Q"&amp;ROUNDUP(MONTH(SalesDataTable[[#This Row],[Order Date]])/3,0)</f>
        <v>Q4</v>
      </c>
      <c r="E2122" s="13">
        <f>MONTH(SalesDataTable[[#This Row],[Order Date]])</f>
        <v>10</v>
      </c>
      <c r="F2122" s="3" t="str">
        <f>TEXT(SalesDataTable[[#This Row],[Order Date]],"mmm")</f>
        <v>Oct</v>
      </c>
      <c r="G2122" s="3" t="s">
        <v>20</v>
      </c>
      <c r="H2122" s="3" t="s">
        <v>31</v>
      </c>
      <c r="I2122" s="3" t="s">
        <v>19</v>
      </c>
      <c r="J2122" s="3" t="s">
        <v>16</v>
      </c>
      <c r="K2122" s="3" t="s">
        <v>14</v>
      </c>
      <c r="L2122" s="3" t="s">
        <v>48</v>
      </c>
      <c r="M2122" s="7">
        <v>2</v>
      </c>
      <c r="N2122" s="4">
        <v>165.23</v>
      </c>
      <c r="O2122" s="5">
        <v>0</v>
      </c>
      <c r="P2122" s="4">
        <v>88.87</v>
      </c>
      <c r="Q2122" s="4">
        <f t="shared" si="132"/>
        <v>330.46</v>
      </c>
      <c r="R2122" s="4">
        <f t="shared" si="133"/>
        <v>177.74</v>
      </c>
      <c r="S2122" s="4">
        <f t="shared" si="134"/>
        <v>152.71999999999997</v>
      </c>
      <c r="T2122" s="6">
        <f t="shared" si="135"/>
        <v>0.46214367850874533</v>
      </c>
    </row>
    <row r="2123" spans="1:20" ht="15.6">
      <c r="A2123" s="2">
        <v>1815</v>
      </c>
      <c r="B2123" s="10">
        <v>46311</v>
      </c>
      <c r="C2123" s="3">
        <f>YEAR(SalesDataTable[[#This Row],[Order Date]])</f>
        <v>2026</v>
      </c>
      <c r="D2123" s="13" t="str">
        <f>"Q"&amp;ROUNDUP(MONTH(SalesDataTable[[#This Row],[Order Date]])/3,0)</f>
        <v>Q4</v>
      </c>
      <c r="E2123" s="13">
        <f>MONTH(SalesDataTable[[#This Row],[Order Date]])</f>
        <v>10</v>
      </c>
      <c r="F2123" s="3" t="str">
        <f>TEXT(SalesDataTable[[#This Row],[Order Date]],"mmm")</f>
        <v>Oct</v>
      </c>
      <c r="G2123" s="3" t="s">
        <v>20</v>
      </c>
      <c r="H2123" s="3" t="s">
        <v>21</v>
      </c>
      <c r="I2123" s="3" t="s">
        <v>2</v>
      </c>
      <c r="J2123" s="3" t="s">
        <v>16</v>
      </c>
      <c r="K2123" s="3" t="s">
        <v>34</v>
      </c>
      <c r="L2123" s="3" t="s">
        <v>38</v>
      </c>
      <c r="M2123" s="7">
        <v>1</v>
      </c>
      <c r="N2123" s="4">
        <v>121.92</v>
      </c>
      <c r="O2123" s="5">
        <v>0</v>
      </c>
      <c r="P2123" s="4">
        <v>71.02</v>
      </c>
      <c r="Q2123" s="4">
        <f t="shared" si="132"/>
        <v>121.92</v>
      </c>
      <c r="R2123" s="4">
        <f t="shared" si="133"/>
        <v>71.02</v>
      </c>
      <c r="S2123" s="4">
        <f t="shared" si="134"/>
        <v>50.900000000000006</v>
      </c>
      <c r="T2123" s="6">
        <f t="shared" si="135"/>
        <v>0.41748687664042</v>
      </c>
    </row>
    <row r="2124" spans="1:20" ht="15.6">
      <c r="A2124" s="2">
        <v>1820</v>
      </c>
      <c r="B2124" s="10">
        <v>46311</v>
      </c>
      <c r="C2124" s="3">
        <f>YEAR(SalesDataTable[[#This Row],[Order Date]])</f>
        <v>2026</v>
      </c>
      <c r="D2124" s="13" t="str">
        <f>"Q"&amp;ROUNDUP(MONTH(SalesDataTable[[#This Row],[Order Date]])/3,0)</f>
        <v>Q4</v>
      </c>
      <c r="E2124" s="13">
        <f>MONTH(SalesDataTable[[#This Row],[Order Date]])</f>
        <v>10</v>
      </c>
      <c r="F2124" s="3" t="str">
        <f>TEXT(SalesDataTable[[#This Row],[Order Date]],"mmm")</f>
        <v>Oct</v>
      </c>
      <c r="G2124" s="3" t="s">
        <v>6</v>
      </c>
      <c r="H2124" s="3" t="s">
        <v>7</v>
      </c>
      <c r="I2124" s="3" t="s">
        <v>2</v>
      </c>
      <c r="J2124" s="3" t="s">
        <v>3</v>
      </c>
      <c r="K2124" s="3" t="s">
        <v>14</v>
      </c>
      <c r="L2124" s="3" t="s">
        <v>15</v>
      </c>
      <c r="M2124" s="7">
        <v>3</v>
      </c>
      <c r="N2124" s="4">
        <v>36.46</v>
      </c>
      <c r="O2124" s="5">
        <v>0.05</v>
      </c>
      <c r="P2124" s="4">
        <v>13.9</v>
      </c>
      <c r="Q2124" s="4">
        <f t="shared" si="132"/>
        <v>103.91099999999999</v>
      </c>
      <c r="R2124" s="4">
        <f t="shared" si="133"/>
        <v>41.7</v>
      </c>
      <c r="S2124" s="4">
        <f t="shared" si="134"/>
        <v>62.210999999999984</v>
      </c>
      <c r="T2124" s="6">
        <f t="shared" si="135"/>
        <v>0.5986950370990558</v>
      </c>
    </row>
    <row r="2125" spans="1:20" ht="15.6">
      <c r="A2125" s="2">
        <v>2028</v>
      </c>
      <c r="B2125" s="10">
        <v>46311</v>
      </c>
      <c r="C2125" s="3">
        <f>YEAR(SalesDataTable[[#This Row],[Order Date]])</f>
        <v>2026</v>
      </c>
      <c r="D2125" s="13" t="str">
        <f>"Q"&amp;ROUNDUP(MONTH(SalesDataTable[[#This Row],[Order Date]])/3,0)</f>
        <v>Q4</v>
      </c>
      <c r="E2125" s="13">
        <f>MONTH(SalesDataTable[[#This Row],[Order Date]])</f>
        <v>10</v>
      </c>
      <c r="F2125" s="3" t="str">
        <f>TEXT(SalesDataTable[[#This Row],[Order Date]],"mmm")</f>
        <v>Oct</v>
      </c>
      <c r="G2125" s="3" t="s">
        <v>20</v>
      </c>
      <c r="H2125" s="3" t="s">
        <v>21</v>
      </c>
      <c r="I2125" s="3" t="s">
        <v>19</v>
      </c>
      <c r="J2125" s="3" t="s">
        <v>16</v>
      </c>
      <c r="K2125" s="3" t="s">
        <v>34</v>
      </c>
      <c r="L2125" s="3" t="s">
        <v>45</v>
      </c>
      <c r="M2125" s="7">
        <v>3</v>
      </c>
      <c r="N2125" s="4">
        <v>51.89</v>
      </c>
      <c r="O2125" s="5">
        <v>0.1</v>
      </c>
      <c r="P2125" s="4">
        <v>21.56</v>
      </c>
      <c r="Q2125" s="4">
        <f t="shared" si="132"/>
        <v>140.10300000000001</v>
      </c>
      <c r="R2125" s="4">
        <f t="shared" si="133"/>
        <v>64.679999999999993</v>
      </c>
      <c r="S2125" s="4">
        <f t="shared" si="134"/>
        <v>75.423000000000016</v>
      </c>
      <c r="T2125" s="6">
        <f t="shared" si="135"/>
        <v>0.53833965011455864</v>
      </c>
    </row>
    <row r="2126" spans="1:20" ht="15.6">
      <c r="A2126" s="2">
        <v>2741</v>
      </c>
      <c r="B2126" s="10">
        <v>46311</v>
      </c>
      <c r="C2126" s="3">
        <f>YEAR(SalesDataTable[[#This Row],[Order Date]])</f>
        <v>2026</v>
      </c>
      <c r="D2126" s="13" t="str">
        <f>"Q"&amp;ROUNDUP(MONTH(SalesDataTable[[#This Row],[Order Date]])/3,0)</f>
        <v>Q4</v>
      </c>
      <c r="E2126" s="13">
        <f>MONTH(SalesDataTable[[#This Row],[Order Date]])</f>
        <v>10</v>
      </c>
      <c r="F2126" s="3" t="str">
        <f>TEXT(SalesDataTable[[#This Row],[Order Date]],"mmm")</f>
        <v>Oct</v>
      </c>
      <c r="G2126" s="3" t="s">
        <v>20</v>
      </c>
      <c r="H2126" s="3" t="s">
        <v>21</v>
      </c>
      <c r="I2126" s="3" t="s">
        <v>2</v>
      </c>
      <c r="J2126" s="3" t="s">
        <v>3</v>
      </c>
      <c r="K2126" s="3" t="s">
        <v>34</v>
      </c>
      <c r="L2126" s="3" t="s">
        <v>35</v>
      </c>
      <c r="M2126" s="7">
        <v>1</v>
      </c>
      <c r="N2126" s="4">
        <v>40.75</v>
      </c>
      <c r="O2126" s="5">
        <v>0</v>
      </c>
      <c r="P2126" s="4">
        <v>14.7</v>
      </c>
      <c r="Q2126" s="4">
        <f t="shared" si="132"/>
        <v>40.75</v>
      </c>
      <c r="R2126" s="4">
        <f t="shared" si="133"/>
        <v>14.7</v>
      </c>
      <c r="S2126" s="4">
        <f t="shared" si="134"/>
        <v>26.05</v>
      </c>
      <c r="T2126" s="6">
        <f t="shared" si="135"/>
        <v>0.63926380368098157</v>
      </c>
    </row>
    <row r="2127" spans="1:20" ht="15.6">
      <c r="A2127" s="2">
        <v>3602</v>
      </c>
      <c r="B2127" s="10">
        <v>46311</v>
      </c>
      <c r="C2127" s="3">
        <f>YEAR(SalesDataTable[[#This Row],[Order Date]])</f>
        <v>2026</v>
      </c>
      <c r="D2127" s="13" t="str">
        <f>"Q"&amp;ROUNDUP(MONTH(SalesDataTable[[#This Row],[Order Date]])/3,0)</f>
        <v>Q4</v>
      </c>
      <c r="E2127" s="13">
        <f>MONTH(SalesDataTable[[#This Row],[Order Date]])</f>
        <v>10</v>
      </c>
      <c r="F2127" s="3" t="str">
        <f>TEXT(SalesDataTable[[#This Row],[Order Date]],"mmm")</f>
        <v>Oct</v>
      </c>
      <c r="G2127" s="3" t="s">
        <v>11</v>
      </c>
      <c r="H2127" s="3" t="s">
        <v>25</v>
      </c>
      <c r="I2127" s="3" t="s">
        <v>8</v>
      </c>
      <c r="J2127" s="3" t="s">
        <v>16</v>
      </c>
      <c r="K2127" s="3" t="s">
        <v>23</v>
      </c>
      <c r="L2127" s="3" t="s">
        <v>24</v>
      </c>
      <c r="M2127" s="7">
        <v>4</v>
      </c>
      <c r="N2127" s="4">
        <v>345.13</v>
      </c>
      <c r="O2127" s="5">
        <v>0.05</v>
      </c>
      <c r="P2127" s="4">
        <v>200.02</v>
      </c>
      <c r="Q2127" s="4">
        <f t="shared" si="132"/>
        <v>1311.4939999999999</v>
      </c>
      <c r="R2127" s="4">
        <f t="shared" si="133"/>
        <v>800.08</v>
      </c>
      <c r="S2127" s="4">
        <f t="shared" si="134"/>
        <v>511.41399999999987</v>
      </c>
      <c r="T2127" s="6">
        <f t="shared" si="135"/>
        <v>0.38994764749209671</v>
      </c>
    </row>
    <row r="2128" spans="1:20" ht="15.6">
      <c r="A2128" s="2">
        <v>4116</v>
      </c>
      <c r="B2128" s="10">
        <v>46311</v>
      </c>
      <c r="C2128" s="3">
        <f>YEAR(SalesDataTable[[#This Row],[Order Date]])</f>
        <v>2026</v>
      </c>
      <c r="D2128" s="13" t="str">
        <f>"Q"&amp;ROUNDUP(MONTH(SalesDataTable[[#This Row],[Order Date]])/3,0)</f>
        <v>Q4</v>
      </c>
      <c r="E2128" s="13">
        <f>MONTH(SalesDataTable[[#This Row],[Order Date]])</f>
        <v>10</v>
      </c>
      <c r="F2128" s="3" t="str">
        <f>TEXT(SalesDataTable[[#This Row],[Order Date]],"mmm")</f>
        <v>Oct</v>
      </c>
      <c r="G2128" s="3" t="s">
        <v>6</v>
      </c>
      <c r="H2128" s="3" t="s">
        <v>27</v>
      </c>
      <c r="I2128" s="3" t="s">
        <v>19</v>
      </c>
      <c r="J2128" s="3" t="s">
        <v>13</v>
      </c>
      <c r="K2128" s="3" t="s">
        <v>14</v>
      </c>
      <c r="L2128" s="3" t="s">
        <v>15</v>
      </c>
      <c r="M2128" s="7">
        <v>2</v>
      </c>
      <c r="N2128" s="4">
        <v>37.1</v>
      </c>
      <c r="O2128" s="5">
        <v>0</v>
      </c>
      <c r="P2128" s="4">
        <v>13.31</v>
      </c>
      <c r="Q2128" s="4">
        <f t="shared" si="132"/>
        <v>74.2</v>
      </c>
      <c r="R2128" s="4">
        <f t="shared" si="133"/>
        <v>26.62</v>
      </c>
      <c r="S2128" s="4">
        <f t="shared" si="134"/>
        <v>47.58</v>
      </c>
      <c r="T2128" s="6">
        <f t="shared" si="135"/>
        <v>0.64123989218328836</v>
      </c>
    </row>
    <row r="2129" spans="1:20" ht="15.6">
      <c r="A2129" s="2">
        <v>4197</v>
      </c>
      <c r="B2129" s="10">
        <v>46311</v>
      </c>
      <c r="C2129" s="3">
        <f>YEAR(SalesDataTable[[#This Row],[Order Date]])</f>
        <v>2026</v>
      </c>
      <c r="D2129" s="13" t="str">
        <f>"Q"&amp;ROUNDUP(MONTH(SalesDataTable[[#This Row],[Order Date]])/3,0)</f>
        <v>Q4</v>
      </c>
      <c r="E2129" s="13">
        <f>MONTH(SalesDataTable[[#This Row],[Order Date]])</f>
        <v>10</v>
      </c>
      <c r="F2129" s="3" t="str">
        <f>TEXT(SalesDataTable[[#This Row],[Order Date]],"mmm")</f>
        <v>Oct</v>
      </c>
      <c r="G2129" s="3" t="s">
        <v>20</v>
      </c>
      <c r="H2129" s="3" t="s">
        <v>31</v>
      </c>
      <c r="I2129" s="3" t="s">
        <v>28</v>
      </c>
      <c r="J2129" s="3" t="s">
        <v>13</v>
      </c>
      <c r="K2129" s="3" t="s">
        <v>9</v>
      </c>
      <c r="L2129" s="3" t="s">
        <v>10</v>
      </c>
      <c r="M2129" s="7">
        <v>3</v>
      </c>
      <c r="N2129" s="4">
        <v>94.19</v>
      </c>
      <c r="O2129" s="5">
        <v>0</v>
      </c>
      <c r="P2129" s="4">
        <v>44.89</v>
      </c>
      <c r="Q2129" s="4">
        <f t="shared" si="132"/>
        <v>282.57</v>
      </c>
      <c r="R2129" s="4">
        <f t="shared" si="133"/>
        <v>134.67000000000002</v>
      </c>
      <c r="S2129" s="4">
        <f t="shared" si="134"/>
        <v>147.89999999999998</v>
      </c>
      <c r="T2129" s="6">
        <f t="shared" si="135"/>
        <v>0.52341012846374346</v>
      </c>
    </row>
    <row r="2130" spans="1:20" ht="15.6">
      <c r="A2130" s="2">
        <v>360</v>
      </c>
      <c r="B2130" s="10">
        <v>46312</v>
      </c>
      <c r="C2130" s="3">
        <f>YEAR(SalesDataTable[[#This Row],[Order Date]])</f>
        <v>2026</v>
      </c>
      <c r="D2130" s="13" t="str">
        <f>"Q"&amp;ROUNDUP(MONTH(SalesDataTable[[#This Row],[Order Date]])/3,0)</f>
        <v>Q4</v>
      </c>
      <c r="E2130" s="13">
        <f>MONTH(SalesDataTable[[#This Row],[Order Date]])</f>
        <v>10</v>
      </c>
      <c r="F2130" s="3" t="str">
        <f>TEXT(SalesDataTable[[#This Row],[Order Date]],"mmm")</f>
        <v>Oct</v>
      </c>
      <c r="G2130" s="3" t="s">
        <v>20</v>
      </c>
      <c r="H2130" s="3" t="s">
        <v>33</v>
      </c>
      <c r="I2130" s="3" t="s">
        <v>2</v>
      </c>
      <c r="J2130" s="3" t="s">
        <v>3</v>
      </c>
      <c r="K2130" s="3" t="s">
        <v>23</v>
      </c>
      <c r="L2130" s="3" t="s">
        <v>40</v>
      </c>
      <c r="M2130" s="7">
        <v>2</v>
      </c>
      <c r="N2130" s="4">
        <v>82.52</v>
      </c>
      <c r="O2130" s="5">
        <v>0.05</v>
      </c>
      <c r="P2130" s="4">
        <v>38.61</v>
      </c>
      <c r="Q2130" s="4">
        <f t="shared" si="132"/>
        <v>156.78799999999998</v>
      </c>
      <c r="R2130" s="4">
        <f t="shared" si="133"/>
        <v>77.22</v>
      </c>
      <c r="S2130" s="4">
        <f t="shared" si="134"/>
        <v>79.567999999999984</v>
      </c>
      <c r="T2130" s="6">
        <f t="shared" si="135"/>
        <v>0.50748781794525089</v>
      </c>
    </row>
    <row r="2131" spans="1:20" ht="15.6">
      <c r="A2131" s="2">
        <v>427</v>
      </c>
      <c r="B2131" s="10">
        <v>46312</v>
      </c>
      <c r="C2131" s="3">
        <f>YEAR(SalesDataTable[[#This Row],[Order Date]])</f>
        <v>2026</v>
      </c>
      <c r="D2131" s="13" t="str">
        <f>"Q"&amp;ROUNDUP(MONTH(SalesDataTable[[#This Row],[Order Date]])/3,0)</f>
        <v>Q4</v>
      </c>
      <c r="E2131" s="13">
        <f>MONTH(SalesDataTable[[#This Row],[Order Date]])</f>
        <v>10</v>
      </c>
      <c r="F2131" s="3" t="str">
        <f>TEXT(SalesDataTable[[#This Row],[Order Date]],"mmm")</f>
        <v>Oct</v>
      </c>
      <c r="G2131" s="3" t="s">
        <v>20</v>
      </c>
      <c r="H2131" s="3" t="s">
        <v>47</v>
      </c>
      <c r="I2131" s="3" t="s">
        <v>2</v>
      </c>
      <c r="J2131" s="3" t="s">
        <v>16</v>
      </c>
      <c r="K2131" s="3" t="s">
        <v>9</v>
      </c>
      <c r="L2131" s="3" t="s">
        <v>37</v>
      </c>
      <c r="M2131" s="7">
        <v>1</v>
      </c>
      <c r="N2131" s="4">
        <v>155.16</v>
      </c>
      <c r="O2131" s="5">
        <v>0</v>
      </c>
      <c r="P2131" s="4">
        <v>78.84</v>
      </c>
      <c r="Q2131" s="4">
        <f t="shared" si="132"/>
        <v>155.16</v>
      </c>
      <c r="R2131" s="4">
        <f t="shared" si="133"/>
        <v>78.84</v>
      </c>
      <c r="S2131" s="4">
        <f t="shared" si="134"/>
        <v>76.319999999999993</v>
      </c>
      <c r="T2131" s="6">
        <f t="shared" si="135"/>
        <v>0.49187935034802782</v>
      </c>
    </row>
    <row r="2132" spans="1:20" ht="15.6">
      <c r="A2132" s="2">
        <v>1018</v>
      </c>
      <c r="B2132" s="10">
        <v>46312</v>
      </c>
      <c r="C2132" s="3">
        <f>YEAR(SalesDataTable[[#This Row],[Order Date]])</f>
        <v>2026</v>
      </c>
      <c r="D2132" s="13" t="str">
        <f>"Q"&amp;ROUNDUP(MONTH(SalesDataTable[[#This Row],[Order Date]])/3,0)</f>
        <v>Q4</v>
      </c>
      <c r="E2132" s="13">
        <f>MONTH(SalesDataTable[[#This Row],[Order Date]])</f>
        <v>10</v>
      </c>
      <c r="F2132" s="3" t="str">
        <f>TEXT(SalesDataTable[[#This Row],[Order Date]],"mmm")</f>
        <v>Oct</v>
      </c>
      <c r="G2132" s="3" t="s">
        <v>20</v>
      </c>
      <c r="H2132" s="3" t="s">
        <v>47</v>
      </c>
      <c r="I2132" s="3" t="s">
        <v>28</v>
      </c>
      <c r="J2132" s="3" t="s">
        <v>3</v>
      </c>
      <c r="K2132" s="3" t="s">
        <v>14</v>
      </c>
      <c r="L2132" s="3" t="s">
        <v>32</v>
      </c>
      <c r="M2132" s="7">
        <v>1</v>
      </c>
      <c r="N2132" s="4">
        <v>46.36</v>
      </c>
      <c r="O2132" s="5">
        <v>0.05</v>
      </c>
      <c r="P2132" s="4">
        <v>18.399999999999999</v>
      </c>
      <c r="Q2132" s="4">
        <f t="shared" si="132"/>
        <v>44.041999999999994</v>
      </c>
      <c r="R2132" s="4">
        <f t="shared" si="133"/>
        <v>18.399999999999999</v>
      </c>
      <c r="S2132" s="4">
        <f t="shared" si="134"/>
        <v>25.641999999999996</v>
      </c>
      <c r="T2132" s="6">
        <f t="shared" si="135"/>
        <v>0.58221697470596245</v>
      </c>
    </row>
    <row r="2133" spans="1:20" ht="15.6">
      <c r="A2133" s="2">
        <v>1179</v>
      </c>
      <c r="B2133" s="10">
        <v>46312</v>
      </c>
      <c r="C2133" s="3">
        <f>YEAR(SalesDataTable[[#This Row],[Order Date]])</f>
        <v>2026</v>
      </c>
      <c r="D2133" s="13" t="str">
        <f>"Q"&amp;ROUNDUP(MONTH(SalesDataTable[[#This Row],[Order Date]])/3,0)</f>
        <v>Q4</v>
      </c>
      <c r="E2133" s="13">
        <f>MONTH(SalesDataTable[[#This Row],[Order Date]])</f>
        <v>10</v>
      </c>
      <c r="F2133" s="3" t="str">
        <f>TEXT(SalesDataTable[[#This Row],[Order Date]],"mmm")</f>
        <v>Oct</v>
      </c>
      <c r="G2133" s="3" t="s">
        <v>11</v>
      </c>
      <c r="H2133" s="3" t="s">
        <v>52</v>
      </c>
      <c r="I2133" s="3" t="s">
        <v>2</v>
      </c>
      <c r="J2133" s="3" t="s">
        <v>16</v>
      </c>
      <c r="K2133" s="3" t="s">
        <v>4</v>
      </c>
      <c r="L2133" s="3" t="s">
        <v>5</v>
      </c>
      <c r="M2133" s="7">
        <v>1</v>
      </c>
      <c r="N2133" s="4">
        <v>81.47</v>
      </c>
      <c r="O2133" s="5">
        <v>0</v>
      </c>
      <c r="P2133" s="4">
        <v>43.67</v>
      </c>
      <c r="Q2133" s="4">
        <f t="shared" si="132"/>
        <v>81.47</v>
      </c>
      <c r="R2133" s="4">
        <f t="shared" si="133"/>
        <v>43.67</v>
      </c>
      <c r="S2133" s="4">
        <f t="shared" si="134"/>
        <v>37.799999999999997</v>
      </c>
      <c r="T2133" s="6">
        <f t="shared" si="135"/>
        <v>0.463974469129741</v>
      </c>
    </row>
    <row r="2134" spans="1:20" ht="15.6">
      <c r="A2134" s="2">
        <v>2267</v>
      </c>
      <c r="B2134" s="10">
        <v>46312</v>
      </c>
      <c r="C2134" s="3">
        <f>YEAR(SalesDataTable[[#This Row],[Order Date]])</f>
        <v>2026</v>
      </c>
      <c r="D2134" s="13" t="str">
        <f>"Q"&amp;ROUNDUP(MONTH(SalesDataTable[[#This Row],[Order Date]])/3,0)</f>
        <v>Q4</v>
      </c>
      <c r="E2134" s="13">
        <f>MONTH(SalesDataTable[[#This Row],[Order Date]])</f>
        <v>10</v>
      </c>
      <c r="F2134" s="3" t="str">
        <f>TEXT(SalesDataTable[[#This Row],[Order Date]],"mmm")</f>
        <v>Oct</v>
      </c>
      <c r="G2134" s="3" t="s">
        <v>0</v>
      </c>
      <c r="H2134" s="3" t="s">
        <v>50</v>
      </c>
      <c r="I2134" s="3" t="s">
        <v>2</v>
      </c>
      <c r="J2134" s="3" t="s">
        <v>3</v>
      </c>
      <c r="K2134" s="3" t="s">
        <v>14</v>
      </c>
      <c r="L2134" s="3" t="s">
        <v>44</v>
      </c>
      <c r="M2134" s="7">
        <v>1</v>
      </c>
      <c r="N2134" s="4">
        <v>134.31</v>
      </c>
      <c r="O2134" s="5">
        <v>0.05</v>
      </c>
      <c r="P2134" s="4">
        <v>67.239999999999995</v>
      </c>
      <c r="Q2134" s="4">
        <f t="shared" si="132"/>
        <v>127.5945</v>
      </c>
      <c r="R2134" s="4">
        <f t="shared" si="133"/>
        <v>67.239999999999995</v>
      </c>
      <c r="S2134" s="4">
        <f t="shared" si="134"/>
        <v>60.354500000000002</v>
      </c>
      <c r="T2134" s="6">
        <f t="shared" si="135"/>
        <v>0.47301803761133909</v>
      </c>
    </row>
    <row r="2135" spans="1:20" ht="15.6">
      <c r="A2135" s="2">
        <v>2656</v>
      </c>
      <c r="B2135" s="10">
        <v>46312</v>
      </c>
      <c r="C2135" s="3">
        <f>YEAR(SalesDataTable[[#This Row],[Order Date]])</f>
        <v>2026</v>
      </c>
      <c r="D2135" s="13" t="str">
        <f>"Q"&amp;ROUNDUP(MONTH(SalesDataTable[[#This Row],[Order Date]])/3,0)</f>
        <v>Q4</v>
      </c>
      <c r="E2135" s="13">
        <f>MONTH(SalesDataTable[[#This Row],[Order Date]])</f>
        <v>10</v>
      </c>
      <c r="F2135" s="3" t="str">
        <f>TEXT(SalesDataTable[[#This Row],[Order Date]],"mmm")</f>
        <v>Oct</v>
      </c>
      <c r="G2135" s="3" t="s">
        <v>11</v>
      </c>
      <c r="H2135" s="3" t="s">
        <v>52</v>
      </c>
      <c r="I2135" s="3" t="s">
        <v>2</v>
      </c>
      <c r="J2135" s="3" t="s">
        <v>13</v>
      </c>
      <c r="K2135" s="3" t="s">
        <v>23</v>
      </c>
      <c r="L2135" s="3" t="s">
        <v>51</v>
      </c>
      <c r="M2135" s="7">
        <v>1</v>
      </c>
      <c r="N2135" s="4">
        <v>123.11</v>
      </c>
      <c r="O2135" s="5">
        <v>0</v>
      </c>
      <c r="P2135" s="4">
        <v>58.99</v>
      </c>
      <c r="Q2135" s="4">
        <f t="shared" si="132"/>
        <v>123.11</v>
      </c>
      <c r="R2135" s="4">
        <f t="shared" si="133"/>
        <v>58.99</v>
      </c>
      <c r="S2135" s="4">
        <f t="shared" si="134"/>
        <v>64.12</v>
      </c>
      <c r="T2135" s="6">
        <f t="shared" si="135"/>
        <v>0.52083502558687356</v>
      </c>
    </row>
    <row r="2136" spans="1:20" ht="15.6">
      <c r="A2136" s="2">
        <v>2867</v>
      </c>
      <c r="B2136" s="10">
        <v>46312</v>
      </c>
      <c r="C2136" s="3">
        <f>YEAR(SalesDataTable[[#This Row],[Order Date]])</f>
        <v>2026</v>
      </c>
      <c r="D2136" s="13" t="str">
        <f>"Q"&amp;ROUNDUP(MONTH(SalesDataTable[[#This Row],[Order Date]])/3,0)</f>
        <v>Q4</v>
      </c>
      <c r="E2136" s="13">
        <f>MONTH(SalesDataTable[[#This Row],[Order Date]])</f>
        <v>10</v>
      </c>
      <c r="F2136" s="3" t="str">
        <f>TEXT(SalesDataTable[[#This Row],[Order Date]],"mmm")</f>
        <v>Oct</v>
      </c>
      <c r="G2136" s="3" t="s">
        <v>6</v>
      </c>
      <c r="H2136" s="3" t="s">
        <v>27</v>
      </c>
      <c r="I2136" s="3" t="s">
        <v>2</v>
      </c>
      <c r="J2136" s="3" t="s">
        <v>13</v>
      </c>
      <c r="K2136" s="3" t="s">
        <v>23</v>
      </c>
      <c r="L2136" s="3" t="s">
        <v>40</v>
      </c>
      <c r="M2136" s="7">
        <v>1</v>
      </c>
      <c r="N2136" s="4">
        <v>81.239999999999995</v>
      </c>
      <c r="O2136" s="5">
        <v>0</v>
      </c>
      <c r="P2136" s="4">
        <v>38.65</v>
      </c>
      <c r="Q2136" s="4">
        <f t="shared" si="132"/>
        <v>81.239999999999995</v>
      </c>
      <c r="R2136" s="4">
        <f t="shared" si="133"/>
        <v>38.65</v>
      </c>
      <c r="S2136" s="4">
        <f t="shared" si="134"/>
        <v>42.589999999999996</v>
      </c>
      <c r="T2136" s="6">
        <f t="shared" si="135"/>
        <v>0.52424913835548992</v>
      </c>
    </row>
    <row r="2137" spans="1:20" ht="15.6">
      <c r="A2137" s="2">
        <v>3335</v>
      </c>
      <c r="B2137" s="10">
        <v>46312</v>
      </c>
      <c r="C2137" s="3">
        <f>YEAR(SalesDataTable[[#This Row],[Order Date]])</f>
        <v>2026</v>
      </c>
      <c r="D2137" s="13" t="str">
        <f>"Q"&amp;ROUNDUP(MONTH(SalesDataTable[[#This Row],[Order Date]])/3,0)</f>
        <v>Q4</v>
      </c>
      <c r="E2137" s="13">
        <f>MONTH(SalesDataTable[[#This Row],[Order Date]])</f>
        <v>10</v>
      </c>
      <c r="F2137" s="3" t="str">
        <f>TEXT(SalesDataTable[[#This Row],[Order Date]],"mmm")</f>
        <v>Oct</v>
      </c>
      <c r="G2137" s="3" t="s">
        <v>0</v>
      </c>
      <c r="H2137" s="3" t="s">
        <v>36</v>
      </c>
      <c r="I2137" s="3" t="s">
        <v>28</v>
      </c>
      <c r="J2137" s="3" t="s">
        <v>3</v>
      </c>
      <c r="K2137" s="3" t="s">
        <v>9</v>
      </c>
      <c r="L2137" s="3" t="s">
        <v>46</v>
      </c>
      <c r="M2137" s="7">
        <v>1</v>
      </c>
      <c r="N2137" s="4">
        <v>70.81</v>
      </c>
      <c r="O2137" s="5">
        <v>0.15</v>
      </c>
      <c r="P2137" s="4">
        <v>32.93</v>
      </c>
      <c r="Q2137" s="4">
        <f t="shared" si="132"/>
        <v>60.188499999999998</v>
      </c>
      <c r="R2137" s="4">
        <f t="shared" si="133"/>
        <v>32.93</v>
      </c>
      <c r="S2137" s="4">
        <f t="shared" si="134"/>
        <v>27.258499999999998</v>
      </c>
      <c r="T2137" s="6">
        <f t="shared" si="135"/>
        <v>0.45288551799762411</v>
      </c>
    </row>
    <row r="2138" spans="1:20" ht="15.6">
      <c r="A2138" s="2">
        <v>3770</v>
      </c>
      <c r="B2138" s="10">
        <v>46312</v>
      </c>
      <c r="C2138" s="3">
        <f>YEAR(SalesDataTable[[#This Row],[Order Date]])</f>
        <v>2026</v>
      </c>
      <c r="D2138" s="13" t="str">
        <f>"Q"&amp;ROUNDUP(MONTH(SalesDataTable[[#This Row],[Order Date]])/3,0)</f>
        <v>Q4</v>
      </c>
      <c r="E2138" s="13">
        <f>MONTH(SalesDataTable[[#This Row],[Order Date]])</f>
        <v>10</v>
      </c>
      <c r="F2138" s="3" t="str">
        <f>TEXT(SalesDataTable[[#This Row],[Order Date]],"mmm")</f>
        <v>Oct</v>
      </c>
      <c r="G2138" s="3" t="s">
        <v>20</v>
      </c>
      <c r="H2138" s="3" t="s">
        <v>47</v>
      </c>
      <c r="I2138" s="3" t="s">
        <v>2</v>
      </c>
      <c r="J2138" s="3" t="s">
        <v>16</v>
      </c>
      <c r="K2138" s="3" t="s">
        <v>23</v>
      </c>
      <c r="L2138" s="3" t="s">
        <v>29</v>
      </c>
      <c r="M2138" s="7">
        <v>6</v>
      </c>
      <c r="N2138" s="4">
        <v>200.26</v>
      </c>
      <c r="O2138" s="5">
        <v>0</v>
      </c>
      <c r="P2138" s="4">
        <v>106.71</v>
      </c>
      <c r="Q2138" s="4">
        <f t="shared" si="132"/>
        <v>1201.56</v>
      </c>
      <c r="R2138" s="4">
        <f t="shared" si="133"/>
        <v>640.26</v>
      </c>
      <c r="S2138" s="4">
        <f t="shared" si="134"/>
        <v>561.29999999999995</v>
      </c>
      <c r="T2138" s="6">
        <f t="shared" si="135"/>
        <v>0.46714271447118744</v>
      </c>
    </row>
    <row r="2139" spans="1:20" ht="15.6">
      <c r="A2139" s="2">
        <v>4065</v>
      </c>
      <c r="B2139" s="10">
        <v>46312</v>
      </c>
      <c r="C2139" s="3">
        <f>YEAR(SalesDataTable[[#This Row],[Order Date]])</f>
        <v>2026</v>
      </c>
      <c r="D2139" s="13" t="str">
        <f>"Q"&amp;ROUNDUP(MONTH(SalesDataTable[[#This Row],[Order Date]])/3,0)</f>
        <v>Q4</v>
      </c>
      <c r="E2139" s="13">
        <f>MONTH(SalesDataTable[[#This Row],[Order Date]])</f>
        <v>10</v>
      </c>
      <c r="F2139" s="3" t="str">
        <f>TEXT(SalesDataTable[[#This Row],[Order Date]],"mmm")</f>
        <v>Oct</v>
      </c>
      <c r="G2139" s="3" t="s">
        <v>20</v>
      </c>
      <c r="H2139" s="3" t="s">
        <v>21</v>
      </c>
      <c r="I2139" s="3" t="s">
        <v>2</v>
      </c>
      <c r="J2139" s="3" t="s">
        <v>13</v>
      </c>
      <c r="K2139" s="3" t="s">
        <v>34</v>
      </c>
      <c r="L2139" s="3" t="s">
        <v>42</v>
      </c>
      <c r="M2139" s="7">
        <v>3</v>
      </c>
      <c r="N2139" s="4">
        <v>36.75</v>
      </c>
      <c r="O2139" s="5">
        <v>0.05</v>
      </c>
      <c r="P2139" s="4">
        <v>13.71</v>
      </c>
      <c r="Q2139" s="4">
        <f t="shared" si="132"/>
        <v>104.7375</v>
      </c>
      <c r="R2139" s="4">
        <f t="shared" si="133"/>
        <v>41.13</v>
      </c>
      <c r="S2139" s="4">
        <f t="shared" si="134"/>
        <v>63.607499999999995</v>
      </c>
      <c r="T2139" s="6">
        <f t="shared" si="135"/>
        <v>0.60730397422126747</v>
      </c>
    </row>
    <row r="2140" spans="1:20" ht="15.6">
      <c r="A2140" s="2">
        <v>4222</v>
      </c>
      <c r="B2140" s="10">
        <v>46312</v>
      </c>
      <c r="C2140" s="3">
        <f>YEAR(SalesDataTable[[#This Row],[Order Date]])</f>
        <v>2026</v>
      </c>
      <c r="D2140" s="13" t="str">
        <f>"Q"&amp;ROUNDUP(MONTH(SalesDataTable[[#This Row],[Order Date]])/3,0)</f>
        <v>Q4</v>
      </c>
      <c r="E2140" s="13">
        <f>MONTH(SalesDataTable[[#This Row],[Order Date]])</f>
        <v>10</v>
      </c>
      <c r="F2140" s="3" t="str">
        <f>TEXT(SalesDataTable[[#This Row],[Order Date]],"mmm")</f>
        <v>Oct</v>
      </c>
      <c r="G2140" s="3" t="s">
        <v>11</v>
      </c>
      <c r="H2140" s="3" t="s">
        <v>52</v>
      </c>
      <c r="I2140" s="3" t="s">
        <v>2</v>
      </c>
      <c r="J2140" s="3" t="s">
        <v>3</v>
      </c>
      <c r="K2140" s="3" t="s">
        <v>9</v>
      </c>
      <c r="L2140" s="3" t="s">
        <v>10</v>
      </c>
      <c r="M2140" s="7">
        <v>2</v>
      </c>
      <c r="N2140" s="4">
        <v>92.41</v>
      </c>
      <c r="O2140" s="5">
        <v>0.1</v>
      </c>
      <c r="P2140" s="4">
        <v>45.42</v>
      </c>
      <c r="Q2140" s="4">
        <f t="shared" si="132"/>
        <v>166.33799999999999</v>
      </c>
      <c r="R2140" s="4">
        <f t="shared" si="133"/>
        <v>90.84</v>
      </c>
      <c r="S2140" s="4">
        <f t="shared" si="134"/>
        <v>75.49799999999999</v>
      </c>
      <c r="T2140" s="6">
        <f t="shared" si="135"/>
        <v>0.4538830573891714</v>
      </c>
    </row>
    <row r="2141" spans="1:20" ht="15.6">
      <c r="A2141" s="2">
        <v>4304</v>
      </c>
      <c r="B2141" s="10">
        <v>46312</v>
      </c>
      <c r="C2141" s="3">
        <f>YEAR(SalesDataTable[[#This Row],[Order Date]])</f>
        <v>2026</v>
      </c>
      <c r="D2141" s="13" t="str">
        <f>"Q"&amp;ROUNDUP(MONTH(SalesDataTable[[#This Row],[Order Date]])/3,0)</f>
        <v>Q4</v>
      </c>
      <c r="E2141" s="13">
        <f>MONTH(SalesDataTable[[#This Row],[Order Date]])</f>
        <v>10</v>
      </c>
      <c r="F2141" s="3" t="str">
        <f>TEXT(SalesDataTable[[#This Row],[Order Date]],"mmm")</f>
        <v>Oct</v>
      </c>
      <c r="G2141" s="3" t="s">
        <v>6</v>
      </c>
      <c r="H2141" s="3" t="s">
        <v>49</v>
      </c>
      <c r="I2141" s="3" t="s">
        <v>19</v>
      </c>
      <c r="J2141" s="3" t="s">
        <v>13</v>
      </c>
      <c r="K2141" s="3" t="s">
        <v>34</v>
      </c>
      <c r="L2141" s="3" t="s">
        <v>35</v>
      </c>
      <c r="M2141" s="7">
        <v>1</v>
      </c>
      <c r="N2141" s="4">
        <v>40.67</v>
      </c>
      <c r="O2141" s="5">
        <v>0</v>
      </c>
      <c r="P2141" s="4">
        <v>15.09</v>
      </c>
      <c r="Q2141" s="4">
        <f t="shared" si="132"/>
        <v>40.67</v>
      </c>
      <c r="R2141" s="4">
        <f t="shared" si="133"/>
        <v>15.09</v>
      </c>
      <c r="S2141" s="4">
        <f t="shared" si="134"/>
        <v>25.580000000000002</v>
      </c>
      <c r="T2141" s="6">
        <f t="shared" si="135"/>
        <v>0.62896483894762722</v>
      </c>
    </row>
    <row r="2142" spans="1:20" ht="15.6">
      <c r="A2142" s="2">
        <v>109</v>
      </c>
      <c r="B2142" s="10">
        <v>46313</v>
      </c>
      <c r="C2142" s="3">
        <f>YEAR(SalesDataTable[[#This Row],[Order Date]])</f>
        <v>2026</v>
      </c>
      <c r="D2142" s="13" t="str">
        <f>"Q"&amp;ROUNDUP(MONTH(SalesDataTable[[#This Row],[Order Date]])/3,0)</f>
        <v>Q4</v>
      </c>
      <c r="E2142" s="13">
        <f>MONTH(SalesDataTable[[#This Row],[Order Date]])</f>
        <v>10</v>
      </c>
      <c r="F2142" s="3" t="str">
        <f>TEXT(SalesDataTable[[#This Row],[Order Date]],"mmm")</f>
        <v>Oct</v>
      </c>
      <c r="G2142" s="3" t="s">
        <v>6</v>
      </c>
      <c r="H2142" s="3" t="s">
        <v>7</v>
      </c>
      <c r="I2142" s="3" t="s">
        <v>2</v>
      </c>
      <c r="J2142" s="3" t="s">
        <v>3</v>
      </c>
      <c r="K2142" s="3" t="s">
        <v>9</v>
      </c>
      <c r="L2142" s="3" t="s">
        <v>10</v>
      </c>
      <c r="M2142" s="7">
        <v>1</v>
      </c>
      <c r="N2142" s="4">
        <v>90.09</v>
      </c>
      <c r="O2142" s="5">
        <v>0</v>
      </c>
      <c r="P2142" s="4">
        <v>45.17</v>
      </c>
      <c r="Q2142" s="4">
        <f t="shared" si="132"/>
        <v>90.09</v>
      </c>
      <c r="R2142" s="4">
        <f t="shared" si="133"/>
        <v>45.17</v>
      </c>
      <c r="S2142" s="4">
        <f t="shared" si="134"/>
        <v>44.92</v>
      </c>
      <c r="T2142" s="6">
        <f t="shared" si="135"/>
        <v>0.49861249861249862</v>
      </c>
    </row>
    <row r="2143" spans="1:20" ht="15.6">
      <c r="A2143" s="2">
        <v>744</v>
      </c>
      <c r="B2143" s="10">
        <v>46313</v>
      </c>
      <c r="C2143" s="3">
        <f>YEAR(SalesDataTable[[#This Row],[Order Date]])</f>
        <v>2026</v>
      </c>
      <c r="D2143" s="13" t="str">
        <f>"Q"&amp;ROUNDUP(MONTH(SalesDataTable[[#This Row],[Order Date]])/3,0)</f>
        <v>Q4</v>
      </c>
      <c r="E2143" s="13">
        <f>MONTH(SalesDataTable[[#This Row],[Order Date]])</f>
        <v>10</v>
      </c>
      <c r="F2143" s="3" t="str">
        <f>TEXT(SalesDataTable[[#This Row],[Order Date]],"mmm")</f>
        <v>Oct</v>
      </c>
      <c r="G2143" s="3" t="s">
        <v>11</v>
      </c>
      <c r="H2143" s="3" t="s">
        <v>39</v>
      </c>
      <c r="I2143" s="3" t="s">
        <v>2</v>
      </c>
      <c r="J2143" s="3" t="s">
        <v>3</v>
      </c>
      <c r="K2143" s="3" t="s">
        <v>14</v>
      </c>
      <c r="L2143" s="3" t="s">
        <v>15</v>
      </c>
      <c r="M2143" s="7">
        <v>1</v>
      </c>
      <c r="N2143" s="4">
        <v>36.83</v>
      </c>
      <c r="O2143" s="5">
        <v>0</v>
      </c>
      <c r="P2143" s="4">
        <v>13.64</v>
      </c>
      <c r="Q2143" s="4">
        <f t="shared" si="132"/>
        <v>36.83</v>
      </c>
      <c r="R2143" s="4">
        <f t="shared" si="133"/>
        <v>13.64</v>
      </c>
      <c r="S2143" s="4">
        <f t="shared" si="134"/>
        <v>23.189999999999998</v>
      </c>
      <c r="T2143" s="6">
        <f t="shared" si="135"/>
        <v>0.62964974205810476</v>
      </c>
    </row>
    <row r="2144" spans="1:20" ht="15.6">
      <c r="A2144" s="2">
        <v>960</v>
      </c>
      <c r="B2144" s="10">
        <v>46313</v>
      </c>
      <c r="C2144" s="3">
        <f>YEAR(SalesDataTable[[#This Row],[Order Date]])</f>
        <v>2026</v>
      </c>
      <c r="D2144" s="13" t="str">
        <f>"Q"&amp;ROUNDUP(MONTH(SalesDataTable[[#This Row],[Order Date]])/3,0)</f>
        <v>Q4</v>
      </c>
      <c r="E2144" s="13">
        <f>MONTH(SalesDataTable[[#This Row],[Order Date]])</f>
        <v>10</v>
      </c>
      <c r="F2144" s="3" t="str">
        <f>TEXT(SalesDataTable[[#This Row],[Order Date]],"mmm")</f>
        <v>Oct</v>
      </c>
      <c r="G2144" s="3" t="s">
        <v>6</v>
      </c>
      <c r="H2144" s="3" t="s">
        <v>43</v>
      </c>
      <c r="I2144" s="3" t="s">
        <v>28</v>
      </c>
      <c r="J2144" s="3" t="s">
        <v>3</v>
      </c>
      <c r="K2144" s="3" t="s">
        <v>23</v>
      </c>
      <c r="L2144" s="3" t="s">
        <v>29</v>
      </c>
      <c r="M2144" s="7">
        <v>5</v>
      </c>
      <c r="N2144" s="4">
        <v>196.37</v>
      </c>
      <c r="O2144" s="5">
        <v>0.05</v>
      </c>
      <c r="P2144" s="4">
        <v>103.51</v>
      </c>
      <c r="Q2144" s="4">
        <f t="shared" si="132"/>
        <v>932.75749999999994</v>
      </c>
      <c r="R2144" s="4">
        <f t="shared" si="133"/>
        <v>517.55000000000007</v>
      </c>
      <c r="S2144" s="4">
        <f t="shared" si="134"/>
        <v>415.20749999999987</v>
      </c>
      <c r="T2144" s="6">
        <f t="shared" si="135"/>
        <v>0.44513981393877816</v>
      </c>
    </row>
    <row r="2145" spans="1:20" ht="15.6">
      <c r="A2145" s="2">
        <v>1389</v>
      </c>
      <c r="B2145" s="10">
        <v>46313</v>
      </c>
      <c r="C2145" s="3">
        <f>YEAR(SalesDataTable[[#This Row],[Order Date]])</f>
        <v>2026</v>
      </c>
      <c r="D2145" s="13" t="str">
        <f>"Q"&amp;ROUNDUP(MONTH(SalesDataTable[[#This Row],[Order Date]])/3,0)</f>
        <v>Q4</v>
      </c>
      <c r="E2145" s="13">
        <f>MONTH(SalesDataTable[[#This Row],[Order Date]])</f>
        <v>10</v>
      </c>
      <c r="F2145" s="3" t="str">
        <f>TEXT(SalesDataTable[[#This Row],[Order Date]],"mmm")</f>
        <v>Oct</v>
      </c>
      <c r="G2145" s="3" t="s">
        <v>0</v>
      </c>
      <c r="H2145" s="3" t="s">
        <v>50</v>
      </c>
      <c r="I2145" s="3" t="s">
        <v>2</v>
      </c>
      <c r="J2145" s="3" t="s">
        <v>13</v>
      </c>
      <c r="K2145" s="3" t="s">
        <v>9</v>
      </c>
      <c r="L2145" s="3" t="s">
        <v>10</v>
      </c>
      <c r="M2145" s="7">
        <v>2</v>
      </c>
      <c r="N2145" s="4">
        <v>93.73</v>
      </c>
      <c r="O2145" s="5">
        <v>0</v>
      </c>
      <c r="P2145" s="4">
        <v>44.79</v>
      </c>
      <c r="Q2145" s="4">
        <f t="shared" si="132"/>
        <v>187.46</v>
      </c>
      <c r="R2145" s="4">
        <f t="shared" si="133"/>
        <v>89.58</v>
      </c>
      <c r="S2145" s="4">
        <f t="shared" si="134"/>
        <v>97.88000000000001</v>
      </c>
      <c r="T2145" s="6">
        <f t="shared" si="135"/>
        <v>0.52213805611863873</v>
      </c>
    </row>
    <row r="2146" spans="1:20" ht="15.6">
      <c r="A2146" s="2">
        <v>1493</v>
      </c>
      <c r="B2146" s="10">
        <v>46313</v>
      </c>
      <c r="C2146" s="3">
        <f>YEAR(SalesDataTable[[#This Row],[Order Date]])</f>
        <v>2026</v>
      </c>
      <c r="D2146" s="13" t="str">
        <f>"Q"&amp;ROUNDUP(MONTH(SalesDataTable[[#This Row],[Order Date]])/3,0)</f>
        <v>Q4</v>
      </c>
      <c r="E2146" s="13">
        <f>MONTH(SalesDataTable[[#This Row],[Order Date]])</f>
        <v>10</v>
      </c>
      <c r="F2146" s="3" t="str">
        <f>TEXT(SalesDataTable[[#This Row],[Order Date]],"mmm")</f>
        <v>Oct</v>
      </c>
      <c r="G2146" s="3" t="s">
        <v>11</v>
      </c>
      <c r="H2146" s="3" t="s">
        <v>39</v>
      </c>
      <c r="I2146" s="3" t="s">
        <v>2</v>
      </c>
      <c r="J2146" s="3" t="s">
        <v>16</v>
      </c>
      <c r="K2146" s="3" t="s">
        <v>14</v>
      </c>
      <c r="L2146" s="3" t="s">
        <v>15</v>
      </c>
      <c r="M2146" s="7">
        <v>1</v>
      </c>
      <c r="N2146" s="4">
        <v>36.46</v>
      </c>
      <c r="O2146" s="5">
        <v>0.05</v>
      </c>
      <c r="P2146" s="4">
        <v>13.35</v>
      </c>
      <c r="Q2146" s="4">
        <f t="shared" si="132"/>
        <v>34.637</v>
      </c>
      <c r="R2146" s="4">
        <f t="shared" si="133"/>
        <v>13.35</v>
      </c>
      <c r="S2146" s="4">
        <f t="shared" si="134"/>
        <v>21.286999999999999</v>
      </c>
      <c r="T2146" s="6">
        <f t="shared" si="135"/>
        <v>0.61457401045125148</v>
      </c>
    </row>
    <row r="2147" spans="1:20" ht="15.6">
      <c r="A2147" s="2">
        <v>1967</v>
      </c>
      <c r="B2147" s="10">
        <v>46313</v>
      </c>
      <c r="C2147" s="3">
        <f>YEAR(SalesDataTable[[#This Row],[Order Date]])</f>
        <v>2026</v>
      </c>
      <c r="D2147" s="13" t="str">
        <f>"Q"&amp;ROUNDUP(MONTH(SalesDataTable[[#This Row],[Order Date]])/3,0)</f>
        <v>Q4</v>
      </c>
      <c r="E2147" s="13">
        <f>MONTH(SalesDataTable[[#This Row],[Order Date]])</f>
        <v>10</v>
      </c>
      <c r="F2147" s="3" t="str">
        <f>TEXT(SalesDataTable[[#This Row],[Order Date]],"mmm")</f>
        <v>Oct</v>
      </c>
      <c r="G2147" s="3" t="s">
        <v>6</v>
      </c>
      <c r="H2147" s="3" t="s">
        <v>49</v>
      </c>
      <c r="I2147" s="3" t="s">
        <v>2</v>
      </c>
      <c r="J2147" s="3" t="s">
        <v>3</v>
      </c>
      <c r="K2147" s="3" t="s">
        <v>23</v>
      </c>
      <c r="L2147" s="3" t="s">
        <v>51</v>
      </c>
      <c r="M2147" s="7">
        <v>2</v>
      </c>
      <c r="N2147" s="4">
        <v>125.91</v>
      </c>
      <c r="O2147" s="5">
        <v>0</v>
      </c>
      <c r="P2147" s="4">
        <v>61.95</v>
      </c>
      <c r="Q2147" s="4">
        <f t="shared" si="132"/>
        <v>251.82</v>
      </c>
      <c r="R2147" s="4">
        <f t="shared" si="133"/>
        <v>123.9</v>
      </c>
      <c r="S2147" s="4">
        <f t="shared" si="134"/>
        <v>127.91999999999999</v>
      </c>
      <c r="T2147" s="6">
        <f t="shared" si="135"/>
        <v>0.50798189182749576</v>
      </c>
    </row>
    <row r="2148" spans="1:20" ht="15.6">
      <c r="A2148" s="2">
        <v>2132</v>
      </c>
      <c r="B2148" s="10">
        <v>46313</v>
      </c>
      <c r="C2148" s="3">
        <f>YEAR(SalesDataTable[[#This Row],[Order Date]])</f>
        <v>2026</v>
      </c>
      <c r="D2148" s="13" t="str">
        <f>"Q"&amp;ROUNDUP(MONTH(SalesDataTable[[#This Row],[Order Date]])/3,0)</f>
        <v>Q4</v>
      </c>
      <c r="E2148" s="13">
        <f>MONTH(SalesDataTable[[#This Row],[Order Date]])</f>
        <v>10</v>
      </c>
      <c r="F2148" s="3" t="str">
        <f>TEXT(SalesDataTable[[#This Row],[Order Date]],"mmm")</f>
        <v>Oct</v>
      </c>
      <c r="G2148" s="3" t="s">
        <v>20</v>
      </c>
      <c r="H2148" s="3" t="s">
        <v>33</v>
      </c>
      <c r="I2148" s="3" t="s">
        <v>19</v>
      </c>
      <c r="J2148" s="3" t="s">
        <v>13</v>
      </c>
      <c r="K2148" s="3" t="s">
        <v>9</v>
      </c>
      <c r="L2148" s="3" t="s">
        <v>10</v>
      </c>
      <c r="M2148" s="7">
        <v>1</v>
      </c>
      <c r="N2148" s="4">
        <v>92.56</v>
      </c>
      <c r="O2148" s="5">
        <v>0.1</v>
      </c>
      <c r="P2148" s="4">
        <v>44.23</v>
      </c>
      <c r="Q2148" s="4">
        <f t="shared" si="132"/>
        <v>83.304000000000002</v>
      </c>
      <c r="R2148" s="4">
        <f t="shared" si="133"/>
        <v>44.23</v>
      </c>
      <c r="S2148" s="4">
        <f t="shared" si="134"/>
        <v>39.074000000000005</v>
      </c>
      <c r="T2148" s="6">
        <f t="shared" si="135"/>
        <v>0.46905310669355621</v>
      </c>
    </row>
    <row r="2149" spans="1:20" ht="15.6">
      <c r="A2149" s="2">
        <v>2882</v>
      </c>
      <c r="B2149" s="10">
        <v>46313</v>
      </c>
      <c r="C2149" s="3">
        <f>YEAR(SalesDataTable[[#This Row],[Order Date]])</f>
        <v>2026</v>
      </c>
      <c r="D2149" s="13" t="str">
        <f>"Q"&amp;ROUNDUP(MONTH(SalesDataTable[[#This Row],[Order Date]])/3,0)</f>
        <v>Q4</v>
      </c>
      <c r="E2149" s="13">
        <f>MONTH(SalesDataTable[[#This Row],[Order Date]])</f>
        <v>10</v>
      </c>
      <c r="F2149" s="3" t="str">
        <f>TEXT(SalesDataTable[[#This Row],[Order Date]],"mmm")</f>
        <v>Oct</v>
      </c>
      <c r="G2149" s="3" t="s">
        <v>20</v>
      </c>
      <c r="H2149" s="3" t="s">
        <v>33</v>
      </c>
      <c r="I2149" s="3" t="s">
        <v>28</v>
      </c>
      <c r="J2149" s="3" t="s">
        <v>13</v>
      </c>
      <c r="K2149" s="3" t="s">
        <v>9</v>
      </c>
      <c r="L2149" s="3" t="s">
        <v>46</v>
      </c>
      <c r="M2149" s="7">
        <v>4</v>
      </c>
      <c r="N2149" s="4">
        <v>70.02</v>
      </c>
      <c r="O2149" s="5">
        <v>0</v>
      </c>
      <c r="P2149" s="4">
        <v>32.86</v>
      </c>
      <c r="Q2149" s="4">
        <f t="shared" si="132"/>
        <v>280.08</v>
      </c>
      <c r="R2149" s="4">
        <f t="shared" si="133"/>
        <v>131.44</v>
      </c>
      <c r="S2149" s="4">
        <f t="shared" si="134"/>
        <v>148.63999999999999</v>
      </c>
      <c r="T2149" s="6">
        <f t="shared" si="135"/>
        <v>0.53070551271065403</v>
      </c>
    </row>
    <row r="2150" spans="1:20" ht="15.6">
      <c r="A2150" s="2">
        <v>3345</v>
      </c>
      <c r="B2150" s="10">
        <v>46313</v>
      </c>
      <c r="C2150" s="3">
        <f>YEAR(SalesDataTable[[#This Row],[Order Date]])</f>
        <v>2026</v>
      </c>
      <c r="D2150" s="13" t="str">
        <f>"Q"&amp;ROUNDUP(MONTH(SalesDataTable[[#This Row],[Order Date]])/3,0)</f>
        <v>Q4</v>
      </c>
      <c r="E2150" s="13">
        <f>MONTH(SalesDataTable[[#This Row],[Order Date]])</f>
        <v>10</v>
      </c>
      <c r="F2150" s="3" t="str">
        <f>TEXT(SalesDataTable[[#This Row],[Order Date]],"mmm")</f>
        <v>Oct</v>
      </c>
      <c r="G2150" s="3" t="s">
        <v>0</v>
      </c>
      <c r="H2150" s="3" t="s">
        <v>50</v>
      </c>
      <c r="I2150" s="3" t="s">
        <v>2</v>
      </c>
      <c r="J2150" s="3" t="s">
        <v>3</v>
      </c>
      <c r="K2150" s="3" t="s">
        <v>4</v>
      </c>
      <c r="L2150" s="3" t="s">
        <v>22</v>
      </c>
      <c r="M2150" s="7">
        <v>3</v>
      </c>
      <c r="N2150" s="4">
        <v>51.62</v>
      </c>
      <c r="O2150" s="5">
        <v>0.1</v>
      </c>
      <c r="P2150" s="4">
        <v>22.94</v>
      </c>
      <c r="Q2150" s="4">
        <f t="shared" si="132"/>
        <v>139.374</v>
      </c>
      <c r="R2150" s="4">
        <f t="shared" si="133"/>
        <v>68.820000000000007</v>
      </c>
      <c r="S2150" s="4">
        <f t="shared" si="134"/>
        <v>70.553999999999988</v>
      </c>
      <c r="T2150" s="6">
        <f t="shared" si="135"/>
        <v>0.50622067243531788</v>
      </c>
    </row>
    <row r="2151" spans="1:20" ht="15.6">
      <c r="A2151" s="2">
        <v>4089</v>
      </c>
      <c r="B2151" s="10">
        <v>46313</v>
      </c>
      <c r="C2151" s="3">
        <f>YEAR(SalesDataTable[[#This Row],[Order Date]])</f>
        <v>2026</v>
      </c>
      <c r="D2151" s="13" t="str">
        <f>"Q"&amp;ROUNDUP(MONTH(SalesDataTable[[#This Row],[Order Date]])/3,0)</f>
        <v>Q4</v>
      </c>
      <c r="E2151" s="13">
        <f>MONTH(SalesDataTable[[#This Row],[Order Date]])</f>
        <v>10</v>
      </c>
      <c r="F2151" s="3" t="str">
        <f>TEXT(SalesDataTable[[#This Row],[Order Date]],"mmm")</f>
        <v>Oct</v>
      </c>
      <c r="G2151" s="3" t="s">
        <v>11</v>
      </c>
      <c r="H2151" s="3" t="s">
        <v>12</v>
      </c>
      <c r="I2151" s="3" t="s">
        <v>2</v>
      </c>
      <c r="J2151" s="3" t="s">
        <v>13</v>
      </c>
      <c r="K2151" s="3" t="s">
        <v>23</v>
      </c>
      <c r="L2151" s="3" t="s">
        <v>29</v>
      </c>
      <c r="M2151" s="7">
        <v>1</v>
      </c>
      <c r="N2151" s="4">
        <v>196.39</v>
      </c>
      <c r="O2151" s="5">
        <v>0</v>
      </c>
      <c r="P2151" s="4">
        <v>104.66</v>
      </c>
      <c r="Q2151" s="4">
        <f t="shared" si="132"/>
        <v>196.39</v>
      </c>
      <c r="R2151" s="4">
        <f t="shared" si="133"/>
        <v>104.66</v>
      </c>
      <c r="S2151" s="4">
        <f t="shared" si="134"/>
        <v>91.72999999999999</v>
      </c>
      <c r="T2151" s="6">
        <f t="shared" si="135"/>
        <v>0.46708080859514228</v>
      </c>
    </row>
    <row r="2152" spans="1:20" ht="15.6">
      <c r="A2152" s="2">
        <v>4119</v>
      </c>
      <c r="B2152" s="10">
        <v>46313</v>
      </c>
      <c r="C2152" s="3">
        <f>YEAR(SalesDataTable[[#This Row],[Order Date]])</f>
        <v>2026</v>
      </c>
      <c r="D2152" s="13" t="str">
        <f>"Q"&amp;ROUNDUP(MONTH(SalesDataTable[[#This Row],[Order Date]])/3,0)</f>
        <v>Q4</v>
      </c>
      <c r="E2152" s="13">
        <f>MONTH(SalesDataTable[[#This Row],[Order Date]])</f>
        <v>10</v>
      </c>
      <c r="F2152" s="3" t="str">
        <f>TEXT(SalesDataTable[[#This Row],[Order Date]],"mmm")</f>
        <v>Oct</v>
      </c>
      <c r="G2152" s="3" t="s">
        <v>20</v>
      </c>
      <c r="H2152" s="3" t="s">
        <v>33</v>
      </c>
      <c r="I2152" s="3" t="s">
        <v>8</v>
      </c>
      <c r="J2152" s="3" t="s">
        <v>16</v>
      </c>
      <c r="K2152" s="3" t="s">
        <v>34</v>
      </c>
      <c r="L2152" s="3" t="s">
        <v>35</v>
      </c>
      <c r="M2152" s="7">
        <v>10</v>
      </c>
      <c r="N2152" s="4">
        <v>41.26</v>
      </c>
      <c r="O2152" s="5">
        <v>0.1</v>
      </c>
      <c r="P2152" s="4">
        <v>15.06</v>
      </c>
      <c r="Q2152" s="4">
        <f t="shared" si="132"/>
        <v>371.34</v>
      </c>
      <c r="R2152" s="4">
        <f t="shared" si="133"/>
        <v>150.6</v>
      </c>
      <c r="S2152" s="4">
        <f t="shared" si="134"/>
        <v>220.73999999999998</v>
      </c>
      <c r="T2152" s="6">
        <f t="shared" si="135"/>
        <v>0.59444175149458711</v>
      </c>
    </row>
    <row r="2153" spans="1:20" ht="15.6">
      <c r="A2153" s="2">
        <v>4968</v>
      </c>
      <c r="B2153" s="10">
        <v>46313</v>
      </c>
      <c r="C2153" s="3">
        <f>YEAR(SalesDataTable[[#This Row],[Order Date]])</f>
        <v>2026</v>
      </c>
      <c r="D2153" s="13" t="str">
        <f>"Q"&amp;ROUNDUP(MONTH(SalesDataTable[[#This Row],[Order Date]])/3,0)</f>
        <v>Q4</v>
      </c>
      <c r="E2153" s="13">
        <f>MONTH(SalesDataTable[[#This Row],[Order Date]])</f>
        <v>10</v>
      </c>
      <c r="F2153" s="3" t="str">
        <f>TEXT(SalesDataTable[[#This Row],[Order Date]],"mmm")</f>
        <v>Oct</v>
      </c>
      <c r="G2153" s="3" t="s">
        <v>11</v>
      </c>
      <c r="H2153" s="3" t="s">
        <v>18</v>
      </c>
      <c r="I2153" s="3" t="s">
        <v>28</v>
      </c>
      <c r="J2153" s="3" t="s">
        <v>13</v>
      </c>
      <c r="K2153" s="3" t="s">
        <v>14</v>
      </c>
      <c r="L2153" s="3" t="s">
        <v>15</v>
      </c>
      <c r="M2153" s="7">
        <v>1</v>
      </c>
      <c r="N2153" s="4">
        <v>35.549999999999997</v>
      </c>
      <c r="O2153" s="5">
        <v>0.05</v>
      </c>
      <c r="P2153" s="4">
        <v>13.44</v>
      </c>
      <c r="Q2153" s="4">
        <f t="shared" si="132"/>
        <v>33.772499999999994</v>
      </c>
      <c r="R2153" s="4">
        <f t="shared" si="133"/>
        <v>13.44</v>
      </c>
      <c r="S2153" s="4">
        <f t="shared" si="134"/>
        <v>20.332499999999996</v>
      </c>
      <c r="T2153" s="6">
        <f t="shared" si="135"/>
        <v>0.60204308238951809</v>
      </c>
    </row>
    <row r="2154" spans="1:20" ht="15.6">
      <c r="A2154" s="2">
        <v>5197</v>
      </c>
      <c r="B2154" s="10">
        <v>46313</v>
      </c>
      <c r="C2154" s="3">
        <f>YEAR(SalesDataTable[[#This Row],[Order Date]])</f>
        <v>2026</v>
      </c>
      <c r="D2154" s="13" t="str">
        <f>"Q"&amp;ROUNDUP(MONTH(SalesDataTable[[#This Row],[Order Date]])/3,0)</f>
        <v>Q4</v>
      </c>
      <c r="E2154" s="13">
        <f>MONTH(SalesDataTable[[#This Row],[Order Date]])</f>
        <v>10</v>
      </c>
      <c r="F2154" s="3" t="str">
        <f>TEXT(SalesDataTable[[#This Row],[Order Date]],"mmm")</f>
        <v>Oct</v>
      </c>
      <c r="G2154" s="3" t="s">
        <v>20</v>
      </c>
      <c r="H2154" s="3" t="s">
        <v>33</v>
      </c>
      <c r="I2154" s="3" t="s">
        <v>2</v>
      </c>
      <c r="J2154" s="3" t="s">
        <v>13</v>
      </c>
      <c r="K2154" s="3" t="s">
        <v>4</v>
      </c>
      <c r="L2154" s="3" t="s">
        <v>22</v>
      </c>
      <c r="M2154" s="7">
        <v>1</v>
      </c>
      <c r="N2154" s="4">
        <v>49.5</v>
      </c>
      <c r="O2154" s="5">
        <v>0</v>
      </c>
      <c r="P2154" s="4">
        <v>22.36</v>
      </c>
      <c r="Q2154" s="4">
        <f t="shared" si="132"/>
        <v>49.5</v>
      </c>
      <c r="R2154" s="4">
        <f t="shared" si="133"/>
        <v>22.36</v>
      </c>
      <c r="S2154" s="4">
        <f t="shared" si="134"/>
        <v>27.14</v>
      </c>
      <c r="T2154" s="6">
        <f t="shared" si="135"/>
        <v>0.54828282828282826</v>
      </c>
    </row>
    <row r="2155" spans="1:20" ht="15.6">
      <c r="A2155" s="2">
        <v>66</v>
      </c>
      <c r="B2155" s="10">
        <v>46314</v>
      </c>
      <c r="C2155" s="3">
        <f>YEAR(SalesDataTable[[#This Row],[Order Date]])</f>
        <v>2026</v>
      </c>
      <c r="D2155" s="13" t="str">
        <f>"Q"&amp;ROUNDUP(MONTH(SalesDataTable[[#This Row],[Order Date]])/3,0)</f>
        <v>Q4</v>
      </c>
      <c r="E2155" s="13">
        <f>MONTH(SalesDataTable[[#This Row],[Order Date]])</f>
        <v>10</v>
      </c>
      <c r="F2155" s="3" t="str">
        <f>TEXT(SalesDataTable[[#This Row],[Order Date]],"mmm")</f>
        <v>Oct</v>
      </c>
      <c r="G2155" s="3" t="s">
        <v>0</v>
      </c>
      <c r="H2155" s="3" t="s">
        <v>50</v>
      </c>
      <c r="I2155" s="3" t="s">
        <v>2</v>
      </c>
      <c r="J2155" s="3" t="s">
        <v>16</v>
      </c>
      <c r="K2155" s="3" t="s">
        <v>23</v>
      </c>
      <c r="L2155" s="3" t="s">
        <v>40</v>
      </c>
      <c r="M2155" s="7">
        <v>1</v>
      </c>
      <c r="N2155" s="4">
        <v>80.58</v>
      </c>
      <c r="O2155" s="5">
        <v>0</v>
      </c>
      <c r="P2155" s="4">
        <v>40.43</v>
      </c>
      <c r="Q2155" s="4">
        <f t="shared" si="132"/>
        <v>80.58</v>
      </c>
      <c r="R2155" s="4">
        <f t="shared" si="133"/>
        <v>40.43</v>
      </c>
      <c r="S2155" s="4">
        <f t="shared" si="134"/>
        <v>40.15</v>
      </c>
      <c r="T2155" s="6">
        <f t="shared" si="135"/>
        <v>0.49826259617771157</v>
      </c>
    </row>
    <row r="2156" spans="1:20" ht="15.6">
      <c r="A2156" s="2">
        <v>585</v>
      </c>
      <c r="B2156" s="10">
        <v>46314</v>
      </c>
      <c r="C2156" s="3">
        <f>YEAR(SalesDataTable[[#This Row],[Order Date]])</f>
        <v>2026</v>
      </c>
      <c r="D2156" s="13" t="str">
        <f>"Q"&amp;ROUNDUP(MONTH(SalesDataTable[[#This Row],[Order Date]])/3,0)</f>
        <v>Q4</v>
      </c>
      <c r="E2156" s="13">
        <f>MONTH(SalesDataTable[[#This Row],[Order Date]])</f>
        <v>10</v>
      </c>
      <c r="F2156" s="3" t="str">
        <f>TEXT(SalesDataTable[[#This Row],[Order Date]],"mmm")</f>
        <v>Oct</v>
      </c>
      <c r="G2156" s="3" t="s">
        <v>11</v>
      </c>
      <c r="H2156" s="3" t="s">
        <v>25</v>
      </c>
      <c r="I2156" s="3" t="s">
        <v>19</v>
      </c>
      <c r="J2156" s="3" t="s">
        <v>16</v>
      </c>
      <c r="K2156" s="3" t="s">
        <v>14</v>
      </c>
      <c r="L2156" s="3" t="s">
        <v>48</v>
      </c>
      <c r="M2156" s="7">
        <v>2</v>
      </c>
      <c r="N2156" s="4">
        <v>161.59</v>
      </c>
      <c r="O2156" s="5">
        <v>0.05</v>
      </c>
      <c r="P2156" s="4">
        <v>89.57</v>
      </c>
      <c r="Q2156" s="4">
        <f t="shared" si="132"/>
        <v>307.02100000000002</v>
      </c>
      <c r="R2156" s="4">
        <f t="shared" si="133"/>
        <v>179.14</v>
      </c>
      <c r="S2156" s="4">
        <f t="shared" si="134"/>
        <v>127.88100000000003</v>
      </c>
      <c r="T2156" s="6">
        <f t="shared" si="135"/>
        <v>0.41652199686666391</v>
      </c>
    </row>
    <row r="2157" spans="1:20" ht="15.6">
      <c r="A2157" s="2">
        <v>856</v>
      </c>
      <c r="B2157" s="10">
        <v>46314</v>
      </c>
      <c r="C2157" s="3">
        <f>YEAR(SalesDataTable[[#This Row],[Order Date]])</f>
        <v>2026</v>
      </c>
      <c r="D2157" s="13" t="str">
        <f>"Q"&amp;ROUNDUP(MONTH(SalesDataTable[[#This Row],[Order Date]])/3,0)</f>
        <v>Q4</v>
      </c>
      <c r="E2157" s="13">
        <f>MONTH(SalesDataTable[[#This Row],[Order Date]])</f>
        <v>10</v>
      </c>
      <c r="F2157" s="3" t="str">
        <f>TEXT(SalesDataTable[[#This Row],[Order Date]],"mmm")</f>
        <v>Oct</v>
      </c>
      <c r="G2157" s="3" t="s">
        <v>20</v>
      </c>
      <c r="H2157" s="3" t="s">
        <v>33</v>
      </c>
      <c r="I2157" s="3" t="s">
        <v>2</v>
      </c>
      <c r="J2157" s="3" t="s">
        <v>16</v>
      </c>
      <c r="K2157" s="3" t="s">
        <v>23</v>
      </c>
      <c r="L2157" s="3" t="s">
        <v>40</v>
      </c>
      <c r="M2157" s="7">
        <v>1</v>
      </c>
      <c r="N2157" s="4">
        <v>80.319999999999993</v>
      </c>
      <c r="O2157" s="5">
        <v>0</v>
      </c>
      <c r="P2157" s="4">
        <v>39.729999999999997</v>
      </c>
      <c r="Q2157" s="4">
        <f t="shared" si="132"/>
        <v>80.319999999999993</v>
      </c>
      <c r="R2157" s="4">
        <f t="shared" si="133"/>
        <v>39.729999999999997</v>
      </c>
      <c r="S2157" s="4">
        <f t="shared" si="134"/>
        <v>40.589999999999996</v>
      </c>
      <c r="T2157" s="6">
        <f t="shared" si="135"/>
        <v>0.50535358565737054</v>
      </c>
    </row>
    <row r="2158" spans="1:20" ht="15.6">
      <c r="A2158" s="2">
        <v>1793</v>
      </c>
      <c r="B2158" s="10">
        <v>46314</v>
      </c>
      <c r="C2158" s="3">
        <f>YEAR(SalesDataTable[[#This Row],[Order Date]])</f>
        <v>2026</v>
      </c>
      <c r="D2158" s="13" t="str">
        <f>"Q"&amp;ROUNDUP(MONTH(SalesDataTable[[#This Row],[Order Date]])/3,0)</f>
        <v>Q4</v>
      </c>
      <c r="E2158" s="13">
        <f>MONTH(SalesDataTable[[#This Row],[Order Date]])</f>
        <v>10</v>
      </c>
      <c r="F2158" s="3" t="str">
        <f>TEXT(SalesDataTable[[#This Row],[Order Date]],"mmm")</f>
        <v>Oct</v>
      </c>
      <c r="G2158" s="3" t="s">
        <v>0</v>
      </c>
      <c r="H2158" s="3" t="s">
        <v>36</v>
      </c>
      <c r="I2158" s="3" t="s">
        <v>28</v>
      </c>
      <c r="J2158" s="3" t="s">
        <v>13</v>
      </c>
      <c r="K2158" s="3" t="s">
        <v>14</v>
      </c>
      <c r="L2158" s="3" t="s">
        <v>48</v>
      </c>
      <c r="M2158" s="7">
        <v>1</v>
      </c>
      <c r="N2158" s="4">
        <v>164.25</v>
      </c>
      <c r="O2158" s="5">
        <v>0</v>
      </c>
      <c r="P2158" s="4">
        <v>86.6</v>
      </c>
      <c r="Q2158" s="4">
        <f t="shared" si="132"/>
        <v>164.25</v>
      </c>
      <c r="R2158" s="4">
        <f t="shared" si="133"/>
        <v>86.6</v>
      </c>
      <c r="S2158" s="4">
        <f t="shared" si="134"/>
        <v>77.650000000000006</v>
      </c>
      <c r="T2158" s="6">
        <f t="shared" si="135"/>
        <v>0.47275494672754947</v>
      </c>
    </row>
    <row r="2159" spans="1:20" ht="15.6">
      <c r="A2159" s="2">
        <v>4763</v>
      </c>
      <c r="B2159" s="10">
        <v>46314</v>
      </c>
      <c r="C2159" s="3">
        <f>YEAR(SalesDataTable[[#This Row],[Order Date]])</f>
        <v>2026</v>
      </c>
      <c r="D2159" s="13" t="str">
        <f>"Q"&amp;ROUNDUP(MONTH(SalesDataTable[[#This Row],[Order Date]])/3,0)</f>
        <v>Q4</v>
      </c>
      <c r="E2159" s="13">
        <f>MONTH(SalesDataTable[[#This Row],[Order Date]])</f>
        <v>10</v>
      </c>
      <c r="F2159" s="3" t="str">
        <f>TEXT(SalesDataTable[[#This Row],[Order Date]],"mmm")</f>
        <v>Oct</v>
      </c>
      <c r="G2159" s="3" t="s">
        <v>20</v>
      </c>
      <c r="H2159" s="3" t="s">
        <v>33</v>
      </c>
      <c r="I2159" s="3" t="s">
        <v>28</v>
      </c>
      <c r="J2159" s="3" t="s">
        <v>13</v>
      </c>
      <c r="K2159" s="3" t="s">
        <v>4</v>
      </c>
      <c r="L2159" s="3" t="s">
        <v>30</v>
      </c>
      <c r="M2159" s="7">
        <v>6</v>
      </c>
      <c r="N2159" s="4">
        <v>101.6</v>
      </c>
      <c r="O2159" s="5">
        <v>0</v>
      </c>
      <c r="P2159" s="4">
        <v>50.17</v>
      </c>
      <c r="Q2159" s="4">
        <f t="shared" si="132"/>
        <v>609.59999999999991</v>
      </c>
      <c r="R2159" s="4">
        <f t="shared" si="133"/>
        <v>301.02</v>
      </c>
      <c r="S2159" s="4">
        <f t="shared" si="134"/>
        <v>308.57999999999993</v>
      </c>
      <c r="T2159" s="6">
        <f t="shared" si="135"/>
        <v>0.50620078740157481</v>
      </c>
    </row>
    <row r="2160" spans="1:20" ht="15.6">
      <c r="A2160" s="2">
        <v>1716</v>
      </c>
      <c r="B2160" s="10">
        <v>46315</v>
      </c>
      <c r="C2160" s="3">
        <f>YEAR(SalesDataTable[[#This Row],[Order Date]])</f>
        <v>2026</v>
      </c>
      <c r="D2160" s="13" t="str">
        <f>"Q"&amp;ROUNDUP(MONTH(SalesDataTable[[#This Row],[Order Date]])/3,0)</f>
        <v>Q4</v>
      </c>
      <c r="E2160" s="13">
        <f>MONTH(SalesDataTable[[#This Row],[Order Date]])</f>
        <v>10</v>
      </c>
      <c r="F2160" s="3" t="str">
        <f>TEXT(SalesDataTable[[#This Row],[Order Date]],"mmm")</f>
        <v>Oct</v>
      </c>
      <c r="G2160" s="3" t="s">
        <v>0</v>
      </c>
      <c r="H2160" s="3" t="s">
        <v>1</v>
      </c>
      <c r="I2160" s="3" t="s">
        <v>19</v>
      </c>
      <c r="J2160" s="3" t="s">
        <v>3</v>
      </c>
      <c r="K2160" s="3" t="s">
        <v>34</v>
      </c>
      <c r="L2160" s="3" t="s">
        <v>42</v>
      </c>
      <c r="M2160" s="7">
        <v>5</v>
      </c>
      <c r="N2160" s="4">
        <v>35.99</v>
      </c>
      <c r="O2160" s="5">
        <v>0</v>
      </c>
      <c r="P2160" s="4">
        <v>14.19</v>
      </c>
      <c r="Q2160" s="4">
        <f t="shared" si="132"/>
        <v>179.95000000000002</v>
      </c>
      <c r="R2160" s="4">
        <f t="shared" si="133"/>
        <v>70.95</v>
      </c>
      <c r="S2160" s="4">
        <f t="shared" si="134"/>
        <v>109.00000000000001</v>
      </c>
      <c r="T2160" s="6">
        <f t="shared" si="135"/>
        <v>0.60572381217004723</v>
      </c>
    </row>
    <row r="2161" spans="1:20" ht="15.6">
      <c r="A2161" s="2">
        <v>1759</v>
      </c>
      <c r="B2161" s="10">
        <v>46315</v>
      </c>
      <c r="C2161" s="3">
        <f>YEAR(SalesDataTable[[#This Row],[Order Date]])</f>
        <v>2026</v>
      </c>
      <c r="D2161" s="13" t="str">
        <f>"Q"&amp;ROUNDUP(MONTH(SalesDataTable[[#This Row],[Order Date]])/3,0)</f>
        <v>Q4</v>
      </c>
      <c r="E2161" s="13">
        <f>MONTH(SalesDataTable[[#This Row],[Order Date]])</f>
        <v>10</v>
      </c>
      <c r="F2161" s="3" t="str">
        <f>TEXT(SalesDataTable[[#This Row],[Order Date]],"mmm")</f>
        <v>Oct</v>
      </c>
      <c r="G2161" s="3" t="s">
        <v>20</v>
      </c>
      <c r="H2161" s="3" t="s">
        <v>33</v>
      </c>
      <c r="I2161" s="3" t="s">
        <v>2</v>
      </c>
      <c r="J2161" s="3" t="s">
        <v>3</v>
      </c>
      <c r="K2161" s="3" t="s">
        <v>34</v>
      </c>
      <c r="L2161" s="3" t="s">
        <v>42</v>
      </c>
      <c r="M2161" s="7">
        <v>2</v>
      </c>
      <c r="N2161" s="4">
        <v>36.57</v>
      </c>
      <c r="O2161" s="5">
        <v>0.1</v>
      </c>
      <c r="P2161" s="4">
        <v>13.79</v>
      </c>
      <c r="Q2161" s="4">
        <f t="shared" si="132"/>
        <v>65.826000000000008</v>
      </c>
      <c r="R2161" s="4">
        <f t="shared" si="133"/>
        <v>27.58</v>
      </c>
      <c r="S2161" s="4">
        <f t="shared" si="134"/>
        <v>38.246000000000009</v>
      </c>
      <c r="T2161" s="6">
        <f t="shared" si="135"/>
        <v>0.58101661957281325</v>
      </c>
    </row>
    <row r="2162" spans="1:20" ht="15.6">
      <c r="A2162" s="2">
        <v>1811</v>
      </c>
      <c r="B2162" s="10">
        <v>46315</v>
      </c>
      <c r="C2162" s="3">
        <f>YEAR(SalesDataTable[[#This Row],[Order Date]])</f>
        <v>2026</v>
      </c>
      <c r="D2162" s="13" t="str">
        <f>"Q"&amp;ROUNDUP(MONTH(SalesDataTable[[#This Row],[Order Date]])/3,0)</f>
        <v>Q4</v>
      </c>
      <c r="E2162" s="13">
        <f>MONTH(SalesDataTable[[#This Row],[Order Date]])</f>
        <v>10</v>
      </c>
      <c r="F2162" s="3" t="str">
        <f>TEXT(SalesDataTable[[#This Row],[Order Date]],"mmm")</f>
        <v>Oct</v>
      </c>
      <c r="G2162" s="3" t="s">
        <v>6</v>
      </c>
      <c r="H2162" s="3" t="s">
        <v>27</v>
      </c>
      <c r="I2162" s="3" t="s">
        <v>2</v>
      </c>
      <c r="J2162" s="3" t="s">
        <v>13</v>
      </c>
      <c r="K2162" s="3" t="s">
        <v>4</v>
      </c>
      <c r="L2162" s="3" t="s">
        <v>26</v>
      </c>
      <c r="M2162" s="7">
        <v>1</v>
      </c>
      <c r="N2162" s="4">
        <v>40.99</v>
      </c>
      <c r="O2162" s="5">
        <v>0.1</v>
      </c>
      <c r="P2162" s="4">
        <v>17.16</v>
      </c>
      <c r="Q2162" s="4">
        <f t="shared" si="132"/>
        <v>36.891000000000005</v>
      </c>
      <c r="R2162" s="4">
        <f t="shared" si="133"/>
        <v>17.16</v>
      </c>
      <c r="S2162" s="4">
        <f t="shared" si="134"/>
        <v>19.731000000000005</v>
      </c>
      <c r="T2162" s="6">
        <f t="shared" si="135"/>
        <v>0.5348458973733432</v>
      </c>
    </row>
    <row r="2163" spans="1:20" ht="15.6">
      <c r="A2163" s="2">
        <v>2918</v>
      </c>
      <c r="B2163" s="10">
        <v>46315</v>
      </c>
      <c r="C2163" s="3">
        <f>YEAR(SalesDataTable[[#This Row],[Order Date]])</f>
        <v>2026</v>
      </c>
      <c r="D2163" s="13" t="str">
        <f>"Q"&amp;ROUNDUP(MONTH(SalesDataTable[[#This Row],[Order Date]])/3,0)</f>
        <v>Q4</v>
      </c>
      <c r="E2163" s="13">
        <f>MONTH(SalesDataTable[[#This Row],[Order Date]])</f>
        <v>10</v>
      </c>
      <c r="F2163" s="3" t="str">
        <f>TEXT(SalesDataTable[[#This Row],[Order Date]],"mmm")</f>
        <v>Oct</v>
      </c>
      <c r="G2163" s="3" t="s">
        <v>20</v>
      </c>
      <c r="H2163" s="3" t="s">
        <v>33</v>
      </c>
      <c r="I2163" s="3" t="s">
        <v>19</v>
      </c>
      <c r="J2163" s="3" t="s">
        <v>3</v>
      </c>
      <c r="K2163" s="3" t="s">
        <v>23</v>
      </c>
      <c r="L2163" s="3" t="s">
        <v>40</v>
      </c>
      <c r="M2163" s="7">
        <v>3</v>
      </c>
      <c r="N2163" s="4">
        <v>80.47</v>
      </c>
      <c r="O2163" s="5">
        <v>0</v>
      </c>
      <c r="P2163" s="4">
        <v>40.090000000000003</v>
      </c>
      <c r="Q2163" s="4">
        <f t="shared" si="132"/>
        <v>241.41</v>
      </c>
      <c r="R2163" s="4">
        <f t="shared" si="133"/>
        <v>120.27000000000001</v>
      </c>
      <c r="S2163" s="4">
        <f t="shared" si="134"/>
        <v>121.13999999999999</v>
      </c>
      <c r="T2163" s="6">
        <f t="shared" si="135"/>
        <v>0.50180191375667949</v>
      </c>
    </row>
    <row r="2164" spans="1:20" ht="15.6">
      <c r="A2164" s="2">
        <v>4150</v>
      </c>
      <c r="B2164" s="10">
        <v>46315</v>
      </c>
      <c r="C2164" s="3">
        <f>YEAR(SalesDataTable[[#This Row],[Order Date]])</f>
        <v>2026</v>
      </c>
      <c r="D2164" s="13" t="str">
        <f>"Q"&amp;ROUNDUP(MONTH(SalesDataTable[[#This Row],[Order Date]])/3,0)</f>
        <v>Q4</v>
      </c>
      <c r="E2164" s="13">
        <f>MONTH(SalesDataTable[[#This Row],[Order Date]])</f>
        <v>10</v>
      </c>
      <c r="F2164" s="3" t="str">
        <f>TEXT(SalesDataTable[[#This Row],[Order Date]],"mmm")</f>
        <v>Oct</v>
      </c>
      <c r="G2164" s="3" t="s">
        <v>20</v>
      </c>
      <c r="H2164" s="3" t="s">
        <v>47</v>
      </c>
      <c r="I2164" s="3" t="s">
        <v>19</v>
      </c>
      <c r="J2164" s="3" t="s">
        <v>16</v>
      </c>
      <c r="K2164" s="3" t="s">
        <v>9</v>
      </c>
      <c r="L2164" s="3" t="s">
        <v>17</v>
      </c>
      <c r="M2164" s="7">
        <v>5</v>
      </c>
      <c r="N2164" s="4">
        <v>140.32</v>
      </c>
      <c r="O2164" s="5">
        <v>0</v>
      </c>
      <c r="P2164" s="4">
        <v>80.08</v>
      </c>
      <c r="Q2164" s="4">
        <f t="shared" si="132"/>
        <v>701.59999999999991</v>
      </c>
      <c r="R2164" s="4">
        <f t="shared" si="133"/>
        <v>400.4</v>
      </c>
      <c r="S2164" s="4">
        <f t="shared" si="134"/>
        <v>301.19999999999993</v>
      </c>
      <c r="T2164" s="6">
        <f t="shared" si="135"/>
        <v>0.4293044469783352</v>
      </c>
    </row>
    <row r="2165" spans="1:20" ht="15.6">
      <c r="A2165" s="2">
        <v>4830</v>
      </c>
      <c r="B2165" s="10">
        <v>46315</v>
      </c>
      <c r="C2165" s="3">
        <f>YEAR(SalesDataTable[[#This Row],[Order Date]])</f>
        <v>2026</v>
      </c>
      <c r="D2165" s="13" t="str">
        <f>"Q"&amp;ROUNDUP(MONTH(SalesDataTable[[#This Row],[Order Date]])/3,0)</f>
        <v>Q4</v>
      </c>
      <c r="E2165" s="13">
        <f>MONTH(SalesDataTable[[#This Row],[Order Date]])</f>
        <v>10</v>
      </c>
      <c r="F2165" s="3" t="str">
        <f>TEXT(SalesDataTable[[#This Row],[Order Date]],"mmm")</f>
        <v>Oct</v>
      </c>
      <c r="G2165" s="3" t="s">
        <v>6</v>
      </c>
      <c r="H2165" s="3" t="s">
        <v>41</v>
      </c>
      <c r="I2165" s="3" t="s">
        <v>2</v>
      </c>
      <c r="J2165" s="3" t="s">
        <v>13</v>
      </c>
      <c r="K2165" s="3" t="s">
        <v>34</v>
      </c>
      <c r="L2165" s="3" t="s">
        <v>38</v>
      </c>
      <c r="M2165" s="7">
        <v>3</v>
      </c>
      <c r="N2165" s="4">
        <v>125.93</v>
      </c>
      <c r="O2165" s="5">
        <v>0.1</v>
      </c>
      <c r="P2165" s="4">
        <v>68.45</v>
      </c>
      <c r="Q2165" s="4">
        <f t="shared" si="132"/>
        <v>340.01100000000002</v>
      </c>
      <c r="R2165" s="4">
        <f t="shared" si="133"/>
        <v>205.35000000000002</v>
      </c>
      <c r="S2165" s="4">
        <f t="shared" si="134"/>
        <v>134.661</v>
      </c>
      <c r="T2165" s="6">
        <f t="shared" si="135"/>
        <v>0.39604895135745605</v>
      </c>
    </row>
    <row r="2166" spans="1:20" ht="15.6">
      <c r="A2166" s="2">
        <v>4698</v>
      </c>
      <c r="B2166" s="10">
        <v>46316</v>
      </c>
      <c r="C2166" s="3">
        <f>YEAR(SalesDataTable[[#This Row],[Order Date]])</f>
        <v>2026</v>
      </c>
      <c r="D2166" s="13" t="str">
        <f>"Q"&amp;ROUNDUP(MONTH(SalesDataTable[[#This Row],[Order Date]])/3,0)</f>
        <v>Q4</v>
      </c>
      <c r="E2166" s="13">
        <f>MONTH(SalesDataTable[[#This Row],[Order Date]])</f>
        <v>10</v>
      </c>
      <c r="F2166" s="3" t="str">
        <f>TEXT(SalesDataTable[[#This Row],[Order Date]],"mmm")</f>
        <v>Oct</v>
      </c>
      <c r="G2166" s="3" t="s">
        <v>20</v>
      </c>
      <c r="H2166" s="3" t="s">
        <v>33</v>
      </c>
      <c r="I2166" s="3" t="s">
        <v>2</v>
      </c>
      <c r="J2166" s="3" t="s">
        <v>3</v>
      </c>
      <c r="K2166" s="3" t="s">
        <v>9</v>
      </c>
      <c r="L2166" s="3" t="s">
        <v>17</v>
      </c>
      <c r="M2166" s="7">
        <v>2</v>
      </c>
      <c r="N2166" s="4">
        <v>141.4</v>
      </c>
      <c r="O2166" s="5">
        <v>0.05</v>
      </c>
      <c r="P2166" s="4">
        <v>77.48</v>
      </c>
      <c r="Q2166" s="4">
        <f t="shared" si="132"/>
        <v>268.66000000000003</v>
      </c>
      <c r="R2166" s="4">
        <f t="shared" si="133"/>
        <v>154.96</v>
      </c>
      <c r="S2166" s="4">
        <f t="shared" si="134"/>
        <v>113.70000000000002</v>
      </c>
      <c r="T2166" s="6">
        <f t="shared" si="135"/>
        <v>0.42321149408173903</v>
      </c>
    </row>
    <row r="2167" spans="1:20" ht="15.6">
      <c r="A2167" s="2">
        <v>4846</v>
      </c>
      <c r="B2167" s="10">
        <v>46316</v>
      </c>
      <c r="C2167" s="3">
        <f>YEAR(SalesDataTable[[#This Row],[Order Date]])</f>
        <v>2026</v>
      </c>
      <c r="D2167" s="13" t="str">
        <f>"Q"&amp;ROUNDUP(MONTH(SalesDataTable[[#This Row],[Order Date]])/3,0)</f>
        <v>Q4</v>
      </c>
      <c r="E2167" s="13">
        <f>MONTH(SalesDataTable[[#This Row],[Order Date]])</f>
        <v>10</v>
      </c>
      <c r="F2167" s="3" t="str">
        <f>TEXT(SalesDataTable[[#This Row],[Order Date]],"mmm")</f>
        <v>Oct</v>
      </c>
      <c r="G2167" s="3" t="s">
        <v>0</v>
      </c>
      <c r="H2167" s="3" t="s">
        <v>1</v>
      </c>
      <c r="I2167" s="3" t="s">
        <v>8</v>
      </c>
      <c r="J2167" s="3" t="s">
        <v>16</v>
      </c>
      <c r="K2167" s="3" t="s">
        <v>4</v>
      </c>
      <c r="L2167" s="3" t="s">
        <v>22</v>
      </c>
      <c r="M2167" s="7">
        <v>8</v>
      </c>
      <c r="N2167" s="4">
        <v>51.91</v>
      </c>
      <c r="O2167" s="5">
        <v>0.05</v>
      </c>
      <c r="P2167" s="4">
        <v>22.99</v>
      </c>
      <c r="Q2167" s="4">
        <f t="shared" si="132"/>
        <v>394.51599999999996</v>
      </c>
      <c r="R2167" s="4">
        <f t="shared" si="133"/>
        <v>183.92</v>
      </c>
      <c r="S2167" s="4">
        <f t="shared" si="134"/>
        <v>210.59599999999998</v>
      </c>
      <c r="T2167" s="6">
        <f t="shared" si="135"/>
        <v>0.53380851473704483</v>
      </c>
    </row>
    <row r="2168" spans="1:20" ht="15.6">
      <c r="A2168" s="2">
        <v>5024</v>
      </c>
      <c r="B2168" s="10">
        <v>46316</v>
      </c>
      <c r="C2168" s="3">
        <f>YEAR(SalesDataTable[[#This Row],[Order Date]])</f>
        <v>2026</v>
      </c>
      <c r="D2168" s="13" t="str">
        <f>"Q"&amp;ROUNDUP(MONTH(SalesDataTable[[#This Row],[Order Date]])/3,0)</f>
        <v>Q4</v>
      </c>
      <c r="E2168" s="13">
        <f>MONTH(SalesDataTable[[#This Row],[Order Date]])</f>
        <v>10</v>
      </c>
      <c r="F2168" s="3" t="str">
        <f>TEXT(SalesDataTable[[#This Row],[Order Date]],"mmm")</f>
        <v>Oct</v>
      </c>
      <c r="G2168" s="3" t="s">
        <v>20</v>
      </c>
      <c r="H2168" s="3" t="s">
        <v>31</v>
      </c>
      <c r="I2168" s="3" t="s">
        <v>28</v>
      </c>
      <c r="J2168" s="3" t="s">
        <v>3</v>
      </c>
      <c r="K2168" s="3" t="s">
        <v>23</v>
      </c>
      <c r="L2168" s="3" t="s">
        <v>29</v>
      </c>
      <c r="M2168" s="7">
        <v>1</v>
      </c>
      <c r="N2168" s="4">
        <v>192.62</v>
      </c>
      <c r="O2168" s="5">
        <v>0</v>
      </c>
      <c r="P2168" s="4">
        <v>102.51</v>
      </c>
      <c r="Q2168" s="4">
        <f t="shared" si="132"/>
        <v>192.62</v>
      </c>
      <c r="R2168" s="4">
        <f t="shared" si="133"/>
        <v>102.51</v>
      </c>
      <c r="S2168" s="4">
        <f t="shared" si="134"/>
        <v>90.11</v>
      </c>
      <c r="T2168" s="6">
        <f t="shared" si="135"/>
        <v>0.46781227286886096</v>
      </c>
    </row>
    <row r="2169" spans="1:20" ht="15.6">
      <c r="A2169" s="2">
        <v>1157</v>
      </c>
      <c r="B2169" s="10">
        <v>46317</v>
      </c>
      <c r="C2169" s="3">
        <f>YEAR(SalesDataTable[[#This Row],[Order Date]])</f>
        <v>2026</v>
      </c>
      <c r="D2169" s="13" t="str">
        <f>"Q"&amp;ROUNDUP(MONTH(SalesDataTable[[#This Row],[Order Date]])/3,0)</f>
        <v>Q4</v>
      </c>
      <c r="E2169" s="13">
        <f>MONTH(SalesDataTable[[#This Row],[Order Date]])</f>
        <v>10</v>
      </c>
      <c r="F2169" s="3" t="str">
        <f>TEXT(SalesDataTable[[#This Row],[Order Date]],"mmm")</f>
        <v>Oct</v>
      </c>
      <c r="G2169" s="3" t="s">
        <v>20</v>
      </c>
      <c r="H2169" s="3" t="s">
        <v>21</v>
      </c>
      <c r="I2169" s="3" t="s">
        <v>2</v>
      </c>
      <c r="J2169" s="3" t="s">
        <v>13</v>
      </c>
      <c r="K2169" s="3" t="s">
        <v>4</v>
      </c>
      <c r="L2169" s="3" t="s">
        <v>22</v>
      </c>
      <c r="M2169" s="7">
        <v>1</v>
      </c>
      <c r="N2169" s="4">
        <v>51.25</v>
      </c>
      <c r="O2169" s="5">
        <v>0</v>
      </c>
      <c r="P2169" s="4">
        <v>22.58</v>
      </c>
      <c r="Q2169" s="4">
        <f t="shared" si="132"/>
        <v>51.25</v>
      </c>
      <c r="R2169" s="4">
        <f t="shared" si="133"/>
        <v>22.58</v>
      </c>
      <c r="S2169" s="4">
        <f t="shared" si="134"/>
        <v>28.67</v>
      </c>
      <c r="T2169" s="6">
        <f t="shared" si="135"/>
        <v>0.55941463414634152</v>
      </c>
    </row>
    <row r="2170" spans="1:20" ht="15.6">
      <c r="A2170" s="2">
        <v>1427</v>
      </c>
      <c r="B2170" s="10">
        <v>46317</v>
      </c>
      <c r="C2170" s="3">
        <f>YEAR(SalesDataTable[[#This Row],[Order Date]])</f>
        <v>2026</v>
      </c>
      <c r="D2170" s="13" t="str">
        <f>"Q"&amp;ROUNDUP(MONTH(SalesDataTable[[#This Row],[Order Date]])/3,0)</f>
        <v>Q4</v>
      </c>
      <c r="E2170" s="13">
        <f>MONTH(SalesDataTable[[#This Row],[Order Date]])</f>
        <v>10</v>
      </c>
      <c r="F2170" s="3" t="str">
        <f>TEXT(SalesDataTable[[#This Row],[Order Date]],"mmm")</f>
        <v>Oct</v>
      </c>
      <c r="G2170" s="3" t="s">
        <v>20</v>
      </c>
      <c r="H2170" s="3" t="s">
        <v>21</v>
      </c>
      <c r="I2170" s="3" t="s">
        <v>19</v>
      </c>
      <c r="J2170" s="3" t="s">
        <v>13</v>
      </c>
      <c r="K2170" s="3" t="s">
        <v>14</v>
      </c>
      <c r="L2170" s="3" t="s">
        <v>32</v>
      </c>
      <c r="M2170" s="7">
        <v>1</v>
      </c>
      <c r="N2170" s="4">
        <v>45.97</v>
      </c>
      <c r="O2170" s="5">
        <v>0.05</v>
      </c>
      <c r="P2170" s="4">
        <v>18.760000000000002</v>
      </c>
      <c r="Q2170" s="4">
        <f t="shared" si="132"/>
        <v>43.671499999999995</v>
      </c>
      <c r="R2170" s="4">
        <f t="shared" si="133"/>
        <v>18.760000000000002</v>
      </c>
      <c r="S2170" s="4">
        <f t="shared" si="134"/>
        <v>24.911499999999993</v>
      </c>
      <c r="T2170" s="6">
        <f t="shared" si="135"/>
        <v>0.57042922729926826</v>
      </c>
    </row>
    <row r="2171" spans="1:20" ht="15.6">
      <c r="A2171" s="2">
        <v>1622</v>
      </c>
      <c r="B2171" s="10">
        <v>46317</v>
      </c>
      <c r="C2171" s="3">
        <f>YEAR(SalesDataTable[[#This Row],[Order Date]])</f>
        <v>2026</v>
      </c>
      <c r="D2171" s="13" t="str">
        <f>"Q"&amp;ROUNDUP(MONTH(SalesDataTable[[#This Row],[Order Date]])/3,0)</f>
        <v>Q4</v>
      </c>
      <c r="E2171" s="13">
        <f>MONTH(SalesDataTable[[#This Row],[Order Date]])</f>
        <v>10</v>
      </c>
      <c r="F2171" s="3" t="str">
        <f>TEXT(SalesDataTable[[#This Row],[Order Date]],"mmm")</f>
        <v>Oct</v>
      </c>
      <c r="G2171" s="3" t="s">
        <v>11</v>
      </c>
      <c r="H2171" s="3" t="s">
        <v>12</v>
      </c>
      <c r="I2171" s="3" t="s">
        <v>28</v>
      </c>
      <c r="J2171" s="3" t="s">
        <v>3</v>
      </c>
      <c r="K2171" s="3" t="s">
        <v>23</v>
      </c>
      <c r="L2171" s="3" t="s">
        <v>51</v>
      </c>
      <c r="M2171" s="7">
        <v>1</v>
      </c>
      <c r="N2171" s="4">
        <v>123.29</v>
      </c>
      <c r="O2171" s="5">
        <v>0</v>
      </c>
      <c r="P2171" s="4">
        <v>59.48</v>
      </c>
      <c r="Q2171" s="4">
        <f t="shared" si="132"/>
        <v>123.29</v>
      </c>
      <c r="R2171" s="4">
        <f t="shared" si="133"/>
        <v>59.48</v>
      </c>
      <c r="S2171" s="4">
        <f t="shared" si="134"/>
        <v>63.810000000000009</v>
      </c>
      <c r="T2171" s="6">
        <f t="shared" si="135"/>
        <v>0.51756022386243816</v>
      </c>
    </row>
    <row r="2172" spans="1:20" ht="15.6">
      <c r="A2172" s="2">
        <v>1879</v>
      </c>
      <c r="B2172" s="10">
        <v>46317</v>
      </c>
      <c r="C2172" s="3">
        <f>YEAR(SalesDataTable[[#This Row],[Order Date]])</f>
        <v>2026</v>
      </c>
      <c r="D2172" s="13" t="str">
        <f>"Q"&amp;ROUNDUP(MONTH(SalesDataTable[[#This Row],[Order Date]])/3,0)</f>
        <v>Q4</v>
      </c>
      <c r="E2172" s="13">
        <f>MONTH(SalesDataTable[[#This Row],[Order Date]])</f>
        <v>10</v>
      </c>
      <c r="F2172" s="3" t="str">
        <f>TEXT(SalesDataTable[[#This Row],[Order Date]],"mmm")</f>
        <v>Oct</v>
      </c>
      <c r="G2172" s="3" t="s">
        <v>20</v>
      </c>
      <c r="H2172" s="3" t="s">
        <v>33</v>
      </c>
      <c r="I2172" s="3" t="s">
        <v>8</v>
      </c>
      <c r="J2172" s="3" t="s">
        <v>16</v>
      </c>
      <c r="K2172" s="3" t="s">
        <v>14</v>
      </c>
      <c r="L2172" s="3" t="s">
        <v>15</v>
      </c>
      <c r="M2172" s="7">
        <v>8</v>
      </c>
      <c r="N2172" s="4">
        <v>35.83</v>
      </c>
      <c r="O2172" s="5">
        <v>0.05</v>
      </c>
      <c r="P2172" s="4">
        <v>13.89</v>
      </c>
      <c r="Q2172" s="4">
        <f t="shared" si="132"/>
        <v>272.30799999999999</v>
      </c>
      <c r="R2172" s="4">
        <f t="shared" si="133"/>
        <v>111.12</v>
      </c>
      <c r="S2172" s="4">
        <f t="shared" si="134"/>
        <v>161.18799999999999</v>
      </c>
      <c r="T2172" s="6">
        <f t="shared" si="135"/>
        <v>0.59193266448286497</v>
      </c>
    </row>
    <row r="2173" spans="1:20" ht="15.6">
      <c r="A2173" s="2">
        <v>2483</v>
      </c>
      <c r="B2173" s="10">
        <v>46317</v>
      </c>
      <c r="C2173" s="3">
        <f>YEAR(SalesDataTable[[#This Row],[Order Date]])</f>
        <v>2026</v>
      </c>
      <c r="D2173" s="13" t="str">
        <f>"Q"&amp;ROUNDUP(MONTH(SalesDataTable[[#This Row],[Order Date]])/3,0)</f>
        <v>Q4</v>
      </c>
      <c r="E2173" s="13">
        <f>MONTH(SalesDataTable[[#This Row],[Order Date]])</f>
        <v>10</v>
      </c>
      <c r="F2173" s="3" t="str">
        <f>TEXT(SalesDataTable[[#This Row],[Order Date]],"mmm")</f>
        <v>Oct</v>
      </c>
      <c r="G2173" s="3" t="s">
        <v>0</v>
      </c>
      <c r="H2173" s="3" t="s">
        <v>1</v>
      </c>
      <c r="I2173" s="3" t="s">
        <v>2</v>
      </c>
      <c r="J2173" s="3" t="s">
        <v>13</v>
      </c>
      <c r="K2173" s="3" t="s">
        <v>23</v>
      </c>
      <c r="L2173" s="3" t="s">
        <v>40</v>
      </c>
      <c r="M2173" s="7">
        <v>1</v>
      </c>
      <c r="N2173" s="4">
        <v>80.56</v>
      </c>
      <c r="O2173" s="5">
        <v>0</v>
      </c>
      <c r="P2173" s="4">
        <v>39.53</v>
      </c>
      <c r="Q2173" s="4">
        <f t="shared" si="132"/>
        <v>80.56</v>
      </c>
      <c r="R2173" s="4">
        <f t="shared" si="133"/>
        <v>39.53</v>
      </c>
      <c r="S2173" s="4">
        <f t="shared" si="134"/>
        <v>41.03</v>
      </c>
      <c r="T2173" s="6">
        <f t="shared" si="135"/>
        <v>0.5093098311817279</v>
      </c>
    </row>
    <row r="2174" spans="1:20" ht="15.6">
      <c r="A2174" s="2">
        <v>4451</v>
      </c>
      <c r="B2174" s="10">
        <v>46317</v>
      </c>
      <c r="C2174" s="3">
        <f>YEAR(SalesDataTable[[#This Row],[Order Date]])</f>
        <v>2026</v>
      </c>
      <c r="D2174" s="13" t="str">
        <f>"Q"&amp;ROUNDUP(MONTH(SalesDataTable[[#This Row],[Order Date]])/3,0)</f>
        <v>Q4</v>
      </c>
      <c r="E2174" s="13">
        <f>MONTH(SalesDataTable[[#This Row],[Order Date]])</f>
        <v>10</v>
      </c>
      <c r="F2174" s="3" t="str">
        <f>TEXT(SalesDataTable[[#This Row],[Order Date]],"mmm")</f>
        <v>Oct</v>
      </c>
      <c r="G2174" s="3" t="s">
        <v>20</v>
      </c>
      <c r="H2174" s="3" t="s">
        <v>31</v>
      </c>
      <c r="I2174" s="3" t="s">
        <v>2</v>
      </c>
      <c r="J2174" s="3" t="s">
        <v>13</v>
      </c>
      <c r="K2174" s="3" t="s">
        <v>4</v>
      </c>
      <c r="L2174" s="3" t="s">
        <v>26</v>
      </c>
      <c r="M2174" s="7">
        <v>1</v>
      </c>
      <c r="N2174" s="4">
        <v>40.47</v>
      </c>
      <c r="O2174" s="5">
        <v>0.05</v>
      </c>
      <c r="P2174" s="4">
        <v>16.73</v>
      </c>
      <c r="Q2174" s="4">
        <f t="shared" si="132"/>
        <v>38.4465</v>
      </c>
      <c r="R2174" s="4">
        <f t="shared" si="133"/>
        <v>16.73</v>
      </c>
      <c r="S2174" s="4">
        <f t="shared" si="134"/>
        <v>21.7165</v>
      </c>
      <c r="T2174" s="6">
        <f t="shared" si="135"/>
        <v>0.5648498562938109</v>
      </c>
    </row>
    <row r="2175" spans="1:20" ht="15.6">
      <c r="A2175" s="2">
        <v>93</v>
      </c>
      <c r="B2175" s="10">
        <v>46318</v>
      </c>
      <c r="C2175" s="3">
        <f>YEAR(SalesDataTable[[#This Row],[Order Date]])</f>
        <v>2026</v>
      </c>
      <c r="D2175" s="13" t="str">
        <f>"Q"&amp;ROUNDUP(MONTH(SalesDataTable[[#This Row],[Order Date]])/3,0)</f>
        <v>Q4</v>
      </c>
      <c r="E2175" s="13">
        <f>MONTH(SalesDataTable[[#This Row],[Order Date]])</f>
        <v>10</v>
      </c>
      <c r="F2175" s="3" t="str">
        <f>TEXT(SalesDataTable[[#This Row],[Order Date]],"mmm")</f>
        <v>Oct</v>
      </c>
      <c r="G2175" s="3" t="s">
        <v>6</v>
      </c>
      <c r="H2175" s="3" t="s">
        <v>43</v>
      </c>
      <c r="I2175" s="3" t="s">
        <v>8</v>
      </c>
      <c r="J2175" s="3" t="s">
        <v>16</v>
      </c>
      <c r="K2175" s="3" t="s">
        <v>14</v>
      </c>
      <c r="L2175" s="3" t="s">
        <v>44</v>
      </c>
      <c r="M2175" s="7">
        <v>15</v>
      </c>
      <c r="N2175" s="4">
        <v>133.52000000000001</v>
      </c>
      <c r="O2175" s="5">
        <v>0.2</v>
      </c>
      <c r="P2175" s="4">
        <v>66</v>
      </c>
      <c r="Q2175" s="4">
        <f t="shared" si="132"/>
        <v>1602.2400000000002</v>
      </c>
      <c r="R2175" s="4">
        <f t="shared" si="133"/>
        <v>990</v>
      </c>
      <c r="S2175" s="4">
        <f t="shared" si="134"/>
        <v>612.24000000000024</v>
      </c>
      <c r="T2175" s="6">
        <f t="shared" si="135"/>
        <v>0.38211503894547644</v>
      </c>
    </row>
    <row r="2176" spans="1:20" ht="15.6">
      <c r="A2176" s="2">
        <v>265</v>
      </c>
      <c r="B2176" s="10">
        <v>46318</v>
      </c>
      <c r="C2176" s="3">
        <f>YEAR(SalesDataTable[[#This Row],[Order Date]])</f>
        <v>2026</v>
      </c>
      <c r="D2176" s="13" t="str">
        <f>"Q"&amp;ROUNDUP(MONTH(SalesDataTable[[#This Row],[Order Date]])/3,0)</f>
        <v>Q4</v>
      </c>
      <c r="E2176" s="13">
        <f>MONTH(SalesDataTable[[#This Row],[Order Date]])</f>
        <v>10</v>
      </c>
      <c r="F2176" s="3" t="str">
        <f>TEXT(SalesDataTable[[#This Row],[Order Date]],"mmm")</f>
        <v>Oct</v>
      </c>
      <c r="G2176" s="3" t="s">
        <v>6</v>
      </c>
      <c r="H2176" s="3" t="s">
        <v>27</v>
      </c>
      <c r="I2176" s="3" t="s">
        <v>2</v>
      </c>
      <c r="J2176" s="3" t="s">
        <v>3</v>
      </c>
      <c r="K2176" s="3" t="s">
        <v>4</v>
      </c>
      <c r="L2176" s="3" t="s">
        <v>5</v>
      </c>
      <c r="M2176" s="7">
        <v>1</v>
      </c>
      <c r="N2176" s="4">
        <v>82.28</v>
      </c>
      <c r="O2176" s="5">
        <v>0</v>
      </c>
      <c r="P2176" s="4">
        <v>42.08</v>
      </c>
      <c r="Q2176" s="4">
        <f t="shared" si="132"/>
        <v>82.28</v>
      </c>
      <c r="R2176" s="4">
        <f t="shared" si="133"/>
        <v>42.08</v>
      </c>
      <c r="S2176" s="4">
        <f t="shared" si="134"/>
        <v>40.200000000000003</v>
      </c>
      <c r="T2176" s="6">
        <f t="shared" si="135"/>
        <v>0.48857559552746721</v>
      </c>
    </row>
    <row r="2177" spans="1:20" ht="15.6">
      <c r="A2177" s="2">
        <v>555</v>
      </c>
      <c r="B2177" s="10">
        <v>46318</v>
      </c>
      <c r="C2177" s="3">
        <f>YEAR(SalesDataTable[[#This Row],[Order Date]])</f>
        <v>2026</v>
      </c>
      <c r="D2177" s="13" t="str">
        <f>"Q"&amp;ROUNDUP(MONTH(SalesDataTable[[#This Row],[Order Date]])/3,0)</f>
        <v>Q4</v>
      </c>
      <c r="E2177" s="13">
        <f>MONTH(SalesDataTable[[#This Row],[Order Date]])</f>
        <v>10</v>
      </c>
      <c r="F2177" s="3" t="str">
        <f>TEXT(SalesDataTable[[#This Row],[Order Date]],"mmm")</f>
        <v>Oct</v>
      </c>
      <c r="G2177" s="3" t="s">
        <v>6</v>
      </c>
      <c r="H2177" s="3" t="s">
        <v>41</v>
      </c>
      <c r="I2177" s="3" t="s">
        <v>2</v>
      </c>
      <c r="J2177" s="3" t="s">
        <v>13</v>
      </c>
      <c r="K2177" s="3" t="s">
        <v>14</v>
      </c>
      <c r="L2177" s="3" t="s">
        <v>15</v>
      </c>
      <c r="M2177" s="7">
        <v>6</v>
      </c>
      <c r="N2177" s="4">
        <v>35.479999999999997</v>
      </c>
      <c r="O2177" s="5">
        <v>0</v>
      </c>
      <c r="P2177" s="4">
        <v>13.37</v>
      </c>
      <c r="Q2177" s="4">
        <f t="shared" si="132"/>
        <v>212.88</v>
      </c>
      <c r="R2177" s="4">
        <f t="shared" si="133"/>
        <v>80.22</v>
      </c>
      <c r="S2177" s="4">
        <f t="shared" si="134"/>
        <v>132.66</v>
      </c>
      <c r="T2177" s="6">
        <f t="shared" si="135"/>
        <v>0.62316798196166856</v>
      </c>
    </row>
    <row r="2178" spans="1:20" ht="15.6">
      <c r="A2178" s="2">
        <v>1993</v>
      </c>
      <c r="B2178" s="10">
        <v>46318</v>
      </c>
      <c r="C2178" s="3">
        <f>YEAR(SalesDataTable[[#This Row],[Order Date]])</f>
        <v>2026</v>
      </c>
      <c r="D2178" s="13" t="str">
        <f>"Q"&amp;ROUNDUP(MONTH(SalesDataTable[[#This Row],[Order Date]])/3,0)</f>
        <v>Q4</v>
      </c>
      <c r="E2178" s="13">
        <f>MONTH(SalesDataTable[[#This Row],[Order Date]])</f>
        <v>10</v>
      </c>
      <c r="F2178" s="3" t="str">
        <f>TEXT(SalesDataTable[[#This Row],[Order Date]],"mmm")</f>
        <v>Oct</v>
      </c>
      <c r="G2178" s="3" t="s">
        <v>11</v>
      </c>
      <c r="H2178" s="3" t="s">
        <v>18</v>
      </c>
      <c r="I2178" s="3" t="s">
        <v>19</v>
      </c>
      <c r="J2178" s="3" t="s">
        <v>13</v>
      </c>
      <c r="K2178" s="3" t="s">
        <v>9</v>
      </c>
      <c r="L2178" s="3" t="s">
        <v>37</v>
      </c>
      <c r="M2178" s="7">
        <v>1</v>
      </c>
      <c r="N2178" s="4">
        <v>152.38</v>
      </c>
      <c r="O2178" s="5">
        <v>0.15</v>
      </c>
      <c r="P2178" s="4">
        <v>78.92</v>
      </c>
      <c r="Q2178" s="4">
        <f t="shared" ref="Q2178:Q2241" si="136">M2178*N2178*(1-O2178)</f>
        <v>129.523</v>
      </c>
      <c r="R2178" s="4">
        <f t="shared" ref="R2178:R2241" si="137">M2178*P2178</f>
        <v>78.92</v>
      </c>
      <c r="S2178" s="4">
        <f t="shared" ref="S2178:S2241" si="138">Q2178-R2178</f>
        <v>50.602999999999994</v>
      </c>
      <c r="T2178" s="6">
        <f t="shared" ref="T2178:T2241" si="139">IFERROR(S2178/Q2178,0)</f>
        <v>0.39068736826663986</v>
      </c>
    </row>
    <row r="2179" spans="1:20" ht="15.6">
      <c r="A2179" s="2">
        <v>3116</v>
      </c>
      <c r="B2179" s="10">
        <v>46318</v>
      </c>
      <c r="C2179" s="3">
        <f>YEAR(SalesDataTable[[#This Row],[Order Date]])</f>
        <v>2026</v>
      </c>
      <c r="D2179" s="13" t="str">
        <f>"Q"&amp;ROUNDUP(MONTH(SalesDataTable[[#This Row],[Order Date]])/3,0)</f>
        <v>Q4</v>
      </c>
      <c r="E2179" s="13">
        <f>MONTH(SalesDataTable[[#This Row],[Order Date]])</f>
        <v>10</v>
      </c>
      <c r="F2179" s="3" t="str">
        <f>TEXT(SalesDataTable[[#This Row],[Order Date]],"mmm")</f>
        <v>Oct</v>
      </c>
      <c r="G2179" s="3" t="s">
        <v>6</v>
      </c>
      <c r="H2179" s="3" t="s">
        <v>7</v>
      </c>
      <c r="I2179" s="3" t="s">
        <v>28</v>
      </c>
      <c r="J2179" s="3" t="s">
        <v>13</v>
      </c>
      <c r="K2179" s="3" t="s">
        <v>9</v>
      </c>
      <c r="L2179" s="3" t="s">
        <v>10</v>
      </c>
      <c r="M2179" s="7">
        <v>1</v>
      </c>
      <c r="N2179" s="4">
        <v>93.64</v>
      </c>
      <c r="O2179" s="5">
        <v>0</v>
      </c>
      <c r="P2179" s="4">
        <v>44.34</v>
      </c>
      <c r="Q2179" s="4">
        <f t="shared" si="136"/>
        <v>93.64</v>
      </c>
      <c r="R2179" s="4">
        <f t="shared" si="137"/>
        <v>44.34</v>
      </c>
      <c r="S2179" s="4">
        <f t="shared" si="138"/>
        <v>49.3</v>
      </c>
      <c r="T2179" s="6">
        <f t="shared" si="139"/>
        <v>0.52648440837249033</v>
      </c>
    </row>
    <row r="2180" spans="1:20" ht="15.6">
      <c r="A2180" s="2">
        <v>3631</v>
      </c>
      <c r="B2180" s="10">
        <v>46318</v>
      </c>
      <c r="C2180" s="3">
        <f>YEAR(SalesDataTable[[#This Row],[Order Date]])</f>
        <v>2026</v>
      </c>
      <c r="D2180" s="13" t="str">
        <f>"Q"&amp;ROUNDUP(MONTH(SalesDataTable[[#This Row],[Order Date]])/3,0)</f>
        <v>Q4</v>
      </c>
      <c r="E2180" s="13">
        <f>MONTH(SalesDataTable[[#This Row],[Order Date]])</f>
        <v>10</v>
      </c>
      <c r="F2180" s="3" t="str">
        <f>TEXT(SalesDataTable[[#This Row],[Order Date]],"mmm")</f>
        <v>Oct</v>
      </c>
      <c r="G2180" s="3" t="s">
        <v>20</v>
      </c>
      <c r="H2180" s="3" t="s">
        <v>31</v>
      </c>
      <c r="I2180" s="3" t="s">
        <v>19</v>
      </c>
      <c r="J2180" s="3" t="s">
        <v>3</v>
      </c>
      <c r="K2180" s="3" t="s">
        <v>34</v>
      </c>
      <c r="L2180" s="3" t="s">
        <v>38</v>
      </c>
      <c r="M2180" s="7">
        <v>1</v>
      </c>
      <c r="N2180" s="4">
        <v>123.6</v>
      </c>
      <c r="O2180" s="5">
        <v>0</v>
      </c>
      <c r="P2180" s="4">
        <v>67.3</v>
      </c>
      <c r="Q2180" s="4">
        <f t="shared" si="136"/>
        <v>123.6</v>
      </c>
      <c r="R2180" s="4">
        <f t="shared" si="137"/>
        <v>67.3</v>
      </c>
      <c r="S2180" s="4">
        <f t="shared" si="138"/>
        <v>56.3</v>
      </c>
      <c r="T2180" s="6">
        <f t="shared" si="139"/>
        <v>0.45550161812297735</v>
      </c>
    </row>
    <row r="2181" spans="1:20" ht="15.6">
      <c r="A2181" s="2">
        <v>4216</v>
      </c>
      <c r="B2181" s="10">
        <v>46318</v>
      </c>
      <c r="C2181" s="3">
        <f>YEAR(SalesDataTable[[#This Row],[Order Date]])</f>
        <v>2026</v>
      </c>
      <c r="D2181" s="13" t="str">
        <f>"Q"&amp;ROUNDUP(MONTH(SalesDataTable[[#This Row],[Order Date]])/3,0)</f>
        <v>Q4</v>
      </c>
      <c r="E2181" s="13">
        <f>MONTH(SalesDataTable[[#This Row],[Order Date]])</f>
        <v>10</v>
      </c>
      <c r="F2181" s="3" t="str">
        <f>TEXT(SalesDataTable[[#This Row],[Order Date]],"mmm")</f>
        <v>Oct</v>
      </c>
      <c r="G2181" s="3" t="s">
        <v>6</v>
      </c>
      <c r="H2181" s="3" t="s">
        <v>7</v>
      </c>
      <c r="I2181" s="3" t="s">
        <v>2</v>
      </c>
      <c r="J2181" s="3" t="s">
        <v>13</v>
      </c>
      <c r="K2181" s="3" t="s">
        <v>34</v>
      </c>
      <c r="L2181" s="3" t="s">
        <v>38</v>
      </c>
      <c r="M2181" s="7">
        <v>3</v>
      </c>
      <c r="N2181" s="4">
        <v>124.6</v>
      </c>
      <c r="O2181" s="5">
        <v>0.05</v>
      </c>
      <c r="P2181" s="4">
        <v>69.12</v>
      </c>
      <c r="Q2181" s="4">
        <f t="shared" si="136"/>
        <v>355.10999999999996</v>
      </c>
      <c r="R2181" s="4">
        <f t="shared" si="137"/>
        <v>207.36</v>
      </c>
      <c r="S2181" s="4">
        <f t="shared" si="138"/>
        <v>147.74999999999994</v>
      </c>
      <c r="T2181" s="6">
        <f t="shared" si="139"/>
        <v>0.41606826053898782</v>
      </c>
    </row>
    <row r="2182" spans="1:20" ht="15.6">
      <c r="A2182" s="2">
        <v>4956</v>
      </c>
      <c r="B2182" s="10">
        <v>46318</v>
      </c>
      <c r="C2182" s="3">
        <f>YEAR(SalesDataTable[[#This Row],[Order Date]])</f>
        <v>2026</v>
      </c>
      <c r="D2182" s="13" t="str">
        <f>"Q"&amp;ROUNDUP(MONTH(SalesDataTable[[#This Row],[Order Date]])/3,0)</f>
        <v>Q4</v>
      </c>
      <c r="E2182" s="13">
        <f>MONTH(SalesDataTable[[#This Row],[Order Date]])</f>
        <v>10</v>
      </c>
      <c r="F2182" s="3" t="str">
        <f>TEXT(SalesDataTable[[#This Row],[Order Date]],"mmm")</f>
        <v>Oct</v>
      </c>
      <c r="G2182" s="3" t="s">
        <v>20</v>
      </c>
      <c r="H2182" s="3" t="s">
        <v>47</v>
      </c>
      <c r="I2182" s="3" t="s">
        <v>19</v>
      </c>
      <c r="J2182" s="3" t="s">
        <v>16</v>
      </c>
      <c r="K2182" s="3" t="s">
        <v>9</v>
      </c>
      <c r="L2182" s="3" t="s">
        <v>37</v>
      </c>
      <c r="M2182" s="7">
        <v>2</v>
      </c>
      <c r="N2182" s="4">
        <v>151.66</v>
      </c>
      <c r="O2182" s="5">
        <v>0</v>
      </c>
      <c r="P2182" s="4">
        <v>77.17</v>
      </c>
      <c r="Q2182" s="4">
        <f t="shared" si="136"/>
        <v>303.32</v>
      </c>
      <c r="R2182" s="4">
        <f t="shared" si="137"/>
        <v>154.34</v>
      </c>
      <c r="S2182" s="4">
        <f t="shared" si="138"/>
        <v>148.97999999999999</v>
      </c>
      <c r="T2182" s="6">
        <f t="shared" si="139"/>
        <v>0.49116444678886984</v>
      </c>
    </row>
    <row r="2183" spans="1:20" ht="15.6">
      <c r="A2183" s="2">
        <v>439</v>
      </c>
      <c r="B2183" s="10">
        <v>46319</v>
      </c>
      <c r="C2183" s="3">
        <f>YEAR(SalesDataTable[[#This Row],[Order Date]])</f>
        <v>2026</v>
      </c>
      <c r="D2183" s="13" t="str">
        <f>"Q"&amp;ROUNDUP(MONTH(SalesDataTable[[#This Row],[Order Date]])/3,0)</f>
        <v>Q4</v>
      </c>
      <c r="E2183" s="13">
        <f>MONTH(SalesDataTable[[#This Row],[Order Date]])</f>
        <v>10</v>
      </c>
      <c r="F2183" s="3" t="str">
        <f>TEXT(SalesDataTable[[#This Row],[Order Date]],"mmm")</f>
        <v>Oct</v>
      </c>
      <c r="G2183" s="3" t="s">
        <v>11</v>
      </c>
      <c r="H2183" s="3" t="s">
        <v>25</v>
      </c>
      <c r="I2183" s="3" t="s">
        <v>19</v>
      </c>
      <c r="J2183" s="3" t="s">
        <v>13</v>
      </c>
      <c r="K2183" s="3" t="s">
        <v>14</v>
      </c>
      <c r="L2183" s="3" t="s">
        <v>15</v>
      </c>
      <c r="M2183" s="7">
        <v>1</v>
      </c>
      <c r="N2183" s="4">
        <v>36.76</v>
      </c>
      <c r="O2183" s="5">
        <v>0</v>
      </c>
      <c r="P2183" s="4">
        <v>13.18</v>
      </c>
      <c r="Q2183" s="4">
        <f t="shared" si="136"/>
        <v>36.76</v>
      </c>
      <c r="R2183" s="4">
        <f t="shared" si="137"/>
        <v>13.18</v>
      </c>
      <c r="S2183" s="4">
        <f t="shared" si="138"/>
        <v>23.58</v>
      </c>
      <c r="T2183" s="6">
        <f t="shared" si="139"/>
        <v>0.64145810663764957</v>
      </c>
    </row>
    <row r="2184" spans="1:20" ht="15.6">
      <c r="A2184" s="2">
        <v>1076</v>
      </c>
      <c r="B2184" s="10">
        <v>46319</v>
      </c>
      <c r="C2184" s="3">
        <f>YEAR(SalesDataTable[[#This Row],[Order Date]])</f>
        <v>2026</v>
      </c>
      <c r="D2184" s="13" t="str">
        <f>"Q"&amp;ROUNDUP(MONTH(SalesDataTable[[#This Row],[Order Date]])/3,0)</f>
        <v>Q4</v>
      </c>
      <c r="E2184" s="13">
        <f>MONTH(SalesDataTable[[#This Row],[Order Date]])</f>
        <v>10</v>
      </c>
      <c r="F2184" s="3" t="str">
        <f>TEXT(SalesDataTable[[#This Row],[Order Date]],"mmm")</f>
        <v>Oct</v>
      </c>
      <c r="G2184" s="3" t="s">
        <v>0</v>
      </c>
      <c r="H2184" s="3" t="s">
        <v>36</v>
      </c>
      <c r="I2184" s="3" t="s">
        <v>28</v>
      </c>
      <c r="J2184" s="3" t="s">
        <v>3</v>
      </c>
      <c r="K2184" s="3" t="s">
        <v>23</v>
      </c>
      <c r="L2184" s="3" t="s">
        <v>29</v>
      </c>
      <c r="M2184" s="7">
        <v>1</v>
      </c>
      <c r="N2184" s="4">
        <v>195.67</v>
      </c>
      <c r="O2184" s="5">
        <v>0</v>
      </c>
      <c r="P2184" s="4">
        <v>105.88</v>
      </c>
      <c r="Q2184" s="4">
        <f t="shared" si="136"/>
        <v>195.67</v>
      </c>
      <c r="R2184" s="4">
        <f t="shared" si="137"/>
        <v>105.88</v>
      </c>
      <c r="S2184" s="4">
        <f t="shared" si="138"/>
        <v>89.789999999999992</v>
      </c>
      <c r="T2184" s="6">
        <f t="shared" si="139"/>
        <v>0.45888485715745897</v>
      </c>
    </row>
    <row r="2185" spans="1:20" ht="15.6">
      <c r="A2185" s="2">
        <v>1130</v>
      </c>
      <c r="B2185" s="10">
        <v>46319</v>
      </c>
      <c r="C2185" s="3">
        <f>YEAR(SalesDataTable[[#This Row],[Order Date]])</f>
        <v>2026</v>
      </c>
      <c r="D2185" s="13" t="str">
        <f>"Q"&amp;ROUNDUP(MONTH(SalesDataTable[[#This Row],[Order Date]])/3,0)</f>
        <v>Q4</v>
      </c>
      <c r="E2185" s="13">
        <f>MONTH(SalesDataTable[[#This Row],[Order Date]])</f>
        <v>10</v>
      </c>
      <c r="F2185" s="3" t="str">
        <f>TEXT(SalesDataTable[[#This Row],[Order Date]],"mmm")</f>
        <v>Oct</v>
      </c>
      <c r="G2185" s="3" t="s">
        <v>0</v>
      </c>
      <c r="H2185" s="3" t="s">
        <v>50</v>
      </c>
      <c r="I2185" s="3" t="s">
        <v>19</v>
      </c>
      <c r="J2185" s="3" t="s">
        <v>3</v>
      </c>
      <c r="K2185" s="3" t="s">
        <v>4</v>
      </c>
      <c r="L2185" s="3" t="s">
        <v>26</v>
      </c>
      <c r="M2185" s="7">
        <v>1</v>
      </c>
      <c r="N2185" s="4">
        <v>40.83</v>
      </c>
      <c r="O2185" s="5">
        <v>0.1</v>
      </c>
      <c r="P2185" s="4">
        <v>16.54</v>
      </c>
      <c r="Q2185" s="4">
        <f t="shared" si="136"/>
        <v>36.747</v>
      </c>
      <c r="R2185" s="4">
        <f t="shared" si="137"/>
        <v>16.54</v>
      </c>
      <c r="S2185" s="4">
        <f t="shared" si="138"/>
        <v>20.207000000000001</v>
      </c>
      <c r="T2185" s="6">
        <f t="shared" si="139"/>
        <v>0.54989522954254766</v>
      </c>
    </row>
    <row r="2186" spans="1:20" ht="15.6">
      <c r="A2186" s="2">
        <v>2820</v>
      </c>
      <c r="B2186" s="10">
        <v>46319</v>
      </c>
      <c r="C2186" s="3">
        <f>YEAR(SalesDataTable[[#This Row],[Order Date]])</f>
        <v>2026</v>
      </c>
      <c r="D2186" s="13" t="str">
        <f>"Q"&amp;ROUNDUP(MONTH(SalesDataTable[[#This Row],[Order Date]])/3,0)</f>
        <v>Q4</v>
      </c>
      <c r="E2186" s="13">
        <f>MONTH(SalesDataTable[[#This Row],[Order Date]])</f>
        <v>10</v>
      </c>
      <c r="F2186" s="3" t="str">
        <f>TEXT(SalesDataTable[[#This Row],[Order Date]],"mmm")</f>
        <v>Oct</v>
      </c>
      <c r="G2186" s="3" t="s">
        <v>20</v>
      </c>
      <c r="H2186" s="3" t="s">
        <v>31</v>
      </c>
      <c r="I2186" s="3" t="s">
        <v>8</v>
      </c>
      <c r="J2186" s="3" t="s">
        <v>16</v>
      </c>
      <c r="K2186" s="3" t="s">
        <v>9</v>
      </c>
      <c r="L2186" s="3" t="s">
        <v>46</v>
      </c>
      <c r="M2186" s="7">
        <v>6</v>
      </c>
      <c r="N2186" s="4">
        <v>72.73</v>
      </c>
      <c r="O2186" s="5">
        <v>0.05</v>
      </c>
      <c r="P2186" s="4">
        <v>32.700000000000003</v>
      </c>
      <c r="Q2186" s="4">
        <f t="shared" si="136"/>
        <v>414.56099999999998</v>
      </c>
      <c r="R2186" s="4">
        <f t="shared" si="137"/>
        <v>196.20000000000002</v>
      </c>
      <c r="S2186" s="4">
        <f t="shared" si="138"/>
        <v>218.36099999999996</v>
      </c>
      <c r="T2186" s="6">
        <f t="shared" si="139"/>
        <v>0.52672827400551425</v>
      </c>
    </row>
    <row r="2187" spans="1:20" ht="15.6">
      <c r="A2187" s="2">
        <v>4213</v>
      </c>
      <c r="B2187" s="10">
        <v>46319</v>
      </c>
      <c r="C2187" s="3">
        <f>YEAR(SalesDataTable[[#This Row],[Order Date]])</f>
        <v>2026</v>
      </c>
      <c r="D2187" s="13" t="str">
        <f>"Q"&amp;ROUNDUP(MONTH(SalesDataTable[[#This Row],[Order Date]])/3,0)</f>
        <v>Q4</v>
      </c>
      <c r="E2187" s="13">
        <f>MONTH(SalesDataTable[[#This Row],[Order Date]])</f>
        <v>10</v>
      </c>
      <c r="F2187" s="3" t="str">
        <f>TEXT(SalesDataTable[[#This Row],[Order Date]],"mmm")</f>
        <v>Oct</v>
      </c>
      <c r="G2187" s="3" t="s">
        <v>6</v>
      </c>
      <c r="H2187" s="3" t="s">
        <v>49</v>
      </c>
      <c r="I2187" s="3" t="s">
        <v>8</v>
      </c>
      <c r="J2187" s="3" t="s">
        <v>16</v>
      </c>
      <c r="K2187" s="3" t="s">
        <v>23</v>
      </c>
      <c r="L2187" s="3" t="s">
        <v>40</v>
      </c>
      <c r="M2187" s="7">
        <v>4</v>
      </c>
      <c r="N2187" s="4">
        <v>81.23</v>
      </c>
      <c r="O2187" s="5">
        <v>0.1</v>
      </c>
      <c r="P2187" s="4">
        <v>38.96</v>
      </c>
      <c r="Q2187" s="4">
        <f t="shared" si="136"/>
        <v>292.428</v>
      </c>
      <c r="R2187" s="4">
        <f t="shared" si="137"/>
        <v>155.84</v>
      </c>
      <c r="S2187" s="4">
        <f t="shared" si="138"/>
        <v>136.58799999999999</v>
      </c>
      <c r="T2187" s="6">
        <f t="shared" si="139"/>
        <v>0.46708249552026482</v>
      </c>
    </row>
    <row r="2188" spans="1:20" ht="15.6">
      <c r="A2188" s="2">
        <v>4375</v>
      </c>
      <c r="B2188" s="10">
        <v>46319</v>
      </c>
      <c r="C2188" s="3">
        <f>YEAR(SalesDataTable[[#This Row],[Order Date]])</f>
        <v>2026</v>
      </c>
      <c r="D2188" s="13" t="str">
        <f>"Q"&amp;ROUNDUP(MONTH(SalesDataTable[[#This Row],[Order Date]])/3,0)</f>
        <v>Q4</v>
      </c>
      <c r="E2188" s="13">
        <f>MONTH(SalesDataTable[[#This Row],[Order Date]])</f>
        <v>10</v>
      </c>
      <c r="F2188" s="3" t="str">
        <f>TEXT(SalesDataTable[[#This Row],[Order Date]],"mmm")</f>
        <v>Oct</v>
      </c>
      <c r="G2188" s="3" t="s">
        <v>6</v>
      </c>
      <c r="H2188" s="3" t="s">
        <v>7</v>
      </c>
      <c r="I2188" s="3" t="s">
        <v>2</v>
      </c>
      <c r="J2188" s="3" t="s">
        <v>16</v>
      </c>
      <c r="K2188" s="3" t="s">
        <v>14</v>
      </c>
      <c r="L2188" s="3" t="s">
        <v>32</v>
      </c>
      <c r="M2188" s="7">
        <v>1</v>
      </c>
      <c r="N2188" s="4">
        <v>46.38</v>
      </c>
      <c r="O2188" s="5">
        <v>0.15</v>
      </c>
      <c r="P2188" s="4">
        <v>17.87</v>
      </c>
      <c r="Q2188" s="4">
        <f t="shared" si="136"/>
        <v>39.423000000000002</v>
      </c>
      <c r="R2188" s="4">
        <f t="shared" si="137"/>
        <v>17.87</v>
      </c>
      <c r="S2188" s="4">
        <f t="shared" si="138"/>
        <v>21.553000000000001</v>
      </c>
      <c r="T2188" s="6">
        <f t="shared" si="139"/>
        <v>0.54671131065621592</v>
      </c>
    </row>
    <row r="2189" spans="1:20" ht="15.6">
      <c r="A2189" s="2">
        <v>5072</v>
      </c>
      <c r="B2189" s="10">
        <v>46319</v>
      </c>
      <c r="C2189" s="3">
        <f>YEAR(SalesDataTable[[#This Row],[Order Date]])</f>
        <v>2026</v>
      </c>
      <c r="D2189" s="13" t="str">
        <f>"Q"&amp;ROUNDUP(MONTH(SalesDataTable[[#This Row],[Order Date]])/3,0)</f>
        <v>Q4</v>
      </c>
      <c r="E2189" s="13">
        <f>MONTH(SalesDataTable[[#This Row],[Order Date]])</f>
        <v>10</v>
      </c>
      <c r="F2189" s="3" t="str">
        <f>TEXT(SalesDataTable[[#This Row],[Order Date]],"mmm")</f>
        <v>Oct</v>
      </c>
      <c r="G2189" s="3" t="s">
        <v>20</v>
      </c>
      <c r="H2189" s="3" t="s">
        <v>31</v>
      </c>
      <c r="I2189" s="3" t="s">
        <v>8</v>
      </c>
      <c r="J2189" s="3" t="s">
        <v>16</v>
      </c>
      <c r="K2189" s="3" t="s">
        <v>14</v>
      </c>
      <c r="L2189" s="3" t="s">
        <v>32</v>
      </c>
      <c r="M2189" s="7">
        <v>5</v>
      </c>
      <c r="N2189" s="4">
        <v>45.9</v>
      </c>
      <c r="O2189" s="5">
        <v>0.1</v>
      </c>
      <c r="P2189" s="4">
        <v>17.940000000000001</v>
      </c>
      <c r="Q2189" s="4">
        <f t="shared" si="136"/>
        <v>206.55</v>
      </c>
      <c r="R2189" s="4">
        <f t="shared" si="137"/>
        <v>89.7</v>
      </c>
      <c r="S2189" s="4">
        <f t="shared" si="138"/>
        <v>116.85000000000001</v>
      </c>
      <c r="T2189" s="6">
        <f t="shared" si="139"/>
        <v>0.56572258533042852</v>
      </c>
    </row>
    <row r="2190" spans="1:20" ht="15.6">
      <c r="A2190" s="2">
        <v>310</v>
      </c>
      <c r="B2190" s="10">
        <v>46320</v>
      </c>
      <c r="C2190" s="3">
        <f>YEAR(SalesDataTable[[#This Row],[Order Date]])</f>
        <v>2026</v>
      </c>
      <c r="D2190" s="13" t="str">
        <f>"Q"&amp;ROUNDUP(MONTH(SalesDataTable[[#This Row],[Order Date]])/3,0)</f>
        <v>Q4</v>
      </c>
      <c r="E2190" s="13">
        <f>MONTH(SalesDataTable[[#This Row],[Order Date]])</f>
        <v>10</v>
      </c>
      <c r="F2190" s="3" t="str">
        <f>TEXT(SalesDataTable[[#This Row],[Order Date]],"mmm")</f>
        <v>Oct</v>
      </c>
      <c r="G2190" s="3" t="s">
        <v>6</v>
      </c>
      <c r="H2190" s="3" t="s">
        <v>43</v>
      </c>
      <c r="I2190" s="3" t="s">
        <v>2</v>
      </c>
      <c r="J2190" s="3" t="s">
        <v>16</v>
      </c>
      <c r="K2190" s="3" t="s">
        <v>9</v>
      </c>
      <c r="L2190" s="3" t="s">
        <v>17</v>
      </c>
      <c r="M2190" s="7">
        <v>5</v>
      </c>
      <c r="N2190" s="4">
        <v>144.04</v>
      </c>
      <c r="O2190" s="5">
        <v>0.1</v>
      </c>
      <c r="P2190" s="4">
        <v>78.069999999999993</v>
      </c>
      <c r="Q2190" s="4">
        <f t="shared" si="136"/>
        <v>648.17999999999995</v>
      </c>
      <c r="R2190" s="4">
        <f t="shared" si="137"/>
        <v>390.34999999999997</v>
      </c>
      <c r="S2190" s="4">
        <f t="shared" si="138"/>
        <v>257.83</v>
      </c>
      <c r="T2190" s="6">
        <f t="shared" si="139"/>
        <v>0.39777530932765592</v>
      </c>
    </row>
    <row r="2191" spans="1:20" ht="15.6">
      <c r="A2191" s="2">
        <v>317</v>
      </c>
      <c r="B2191" s="10">
        <v>46320</v>
      </c>
      <c r="C2191" s="3">
        <f>YEAR(SalesDataTable[[#This Row],[Order Date]])</f>
        <v>2026</v>
      </c>
      <c r="D2191" s="13" t="str">
        <f>"Q"&amp;ROUNDUP(MONTH(SalesDataTable[[#This Row],[Order Date]])/3,0)</f>
        <v>Q4</v>
      </c>
      <c r="E2191" s="13">
        <f>MONTH(SalesDataTable[[#This Row],[Order Date]])</f>
        <v>10</v>
      </c>
      <c r="F2191" s="3" t="str">
        <f>TEXT(SalesDataTable[[#This Row],[Order Date]],"mmm")</f>
        <v>Oct</v>
      </c>
      <c r="G2191" s="3" t="s">
        <v>11</v>
      </c>
      <c r="H2191" s="3" t="s">
        <v>39</v>
      </c>
      <c r="I2191" s="3" t="s">
        <v>28</v>
      </c>
      <c r="J2191" s="3" t="s">
        <v>13</v>
      </c>
      <c r="K2191" s="3" t="s">
        <v>4</v>
      </c>
      <c r="L2191" s="3" t="s">
        <v>5</v>
      </c>
      <c r="M2191" s="7">
        <v>2</v>
      </c>
      <c r="N2191" s="4">
        <v>80.69</v>
      </c>
      <c r="O2191" s="5">
        <v>0.05</v>
      </c>
      <c r="P2191" s="4">
        <v>43.81</v>
      </c>
      <c r="Q2191" s="4">
        <f t="shared" si="136"/>
        <v>153.31099999999998</v>
      </c>
      <c r="R2191" s="4">
        <f t="shared" si="137"/>
        <v>87.62</v>
      </c>
      <c r="S2191" s="4">
        <f t="shared" si="138"/>
        <v>65.690999999999974</v>
      </c>
      <c r="T2191" s="6">
        <f t="shared" si="139"/>
        <v>0.42848197454846676</v>
      </c>
    </row>
    <row r="2192" spans="1:20" ht="15.6">
      <c r="A2192" s="2">
        <v>684</v>
      </c>
      <c r="B2192" s="10">
        <v>46320</v>
      </c>
      <c r="C2192" s="3">
        <f>YEAR(SalesDataTable[[#This Row],[Order Date]])</f>
        <v>2026</v>
      </c>
      <c r="D2192" s="13" t="str">
        <f>"Q"&amp;ROUNDUP(MONTH(SalesDataTable[[#This Row],[Order Date]])/3,0)</f>
        <v>Q4</v>
      </c>
      <c r="E2192" s="13">
        <f>MONTH(SalesDataTable[[#This Row],[Order Date]])</f>
        <v>10</v>
      </c>
      <c r="F2192" s="3" t="str">
        <f>TEXT(SalesDataTable[[#This Row],[Order Date]],"mmm")</f>
        <v>Oct</v>
      </c>
      <c r="G2192" s="3" t="s">
        <v>20</v>
      </c>
      <c r="H2192" s="3" t="s">
        <v>21</v>
      </c>
      <c r="I2192" s="3" t="s">
        <v>2</v>
      </c>
      <c r="J2192" s="3" t="s">
        <v>16</v>
      </c>
      <c r="K2192" s="3" t="s">
        <v>23</v>
      </c>
      <c r="L2192" s="3" t="s">
        <v>29</v>
      </c>
      <c r="M2192" s="7">
        <v>1</v>
      </c>
      <c r="N2192" s="4">
        <v>191.91</v>
      </c>
      <c r="O2192" s="5">
        <v>0</v>
      </c>
      <c r="P2192" s="4">
        <v>101.89</v>
      </c>
      <c r="Q2192" s="4">
        <f t="shared" si="136"/>
        <v>191.91</v>
      </c>
      <c r="R2192" s="4">
        <f t="shared" si="137"/>
        <v>101.89</v>
      </c>
      <c r="S2192" s="4">
        <f t="shared" si="138"/>
        <v>90.02</v>
      </c>
      <c r="T2192" s="6">
        <f t="shared" si="139"/>
        <v>0.46907404512531914</v>
      </c>
    </row>
    <row r="2193" spans="1:20" ht="15.6">
      <c r="A2193" s="2">
        <v>1430</v>
      </c>
      <c r="B2193" s="10">
        <v>46320</v>
      </c>
      <c r="C2193" s="3">
        <f>YEAR(SalesDataTable[[#This Row],[Order Date]])</f>
        <v>2026</v>
      </c>
      <c r="D2193" s="13" t="str">
        <f>"Q"&amp;ROUNDUP(MONTH(SalesDataTable[[#This Row],[Order Date]])/3,0)</f>
        <v>Q4</v>
      </c>
      <c r="E2193" s="13">
        <f>MONTH(SalesDataTable[[#This Row],[Order Date]])</f>
        <v>10</v>
      </c>
      <c r="F2193" s="3" t="str">
        <f>TEXT(SalesDataTable[[#This Row],[Order Date]],"mmm")</f>
        <v>Oct</v>
      </c>
      <c r="G2193" s="3" t="s">
        <v>20</v>
      </c>
      <c r="H2193" s="3" t="s">
        <v>47</v>
      </c>
      <c r="I2193" s="3" t="s">
        <v>19</v>
      </c>
      <c r="J2193" s="3" t="s">
        <v>13</v>
      </c>
      <c r="K2193" s="3" t="s">
        <v>34</v>
      </c>
      <c r="L2193" s="3" t="s">
        <v>42</v>
      </c>
      <c r="M2193" s="7">
        <v>1</v>
      </c>
      <c r="N2193" s="4">
        <v>36.630000000000003</v>
      </c>
      <c r="O2193" s="5">
        <v>0.05</v>
      </c>
      <c r="P2193" s="4">
        <v>13.97</v>
      </c>
      <c r="Q2193" s="4">
        <f t="shared" si="136"/>
        <v>34.798500000000004</v>
      </c>
      <c r="R2193" s="4">
        <f t="shared" si="137"/>
        <v>13.97</v>
      </c>
      <c r="S2193" s="4">
        <f t="shared" si="138"/>
        <v>20.828500000000005</v>
      </c>
      <c r="T2193" s="6">
        <f t="shared" si="139"/>
        <v>0.59854591433538806</v>
      </c>
    </row>
    <row r="2194" spans="1:20" ht="15.6">
      <c r="A2194" s="2">
        <v>2049</v>
      </c>
      <c r="B2194" s="10">
        <v>46320</v>
      </c>
      <c r="C2194" s="3">
        <f>YEAR(SalesDataTable[[#This Row],[Order Date]])</f>
        <v>2026</v>
      </c>
      <c r="D2194" s="13" t="str">
        <f>"Q"&amp;ROUNDUP(MONTH(SalesDataTable[[#This Row],[Order Date]])/3,0)</f>
        <v>Q4</v>
      </c>
      <c r="E2194" s="13">
        <f>MONTH(SalesDataTable[[#This Row],[Order Date]])</f>
        <v>10</v>
      </c>
      <c r="F2194" s="3" t="str">
        <f>TEXT(SalesDataTable[[#This Row],[Order Date]],"mmm")</f>
        <v>Oct</v>
      </c>
      <c r="G2194" s="3" t="s">
        <v>20</v>
      </c>
      <c r="H2194" s="3" t="s">
        <v>21</v>
      </c>
      <c r="I2194" s="3" t="s">
        <v>8</v>
      </c>
      <c r="J2194" s="3" t="s">
        <v>16</v>
      </c>
      <c r="K2194" s="3" t="s">
        <v>14</v>
      </c>
      <c r="L2194" s="3" t="s">
        <v>15</v>
      </c>
      <c r="M2194" s="7">
        <v>6</v>
      </c>
      <c r="N2194" s="4">
        <v>35.380000000000003</v>
      </c>
      <c r="O2194" s="5">
        <v>0.05</v>
      </c>
      <c r="P2194" s="4">
        <v>13.9</v>
      </c>
      <c r="Q2194" s="4">
        <f t="shared" si="136"/>
        <v>201.66600000000003</v>
      </c>
      <c r="R2194" s="4">
        <f t="shared" si="137"/>
        <v>83.4</v>
      </c>
      <c r="S2194" s="4">
        <f t="shared" si="138"/>
        <v>118.26600000000002</v>
      </c>
      <c r="T2194" s="6">
        <f t="shared" si="139"/>
        <v>0.58644491386748387</v>
      </c>
    </row>
    <row r="2195" spans="1:20" ht="15.6">
      <c r="A2195" s="2">
        <v>2199</v>
      </c>
      <c r="B2195" s="10">
        <v>46320</v>
      </c>
      <c r="C2195" s="3">
        <f>YEAR(SalesDataTable[[#This Row],[Order Date]])</f>
        <v>2026</v>
      </c>
      <c r="D2195" s="13" t="str">
        <f>"Q"&amp;ROUNDUP(MONTH(SalesDataTable[[#This Row],[Order Date]])/3,0)</f>
        <v>Q4</v>
      </c>
      <c r="E2195" s="13">
        <f>MONTH(SalesDataTable[[#This Row],[Order Date]])</f>
        <v>10</v>
      </c>
      <c r="F2195" s="3" t="str">
        <f>TEXT(SalesDataTable[[#This Row],[Order Date]],"mmm")</f>
        <v>Oct</v>
      </c>
      <c r="G2195" s="3" t="s">
        <v>6</v>
      </c>
      <c r="H2195" s="3" t="s">
        <v>43</v>
      </c>
      <c r="I2195" s="3" t="s">
        <v>28</v>
      </c>
      <c r="J2195" s="3" t="s">
        <v>3</v>
      </c>
      <c r="K2195" s="3" t="s">
        <v>14</v>
      </c>
      <c r="L2195" s="3" t="s">
        <v>44</v>
      </c>
      <c r="M2195" s="7">
        <v>1</v>
      </c>
      <c r="N2195" s="4">
        <v>132.63</v>
      </c>
      <c r="O2195" s="5">
        <v>0.05</v>
      </c>
      <c r="P2195" s="4">
        <v>67.489999999999995</v>
      </c>
      <c r="Q2195" s="4">
        <f t="shared" si="136"/>
        <v>125.99849999999999</v>
      </c>
      <c r="R2195" s="4">
        <f t="shared" si="137"/>
        <v>67.489999999999995</v>
      </c>
      <c r="S2195" s="4">
        <f t="shared" si="138"/>
        <v>58.508499999999998</v>
      </c>
      <c r="T2195" s="6">
        <f t="shared" si="139"/>
        <v>0.46435870268296847</v>
      </c>
    </row>
    <row r="2196" spans="1:20" ht="15.6">
      <c r="A2196" s="2">
        <v>2954</v>
      </c>
      <c r="B2196" s="10">
        <v>46320</v>
      </c>
      <c r="C2196" s="3">
        <f>YEAR(SalesDataTable[[#This Row],[Order Date]])</f>
        <v>2026</v>
      </c>
      <c r="D2196" s="13" t="str">
        <f>"Q"&amp;ROUNDUP(MONTH(SalesDataTable[[#This Row],[Order Date]])/3,0)</f>
        <v>Q4</v>
      </c>
      <c r="E2196" s="13">
        <f>MONTH(SalesDataTable[[#This Row],[Order Date]])</f>
        <v>10</v>
      </c>
      <c r="F2196" s="3" t="str">
        <f>TEXT(SalesDataTable[[#This Row],[Order Date]],"mmm")</f>
        <v>Oct</v>
      </c>
      <c r="G2196" s="3" t="s">
        <v>20</v>
      </c>
      <c r="H2196" s="3" t="s">
        <v>21</v>
      </c>
      <c r="I2196" s="3" t="s">
        <v>2</v>
      </c>
      <c r="J2196" s="3" t="s">
        <v>13</v>
      </c>
      <c r="K2196" s="3" t="s">
        <v>9</v>
      </c>
      <c r="L2196" s="3" t="s">
        <v>46</v>
      </c>
      <c r="M2196" s="7">
        <v>1</v>
      </c>
      <c r="N2196" s="4">
        <v>71.17</v>
      </c>
      <c r="O2196" s="5">
        <v>0</v>
      </c>
      <c r="P2196" s="4">
        <v>32.57</v>
      </c>
      <c r="Q2196" s="4">
        <f t="shared" si="136"/>
        <v>71.17</v>
      </c>
      <c r="R2196" s="4">
        <f t="shared" si="137"/>
        <v>32.57</v>
      </c>
      <c r="S2196" s="4">
        <f t="shared" si="138"/>
        <v>38.6</v>
      </c>
      <c r="T2196" s="6">
        <f t="shared" si="139"/>
        <v>0.54236335534635383</v>
      </c>
    </row>
    <row r="2197" spans="1:20" ht="15.6">
      <c r="A2197" s="2">
        <v>3218</v>
      </c>
      <c r="B2197" s="10">
        <v>46320</v>
      </c>
      <c r="C2197" s="3">
        <f>YEAR(SalesDataTable[[#This Row],[Order Date]])</f>
        <v>2026</v>
      </c>
      <c r="D2197" s="13" t="str">
        <f>"Q"&amp;ROUNDUP(MONTH(SalesDataTable[[#This Row],[Order Date]])/3,0)</f>
        <v>Q4</v>
      </c>
      <c r="E2197" s="13">
        <f>MONTH(SalesDataTable[[#This Row],[Order Date]])</f>
        <v>10</v>
      </c>
      <c r="F2197" s="3" t="str">
        <f>TEXT(SalesDataTable[[#This Row],[Order Date]],"mmm")</f>
        <v>Oct</v>
      </c>
      <c r="G2197" s="3" t="s">
        <v>0</v>
      </c>
      <c r="H2197" s="3" t="s">
        <v>50</v>
      </c>
      <c r="I2197" s="3" t="s">
        <v>8</v>
      </c>
      <c r="J2197" s="3" t="s">
        <v>16</v>
      </c>
      <c r="K2197" s="3" t="s">
        <v>14</v>
      </c>
      <c r="L2197" s="3" t="s">
        <v>44</v>
      </c>
      <c r="M2197" s="7">
        <v>6</v>
      </c>
      <c r="N2197" s="4">
        <v>132.08000000000001</v>
      </c>
      <c r="O2197" s="5">
        <v>0.1</v>
      </c>
      <c r="P2197" s="4">
        <v>67.61</v>
      </c>
      <c r="Q2197" s="4">
        <f t="shared" si="136"/>
        <v>713.23200000000008</v>
      </c>
      <c r="R2197" s="4">
        <f t="shared" si="137"/>
        <v>405.65999999999997</v>
      </c>
      <c r="S2197" s="4">
        <f t="shared" si="138"/>
        <v>307.57200000000012</v>
      </c>
      <c r="T2197" s="6">
        <f t="shared" si="139"/>
        <v>0.43123696076451995</v>
      </c>
    </row>
    <row r="2198" spans="1:20" ht="15.6">
      <c r="A2198" s="2">
        <v>3965</v>
      </c>
      <c r="B2198" s="10">
        <v>46320</v>
      </c>
      <c r="C2198" s="3">
        <f>YEAR(SalesDataTable[[#This Row],[Order Date]])</f>
        <v>2026</v>
      </c>
      <c r="D2198" s="13" t="str">
        <f>"Q"&amp;ROUNDUP(MONTH(SalesDataTable[[#This Row],[Order Date]])/3,0)</f>
        <v>Q4</v>
      </c>
      <c r="E2198" s="13">
        <f>MONTH(SalesDataTable[[#This Row],[Order Date]])</f>
        <v>10</v>
      </c>
      <c r="F2198" s="3" t="str">
        <f>TEXT(SalesDataTable[[#This Row],[Order Date]],"mmm")</f>
        <v>Oct</v>
      </c>
      <c r="G2198" s="3" t="s">
        <v>6</v>
      </c>
      <c r="H2198" s="3" t="s">
        <v>41</v>
      </c>
      <c r="I2198" s="3" t="s">
        <v>19</v>
      </c>
      <c r="J2198" s="3" t="s">
        <v>3</v>
      </c>
      <c r="K2198" s="3" t="s">
        <v>23</v>
      </c>
      <c r="L2198" s="3" t="s">
        <v>40</v>
      </c>
      <c r="M2198" s="7">
        <v>3</v>
      </c>
      <c r="N2198" s="4">
        <v>82.75</v>
      </c>
      <c r="O2198" s="5">
        <v>0.05</v>
      </c>
      <c r="P2198" s="4">
        <v>38.53</v>
      </c>
      <c r="Q2198" s="4">
        <f t="shared" si="136"/>
        <v>235.83749999999998</v>
      </c>
      <c r="R2198" s="4">
        <f t="shared" si="137"/>
        <v>115.59</v>
      </c>
      <c r="S2198" s="4">
        <f t="shared" si="138"/>
        <v>120.24749999999997</v>
      </c>
      <c r="T2198" s="6">
        <f t="shared" si="139"/>
        <v>0.50987438384480832</v>
      </c>
    </row>
    <row r="2199" spans="1:20" ht="15.6">
      <c r="A2199" s="2">
        <v>2278</v>
      </c>
      <c r="B2199" s="10">
        <v>46321</v>
      </c>
      <c r="C2199" s="3">
        <f>YEAR(SalesDataTable[[#This Row],[Order Date]])</f>
        <v>2026</v>
      </c>
      <c r="D2199" s="13" t="str">
        <f>"Q"&amp;ROUNDUP(MONTH(SalesDataTable[[#This Row],[Order Date]])/3,0)</f>
        <v>Q4</v>
      </c>
      <c r="E2199" s="13">
        <f>MONTH(SalesDataTable[[#This Row],[Order Date]])</f>
        <v>10</v>
      </c>
      <c r="F2199" s="3" t="str">
        <f>TEXT(SalesDataTable[[#This Row],[Order Date]],"mmm")</f>
        <v>Oct</v>
      </c>
      <c r="G2199" s="3" t="s">
        <v>0</v>
      </c>
      <c r="H2199" s="3" t="s">
        <v>50</v>
      </c>
      <c r="I2199" s="3" t="s">
        <v>2</v>
      </c>
      <c r="J2199" s="3" t="s">
        <v>3</v>
      </c>
      <c r="K2199" s="3" t="s">
        <v>34</v>
      </c>
      <c r="L2199" s="3" t="s">
        <v>45</v>
      </c>
      <c r="M2199" s="7">
        <v>5</v>
      </c>
      <c r="N2199" s="4">
        <v>51.5</v>
      </c>
      <c r="O2199" s="5">
        <v>0.1</v>
      </c>
      <c r="P2199" s="4">
        <v>21.38</v>
      </c>
      <c r="Q2199" s="4">
        <f t="shared" si="136"/>
        <v>231.75</v>
      </c>
      <c r="R2199" s="4">
        <f t="shared" si="137"/>
        <v>106.89999999999999</v>
      </c>
      <c r="S2199" s="4">
        <f t="shared" si="138"/>
        <v>124.85000000000001</v>
      </c>
      <c r="T2199" s="6">
        <f t="shared" si="139"/>
        <v>0.53872707659115426</v>
      </c>
    </row>
    <row r="2200" spans="1:20" ht="15.6">
      <c r="A2200" s="2">
        <v>3132</v>
      </c>
      <c r="B2200" s="10">
        <v>46321</v>
      </c>
      <c r="C2200" s="3">
        <f>YEAR(SalesDataTable[[#This Row],[Order Date]])</f>
        <v>2026</v>
      </c>
      <c r="D2200" s="13" t="str">
        <f>"Q"&amp;ROUNDUP(MONTH(SalesDataTable[[#This Row],[Order Date]])/3,0)</f>
        <v>Q4</v>
      </c>
      <c r="E2200" s="13">
        <f>MONTH(SalesDataTable[[#This Row],[Order Date]])</f>
        <v>10</v>
      </c>
      <c r="F2200" s="3" t="str">
        <f>TEXT(SalesDataTable[[#This Row],[Order Date]],"mmm")</f>
        <v>Oct</v>
      </c>
      <c r="G2200" s="3" t="s">
        <v>11</v>
      </c>
      <c r="H2200" s="3" t="s">
        <v>25</v>
      </c>
      <c r="I2200" s="3" t="s">
        <v>2</v>
      </c>
      <c r="J2200" s="3" t="s">
        <v>13</v>
      </c>
      <c r="K2200" s="3" t="s">
        <v>9</v>
      </c>
      <c r="L2200" s="3" t="s">
        <v>17</v>
      </c>
      <c r="M2200" s="7">
        <v>3</v>
      </c>
      <c r="N2200" s="4">
        <v>140.49</v>
      </c>
      <c r="O2200" s="5">
        <v>0.05</v>
      </c>
      <c r="P2200" s="4">
        <v>77.45</v>
      </c>
      <c r="Q2200" s="4">
        <f t="shared" si="136"/>
        <v>400.3965</v>
      </c>
      <c r="R2200" s="4">
        <f t="shared" si="137"/>
        <v>232.35000000000002</v>
      </c>
      <c r="S2200" s="4">
        <f t="shared" si="138"/>
        <v>168.04649999999998</v>
      </c>
      <c r="T2200" s="6">
        <f t="shared" si="139"/>
        <v>0.41970022215478903</v>
      </c>
    </row>
    <row r="2201" spans="1:20" ht="15.6">
      <c r="A2201" s="2">
        <v>3144</v>
      </c>
      <c r="B2201" s="10">
        <v>46321</v>
      </c>
      <c r="C2201" s="3">
        <f>YEAR(SalesDataTable[[#This Row],[Order Date]])</f>
        <v>2026</v>
      </c>
      <c r="D2201" s="13" t="str">
        <f>"Q"&amp;ROUNDUP(MONTH(SalesDataTable[[#This Row],[Order Date]])/3,0)</f>
        <v>Q4</v>
      </c>
      <c r="E2201" s="13">
        <f>MONTH(SalesDataTable[[#This Row],[Order Date]])</f>
        <v>10</v>
      </c>
      <c r="F2201" s="3" t="str">
        <f>TEXT(SalesDataTable[[#This Row],[Order Date]],"mmm")</f>
        <v>Oct</v>
      </c>
      <c r="G2201" s="3" t="s">
        <v>11</v>
      </c>
      <c r="H2201" s="3" t="s">
        <v>12</v>
      </c>
      <c r="I2201" s="3" t="s">
        <v>28</v>
      </c>
      <c r="J2201" s="3" t="s">
        <v>13</v>
      </c>
      <c r="K2201" s="3" t="s">
        <v>34</v>
      </c>
      <c r="L2201" s="3" t="s">
        <v>42</v>
      </c>
      <c r="M2201" s="7">
        <v>4</v>
      </c>
      <c r="N2201" s="4">
        <v>36.200000000000003</v>
      </c>
      <c r="O2201" s="5">
        <v>0.15</v>
      </c>
      <c r="P2201" s="4">
        <v>13.53</v>
      </c>
      <c r="Q2201" s="4">
        <f t="shared" si="136"/>
        <v>123.08000000000001</v>
      </c>
      <c r="R2201" s="4">
        <f t="shared" si="137"/>
        <v>54.12</v>
      </c>
      <c r="S2201" s="4">
        <f t="shared" si="138"/>
        <v>68.960000000000008</v>
      </c>
      <c r="T2201" s="6">
        <f t="shared" si="139"/>
        <v>0.56028599285017877</v>
      </c>
    </row>
    <row r="2202" spans="1:20" ht="15.6">
      <c r="A2202" s="2">
        <v>3501</v>
      </c>
      <c r="B2202" s="10">
        <v>46321</v>
      </c>
      <c r="C2202" s="3">
        <f>YEAR(SalesDataTable[[#This Row],[Order Date]])</f>
        <v>2026</v>
      </c>
      <c r="D2202" s="13" t="str">
        <f>"Q"&amp;ROUNDUP(MONTH(SalesDataTable[[#This Row],[Order Date]])/3,0)</f>
        <v>Q4</v>
      </c>
      <c r="E2202" s="13">
        <f>MONTH(SalesDataTable[[#This Row],[Order Date]])</f>
        <v>10</v>
      </c>
      <c r="F2202" s="3" t="str">
        <f>TEXT(SalesDataTable[[#This Row],[Order Date]],"mmm")</f>
        <v>Oct</v>
      </c>
      <c r="G2202" s="3" t="s">
        <v>20</v>
      </c>
      <c r="H2202" s="3" t="s">
        <v>31</v>
      </c>
      <c r="I2202" s="3" t="s">
        <v>19</v>
      </c>
      <c r="J2202" s="3" t="s">
        <v>13</v>
      </c>
      <c r="K2202" s="3" t="s">
        <v>23</v>
      </c>
      <c r="L2202" s="3" t="s">
        <v>51</v>
      </c>
      <c r="M2202" s="7">
        <v>1</v>
      </c>
      <c r="N2202" s="4">
        <v>120.5</v>
      </c>
      <c r="O2202" s="5">
        <v>0.05</v>
      </c>
      <c r="P2202" s="4">
        <v>61.71</v>
      </c>
      <c r="Q2202" s="4">
        <f t="shared" si="136"/>
        <v>114.47499999999999</v>
      </c>
      <c r="R2202" s="4">
        <f t="shared" si="137"/>
        <v>61.71</v>
      </c>
      <c r="S2202" s="4">
        <f t="shared" si="138"/>
        <v>52.764999999999993</v>
      </c>
      <c r="T2202" s="6">
        <f t="shared" si="139"/>
        <v>0.4609303341340904</v>
      </c>
    </row>
    <row r="2203" spans="1:20" ht="15.6">
      <c r="A2203" s="2">
        <v>458</v>
      </c>
      <c r="B2203" s="10">
        <v>46322</v>
      </c>
      <c r="C2203" s="3">
        <f>YEAR(SalesDataTable[[#This Row],[Order Date]])</f>
        <v>2026</v>
      </c>
      <c r="D2203" s="13" t="str">
        <f>"Q"&amp;ROUNDUP(MONTH(SalesDataTable[[#This Row],[Order Date]])/3,0)</f>
        <v>Q4</v>
      </c>
      <c r="E2203" s="13">
        <f>MONTH(SalesDataTable[[#This Row],[Order Date]])</f>
        <v>10</v>
      </c>
      <c r="F2203" s="3" t="str">
        <f>TEXT(SalesDataTable[[#This Row],[Order Date]],"mmm")</f>
        <v>Oct</v>
      </c>
      <c r="G2203" s="3" t="s">
        <v>11</v>
      </c>
      <c r="H2203" s="3" t="s">
        <v>12</v>
      </c>
      <c r="I2203" s="3" t="s">
        <v>19</v>
      </c>
      <c r="J2203" s="3" t="s">
        <v>16</v>
      </c>
      <c r="K2203" s="3" t="s">
        <v>4</v>
      </c>
      <c r="L2203" s="3" t="s">
        <v>30</v>
      </c>
      <c r="M2203" s="7">
        <v>1</v>
      </c>
      <c r="N2203" s="4">
        <v>102.44</v>
      </c>
      <c r="O2203" s="5">
        <v>0.05</v>
      </c>
      <c r="P2203" s="4">
        <v>49.14</v>
      </c>
      <c r="Q2203" s="4">
        <f t="shared" si="136"/>
        <v>97.317999999999998</v>
      </c>
      <c r="R2203" s="4">
        <f t="shared" si="137"/>
        <v>49.14</v>
      </c>
      <c r="S2203" s="4">
        <f t="shared" si="138"/>
        <v>48.177999999999997</v>
      </c>
      <c r="T2203" s="6">
        <f t="shared" si="139"/>
        <v>0.49505744055570394</v>
      </c>
    </row>
    <row r="2204" spans="1:20" ht="15.6">
      <c r="A2204" s="2">
        <v>1065</v>
      </c>
      <c r="B2204" s="10">
        <v>46322</v>
      </c>
      <c r="C2204" s="3">
        <f>YEAR(SalesDataTable[[#This Row],[Order Date]])</f>
        <v>2026</v>
      </c>
      <c r="D2204" s="13" t="str">
        <f>"Q"&amp;ROUNDUP(MONTH(SalesDataTable[[#This Row],[Order Date]])/3,0)</f>
        <v>Q4</v>
      </c>
      <c r="E2204" s="13">
        <f>MONTH(SalesDataTable[[#This Row],[Order Date]])</f>
        <v>10</v>
      </c>
      <c r="F2204" s="3" t="str">
        <f>TEXT(SalesDataTable[[#This Row],[Order Date]],"mmm")</f>
        <v>Oct</v>
      </c>
      <c r="G2204" s="3" t="s">
        <v>11</v>
      </c>
      <c r="H2204" s="3" t="s">
        <v>25</v>
      </c>
      <c r="I2204" s="3" t="s">
        <v>2</v>
      </c>
      <c r="J2204" s="3" t="s">
        <v>13</v>
      </c>
      <c r="K2204" s="3" t="s">
        <v>34</v>
      </c>
      <c r="L2204" s="3" t="s">
        <v>38</v>
      </c>
      <c r="M2204" s="7">
        <v>6</v>
      </c>
      <c r="N2204" s="4">
        <v>121.58</v>
      </c>
      <c r="O2204" s="5">
        <v>0.15</v>
      </c>
      <c r="P2204" s="4">
        <v>68.86</v>
      </c>
      <c r="Q2204" s="4">
        <f t="shared" si="136"/>
        <v>620.05799999999999</v>
      </c>
      <c r="R2204" s="4">
        <f t="shared" si="137"/>
        <v>413.15999999999997</v>
      </c>
      <c r="S2204" s="4">
        <f t="shared" si="138"/>
        <v>206.89800000000002</v>
      </c>
      <c r="T2204" s="6">
        <f t="shared" si="139"/>
        <v>0.33367523683268346</v>
      </c>
    </row>
    <row r="2205" spans="1:20" ht="15.6">
      <c r="A2205" s="2">
        <v>1707</v>
      </c>
      <c r="B2205" s="10">
        <v>46322</v>
      </c>
      <c r="C2205" s="3">
        <f>YEAR(SalesDataTable[[#This Row],[Order Date]])</f>
        <v>2026</v>
      </c>
      <c r="D2205" s="13" t="str">
        <f>"Q"&amp;ROUNDUP(MONTH(SalesDataTable[[#This Row],[Order Date]])/3,0)</f>
        <v>Q4</v>
      </c>
      <c r="E2205" s="13">
        <f>MONTH(SalesDataTable[[#This Row],[Order Date]])</f>
        <v>10</v>
      </c>
      <c r="F2205" s="3" t="str">
        <f>TEXT(SalesDataTable[[#This Row],[Order Date]],"mmm")</f>
        <v>Oct</v>
      </c>
      <c r="G2205" s="3" t="s">
        <v>11</v>
      </c>
      <c r="H2205" s="3" t="s">
        <v>52</v>
      </c>
      <c r="I2205" s="3" t="s">
        <v>2</v>
      </c>
      <c r="J2205" s="3" t="s">
        <v>13</v>
      </c>
      <c r="K2205" s="3" t="s">
        <v>14</v>
      </c>
      <c r="L2205" s="3" t="s">
        <v>15</v>
      </c>
      <c r="M2205" s="7">
        <v>2</v>
      </c>
      <c r="N2205" s="4">
        <v>35.36</v>
      </c>
      <c r="O2205" s="5">
        <v>0</v>
      </c>
      <c r="P2205" s="4">
        <v>13.33</v>
      </c>
      <c r="Q2205" s="4">
        <f t="shared" si="136"/>
        <v>70.72</v>
      </c>
      <c r="R2205" s="4">
        <f t="shared" si="137"/>
        <v>26.66</v>
      </c>
      <c r="S2205" s="4">
        <f t="shared" si="138"/>
        <v>44.06</v>
      </c>
      <c r="T2205" s="6">
        <f t="shared" si="139"/>
        <v>0.62302036199095023</v>
      </c>
    </row>
    <row r="2206" spans="1:20" ht="15.6">
      <c r="A2206" s="2">
        <v>1989</v>
      </c>
      <c r="B2206" s="10">
        <v>46322</v>
      </c>
      <c r="C2206" s="3">
        <f>YEAR(SalesDataTable[[#This Row],[Order Date]])</f>
        <v>2026</v>
      </c>
      <c r="D2206" s="13" t="str">
        <f>"Q"&amp;ROUNDUP(MONTH(SalesDataTable[[#This Row],[Order Date]])/3,0)</f>
        <v>Q4</v>
      </c>
      <c r="E2206" s="13">
        <f>MONTH(SalesDataTable[[#This Row],[Order Date]])</f>
        <v>10</v>
      </c>
      <c r="F2206" s="3" t="str">
        <f>TEXT(SalesDataTable[[#This Row],[Order Date]],"mmm")</f>
        <v>Oct</v>
      </c>
      <c r="G2206" s="3" t="s">
        <v>20</v>
      </c>
      <c r="H2206" s="3" t="s">
        <v>21</v>
      </c>
      <c r="I2206" s="3" t="s">
        <v>2</v>
      </c>
      <c r="J2206" s="3" t="s">
        <v>13</v>
      </c>
      <c r="K2206" s="3" t="s">
        <v>23</v>
      </c>
      <c r="L2206" s="3" t="s">
        <v>24</v>
      </c>
      <c r="M2206" s="7">
        <v>2</v>
      </c>
      <c r="N2206" s="4">
        <v>335.73</v>
      </c>
      <c r="O2206" s="5">
        <v>0</v>
      </c>
      <c r="P2206" s="4">
        <v>199.44</v>
      </c>
      <c r="Q2206" s="4">
        <f t="shared" si="136"/>
        <v>671.46</v>
      </c>
      <c r="R2206" s="4">
        <f t="shared" si="137"/>
        <v>398.88</v>
      </c>
      <c r="S2206" s="4">
        <f t="shared" si="138"/>
        <v>272.58000000000004</v>
      </c>
      <c r="T2206" s="6">
        <f t="shared" si="139"/>
        <v>0.4059512107943884</v>
      </c>
    </row>
    <row r="2207" spans="1:20" ht="15.6">
      <c r="A2207" s="2">
        <v>2852</v>
      </c>
      <c r="B2207" s="10">
        <v>46322</v>
      </c>
      <c r="C2207" s="3">
        <f>YEAR(SalesDataTable[[#This Row],[Order Date]])</f>
        <v>2026</v>
      </c>
      <c r="D2207" s="13" t="str">
        <f>"Q"&amp;ROUNDUP(MONTH(SalesDataTable[[#This Row],[Order Date]])/3,0)</f>
        <v>Q4</v>
      </c>
      <c r="E2207" s="13">
        <f>MONTH(SalesDataTable[[#This Row],[Order Date]])</f>
        <v>10</v>
      </c>
      <c r="F2207" s="3" t="str">
        <f>TEXT(SalesDataTable[[#This Row],[Order Date]],"mmm")</f>
        <v>Oct</v>
      </c>
      <c r="G2207" s="3" t="s">
        <v>6</v>
      </c>
      <c r="H2207" s="3" t="s">
        <v>43</v>
      </c>
      <c r="I2207" s="3" t="s">
        <v>8</v>
      </c>
      <c r="J2207" s="3" t="s">
        <v>16</v>
      </c>
      <c r="K2207" s="3" t="s">
        <v>9</v>
      </c>
      <c r="L2207" s="3" t="s">
        <v>17</v>
      </c>
      <c r="M2207" s="7">
        <v>3</v>
      </c>
      <c r="N2207" s="4">
        <v>141.96</v>
      </c>
      <c r="O2207" s="5">
        <v>0.1</v>
      </c>
      <c r="P2207" s="4">
        <v>77.42</v>
      </c>
      <c r="Q2207" s="4">
        <f t="shared" si="136"/>
        <v>383.29200000000003</v>
      </c>
      <c r="R2207" s="4">
        <f t="shared" si="137"/>
        <v>232.26</v>
      </c>
      <c r="S2207" s="4">
        <f t="shared" si="138"/>
        <v>151.03200000000004</v>
      </c>
      <c r="T2207" s="6">
        <f t="shared" si="139"/>
        <v>0.39403900942362485</v>
      </c>
    </row>
    <row r="2208" spans="1:20" ht="15.6">
      <c r="A2208" s="2">
        <v>4762</v>
      </c>
      <c r="B2208" s="10">
        <v>46322</v>
      </c>
      <c r="C2208" s="3">
        <f>YEAR(SalesDataTable[[#This Row],[Order Date]])</f>
        <v>2026</v>
      </c>
      <c r="D2208" s="13" t="str">
        <f>"Q"&amp;ROUNDUP(MONTH(SalesDataTable[[#This Row],[Order Date]])/3,0)</f>
        <v>Q4</v>
      </c>
      <c r="E2208" s="13">
        <f>MONTH(SalesDataTable[[#This Row],[Order Date]])</f>
        <v>10</v>
      </c>
      <c r="F2208" s="3" t="str">
        <f>TEXT(SalesDataTable[[#This Row],[Order Date]],"mmm")</f>
        <v>Oct</v>
      </c>
      <c r="G2208" s="3" t="s">
        <v>6</v>
      </c>
      <c r="H2208" s="3" t="s">
        <v>43</v>
      </c>
      <c r="I2208" s="3" t="s">
        <v>28</v>
      </c>
      <c r="J2208" s="3" t="s">
        <v>13</v>
      </c>
      <c r="K2208" s="3" t="s">
        <v>34</v>
      </c>
      <c r="L2208" s="3" t="s">
        <v>45</v>
      </c>
      <c r="M2208" s="7">
        <v>2</v>
      </c>
      <c r="N2208" s="4">
        <v>51.76</v>
      </c>
      <c r="O2208" s="5">
        <v>0</v>
      </c>
      <c r="P2208" s="4">
        <v>21.64</v>
      </c>
      <c r="Q2208" s="4">
        <f t="shared" si="136"/>
        <v>103.52</v>
      </c>
      <c r="R2208" s="4">
        <f t="shared" si="137"/>
        <v>43.28</v>
      </c>
      <c r="S2208" s="4">
        <f t="shared" si="138"/>
        <v>60.239999999999995</v>
      </c>
      <c r="T2208" s="6">
        <f t="shared" si="139"/>
        <v>0.58191653786707875</v>
      </c>
    </row>
    <row r="2209" spans="1:20" ht="15.6">
      <c r="A2209" s="2">
        <v>4997</v>
      </c>
      <c r="B2209" s="10">
        <v>46322</v>
      </c>
      <c r="C2209" s="3">
        <f>YEAR(SalesDataTable[[#This Row],[Order Date]])</f>
        <v>2026</v>
      </c>
      <c r="D2209" s="13" t="str">
        <f>"Q"&amp;ROUNDUP(MONTH(SalesDataTable[[#This Row],[Order Date]])/3,0)</f>
        <v>Q4</v>
      </c>
      <c r="E2209" s="13">
        <f>MONTH(SalesDataTable[[#This Row],[Order Date]])</f>
        <v>10</v>
      </c>
      <c r="F2209" s="3" t="str">
        <f>TEXT(SalesDataTable[[#This Row],[Order Date]],"mmm")</f>
        <v>Oct</v>
      </c>
      <c r="G2209" s="3" t="s">
        <v>20</v>
      </c>
      <c r="H2209" s="3" t="s">
        <v>31</v>
      </c>
      <c r="I2209" s="3" t="s">
        <v>2</v>
      </c>
      <c r="J2209" s="3" t="s">
        <v>3</v>
      </c>
      <c r="K2209" s="3" t="s">
        <v>23</v>
      </c>
      <c r="L2209" s="3" t="s">
        <v>29</v>
      </c>
      <c r="M2209" s="7">
        <v>3</v>
      </c>
      <c r="N2209" s="4">
        <v>194.09</v>
      </c>
      <c r="O2209" s="5">
        <v>0.1</v>
      </c>
      <c r="P2209" s="4">
        <v>105.84</v>
      </c>
      <c r="Q2209" s="4">
        <f t="shared" si="136"/>
        <v>524.04300000000001</v>
      </c>
      <c r="R2209" s="4">
        <f t="shared" si="137"/>
        <v>317.52</v>
      </c>
      <c r="S2209" s="4">
        <f t="shared" si="138"/>
        <v>206.52300000000002</v>
      </c>
      <c r="T2209" s="6">
        <f t="shared" si="139"/>
        <v>0.39409552269565667</v>
      </c>
    </row>
    <row r="2210" spans="1:20" ht="15.6">
      <c r="A2210" s="2">
        <v>1238</v>
      </c>
      <c r="B2210" s="10">
        <v>46323</v>
      </c>
      <c r="C2210" s="3">
        <f>YEAR(SalesDataTable[[#This Row],[Order Date]])</f>
        <v>2026</v>
      </c>
      <c r="D2210" s="13" t="str">
        <f>"Q"&amp;ROUNDUP(MONTH(SalesDataTable[[#This Row],[Order Date]])/3,0)</f>
        <v>Q4</v>
      </c>
      <c r="E2210" s="13">
        <f>MONTH(SalesDataTable[[#This Row],[Order Date]])</f>
        <v>10</v>
      </c>
      <c r="F2210" s="3" t="str">
        <f>TEXT(SalesDataTable[[#This Row],[Order Date]],"mmm")</f>
        <v>Oct</v>
      </c>
      <c r="G2210" s="3" t="s">
        <v>6</v>
      </c>
      <c r="H2210" s="3" t="s">
        <v>43</v>
      </c>
      <c r="I2210" s="3" t="s">
        <v>2</v>
      </c>
      <c r="J2210" s="3" t="s">
        <v>3</v>
      </c>
      <c r="K2210" s="3" t="s">
        <v>23</v>
      </c>
      <c r="L2210" s="3" t="s">
        <v>51</v>
      </c>
      <c r="M2210" s="7">
        <v>1</v>
      </c>
      <c r="N2210" s="4">
        <v>125.39</v>
      </c>
      <c r="O2210" s="5">
        <v>0.05</v>
      </c>
      <c r="P2210" s="4">
        <v>61.19</v>
      </c>
      <c r="Q2210" s="4">
        <f t="shared" si="136"/>
        <v>119.12049999999999</v>
      </c>
      <c r="R2210" s="4">
        <f t="shared" si="137"/>
        <v>61.19</v>
      </c>
      <c r="S2210" s="4">
        <f t="shared" si="138"/>
        <v>57.930499999999995</v>
      </c>
      <c r="T2210" s="6">
        <f t="shared" si="139"/>
        <v>0.48631847582909743</v>
      </c>
    </row>
    <row r="2211" spans="1:20" ht="15.6">
      <c r="A2211" s="2">
        <v>2622</v>
      </c>
      <c r="B2211" s="10">
        <v>46323</v>
      </c>
      <c r="C2211" s="3">
        <f>YEAR(SalesDataTable[[#This Row],[Order Date]])</f>
        <v>2026</v>
      </c>
      <c r="D2211" s="13" t="str">
        <f>"Q"&amp;ROUNDUP(MONTH(SalesDataTable[[#This Row],[Order Date]])/3,0)</f>
        <v>Q4</v>
      </c>
      <c r="E2211" s="13">
        <f>MONTH(SalesDataTable[[#This Row],[Order Date]])</f>
        <v>10</v>
      </c>
      <c r="F2211" s="3" t="str">
        <f>TEXT(SalesDataTable[[#This Row],[Order Date]],"mmm")</f>
        <v>Oct</v>
      </c>
      <c r="G2211" s="3" t="s">
        <v>0</v>
      </c>
      <c r="H2211" s="3" t="s">
        <v>50</v>
      </c>
      <c r="I2211" s="3" t="s">
        <v>28</v>
      </c>
      <c r="J2211" s="3" t="s">
        <v>13</v>
      </c>
      <c r="K2211" s="3" t="s">
        <v>23</v>
      </c>
      <c r="L2211" s="3" t="s">
        <v>40</v>
      </c>
      <c r="M2211" s="7">
        <v>3</v>
      </c>
      <c r="N2211" s="4">
        <v>83.73</v>
      </c>
      <c r="O2211" s="5">
        <v>0.15</v>
      </c>
      <c r="P2211" s="4">
        <v>39.43</v>
      </c>
      <c r="Q2211" s="4">
        <f t="shared" si="136"/>
        <v>213.51149999999998</v>
      </c>
      <c r="R2211" s="4">
        <f t="shared" si="137"/>
        <v>118.28999999999999</v>
      </c>
      <c r="S2211" s="4">
        <f t="shared" si="138"/>
        <v>95.221499999999992</v>
      </c>
      <c r="T2211" s="6">
        <f t="shared" si="139"/>
        <v>0.44597831966896395</v>
      </c>
    </row>
    <row r="2212" spans="1:20" ht="15.6">
      <c r="A2212" s="2">
        <v>3106</v>
      </c>
      <c r="B2212" s="10">
        <v>46323</v>
      </c>
      <c r="C2212" s="3">
        <f>YEAR(SalesDataTable[[#This Row],[Order Date]])</f>
        <v>2026</v>
      </c>
      <c r="D2212" s="13" t="str">
        <f>"Q"&amp;ROUNDUP(MONTH(SalesDataTable[[#This Row],[Order Date]])/3,0)</f>
        <v>Q4</v>
      </c>
      <c r="E2212" s="13">
        <f>MONTH(SalesDataTable[[#This Row],[Order Date]])</f>
        <v>10</v>
      </c>
      <c r="F2212" s="3" t="str">
        <f>TEXT(SalesDataTable[[#This Row],[Order Date]],"mmm")</f>
        <v>Oct</v>
      </c>
      <c r="G2212" s="3" t="s">
        <v>20</v>
      </c>
      <c r="H2212" s="3" t="s">
        <v>33</v>
      </c>
      <c r="I2212" s="3" t="s">
        <v>28</v>
      </c>
      <c r="J2212" s="3" t="s">
        <v>16</v>
      </c>
      <c r="K2212" s="3" t="s">
        <v>34</v>
      </c>
      <c r="L2212" s="3" t="s">
        <v>42</v>
      </c>
      <c r="M2212" s="7">
        <v>3</v>
      </c>
      <c r="N2212" s="4">
        <v>36.99</v>
      </c>
      <c r="O2212" s="5">
        <v>0.05</v>
      </c>
      <c r="P2212" s="4">
        <v>14.14</v>
      </c>
      <c r="Q2212" s="4">
        <f t="shared" si="136"/>
        <v>105.42149999999999</v>
      </c>
      <c r="R2212" s="4">
        <f t="shared" si="137"/>
        <v>42.42</v>
      </c>
      <c r="S2212" s="4">
        <f t="shared" si="138"/>
        <v>63.001499999999993</v>
      </c>
      <c r="T2212" s="6">
        <f t="shared" si="139"/>
        <v>0.59761528720422297</v>
      </c>
    </row>
    <row r="2213" spans="1:20" ht="15.6">
      <c r="A2213" s="2">
        <v>3274</v>
      </c>
      <c r="B2213" s="10">
        <v>46323</v>
      </c>
      <c r="C2213" s="3">
        <f>YEAR(SalesDataTable[[#This Row],[Order Date]])</f>
        <v>2026</v>
      </c>
      <c r="D2213" s="13" t="str">
        <f>"Q"&amp;ROUNDUP(MONTH(SalesDataTable[[#This Row],[Order Date]])/3,0)</f>
        <v>Q4</v>
      </c>
      <c r="E2213" s="13">
        <f>MONTH(SalesDataTable[[#This Row],[Order Date]])</f>
        <v>10</v>
      </c>
      <c r="F2213" s="3" t="str">
        <f>TEXT(SalesDataTable[[#This Row],[Order Date]],"mmm")</f>
        <v>Oct</v>
      </c>
      <c r="G2213" s="3" t="s">
        <v>20</v>
      </c>
      <c r="H2213" s="3" t="s">
        <v>31</v>
      </c>
      <c r="I2213" s="3" t="s">
        <v>28</v>
      </c>
      <c r="J2213" s="3" t="s">
        <v>13</v>
      </c>
      <c r="K2213" s="3" t="s">
        <v>34</v>
      </c>
      <c r="L2213" s="3" t="s">
        <v>35</v>
      </c>
      <c r="M2213" s="7">
        <v>1</v>
      </c>
      <c r="N2213" s="4">
        <v>39.42</v>
      </c>
      <c r="O2213" s="5">
        <v>0</v>
      </c>
      <c r="P2213" s="4">
        <v>14.58</v>
      </c>
      <c r="Q2213" s="4">
        <f t="shared" si="136"/>
        <v>39.42</v>
      </c>
      <c r="R2213" s="4">
        <f t="shared" si="137"/>
        <v>14.58</v>
      </c>
      <c r="S2213" s="4">
        <f t="shared" si="138"/>
        <v>24.840000000000003</v>
      </c>
      <c r="T2213" s="6">
        <f t="shared" si="139"/>
        <v>0.63013698630136994</v>
      </c>
    </row>
    <row r="2214" spans="1:20" ht="15.6">
      <c r="A2214" s="2">
        <v>3542</v>
      </c>
      <c r="B2214" s="10">
        <v>46323</v>
      </c>
      <c r="C2214" s="3">
        <f>YEAR(SalesDataTable[[#This Row],[Order Date]])</f>
        <v>2026</v>
      </c>
      <c r="D2214" s="13" t="str">
        <f>"Q"&amp;ROUNDUP(MONTH(SalesDataTable[[#This Row],[Order Date]])/3,0)</f>
        <v>Q4</v>
      </c>
      <c r="E2214" s="13">
        <f>MONTH(SalesDataTable[[#This Row],[Order Date]])</f>
        <v>10</v>
      </c>
      <c r="F2214" s="3" t="str">
        <f>TEXT(SalesDataTable[[#This Row],[Order Date]],"mmm")</f>
        <v>Oct</v>
      </c>
      <c r="G2214" s="3" t="s">
        <v>20</v>
      </c>
      <c r="H2214" s="3" t="s">
        <v>21</v>
      </c>
      <c r="I2214" s="3" t="s">
        <v>2</v>
      </c>
      <c r="J2214" s="3" t="s">
        <v>13</v>
      </c>
      <c r="K2214" s="3" t="s">
        <v>4</v>
      </c>
      <c r="L2214" s="3" t="s">
        <v>22</v>
      </c>
      <c r="M2214" s="7">
        <v>2</v>
      </c>
      <c r="N2214" s="4">
        <v>50.66</v>
      </c>
      <c r="O2214" s="5">
        <v>0</v>
      </c>
      <c r="P2214" s="4">
        <v>22.02</v>
      </c>
      <c r="Q2214" s="4">
        <f t="shared" si="136"/>
        <v>101.32</v>
      </c>
      <c r="R2214" s="4">
        <f t="shared" si="137"/>
        <v>44.04</v>
      </c>
      <c r="S2214" s="4">
        <f t="shared" si="138"/>
        <v>57.279999999999994</v>
      </c>
      <c r="T2214" s="6">
        <f t="shared" si="139"/>
        <v>0.56533754441373862</v>
      </c>
    </row>
    <row r="2215" spans="1:20" ht="15.6">
      <c r="A2215" s="2">
        <v>3704</v>
      </c>
      <c r="B2215" s="10">
        <v>46323</v>
      </c>
      <c r="C2215" s="3">
        <f>YEAR(SalesDataTable[[#This Row],[Order Date]])</f>
        <v>2026</v>
      </c>
      <c r="D2215" s="13" t="str">
        <f>"Q"&amp;ROUNDUP(MONTH(SalesDataTable[[#This Row],[Order Date]])/3,0)</f>
        <v>Q4</v>
      </c>
      <c r="E2215" s="13">
        <f>MONTH(SalesDataTable[[#This Row],[Order Date]])</f>
        <v>10</v>
      </c>
      <c r="F2215" s="3" t="str">
        <f>TEXT(SalesDataTable[[#This Row],[Order Date]],"mmm")</f>
        <v>Oct</v>
      </c>
      <c r="G2215" s="3" t="s">
        <v>6</v>
      </c>
      <c r="H2215" s="3" t="s">
        <v>43</v>
      </c>
      <c r="I2215" s="3" t="s">
        <v>2</v>
      </c>
      <c r="J2215" s="3" t="s">
        <v>3</v>
      </c>
      <c r="K2215" s="3" t="s">
        <v>9</v>
      </c>
      <c r="L2215" s="3" t="s">
        <v>46</v>
      </c>
      <c r="M2215" s="7">
        <v>4</v>
      </c>
      <c r="N2215" s="4">
        <v>71.959999999999994</v>
      </c>
      <c r="O2215" s="5">
        <v>0.1</v>
      </c>
      <c r="P2215" s="4">
        <v>31.51</v>
      </c>
      <c r="Q2215" s="4">
        <f t="shared" si="136"/>
        <v>259.05599999999998</v>
      </c>
      <c r="R2215" s="4">
        <f t="shared" si="137"/>
        <v>126.04</v>
      </c>
      <c r="S2215" s="4">
        <f t="shared" si="138"/>
        <v>133.01599999999996</v>
      </c>
      <c r="T2215" s="6">
        <f t="shared" si="139"/>
        <v>0.51346427027360864</v>
      </c>
    </row>
    <row r="2216" spans="1:20" ht="15.6">
      <c r="A2216" s="2">
        <v>4699</v>
      </c>
      <c r="B2216" s="10">
        <v>46323</v>
      </c>
      <c r="C2216" s="3">
        <f>YEAR(SalesDataTable[[#This Row],[Order Date]])</f>
        <v>2026</v>
      </c>
      <c r="D2216" s="13" t="str">
        <f>"Q"&amp;ROUNDUP(MONTH(SalesDataTable[[#This Row],[Order Date]])/3,0)</f>
        <v>Q4</v>
      </c>
      <c r="E2216" s="13">
        <f>MONTH(SalesDataTable[[#This Row],[Order Date]])</f>
        <v>10</v>
      </c>
      <c r="F2216" s="3" t="str">
        <f>TEXT(SalesDataTable[[#This Row],[Order Date]],"mmm")</f>
        <v>Oct</v>
      </c>
      <c r="G2216" s="3" t="s">
        <v>11</v>
      </c>
      <c r="H2216" s="3" t="s">
        <v>25</v>
      </c>
      <c r="I2216" s="3" t="s">
        <v>19</v>
      </c>
      <c r="J2216" s="3" t="s">
        <v>3</v>
      </c>
      <c r="K2216" s="3" t="s">
        <v>4</v>
      </c>
      <c r="L2216" s="3" t="s">
        <v>22</v>
      </c>
      <c r="M2216" s="7">
        <v>1</v>
      </c>
      <c r="N2216" s="4">
        <v>49.72</v>
      </c>
      <c r="O2216" s="5">
        <v>0.05</v>
      </c>
      <c r="P2216" s="4">
        <v>22.5</v>
      </c>
      <c r="Q2216" s="4">
        <f t="shared" si="136"/>
        <v>47.233999999999995</v>
      </c>
      <c r="R2216" s="4">
        <f t="shared" si="137"/>
        <v>22.5</v>
      </c>
      <c r="S2216" s="4">
        <f t="shared" si="138"/>
        <v>24.733999999999995</v>
      </c>
      <c r="T2216" s="6">
        <f t="shared" si="139"/>
        <v>0.52364821950290041</v>
      </c>
    </row>
    <row r="2217" spans="1:20" ht="15.6">
      <c r="A2217" s="2">
        <v>1226</v>
      </c>
      <c r="B2217" s="10">
        <v>46324</v>
      </c>
      <c r="C2217" s="3">
        <f>YEAR(SalesDataTable[[#This Row],[Order Date]])</f>
        <v>2026</v>
      </c>
      <c r="D2217" s="13" t="str">
        <f>"Q"&amp;ROUNDUP(MONTH(SalesDataTable[[#This Row],[Order Date]])/3,0)</f>
        <v>Q4</v>
      </c>
      <c r="E2217" s="13">
        <f>MONTH(SalesDataTable[[#This Row],[Order Date]])</f>
        <v>10</v>
      </c>
      <c r="F2217" s="3" t="str">
        <f>TEXT(SalesDataTable[[#This Row],[Order Date]],"mmm")</f>
        <v>Oct</v>
      </c>
      <c r="G2217" s="3" t="s">
        <v>0</v>
      </c>
      <c r="H2217" s="3" t="s">
        <v>1</v>
      </c>
      <c r="I2217" s="3" t="s">
        <v>28</v>
      </c>
      <c r="J2217" s="3" t="s">
        <v>3</v>
      </c>
      <c r="K2217" s="3" t="s">
        <v>14</v>
      </c>
      <c r="L2217" s="3" t="s">
        <v>15</v>
      </c>
      <c r="M2217" s="7">
        <v>1</v>
      </c>
      <c r="N2217" s="4">
        <v>36.58</v>
      </c>
      <c r="O2217" s="5">
        <v>0</v>
      </c>
      <c r="P2217" s="4">
        <v>13.5</v>
      </c>
      <c r="Q2217" s="4">
        <f t="shared" si="136"/>
        <v>36.58</v>
      </c>
      <c r="R2217" s="4">
        <f t="shared" si="137"/>
        <v>13.5</v>
      </c>
      <c r="S2217" s="4">
        <f t="shared" si="138"/>
        <v>23.08</v>
      </c>
      <c r="T2217" s="6">
        <f t="shared" si="139"/>
        <v>0.63094587206123565</v>
      </c>
    </row>
    <row r="2218" spans="1:20" ht="15.6">
      <c r="A2218" s="2">
        <v>1245</v>
      </c>
      <c r="B2218" s="10">
        <v>46324</v>
      </c>
      <c r="C2218" s="3">
        <f>YEAR(SalesDataTable[[#This Row],[Order Date]])</f>
        <v>2026</v>
      </c>
      <c r="D2218" s="13" t="str">
        <f>"Q"&amp;ROUNDUP(MONTH(SalesDataTable[[#This Row],[Order Date]])/3,0)</f>
        <v>Q4</v>
      </c>
      <c r="E2218" s="13">
        <f>MONTH(SalesDataTable[[#This Row],[Order Date]])</f>
        <v>10</v>
      </c>
      <c r="F2218" s="3" t="str">
        <f>TEXT(SalesDataTable[[#This Row],[Order Date]],"mmm")</f>
        <v>Oct</v>
      </c>
      <c r="G2218" s="3" t="s">
        <v>6</v>
      </c>
      <c r="H2218" s="3" t="s">
        <v>27</v>
      </c>
      <c r="I2218" s="3" t="s">
        <v>28</v>
      </c>
      <c r="J2218" s="3" t="s">
        <v>3</v>
      </c>
      <c r="K2218" s="3" t="s">
        <v>34</v>
      </c>
      <c r="L2218" s="3" t="s">
        <v>35</v>
      </c>
      <c r="M2218" s="7">
        <v>2</v>
      </c>
      <c r="N2218" s="4">
        <v>41.06</v>
      </c>
      <c r="O2218" s="5">
        <v>0.05</v>
      </c>
      <c r="P2218" s="4">
        <v>15.07</v>
      </c>
      <c r="Q2218" s="4">
        <f t="shared" si="136"/>
        <v>78.013999999999996</v>
      </c>
      <c r="R2218" s="4">
        <f t="shared" si="137"/>
        <v>30.14</v>
      </c>
      <c r="S2218" s="4">
        <f t="shared" si="138"/>
        <v>47.873999999999995</v>
      </c>
      <c r="T2218" s="6">
        <f t="shared" si="139"/>
        <v>0.6136590868305688</v>
      </c>
    </row>
    <row r="2219" spans="1:20" ht="15.6">
      <c r="A2219" s="2">
        <v>1477</v>
      </c>
      <c r="B2219" s="10">
        <v>46324</v>
      </c>
      <c r="C2219" s="3">
        <f>YEAR(SalesDataTable[[#This Row],[Order Date]])</f>
        <v>2026</v>
      </c>
      <c r="D2219" s="13" t="str">
        <f>"Q"&amp;ROUNDUP(MONTH(SalesDataTable[[#This Row],[Order Date]])/3,0)</f>
        <v>Q4</v>
      </c>
      <c r="E2219" s="13">
        <f>MONTH(SalesDataTable[[#This Row],[Order Date]])</f>
        <v>10</v>
      </c>
      <c r="F2219" s="3" t="str">
        <f>TEXT(SalesDataTable[[#This Row],[Order Date]],"mmm")</f>
        <v>Oct</v>
      </c>
      <c r="G2219" s="3" t="s">
        <v>6</v>
      </c>
      <c r="H2219" s="3" t="s">
        <v>49</v>
      </c>
      <c r="I2219" s="3" t="s">
        <v>28</v>
      </c>
      <c r="J2219" s="3" t="s">
        <v>3</v>
      </c>
      <c r="K2219" s="3" t="s">
        <v>23</v>
      </c>
      <c r="L2219" s="3" t="s">
        <v>51</v>
      </c>
      <c r="M2219" s="7">
        <v>1</v>
      </c>
      <c r="N2219" s="4">
        <v>121.78</v>
      </c>
      <c r="O2219" s="5">
        <v>0.15</v>
      </c>
      <c r="P2219" s="4">
        <v>61.55</v>
      </c>
      <c r="Q2219" s="4">
        <f t="shared" si="136"/>
        <v>103.51300000000001</v>
      </c>
      <c r="R2219" s="4">
        <f t="shared" si="137"/>
        <v>61.55</v>
      </c>
      <c r="S2219" s="4">
        <f t="shared" si="138"/>
        <v>41.963000000000008</v>
      </c>
      <c r="T2219" s="6">
        <f t="shared" si="139"/>
        <v>0.40538869513974096</v>
      </c>
    </row>
    <row r="2220" spans="1:20" ht="15.6">
      <c r="A2220" s="2">
        <v>1575</v>
      </c>
      <c r="B2220" s="10">
        <v>46324</v>
      </c>
      <c r="C2220" s="3">
        <f>YEAR(SalesDataTable[[#This Row],[Order Date]])</f>
        <v>2026</v>
      </c>
      <c r="D2220" s="13" t="str">
        <f>"Q"&amp;ROUNDUP(MONTH(SalesDataTable[[#This Row],[Order Date]])/3,0)</f>
        <v>Q4</v>
      </c>
      <c r="E2220" s="13">
        <f>MONTH(SalesDataTable[[#This Row],[Order Date]])</f>
        <v>10</v>
      </c>
      <c r="F2220" s="3" t="str">
        <f>TEXT(SalesDataTable[[#This Row],[Order Date]],"mmm")</f>
        <v>Oct</v>
      </c>
      <c r="G2220" s="3" t="s">
        <v>20</v>
      </c>
      <c r="H2220" s="3" t="s">
        <v>31</v>
      </c>
      <c r="I2220" s="3" t="s">
        <v>8</v>
      </c>
      <c r="J2220" s="3" t="s">
        <v>3</v>
      </c>
      <c r="K2220" s="3" t="s">
        <v>14</v>
      </c>
      <c r="L2220" s="3" t="s">
        <v>44</v>
      </c>
      <c r="M2220" s="7">
        <v>5</v>
      </c>
      <c r="N2220" s="4">
        <v>130.68</v>
      </c>
      <c r="O2220" s="5">
        <v>0.2</v>
      </c>
      <c r="P2220" s="4">
        <v>67.209999999999994</v>
      </c>
      <c r="Q2220" s="4">
        <f t="shared" si="136"/>
        <v>522.72000000000014</v>
      </c>
      <c r="R2220" s="4">
        <f t="shared" si="137"/>
        <v>336.04999999999995</v>
      </c>
      <c r="S2220" s="4">
        <f t="shared" si="138"/>
        <v>186.67000000000019</v>
      </c>
      <c r="T2220" s="6">
        <f t="shared" si="139"/>
        <v>0.35711279461279488</v>
      </c>
    </row>
    <row r="2221" spans="1:20" ht="15.6">
      <c r="A2221" s="2">
        <v>2830</v>
      </c>
      <c r="B2221" s="10">
        <v>46324</v>
      </c>
      <c r="C2221" s="3">
        <f>YEAR(SalesDataTable[[#This Row],[Order Date]])</f>
        <v>2026</v>
      </c>
      <c r="D2221" s="13" t="str">
        <f>"Q"&amp;ROUNDUP(MONTH(SalesDataTable[[#This Row],[Order Date]])/3,0)</f>
        <v>Q4</v>
      </c>
      <c r="E2221" s="13">
        <f>MONTH(SalesDataTable[[#This Row],[Order Date]])</f>
        <v>10</v>
      </c>
      <c r="F2221" s="3" t="str">
        <f>TEXT(SalesDataTable[[#This Row],[Order Date]],"mmm")</f>
        <v>Oct</v>
      </c>
      <c r="G2221" s="3" t="s">
        <v>11</v>
      </c>
      <c r="H2221" s="3" t="s">
        <v>12</v>
      </c>
      <c r="I2221" s="3" t="s">
        <v>2</v>
      </c>
      <c r="J2221" s="3" t="s">
        <v>13</v>
      </c>
      <c r="K2221" s="3" t="s">
        <v>14</v>
      </c>
      <c r="L2221" s="3" t="s">
        <v>48</v>
      </c>
      <c r="M2221" s="7">
        <v>1</v>
      </c>
      <c r="N2221" s="4">
        <v>161.94999999999999</v>
      </c>
      <c r="O2221" s="5">
        <v>0</v>
      </c>
      <c r="P2221" s="4">
        <v>86.61</v>
      </c>
      <c r="Q2221" s="4">
        <f t="shared" si="136"/>
        <v>161.94999999999999</v>
      </c>
      <c r="R2221" s="4">
        <f t="shared" si="137"/>
        <v>86.61</v>
      </c>
      <c r="S2221" s="4">
        <f t="shared" si="138"/>
        <v>75.339999999999989</v>
      </c>
      <c r="T2221" s="6">
        <f t="shared" si="139"/>
        <v>0.46520531028095086</v>
      </c>
    </row>
    <row r="2222" spans="1:20" ht="15.6">
      <c r="A2222" s="2">
        <v>2884</v>
      </c>
      <c r="B2222" s="10">
        <v>46324</v>
      </c>
      <c r="C2222" s="3">
        <f>YEAR(SalesDataTable[[#This Row],[Order Date]])</f>
        <v>2026</v>
      </c>
      <c r="D2222" s="13" t="str">
        <f>"Q"&amp;ROUNDUP(MONTH(SalesDataTable[[#This Row],[Order Date]])/3,0)</f>
        <v>Q4</v>
      </c>
      <c r="E2222" s="13">
        <f>MONTH(SalesDataTable[[#This Row],[Order Date]])</f>
        <v>10</v>
      </c>
      <c r="F2222" s="3" t="str">
        <f>TEXT(SalesDataTable[[#This Row],[Order Date]],"mmm")</f>
        <v>Oct</v>
      </c>
      <c r="G2222" s="3" t="s">
        <v>0</v>
      </c>
      <c r="H2222" s="3" t="s">
        <v>50</v>
      </c>
      <c r="I2222" s="3" t="s">
        <v>19</v>
      </c>
      <c r="J2222" s="3" t="s">
        <v>3</v>
      </c>
      <c r="K2222" s="3" t="s">
        <v>4</v>
      </c>
      <c r="L2222" s="3" t="s">
        <v>5</v>
      </c>
      <c r="M2222" s="7">
        <v>2</v>
      </c>
      <c r="N2222" s="4">
        <v>83.6</v>
      </c>
      <c r="O2222" s="5">
        <v>0</v>
      </c>
      <c r="P2222" s="4">
        <v>43.01</v>
      </c>
      <c r="Q2222" s="4">
        <f t="shared" si="136"/>
        <v>167.2</v>
      </c>
      <c r="R2222" s="4">
        <f t="shared" si="137"/>
        <v>86.02</v>
      </c>
      <c r="S2222" s="4">
        <f t="shared" si="138"/>
        <v>81.179999999999993</v>
      </c>
      <c r="T2222" s="6">
        <f t="shared" si="139"/>
        <v>0.48552631578947369</v>
      </c>
    </row>
    <row r="2223" spans="1:20" ht="15.6">
      <c r="A2223" s="2">
        <v>3093</v>
      </c>
      <c r="B2223" s="10">
        <v>46324</v>
      </c>
      <c r="C2223" s="3">
        <f>YEAR(SalesDataTable[[#This Row],[Order Date]])</f>
        <v>2026</v>
      </c>
      <c r="D2223" s="13" t="str">
        <f>"Q"&amp;ROUNDUP(MONTH(SalesDataTable[[#This Row],[Order Date]])/3,0)</f>
        <v>Q4</v>
      </c>
      <c r="E2223" s="13">
        <f>MONTH(SalesDataTable[[#This Row],[Order Date]])</f>
        <v>10</v>
      </c>
      <c r="F2223" s="3" t="str">
        <f>TEXT(SalesDataTable[[#This Row],[Order Date]],"mmm")</f>
        <v>Oct</v>
      </c>
      <c r="G2223" s="3" t="s">
        <v>20</v>
      </c>
      <c r="H2223" s="3" t="s">
        <v>21</v>
      </c>
      <c r="I2223" s="3" t="s">
        <v>8</v>
      </c>
      <c r="J2223" s="3" t="s">
        <v>16</v>
      </c>
      <c r="K2223" s="3" t="s">
        <v>23</v>
      </c>
      <c r="L2223" s="3" t="s">
        <v>29</v>
      </c>
      <c r="M2223" s="7">
        <v>3</v>
      </c>
      <c r="N2223" s="4">
        <v>194.19</v>
      </c>
      <c r="O2223" s="5">
        <v>0.15</v>
      </c>
      <c r="P2223" s="4">
        <v>104.22</v>
      </c>
      <c r="Q2223" s="4">
        <f t="shared" si="136"/>
        <v>495.18449999999996</v>
      </c>
      <c r="R2223" s="4">
        <f t="shared" si="137"/>
        <v>312.65999999999997</v>
      </c>
      <c r="S2223" s="4">
        <f t="shared" si="138"/>
        <v>182.52449999999999</v>
      </c>
      <c r="T2223" s="6">
        <f t="shared" si="139"/>
        <v>0.36859897674503139</v>
      </c>
    </row>
    <row r="2224" spans="1:20" ht="15.6">
      <c r="A2224" s="2">
        <v>3613</v>
      </c>
      <c r="B2224" s="10">
        <v>46324</v>
      </c>
      <c r="C2224" s="3">
        <f>YEAR(SalesDataTable[[#This Row],[Order Date]])</f>
        <v>2026</v>
      </c>
      <c r="D2224" s="13" t="str">
        <f>"Q"&amp;ROUNDUP(MONTH(SalesDataTable[[#This Row],[Order Date]])/3,0)</f>
        <v>Q4</v>
      </c>
      <c r="E2224" s="13">
        <f>MONTH(SalesDataTable[[#This Row],[Order Date]])</f>
        <v>10</v>
      </c>
      <c r="F2224" s="3" t="str">
        <f>TEXT(SalesDataTable[[#This Row],[Order Date]],"mmm")</f>
        <v>Oct</v>
      </c>
      <c r="G2224" s="3" t="s">
        <v>6</v>
      </c>
      <c r="H2224" s="3" t="s">
        <v>43</v>
      </c>
      <c r="I2224" s="3" t="s">
        <v>2</v>
      </c>
      <c r="J2224" s="3" t="s">
        <v>3</v>
      </c>
      <c r="K2224" s="3" t="s">
        <v>14</v>
      </c>
      <c r="L2224" s="3" t="s">
        <v>48</v>
      </c>
      <c r="M2224" s="7">
        <v>3</v>
      </c>
      <c r="N2224" s="4">
        <v>167.41</v>
      </c>
      <c r="O2224" s="5">
        <v>0</v>
      </c>
      <c r="P2224" s="4">
        <v>85.33</v>
      </c>
      <c r="Q2224" s="4">
        <f t="shared" si="136"/>
        <v>502.23</v>
      </c>
      <c r="R2224" s="4">
        <f t="shared" si="137"/>
        <v>255.99</v>
      </c>
      <c r="S2224" s="4">
        <f t="shared" si="138"/>
        <v>246.24</v>
      </c>
      <c r="T2224" s="6">
        <f t="shared" si="139"/>
        <v>0.49029329191804549</v>
      </c>
    </row>
    <row r="2225" spans="1:20" ht="15.6">
      <c r="A2225" s="2">
        <v>4496</v>
      </c>
      <c r="B2225" s="10">
        <v>46324</v>
      </c>
      <c r="C2225" s="3">
        <f>YEAR(SalesDataTable[[#This Row],[Order Date]])</f>
        <v>2026</v>
      </c>
      <c r="D2225" s="13" t="str">
        <f>"Q"&amp;ROUNDUP(MONTH(SalesDataTable[[#This Row],[Order Date]])/3,0)</f>
        <v>Q4</v>
      </c>
      <c r="E2225" s="13">
        <f>MONTH(SalesDataTable[[#This Row],[Order Date]])</f>
        <v>10</v>
      </c>
      <c r="F2225" s="3" t="str">
        <f>TEXT(SalesDataTable[[#This Row],[Order Date]],"mmm")</f>
        <v>Oct</v>
      </c>
      <c r="G2225" s="3" t="s">
        <v>20</v>
      </c>
      <c r="H2225" s="3" t="s">
        <v>33</v>
      </c>
      <c r="I2225" s="3" t="s">
        <v>2</v>
      </c>
      <c r="J2225" s="3" t="s">
        <v>3</v>
      </c>
      <c r="K2225" s="3" t="s">
        <v>34</v>
      </c>
      <c r="L2225" s="3" t="s">
        <v>35</v>
      </c>
      <c r="M2225" s="7">
        <v>2</v>
      </c>
      <c r="N2225" s="4">
        <v>40.83</v>
      </c>
      <c r="O2225" s="5">
        <v>0.1</v>
      </c>
      <c r="P2225" s="4">
        <v>14.91</v>
      </c>
      <c r="Q2225" s="4">
        <f t="shared" si="136"/>
        <v>73.494</v>
      </c>
      <c r="R2225" s="4">
        <f t="shared" si="137"/>
        <v>29.82</v>
      </c>
      <c r="S2225" s="4">
        <f t="shared" si="138"/>
        <v>43.673999999999999</v>
      </c>
      <c r="T2225" s="6">
        <f t="shared" si="139"/>
        <v>0.59425259204833047</v>
      </c>
    </row>
    <row r="2226" spans="1:20" ht="15.6">
      <c r="A2226" s="2">
        <v>5194</v>
      </c>
      <c r="B2226" s="10">
        <v>46324</v>
      </c>
      <c r="C2226" s="3">
        <f>YEAR(SalesDataTable[[#This Row],[Order Date]])</f>
        <v>2026</v>
      </c>
      <c r="D2226" s="13" t="str">
        <f>"Q"&amp;ROUNDUP(MONTH(SalesDataTable[[#This Row],[Order Date]])/3,0)</f>
        <v>Q4</v>
      </c>
      <c r="E2226" s="13">
        <f>MONTH(SalesDataTable[[#This Row],[Order Date]])</f>
        <v>10</v>
      </c>
      <c r="F2226" s="3" t="str">
        <f>TEXT(SalesDataTable[[#This Row],[Order Date]],"mmm")</f>
        <v>Oct</v>
      </c>
      <c r="G2226" s="3" t="s">
        <v>0</v>
      </c>
      <c r="H2226" s="3" t="s">
        <v>36</v>
      </c>
      <c r="I2226" s="3" t="s">
        <v>8</v>
      </c>
      <c r="J2226" s="3" t="s">
        <v>16</v>
      </c>
      <c r="K2226" s="3" t="s">
        <v>23</v>
      </c>
      <c r="L2226" s="3" t="s">
        <v>40</v>
      </c>
      <c r="M2226" s="7">
        <v>12</v>
      </c>
      <c r="N2226" s="4">
        <v>80.84</v>
      </c>
      <c r="O2226" s="5">
        <v>0.1</v>
      </c>
      <c r="P2226" s="4">
        <v>38.39</v>
      </c>
      <c r="Q2226" s="4">
        <f t="shared" si="136"/>
        <v>873.072</v>
      </c>
      <c r="R2226" s="4">
        <f t="shared" si="137"/>
        <v>460.68</v>
      </c>
      <c r="S2226" s="4">
        <f t="shared" si="138"/>
        <v>412.392</v>
      </c>
      <c r="T2226" s="6">
        <f t="shared" si="139"/>
        <v>0.4723459233602727</v>
      </c>
    </row>
    <row r="2227" spans="1:20" ht="15.6">
      <c r="A2227" s="2">
        <v>339</v>
      </c>
      <c r="B2227" s="10">
        <v>46325</v>
      </c>
      <c r="C2227" s="3">
        <f>YEAR(SalesDataTable[[#This Row],[Order Date]])</f>
        <v>2026</v>
      </c>
      <c r="D2227" s="13" t="str">
        <f>"Q"&amp;ROUNDUP(MONTH(SalesDataTable[[#This Row],[Order Date]])/3,0)</f>
        <v>Q4</v>
      </c>
      <c r="E2227" s="13">
        <f>MONTH(SalesDataTable[[#This Row],[Order Date]])</f>
        <v>10</v>
      </c>
      <c r="F2227" s="3" t="str">
        <f>TEXT(SalesDataTable[[#This Row],[Order Date]],"mmm")</f>
        <v>Oct</v>
      </c>
      <c r="G2227" s="3" t="s">
        <v>20</v>
      </c>
      <c r="H2227" s="3" t="s">
        <v>47</v>
      </c>
      <c r="I2227" s="3" t="s">
        <v>2</v>
      </c>
      <c r="J2227" s="3" t="s">
        <v>3</v>
      </c>
      <c r="K2227" s="3" t="s">
        <v>4</v>
      </c>
      <c r="L2227" s="3" t="s">
        <v>26</v>
      </c>
      <c r="M2227" s="7">
        <v>1</v>
      </c>
      <c r="N2227" s="4">
        <v>39.65</v>
      </c>
      <c r="O2227" s="5">
        <v>0</v>
      </c>
      <c r="P2227" s="4">
        <v>16.38</v>
      </c>
      <c r="Q2227" s="4">
        <f t="shared" si="136"/>
        <v>39.65</v>
      </c>
      <c r="R2227" s="4">
        <f t="shared" si="137"/>
        <v>16.38</v>
      </c>
      <c r="S2227" s="4">
        <f t="shared" si="138"/>
        <v>23.27</v>
      </c>
      <c r="T2227" s="6">
        <f t="shared" si="139"/>
        <v>0.58688524590163937</v>
      </c>
    </row>
    <row r="2228" spans="1:20" ht="15.6">
      <c r="A2228" s="2">
        <v>1199</v>
      </c>
      <c r="B2228" s="10">
        <v>46325</v>
      </c>
      <c r="C2228" s="3">
        <f>YEAR(SalesDataTable[[#This Row],[Order Date]])</f>
        <v>2026</v>
      </c>
      <c r="D2228" s="13" t="str">
        <f>"Q"&amp;ROUNDUP(MONTH(SalesDataTable[[#This Row],[Order Date]])/3,0)</f>
        <v>Q4</v>
      </c>
      <c r="E2228" s="13">
        <f>MONTH(SalesDataTable[[#This Row],[Order Date]])</f>
        <v>10</v>
      </c>
      <c r="F2228" s="3" t="str">
        <f>TEXT(SalesDataTable[[#This Row],[Order Date]],"mmm")</f>
        <v>Oct</v>
      </c>
      <c r="G2228" s="3" t="s">
        <v>6</v>
      </c>
      <c r="H2228" s="3" t="s">
        <v>43</v>
      </c>
      <c r="I2228" s="3" t="s">
        <v>2</v>
      </c>
      <c r="J2228" s="3" t="s">
        <v>13</v>
      </c>
      <c r="K2228" s="3" t="s">
        <v>4</v>
      </c>
      <c r="L2228" s="3" t="s">
        <v>30</v>
      </c>
      <c r="M2228" s="7">
        <v>1</v>
      </c>
      <c r="N2228" s="4">
        <v>102.47</v>
      </c>
      <c r="O2228" s="5">
        <v>0.1</v>
      </c>
      <c r="P2228" s="4">
        <v>49.75</v>
      </c>
      <c r="Q2228" s="4">
        <f t="shared" si="136"/>
        <v>92.222999999999999</v>
      </c>
      <c r="R2228" s="4">
        <f t="shared" si="137"/>
        <v>49.75</v>
      </c>
      <c r="S2228" s="4">
        <f t="shared" si="138"/>
        <v>42.472999999999999</v>
      </c>
      <c r="T2228" s="6">
        <f t="shared" si="139"/>
        <v>0.46054671828068922</v>
      </c>
    </row>
    <row r="2229" spans="1:20" ht="15.6">
      <c r="A2229" s="2">
        <v>1253</v>
      </c>
      <c r="B2229" s="10">
        <v>46325</v>
      </c>
      <c r="C2229" s="3">
        <f>YEAR(SalesDataTable[[#This Row],[Order Date]])</f>
        <v>2026</v>
      </c>
      <c r="D2229" s="13" t="str">
        <f>"Q"&amp;ROUNDUP(MONTH(SalesDataTable[[#This Row],[Order Date]])/3,0)</f>
        <v>Q4</v>
      </c>
      <c r="E2229" s="13">
        <f>MONTH(SalesDataTable[[#This Row],[Order Date]])</f>
        <v>10</v>
      </c>
      <c r="F2229" s="3" t="str">
        <f>TEXT(SalesDataTable[[#This Row],[Order Date]],"mmm")</f>
        <v>Oct</v>
      </c>
      <c r="G2229" s="3" t="s">
        <v>20</v>
      </c>
      <c r="H2229" s="3" t="s">
        <v>47</v>
      </c>
      <c r="I2229" s="3" t="s">
        <v>19</v>
      </c>
      <c r="J2229" s="3" t="s">
        <v>16</v>
      </c>
      <c r="K2229" s="3" t="s">
        <v>34</v>
      </c>
      <c r="L2229" s="3" t="s">
        <v>35</v>
      </c>
      <c r="M2229" s="7">
        <v>2</v>
      </c>
      <c r="N2229" s="4">
        <v>40.43</v>
      </c>
      <c r="O2229" s="5">
        <v>0</v>
      </c>
      <c r="P2229" s="4">
        <v>14.88</v>
      </c>
      <c r="Q2229" s="4">
        <f t="shared" si="136"/>
        <v>80.86</v>
      </c>
      <c r="R2229" s="4">
        <f t="shared" si="137"/>
        <v>29.76</v>
      </c>
      <c r="S2229" s="4">
        <f t="shared" si="138"/>
        <v>51.099999999999994</v>
      </c>
      <c r="T2229" s="6">
        <f t="shared" si="139"/>
        <v>0.63195646796932969</v>
      </c>
    </row>
    <row r="2230" spans="1:20" ht="15.6">
      <c r="A2230" s="2">
        <v>1407</v>
      </c>
      <c r="B2230" s="10">
        <v>46325</v>
      </c>
      <c r="C2230" s="3">
        <f>YEAR(SalesDataTable[[#This Row],[Order Date]])</f>
        <v>2026</v>
      </c>
      <c r="D2230" s="13" t="str">
        <f>"Q"&amp;ROUNDUP(MONTH(SalesDataTable[[#This Row],[Order Date]])/3,0)</f>
        <v>Q4</v>
      </c>
      <c r="E2230" s="13">
        <f>MONTH(SalesDataTable[[#This Row],[Order Date]])</f>
        <v>10</v>
      </c>
      <c r="F2230" s="3" t="str">
        <f>TEXT(SalesDataTable[[#This Row],[Order Date]],"mmm")</f>
        <v>Oct</v>
      </c>
      <c r="G2230" s="3" t="s">
        <v>20</v>
      </c>
      <c r="H2230" s="3" t="s">
        <v>33</v>
      </c>
      <c r="I2230" s="3" t="s">
        <v>19</v>
      </c>
      <c r="J2230" s="3" t="s">
        <v>16</v>
      </c>
      <c r="K2230" s="3" t="s">
        <v>14</v>
      </c>
      <c r="L2230" s="3" t="s">
        <v>15</v>
      </c>
      <c r="M2230" s="7">
        <v>2</v>
      </c>
      <c r="N2230" s="4">
        <v>35.880000000000003</v>
      </c>
      <c r="O2230" s="5">
        <v>0.05</v>
      </c>
      <c r="P2230" s="4">
        <v>13.52</v>
      </c>
      <c r="Q2230" s="4">
        <f t="shared" si="136"/>
        <v>68.171999999999997</v>
      </c>
      <c r="R2230" s="4">
        <f t="shared" si="137"/>
        <v>27.04</v>
      </c>
      <c r="S2230" s="4">
        <f t="shared" si="138"/>
        <v>41.131999999999998</v>
      </c>
      <c r="T2230" s="6">
        <f t="shared" si="139"/>
        <v>0.60335621662852779</v>
      </c>
    </row>
    <row r="2231" spans="1:20" ht="15.6">
      <c r="A2231" s="2">
        <v>2532</v>
      </c>
      <c r="B2231" s="10">
        <v>46325</v>
      </c>
      <c r="C2231" s="3">
        <f>YEAR(SalesDataTable[[#This Row],[Order Date]])</f>
        <v>2026</v>
      </c>
      <c r="D2231" s="13" t="str">
        <f>"Q"&amp;ROUNDUP(MONTH(SalesDataTable[[#This Row],[Order Date]])/3,0)</f>
        <v>Q4</v>
      </c>
      <c r="E2231" s="13">
        <f>MONTH(SalesDataTable[[#This Row],[Order Date]])</f>
        <v>10</v>
      </c>
      <c r="F2231" s="3" t="str">
        <f>TEXT(SalesDataTable[[#This Row],[Order Date]],"mmm")</f>
        <v>Oct</v>
      </c>
      <c r="G2231" s="3" t="s">
        <v>0</v>
      </c>
      <c r="H2231" s="3" t="s">
        <v>50</v>
      </c>
      <c r="I2231" s="3" t="s">
        <v>28</v>
      </c>
      <c r="J2231" s="3" t="s">
        <v>13</v>
      </c>
      <c r="K2231" s="3" t="s">
        <v>4</v>
      </c>
      <c r="L2231" s="3" t="s">
        <v>5</v>
      </c>
      <c r="M2231" s="7">
        <v>1</v>
      </c>
      <c r="N2231" s="4">
        <v>80.400000000000006</v>
      </c>
      <c r="O2231" s="5">
        <v>0</v>
      </c>
      <c r="P2231" s="4">
        <v>43.34</v>
      </c>
      <c r="Q2231" s="4">
        <f t="shared" si="136"/>
        <v>80.400000000000006</v>
      </c>
      <c r="R2231" s="4">
        <f t="shared" si="137"/>
        <v>43.34</v>
      </c>
      <c r="S2231" s="4">
        <f t="shared" si="138"/>
        <v>37.06</v>
      </c>
      <c r="T2231" s="6">
        <f t="shared" si="139"/>
        <v>0.46094527363184079</v>
      </c>
    </row>
    <row r="2232" spans="1:20" ht="15.6">
      <c r="A2232" s="2">
        <v>307</v>
      </c>
      <c r="B2232" s="10">
        <v>46326</v>
      </c>
      <c r="C2232" s="3">
        <f>YEAR(SalesDataTable[[#This Row],[Order Date]])</f>
        <v>2026</v>
      </c>
      <c r="D2232" s="13" t="str">
        <f>"Q"&amp;ROUNDUP(MONTH(SalesDataTable[[#This Row],[Order Date]])/3,0)</f>
        <v>Q4</v>
      </c>
      <c r="E2232" s="13">
        <f>MONTH(SalesDataTable[[#This Row],[Order Date]])</f>
        <v>10</v>
      </c>
      <c r="F2232" s="3" t="str">
        <f>TEXT(SalesDataTable[[#This Row],[Order Date]],"mmm")</f>
        <v>Oct</v>
      </c>
      <c r="G2232" s="3" t="s">
        <v>20</v>
      </c>
      <c r="H2232" s="3" t="s">
        <v>33</v>
      </c>
      <c r="I2232" s="3" t="s">
        <v>2</v>
      </c>
      <c r="J2232" s="3" t="s">
        <v>3</v>
      </c>
      <c r="K2232" s="3" t="s">
        <v>34</v>
      </c>
      <c r="L2232" s="3" t="s">
        <v>42</v>
      </c>
      <c r="M2232" s="7">
        <v>1</v>
      </c>
      <c r="N2232" s="4">
        <v>37.08</v>
      </c>
      <c r="O2232" s="5">
        <v>0</v>
      </c>
      <c r="P2232" s="4">
        <v>13.62</v>
      </c>
      <c r="Q2232" s="4">
        <f t="shared" si="136"/>
        <v>37.08</v>
      </c>
      <c r="R2232" s="4">
        <f t="shared" si="137"/>
        <v>13.62</v>
      </c>
      <c r="S2232" s="4">
        <f t="shared" si="138"/>
        <v>23.46</v>
      </c>
      <c r="T2232" s="6">
        <f t="shared" si="139"/>
        <v>0.63268608414239491</v>
      </c>
    </row>
    <row r="2233" spans="1:20" ht="15.6">
      <c r="A2233" s="2">
        <v>3257</v>
      </c>
      <c r="B2233" s="10">
        <v>46326</v>
      </c>
      <c r="C2233" s="3">
        <f>YEAR(SalesDataTable[[#This Row],[Order Date]])</f>
        <v>2026</v>
      </c>
      <c r="D2233" s="13" t="str">
        <f>"Q"&amp;ROUNDUP(MONTH(SalesDataTable[[#This Row],[Order Date]])/3,0)</f>
        <v>Q4</v>
      </c>
      <c r="E2233" s="13">
        <f>MONTH(SalesDataTable[[#This Row],[Order Date]])</f>
        <v>10</v>
      </c>
      <c r="F2233" s="3" t="str">
        <f>TEXT(SalesDataTable[[#This Row],[Order Date]],"mmm")</f>
        <v>Oct</v>
      </c>
      <c r="G2233" s="3" t="s">
        <v>20</v>
      </c>
      <c r="H2233" s="3" t="s">
        <v>21</v>
      </c>
      <c r="I2233" s="3" t="s">
        <v>19</v>
      </c>
      <c r="J2233" s="3" t="s">
        <v>13</v>
      </c>
      <c r="K2233" s="3" t="s">
        <v>14</v>
      </c>
      <c r="L2233" s="3" t="s">
        <v>48</v>
      </c>
      <c r="M2233" s="7">
        <v>6</v>
      </c>
      <c r="N2233" s="4">
        <v>165.92</v>
      </c>
      <c r="O2233" s="5">
        <v>0</v>
      </c>
      <c r="P2233" s="4">
        <v>87.55</v>
      </c>
      <c r="Q2233" s="4">
        <f t="shared" si="136"/>
        <v>995.52</v>
      </c>
      <c r="R2233" s="4">
        <f t="shared" si="137"/>
        <v>525.29999999999995</v>
      </c>
      <c r="S2233" s="4">
        <f t="shared" si="138"/>
        <v>470.22</v>
      </c>
      <c r="T2233" s="6">
        <f t="shared" si="139"/>
        <v>0.4723360655737705</v>
      </c>
    </row>
    <row r="2234" spans="1:20" ht="15.6">
      <c r="A2234" s="2">
        <v>3739</v>
      </c>
      <c r="B2234" s="10">
        <v>46326</v>
      </c>
      <c r="C2234" s="3">
        <f>YEAR(SalesDataTable[[#This Row],[Order Date]])</f>
        <v>2026</v>
      </c>
      <c r="D2234" s="13" t="str">
        <f>"Q"&amp;ROUNDUP(MONTH(SalesDataTable[[#This Row],[Order Date]])/3,0)</f>
        <v>Q4</v>
      </c>
      <c r="E2234" s="13">
        <f>MONTH(SalesDataTable[[#This Row],[Order Date]])</f>
        <v>10</v>
      </c>
      <c r="F2234" s="3" t="str">
        <f>TEXT(SalesDataTable[[#This Row],[Order Date]],"mmm")</f>
        <v>Oct</v>
      </c>
      <c r="G2234" s="3" t="s">
        <v>6</v>
      </c>
      <c r="H2234" s="3" t="s">
        <v>43</v>
      </c>
      <c r="I2234" s="3" t="s">
        <v>28</v>
      </c>
      <c r="J2234" s="3" t="s">
        <v>13</v>
      </c>
      <c r="K2234" s="3" t="s">
        <v>14</v>
      </c>
      <c r="L2234" s="3" t="s">
        <v>44</v>
      </c>
      <c r="M2234" s="7">
        <v>1</v>
      </c>
      <c r="N2234" s="4">
        <v>135.19</v>
      </c>
      <c r="O2234" s="5">
        <v>0</v>
      </c>
      <c r="P2234" s="4">
        <v>68.319999999999993</v>
      </c>
      <c r="Q2234" s="4">
        <f t="shared" si="136"/>
        <v>135.19</v>
      </c>
      <c r="R2234" s="4">
        <f t="shared" si="137"/>
        <v>68.319999999999993</v>
      </c>
      <c r="S2234" s="4">
        <f t="shared" si="138"/>
        <v>66.87</v>
      </c>
      <c r="T2234" s="6">
        <f t="shared" si="139"/>
        <v>0.49463717730601381</v>
      </c>
    </row>
    <row r="2235" spans="1:20" ht="15.6">
      <c r="A2235" s="2">
        <v>77</v>
      </c>
      <c r="B2235" s="10">
        <v>46327</v>
      </c>
      <c r="C2235" s="3">
        <f>YEAR(SalesDataTable[[#This Row],[Order Date]])</f>
        <v>2026</v>
      </c>
      <c r="D2235" s="13" t="str">
        <f>"Q"&amp;ROUNDUP(MONTH(SalesDataTable[[#This Row],[Order Date]])/3,0)</f>
        <v>Q4</v>
      </c>
      <c r="E2235" s="13">
        <f>MONTH(SalesDataTable[[#This Row],[Order Date]])</f>
        <v>11</v>
      </c>
      <c r="F2235" s="3" t="str">
        <f>TEXT(SalesDataTable[[#This Row],[Order Date]],"mmm")</f>
        <v>Nov</v>
      </c>
      <c r="G2235" s="3" t="s">
        <v>6</v>
      </c>
      <c r="H2235" s="3" t="s">
        <v>41</v>
      </c>
      <c r="I2235" s="3" t="s">
        <v>2</v>
      </c>
      <c r="J2235" s="3" t="s">
        <v>13</v>
      </c>
      <c r="K2235" s="3" t="s">
        <v>14</v>
      </c>
      <c r="L2235" s="3" t="s">
        <v>44</v>
      </c>
      <c r="M2235" s="7">
        <v>2</v>
      </c>
      <c r="N2235" s="4">
        <v>133.96</v>
      </c>
      <c r="O2235" s="5">
        <v>0.1</v>
      </c>
      <c r="P2235" s="4">
        <v>65.44</v>
      </c>
      <c r="Q2235" s="4">
        <f t="shared" si="136"/>
        <v>241.12800000000001</v>
      </c>
      <c r="R2235" s="4">
        <f t="shared" si="137"/>
        <v>130.88</v>
      </c>
      <c r="S2235" s="4">
        <f t="shared" si="138"/>
        <v>110.24800000000002</v>
      </c>
      <c r="T2235" s="6">
        <f t="shared" si="139"/>
        <v>0.4572177432732823</v>
      </c>
    </row>
    <row r="2236" spans="1:20" ht="15.6">
      <c r="A2236" s="2">
        <v>461</v>
      </c>
      <c r="B2236" s="10">
        <v>46327</v>
      </c>
      <c r="C2236" s="3">
        <f>YEAR(SalesDataTable[[#This Row],[Order Date]])</f>
        <v>2026</v>
      </c>
      <c r="D2236" s="13" t="str">
        <f>"Q"&amp;ROUNDUP(MONTH(SalesDataTable[[#This Row],[Order Date]])/3,0)</f>
        <v>Q4</v>
      </c>
      <c r="E2236" s="13">
        <f>MONTH(SalesDataTable[[#This Row],[Order Date]])</f>
        <v>11</v>
      </c>
      <c r="F2236" s="3" t="str">
        <f>TEXT(SalesDataTable[[#This Row],[Order Date]],"mmm")</f>
        <v>Nov</v>
      </c>
      <c r="G2236" s="3" t="s">
        <v>6</v>
      </c>
      <c r="H2236" s="3" t="s">
        <v>41</v>
      </c>
      <c r="I2236" s="3" t="s">
        <v>28</v>
      </c>
      <c r="J2236" s="3" t="s">
        <v>16</v>
      </c>
      <c r="K2236" s="3" t="s">
        <v>4</v>
      </c>
      <c r="L2236" s="3" t="s">
        <v>22</v>
      </c>
      <c r="M2236" s="7">
        <v>3</v>
      </c>
      <c r="N2236" s="4">
        <v>51.67</v>
      </c>
      <c r="O2236" s="5">
        <v>0.05</v>
      </c>
      <c r="P2236" s="4">
        <v>22.8</v>
      </c>
      <c r="Q2236" s="4">
        <f t="shared" si="136"/>
        <v>147.25949999999997</v>
      </c>
      <c r="R2236" s="4">
        <f t="shared" si="137"/>
        <v>68.400000000000006</v>
      </c>
      <c r="S2236" s="4">
        <f t="shared" si="138"/>
        <v>78.859499999999969</v>
      </c>
      <c r="T2236" s="6">
        <f t="shared" si="139"/>
        <v>0.53551383781691497</v>
      </c>
    </row>
    <row r="2237" spans="1:20" ht="15.6">
      <c r="A2237" s="2">
        <v>732</v>
      </c>
      <c r="B2237" s="10">
        <v>46327</v>
      </c>
      <c r="C2237" s="3">
        <f>YEAR(SalesDataTable[[#This Row],[Order Date]])</f>
        <v>2026</v>
      </c>
      <c r="D2237" s="13" t="str">
        <f>"Q"&amp;ROUNDUP(MONTH(SalesDataTable[[#This Row],[Order Date]])/3,0)</f>
        <v>Q4</v>
      </c>
      <c r="E2237" s="13">
        <f>MONTH(SalesDataTable[[#This Row],[Order Date]])</f>
        <v>11</v>
      </c>
      <c r="F2237" s="3" t="str">
        <f>TEXT(SalesDataTable[[#This Row],[Order Date]],"mmm")</f>
        <v>Nov</v>
      </c>
      <c r="G2237" s="3" t="s">
        <v>6</v>
      </c>
      <c r="H2237" s="3" t="s">
        <v>7</v>
      </c>
      <c r="I2237" s="3" t="s">
        <v>28</v>
      </c>
      <c r="J2237" s="3" t="s">
        <v>3</v>
      </c>
      <c r="K2237" s="3" t="s">
        <v>9</v>
      </c>
      <c r="L2237" s="3" t="s">
        <v>37</v>
      </c>
      <c r="M2237" s="7">
        <v>1</v>
      </c>
      <c r="N2237" s="4">
        <v>150.46</v>
      </c>
      <c r="O2237" s="5">
        <v>0.15</v>
      </c>
      <c r="P2237" s="4">
        <v>78.39</v>
      </c>
      <c r="Q2237" s="4">
        <f t="shared" si="136"/>
        <v>127.89100000000001</v>
      </c>
      <c r="R2237" s="4">
        <f t="shared" si="137"/>
        <v>78.39</v>
      </c>
      <c r="S2237" s="4">
        <f t="shared" si="138"/>
        <v>49.501000000000005</v>
      </c>
      <c r="T2237" s="6">
        <f t="shared" si="139"/>
        <v>0.38705616501552104</v>
      </c>
    </row>
    <row r="2238" spans="1:20" ht="15.6">
      <c r="A2238" s="2">
        <v>919</v>
      </c>
      <c r="B2238" s="10">
        <v>46327</v>
      </c>
      <c r="C2238" s="3">
        <f>YEAR(SalesDataTable[[#This Row],[Order Date]])</f>
        <v>2026</v>
      </c>
      <c r="D2238" s="13" t="str">
        <f>"Q"&amp;ROUNDUP(MONTH(SalesDataTable[[#This Row],[Order Date]])/3,0)</f>
        <v>Q4</v>
      </c>
      <c r="E2238" s="13">
        <f>MONTH(SalesDataTable[[#This Row],[Order Date]])</f>
        <v>11</v>
      </c>
      <c r="F2238" s="3" t="str">
        <f>TEXT(SalesDataTable[[#This Row],[Order Date]],"mmm")</f>
        <v>Nov</v>
      </c>
      <c r="G2238" s="3" t="s">
        <v>20</v>
      </c>
      <c r="H2238" s="3" t="s">
        <v>47</v>
      </c>
      <c r="I2238" s="3" t="s">
        <v>2</v>
      </c>
      <c r="J2238" s="3" t="s">
        <v>13</v>
      </c>
      <c r="K2238" s="3" t="s">
        <v>4</v>
      </c>
      <c r="L2238" s="3" t="s">
        <v>30</v>
      </c>
      <c r="M2238" s="7">
        <v>1</v>
      </c>
      <c r="N2238" s="4">
        <v>103.53</v>
      </c>
      <c r="O2238" s="5">
        <v>0.1</v>
      </c>
      <c r="P2238" s="4">
        <v>51.75</v>
      </c>
      <c r="Q2238" s="4">
        <f t="shared" si="136"/>
        <v>93.177000000000007</v>
      </c>
      <c r="R2238" s="4">
        <f t="shared" si="137"/>
        <v>51.75</v>
      </c>
      <c r="S2238" s="4">
        <f t="shared" si="138"/>
        <v>41.427000000000007</v>
      </c>
      <c r="T2238" s="6">
        <f t="shared" si="139"/>
        <v>0.4446054283782479</v>
      </c>
    </row>
    <row r="2239" spans="1:20" ht="15.6">
      <c r="A2239" s="2">
        <v>949</v>
      </c>
      <c r="B2239" s="10">
        <v>46327</v>
      </c>
      <c r="C2239" s="3">
        <f>YEAR(SalesDataTable[[#This Row],[Order Date]])</f>
        <v>2026</v>
      </c>
      <c r="D2239" s="13" t="str">
        <f>"Q"&amp;ROUNDUP(MONTH(SalesDataTable[[#This Row],[Order Date]])/3,0)</f>
        <v>Q4</v>
      </c>
      <c r="E2239" s="13">
        <f>MONTH(SalesDataTable[[#This Row],[Order Date]])</f>
        <v>11</v>
      </c>
      <c r="F2239" s="3" t="str">
        <f>TEXT(SalesDataTable[[#This Row],[Order Date]],"mmm")</f>
        <v>Nov</v>
      </c>
      <c r="G2239" s="3" t="s">
        <v>11</v>
      </c>
      <c r="H2239" s="3" t="s">
        <v>12</v>
      </c>
      <c r="I2239" s="3" t="s">
        <v>2</v>
      </c>
      <c r="J2239" s="3" t="s">
        <v>3</v>
      </c>
      <c r="K2239" s="3" t="s">
        <v>4</v>
      </c>
      <c r="L2239" s="3" t="s">
        <v>30</v>
      </c>
      <c r="M2239" s="7">
        <v>4</v>
      </c>
      <c r="N2239" s="4">
        <v>103.33</v>
      </c>
      <c r="O2239" s="5">
        <v>0</v>
      </c>
      <c r="P2239" s="4">
        <v>49.15</v>
      </c>
      <c r="Q2239" s="4">
        <f t="shared" si="136"/>
        <v>413.32</v>
      </c>
      <c r="R2239" s="4">
        <f t="shared" si="137"/>
        <v>196.6</v>
      </c>
      <c r="S2239" s="4">
        <f t="shared" si="138"/>
        <v>216.72</v>
      </c>
      <c r="T2239" s="6">
        <f t="shared" si="139"/>
        <v>0.5243394948224136</v>
      </c>
    </row>
    <row r="2240" spans="1:20" ht="15.6">
      <c r="A2240" s="2">
        <v>1185</v>
      </c>
      <c r="B2240" s="10">
        <v>46327</v>
      </c>
      <c r="C2240" s="3">
        <f>YEAR(SalesDataTable[[#This Row],[Order Date]])</f>
        <v>2026</v>
      </c>
      <c r="D2240" s="13" t="str">
        <f>"Q"&amp;ROUNDUP(MONTH(SalesDataTable[[#This Row],[Order Date]])/3,0)</f>
        <v>Q4</v>
      </c>
      <c r="E2240" s="13">
        <f>MONTH(SalesDataTable[[#This Row],[Order Date]])</f>
        <v>11</v>
      </c>
      <c r="F2240" s="3" t="str">
        <f>TEXT(SalesDataTable[[#This Row],[Order Date]],"mmm")</f>
        <v>Nov</v>
      </c>
      <c r="G2240" s="3" t="s">
        <v>20</v>
      </c>
      <c r="H2240" s="3" t="s">
        <v>33</v>
      </c>
      <c r="I2240" s="3" t="s">
        <v>8</v>
      </c>
      <c r="J2240" s="3" t="s">
        <v>16</v>
      </c>
      <c r="K2240" s="3" t="s">
        <v>14</v>
      </c>
      <c r="L2240" s="3" t="s">
        <v>15</v>
      </c>
      <c r="M2240" s="7">
        <v>5</v>
      </c>
      <c r="N2240" s="4">
        <v>37.08</v>
      </c>
      <c r="O2240" s="5">
        <v>0.15</v>
      </c>
      <c r="P2240" s="4">
        <v>13.27</v>
      </c>
      <c r="Q2240" s="4">
        <f t="shared" si="136"/>
        <v>157.58999999999997</v>
      </c>
      <c r="R2240" s="4">
        <f t="shared" si="137"/>
        <v>66.349999999999994</v>
      </c>
      <c r="S2240" s="4">
        <f t="shared" si="138"/>
        <v>91.239999999999981</v>
      </c>
      <c r="T2240" s="6">
        <f t="shared" si="139"/>
        <v>0.57897074687480166</v>
      </c>
    </row>
    <row r="2241" spans="1:20" ht="15.6">
      <c r="A2241" s="2">
        <v>1248</v>
      </c>
      <c r="B2241" s="10">
        <v>46327</v>
      </c>
      <c r="C2241" s="3">
        <f>YEAR(SalesDataTable[[#This Row],[Order Date]])</f>
        <v>2026</v>
      </c>
      <c r="D2241" s="13" t="str">
        <f>"Q"&amp;ROUNDUP(MONTH(SalesDataTable[[#This Row],[Order Date]])/3,0)</f>
        <v>Q4</v>
      </c>
      <c r="E2241" s="13">
        <f>MONTH(SalesDataTable[[#This Row],[Order Date]])</f>
        <v>11</v>
      </c>
      <c r="F2241" s="3" t="str">
        <f>TEXT(SalesDataTable[[#This Row],[Order Date]],"mmm")</f>
        <v>Nov</v>
      </c>
      <c r="G2241" s="3" t="s">
        <v>0</v>
      </c>
      <c r="H2241" s="3" t="s">
        <v>1</v>
      </c>
      <c r="I2241" s="3" t="s">
        <v>8</v>
      </c>
      <c r="J2241" s="3" t="s">
        <v>16</v>
      </c>
      <c r="K2241" s="3" t="s">
        <v>14</v>
      </c>
      <c r="L2241" s="3" t="s">
        <v>44</v>
      </c>
      <c r="M2241" s="7">
        <v>5</v>
      </c>
      <c r="N2241" s="4">
        <v>132.33000000000001</v>
      </c>
      <c r="O2241" s="5">
        <v>0.2</v>
      </c>
      <c r="P2241" s="4">
        <v>65.2</v>
      </c>
      <c r="Q2241" s="4">
        <f t="shared" si="136"/>
        <v>529.32000000000005</v>
      </c>
      <c r="R2241" s="4">
        <f t="shared" si="137"/>
        <v>326</v>
      </c>
      <c r="S2241" s="4">
        <f t="shared" si="138"/>
        <v>203.32000000000005</v>
      </c>
      <c r="T2241" s="6">
        <f t="shared" si="139"/>
        <v>0.3841154689034989</v>
      </c>
    </row>
    <row r="2242" spans="1:20" ht="15.6">
      <c r="A2242" s="2">
        <v>2129</v>
      </c>
      <c r="B2242" s="10">
        <v>46327</v>
      </c>
      <c r="C2242" s="3">
        <f>YEAR(SalesDataTable[[#This Row],[Order Date]])</f>
        <v>2026</v>
      </c>
      <c r="D2242" s="13" t="str">
        <f>"Q"&amp;ROUNDUP(MONTH(SalesDataTable[[#This Row],[Order Date]])/3,0)</f>
        <v>Q4</v>
      </c>
      <c r="E2242" s="13">
        <f>MONTH(SalesDataTable[[#This Row],[Order Date]])</f>
        <v>11</v>
      </c>
      <c r="F2242" s="3" t="str">
        <f>TEXT(SalesDataTable[[#This Row],[Order Date]],"mmm")</f>
        <v>Nov</v>
      </c>
      <c r="G2242" s="3" t="s">
        <v>20</v>
      </c>
      <c r="H2242" s="3" t="s">
        <v>47</v>
      </c>
      <c r="I2242" s="3" t="s">
        <v>19</v>
      </c>
      <c r="J2242" s="3" t="s">
        <v>13</v>
      </c>
      <c r="K2242" s="3" t="s">
        <v>4</v>
      </c>
      <c r="L2242" s="3" t="s">
        <v>22</v>
      </c>
      <c r="M2242" s="7">
        <v>2</v>
      </c>
      <c r="N2242" s="4">
        <v>50.43</v>
      </c>
      <c r="O2242" s="5">
        <v>0</v>
      </c>
      <c r="P2242" s="4">
        <v>22.54</v>
      </c>
      <c r="Q2242" s="4">
        <f t="shared" ref="Q2242:Q2305" si="140">M2242*N2242*(1-O2242)</f>
        <v>100.86</v>
      </c>
      <c r="R2242" s="4">
        <f t="shared" ref="R2242:R2305" si="141">M2242*P2242</f>
        <v>45.08</v>
      </c>
      <c r="S2242" s="4">
        <f t="shared" ref="S2242:S2305" si="142">Q2242-R2242</f>
        <v>55.78</v>
      </c>
      <c r="T2242" s="6">
        <f t="shared" ref="T2242:T2305" si="143">IFERROR(S2242/Q2242,0)</f>
        <v>0.55304382312115807</v>
      </c>
    </row>
    <row r="2243" spans="1:20" ht="15.6">
      <c r="A2243" s="2">
        <v>2850</v>
      </c>
      <c r="B2243" s="10">
        <v>46327</v>
      </c>
      <c r="C2243" s="3">
        <f>YEAR(SalesDataTable[[#This Row],[Order Date]])</f>
        <v>2026</v>
      </c>
      <c r="D2243" s="13" t="str">
        <f>"Q"&amp;ROUNDUP(MONTH(SalesDataTable[[#This Row],[Order Date]])/3,0)</f>
        <v>Q4</v>
      </c>
      <c r="E2243" s="13">
        <f>MONTH(SalesDataTable[[#This Row],[Order Date]])</f>
        <v>11</v>
      </c>
      <c r="F2243" s="3" t="str">
        <f>TEXT(SalesDataTable[[#This Row],[Order Date]],"mmm")</f>
        <v>Nov</v>
      </c>
      <c r="G2243" s="3" t="s">
        <v>11</v>
      </c>
      <c r="H2243" s="3" t="s">
        <v>12</v>
      </c>
      <c r="I2243" s="3" t="s">
        <v>8</v>
      </c>
      <c r="J2243" s="3" t="s">
        <v>3</v>
      </c>
      <c r="K2243" s="3" t="s">
        <v>34</v>
      </c>
      <c r="L2243" s="3" t="s">
        <v>45</v>
      </c>
      <c r="M2243" s="7">
        <v>3</v>
      </c>
      <c r="N2243" s="4">
        <v>50.05</v>
      </c>
      <c r="O2243" s="5">
        <v>0.15</v>
      </c>
      <c r="P2243" s="4">
        <v>22.36</v>
      </c>
      <c r="Q2243" s="4">
        <f t="shared" si="140"/>
        <v>127.62749999999998</v>
      </c>
      <c r="R2243" s="4">
        <f t="shared" si="141"/>
        <v>67.08</v>
      </c>
      <c r="S2243" s="4">
        <f t="shared" si="142"/>
        <v>60.547499999999985</v>
      </c>
      <c r="T2243" s="6">
        <f t="shared" si="143"/>
        <v>0.47440794499618022</v>
      </c>
    </row>
    <row r="2244" spans="1:20" ht="15.6">
      <c r="A2244" s="2">
        <v>3477</v>
      </c>
      <c r="B2244" s="10">
        <v>46327</v>
      </c>
      <c r="C2244" s="3">
        <f>YEAR(SalesDataTable[[#This Row],[Order Date]])</f>
        <v>2026</v>
      </c>
      <c r="D2244" s="13" t="str">
        <f>"Q"&amp;ROUNDUP(MONTH(SalesDataTable[[#This Row],[Order Date]])/3,0)</f>
        <v>Q4</v>
      </c>
      <c r="E2244" s="13">
        <f>MONTH(SalesDataTable[[#This Row],[Order Date]])</f>
        <v>11</v>
      </c>
      <c r="F2244" s="3" t="str">
        <f>TEXT(SalesDataTable[[#This Row],[Order Date]],"mmm")</f>
        <v>Nov</v>
      </c>
      <c r="G2244" s="3" t="s">
        <v>20</v>
      </c>
      <c r="H2244" s="3" t="s">
        <v>47</v>
      </c>
      <c r="I2244" s="3" t="s">
        <v>2</v>
      </c>
      <c r="J2244" s="3" t="s">
        <v>3</v>
      </c>
      <c r="K2244" s="3" t="s">
        <v>23</v>
      </c>
      <c r="L2244" s="3" t="s">
        <v>29</v>
      </c>
      <c r="M2244" s="7">
        <v>1</v>
      </c>
      <c r="N2244" s="4">
        <v>197.14</v>
      </c>
      <c r="O2244" s="5">
        <v>0.05</v>
      </c>
      <c r="P2244" s="4">
        <v>102.87</v>
      </c>
      <c r="Q2244" s="4">
        <f t="shared" si="140"/>
        <v>187.28299999999999</v>
      </c>
      <c r="R2244" s="4">
        <f t="shared" si="141"/>
        <v>102.87</v>
      </c>
      <c r="S2244" s="4">
        <f t="shared" si="142"/>
        <v>84.412999999999982</v>
      </c>
      <c r="T2244" s="6">
        <f t="shared" si="143"/>
        <v>0.45072430492890431</v>
      </c>
    </row>
    <row r="2245" spans="1:20" ht="15.6">
      <c r="A2245" s="2">
        <v>4673</v>
      </c>
      <c r="B2245" s="10">
        <v>46327</v>
      </c>
      <c r="C2245" s="3">
        <f>YEAR(SalesDataTable[[#This Row],[Order Date]])</f>
        <v>2026</v>
      </c>
      <c r="D2245" s="13" t="str">
        <f>"Q"&amp;ROUNDUP(MONTH(SalesDataTable[[#This Row],[Order Date]])/3,0)</f>
        <v>Q4</v>
      </c>
      <c r="E2245" s="13">
        <f>MONTH(SalesDataTable[[#This Row],[Order Date]])</f>
        <v>11</v>
      </c>
      <c r="F2245" s="3" t="str">
        <f>TEXT(SalesDataTable[[#This Row],[Order Date]],"mmm")</f>
        <v>Nov</v>
      </c>
      <c r="G2245" s="3" t="s">
        <v>0</v>
      </c>
      <c r="H2245" s="3" t="s">
        <v>1</v>
      </c>
      <c r="I2245" s="3" t="s">
        <v>8</v>
      </c>
      <c r="J2245" s="3" t="s">
        <v>16</v>
      </c>
      <c r="K2245" s="3" t="s">
        <v>9</v>
      </c>
      <c r="L2245" s="3" t="s">
        <v>46</v>
      </c>
      <c r="M2245" s="7">
        <v>5</v>
      </c>
      <c r="N2245" s="4">
        <v>72.13</v>
      </c>
      <c r="O2245" s="5">
        <v>0.1</v>
      </c>
      <c r="P2245" s="4">
        <v>31.41</v>
      </c>
      <c r="Q2245" s="4">
        <f t="shared" si="140"/>
        <v>324.58499999999998</v>
      </c>
      <c r="R2245" s="4">
        <f t="shared" si="141"/>
        <v>157.05000000000001</v>
      </c>
      <c r="S2245" s="4">
        <f t="shared" si="142"/>
        <v>167.53499999999997</v>
      </c>
      <c r="T2245" s="6">
        <f t="shared" si="143"/>
        <v>0.51615139331762094</v>
      </c>
    </row>
    <row r="2246" spans="1:20" ht="15.6">
      <c r="A2246" s="2">
        <v>4679</v>
      </c>
      <c r="B2246" s="10">
        <v>46327</v>
      </c>
      <c r="C2246" s="3">
        <f>YEAR(SalesDataTable[[#This Row],[Order Date]])</f>
        <v>2026</v>
      </c>
      <c r="D2246" s="13" t="str">
        <f>"Q"&amp;ROUNDUP(MONTH(SalesDataTable[[#This Row],[Order Date]])/3,0)</f>
        <v>Q4</v>
      </c>
      <c r="E2246" s="13">
        <f>MONTH(SalesDataTable[[#This Row],[Order Date]])</f>
        <v>11</v>
      </c>
      <c r="F2246" s="3" t="str">
        <f>TEXT(SalesDataTable[[#This Row],[Order Date]],"mmm")</f>
        <v>Nov</v>
      </c>
      <c r="G2246" s="3" t="s">
        <v>6</v>
      </c>
      <c r="H2246" s="3" t="s">
        <v>43</v>
      </c>
      <c r="I2246" s="3" t="s">
        <v>8</v>
      </c>
      <c r="J2246" s="3" t="s">
        <v>3</v>
      </c>
      <c r="K2246" s="3" t="s">
        <v>23</v>
      </c>
      <c r="L2246" s="3" t="s">
        <v>24</v>
      </c>
      <c r="M2246" s="7">
        <v>8</v>
      </c>
      <c r="N2246" s="4">
        <v>341.51</v>
      </c>
      <c r="O2246" s="5">
        <v>0.1</v>
      </c>
      <c r="P2246" s="4">
        <v>200.1</v>
      </c>
      <c r="Q2246" s="4">
        <f t="shared" si="140"/>
        <v>2458.8719999999998</v>
      </c>
      <c r="R2246" s="4">
        <f t="shared" si="141"/>
        <v>1600.8</v>
      </c>
      <c r="S2246" s="4">
        <f t="shared" si="142"/>
        <v>858.07199999999989</v>
      </c>
      <c r="T2246" s="6">
        <f t="shared" si="143"/>
        <v>0.34896977150498276</v>
      </c>
    </row>
    <row r="2247" spans="1:20" ht="15.6">
      <c r="A2247" s="2">
        <v>4809</v>
      </c>
      <c r="B2247" s="10">
        <v>46327</v>
      </c>
      <c r="C2247" s="3">
        <f>YEAR(SalesDataTable[[#This Row],[Order Date]])</f>
        <v>2026</v>
      </c>
      <c r="D2247" s="13" t="str">
        <f>"Q"&amp;ROUNDUP(MONTH(SalesDataTable[[#This Row],[Order Date]])/3,0)</f>
        <v>Q4</v>
      </c>
      <c r="E2247" s="13">
        <f>MONTH(SalesDataTable[[#This Row],[Order Date]])</f>
        <v>11</v>
      </c>
      <c r="F2247" s="3" t="str">
        <f>TEXT(SalesDataTable[[#This Row],[Order Date]],"mmm")</f>
        <v>Nov</v>
      </c>
      <c r="G2247" s="3" t="s">
        <v>6</v>
      </c>
      <c r="H2247" s="3" t="s">
        <v>41</v>
      </c>
      <c r="I2247" s="3" t="s">
        <v>2</v>
      </c>
      <c r="J2247" s="3" t="s">
        <v>13</v>
      </c>
      <c r="K2247" s="3" t="s">
        <v>14</v>
      </c>
      <c r="L2247" s="3" t="s">
        <v>15</v>
      </c>
      <c r="M2247" s="7">
        <v>1</v>
      </c>
      <c r="N2247" s="4">
        <v>36.47</v>
      </c>
      <c r="O2247" s="5">
        <v>0.05</v>
      </c>
      <c r="P2247" s="4">
        <v>13.88</v>
      </c>
      <c r="Q2247" s="4">
        <f t="shared" si="140"/>
        <v>34.646499999999996</v>
      </c>
      <c r="R2247" s="4">
        <f t="shared" si="141"/>
        <v>13.88</v>
      </c>
      <c r="S2247" s="4">
        <f t="shared" si="142"/>
        <v>20.766499999999994</v>
      </c>
      <c r="T2247" s="6">
        <f t="shared" si="143"/>
        <v>0.59938233299178834</v>
      </c>
    </row>
    <row r="2248" spans="1:20" ht="15.6">
      <c r="A2248" s="2">
        <v>4849</v>
      </c>
      <c r="B2248" s="10">
        <v>46327</v>
      </c>
      <c r="C2248" s="3">
        <f>YEAR(SalesDataTable[[#This Row],[Order Date]])</f>
        <v>2026</v>
      </c>
      <c r="D2248" s="13" t="str">
        <f>"Q"&amp;ROUNDUP(MONTH(SalesDataTable[[#This Row],[Order Date]])/3,0)</f>
        <v>Q4</v>
      </c>
      <c r="E2248" s="13">
        <f>MONTH(SalesDataTable[[#This Row],[Order Date]])</f>
        <v>11</v>
      </c>
      <c r="F2248" s="3" t="str">
        <f>TEXT(SalesDataTable[[#This Row],[Order Date]],"mmm")</f>
        <v>Nov</v>
      </c>
      <c r="G2248" s="3" t="s">
        <v>0</v>
      </c>
      <c r="H2248" s="3" t="s">
        <v>1</v>
      </c>
      <c r="I2248" s="3" t="s">
        <v>2</v>
      </c>
      <c r="J2248" s="3" t="s">
        <v>13</v>
      </c>
      <c r="K2248" s="3" t="s">
        <v>14</v>
      </c>
      <c r="L2248" s="3" t="s">
        <v>15</v>
      </c>
      <c r="M2248" s="7">
        <v>4</v>
      </c>
      <c r="N2248" s="4">
        <v>35.69</v>
      </c>
      <c r="O2248" s="5">
        <v>0.15</v>
      </c>
      <c r="P2248" s="4">
        <v>13.52</v>
      </c>
      <c r="Q2248" s="4">
        <f t="shared" si="140"/>
        <v>121.34599999999999</v>
      </c>
      <c r="R2248" s="4">
        <f t="shared" si="141"/>
        <v>54.08</v>
      </c>
      <c r="S2248" s="4">
        <f t="shared" si="142"/>
        <v>67.265999999999991</v>
      </c>
      <c r="T2248" s="6">
        <f t="shared" si="143"/>
        <v>0.55433224004087478</v>
      </c>
    </row>
    <row r="2249" spans="1:20" ht="15.6">
      <c r="A2249" s="2">
        <v>436</v>
      </c>
      <c r="B2249" s="10">
        <v>46328</v>
      </c>
      <c r="C2249" s="3">
        <f>YEAR(SalesDataTable[[#This Row],[Order Date]])</f>
        <v>2026</v>
      </c>
      <c r="D2249" s="13" t="str">
        <f>"Q"&amp;ROUNDUP(MONTH(SalesDataTable[[#This Row],[Order Date]])/3,0)</f>
        <v>Q4</v>
      </c>
      <c r="E2249" s="13">
        <f>MONTH(SalesDataTable[[#This Row],[Order Date]])</f>
        <v>11</v>
      </c>
      <c r="F2249" s="3" t="str">
        <f>TEXT(SalesDataTable[[#This Row],[Order Date]],"mmm")</f>
        <v>Nov</v>
      </c>
      <c r="G2249" s="3" t="s">
        <v>11</v>
      </c>
      <c r="H2249" s="3" t="s">
        <v>39</v>
      </c>
      <c r="I2249" s="3" t="s">
        <v>2</v>
      </c>
      <c r="J2249" s="3" t="s">
        <v>13</v>
      </c>
      <c r="K2249" s="3" t="s">
        <v>14</v>
      </c>
      <c r="L2249" s="3" t="s">
        <v>15</v>
      </c>
      <c r="M2249" s="7">
        <v>2</v>
      </c>
      <c r="N2249" s="4">
        <v>35.340000000000003</v>
      </c>
      <c r="O2249" s="5">
        <v>0.1</v>
      </c>
      <c r="P2249" s="4">
        <v>13.82</v>
      </c>
      <c r="Q2249" s="4">
        <f t="shared" si="140"/>
        <v>63.612000000000009</v>
      </c>
      <c r="R2249" s="4">
        <f t="shared" si="141"/>
        <v>27.64</v>
      </c>
      <c r="S2249" s="4">
        <f t="shared" si="142"/>
        <v>35.972000000000008</v>
      </c>
      <c r="T2249" s="6">
        <f t="shared" si="143"/>
        <v>0.56549078790165386</v>
      </c>
    </row>
    <row r="2250" spans="1:20" ht="15.6">
      <c r="A2250" s="2">
        <v>879</v>
      </c>
      <c r="B2250" s="10">
        <v>46328</v>
      </c>
      <c r="C2250" s="3">
        <f>YEAR(SalesDataTable[[#This Row],[Order Date]])</f>
        <v>2026</v>
      </c>
      <c r="D2250" s="13" t="str">
        <f>"Q"&amp;ROUNDUP(MONTH(SalesDataTable[[#This Row],[Order Date]])/3,0)</f>
        <v>Q4</v>
      </c>
      <c r="E2250" s="13">
        <f>MONTH(SalesDataTable[[#This Row],[Order Date]])</f>
        <v>11</v>
      </c>
      <c r="F2250" s="3" t="str">
        <f>TEXT(SalesDataTable[[#This Row],[Order Date]],"mmm")</f>
        <v>Nov</v>
      </c>
      <c r="G2250" s="3" t="s">
        <v>11</v>
      </c>
      <c r="H2250" s="3" t="s">
        <v>39</v>
      </c>
      <c r="I2250" s="3" t="s">
        <v>2</v>
      </c>
      <c r="J2250" s="3" t="s">
        <v>13</v>
      </c>
      <c r="K2250" s="3" t="s">
        <v>14</v>
      </c>
      <c r="L2250" s="3" t="s">
        <v>32</v>
      </c>
      <c r="M2250" s="7">
        <v>4</v>
      </c>
      <c r="N2250" s="4">
        <v>46.8</v>
      </c>
      <c r="O2250" s="5">
        <v>0.05</v>
      </c>
      <c r="P2250" s="4">
        <v>18.52</v>
      </c>
      <c r="Q2250" s="4">
        <f t="shared" si="140"/>
        <v>177.83999999999997</v>
      </c>
      <c r="R2250" s="4">
        <f t="shared" si="141"/>
        <v>74.08</v>
      </c>
      <c r="S2250" s="4">
        <f t="shared" si="142"/>
        <v>103.75999999999998</v>
      </c>
      <c r="T2250" s="6">
        <f t="shared" si="143"/>
        <v>0.58344579397210972</v>
      </c>
    </row>
    <row r="2251" spans="1:20" ht="15.6">
      <c r="A2251" s="2">
        <v>955</v>
      </c>
      <c r="B2251" s="10">
        <v>46328</v>
      </c>
      <c r="C2251" s="3">
        <f>YEAR(SalesDataTable[[#This Row],[Order Date]])</f>
        <v>2026</v>
      </c>
      <c r="D2251" s="13" t="str">
        <f>"Q"&amp;ROUNDUP(MONTH(SalesDataTable[[#This Row],[Order Date]])/3,0)</f>
        <v>Q4</v>
      </c>
      <c r="E2251" s="13">
        <f>MONTH(SalesDataTable[[#This Row],[Order Date]])</f>
        <v>11</v>
      </c>
      <c r="F2251" s="3" t="str">
        <f>TEXT(SalesDataTable[[#This Row],[Order Date]],"mmm")</f>
        <v>Nov</v>
      </c>
      <c r="G2251" s="3" t="s">
        <v>20</v>
      </c>
      <c r="H2251" s="3" t="s">
        <v>47</v>
      </c>
      <c r="I2251" s="3" t="s">
        <v>19</v>
      </c>
      <c r="J2251" s="3" t="s">
        <v>13</v>
      </c>
      <c r="K2251" s="3" t="s">
        <v>23</v>
      </c>
      <c r="L2251" s="3" t="s">
        <v>29</v>
      </c>
      <c r="M2251" s="7">
        <v>1</v>
      </c>
      <c r="N2251" s="4">
        <v>198.34</v>
      </c>
      <c r="O2251" s="5">
        <v>0.05</v>
      </c>
      <c r="P2251" s="4">
        <v>103.2</v>
      </c>
      <c r="Q2251" s="4">
        <f t="shared" si="140"/>
        <v>188.423</v>
      </c>
      <c r="R2251" s="4">
        <f t="shared" si="141"/>
        <v>103.2</v>
      </c>
      <c r="S2251" s="4">
        <f t="shared" si="142"/>
        <v>85.222999999999999</v>
      </c>
      <c r="T2251" s="6">
        <f t="shared" si="143"/>
        <v>0.45229616341954004</v>
      </c>
    </row>
    <row r="2252" spans="1:20" ht="15.6">
      <c r="A2252" s="2">
        <v>1068</v>
      </c>
      <c r="B2252" s="10">
        <v>46328</v>
      </c>
      <c r="C2252" s="3">
        <f>YEAR(SalesDataTable[[#This Row],[Order Date]])</f>
        <v>2026</v>
      </c>
      <c r="D2252" s="13" t="str">
        <f>"Q"&amp;ROUNDUP(MONTH(SalesDataTable[[#This Row],[Order Date]])/3,0)</f>
        <v>Q4</v>
      </c>
      <c r="E2252" s="13">
        <f>MONTH(SalesDataTable[[#This Row],[Order Date]])</f>
        <v>11</v>
      </c>
      <c r="F2252" s="3" t="str">
        <f>TEXT(SalesDataTable[[#This Row],[Order Date]],"mmm")</f>
        <v>Nov</v>
      </c>
      <c r="G2252" s="3" t="s">
        <v>6</v>
      </c>
      <c r="H2252" s="3" t="s">
        <v>27</v>
      </c>
      <c r="I2252" s="3" t="s">
        <v>2</v>
      </c>
      <c r="J2252" s="3" t="s">
        <v>3</v>
      </c>
      <c r="K2252" s="3" t="s">
        <v>34</v>
      </c>
      <c r="L2252" s="3" t="s">
        <v>38</v>
      </c>
      <c r="M2252" s="7">
        <v>5</v>
      </c>
      <c r="N2252" s="4">
        <v>122.26</v>
      </c>
      <c r="O2252" s="5">
        <v>0.1</v>
      </c>
      <c r="P2252" s="4">
        <v>68.3</v>
      </c>
      <c r="Q2252" s="4">
        <f t="shared" si="140"/>
        <v>550.17000000000007</v>
      </c>
      <c r="R2252" s="4">
        <f t="shared" si="141"/>
        <v>341.5</v>
      </c>
      <c r="S2252" s="4">
        <f t="shared" si="142"/>
        <v>208.67000000000007</v>
      </c>
      <c r="T2252" s="6">
        <f t="shared" si="143"/>
        <v>0.37928276714470083</v>
      </c>
    </row>
    <row r="2253" spans="1:20" ht="15.6">
      <c r="A2253" s="2">
        <v>1733</v>
      </c>
      <c r="B2253" s="10">
        <v>46328</v>
      </c>
      <c r="C2253" s="3">
        <f>YEAR(SalesDataTable[[#This Row],[Order Date]])</f>
        <v>2026</v>
      </c>
      <c r="D2253" s="13" t="str">
        <f>"Q"&amp;ROUNDUP(MONTH(SalesDataTable[[#This Row],[Order Date]])/3,0)</f>
        <v>Q4</v>
      </c>
      <c r="E2253" s="13">
        <f>MONTH(SalesDataTable[[#This Row],[Order Date]])</f>
        <v>11</v>
      </c>
      <c r="F2253" s="3" t="str">
        <f>TEXT(SalesDataTable[[#This Row],[Order Date]],"mmm")</f>
        <v>Nov</v>
      </c>
      <c r="G2253" s="3" t="s">
        <v>0</v>
      </c>
      <c r="H2253" s="3" t="s">
        <v>36</v>
      </c>
      <c r="I2253" s="3" t="s">
        <v>8</v>
      </c>
      <c r="J2253" s="3" t="s">
        <v>3</v>
      </c>
      <c r="K2253" s="3" t="s">
        <v>9</v>
      </c>
      <c r="L2253" s="3" t="s">
        <v>46</v>
      </c>
      <c r="M2253" s="7">
        <v>3</v>
      </c>
      <c r="N2253" s="4">
        <v>71.12</v>
      </c>
      <c r="O2253" s="5">
        <v>0.15</v>
      </c>
      <c r="P2253" s="4">
        <v>33.090000000000003</v>
      </c>
      <c r="Q2253" s="4">
        <f t="shared" si="140"/>
        <v>181.35599999999999</v>
      </c>
      <c r="R2253" s="4">
        <f t="shared" si="141"/>
        <v>99.27000000000001</v>
      </c>
      <c r="S2253" s="4">
        <f t="shared" si="142"/>
        <v>82.085999999999984</v>
      </c>
      <c r="T2253" s="6">
        <f t="shared" si="143"/>
        <v>0.45262356911268437</v>
      </c>
    </row>
    <row r="2254" spans="1:20" ht="15.6">
      <c r="A2254" s="2">
        <v>3270</v>
      </c>
      <c r="B2254" s="10">
        <v>46328</v>
      </c>
      <c r="C2254" s="3">
        <f>YEAR(SalesDataTable[[#This Row],[Order Date]])</f>
        <v>2026</v>
      </c>
      <c r="D2254" s="13" t="str">
        <f>"Q"&amp;ROUNDUP(MONTH(SalesDataTable[[#This Row],[Order Date]])/3,0)</f>
        <v>Q4</v>
      </c>
      <c r="E2254" s="13">
        <f>MONTH(SalesDataTable[[#This Row],[Order Date]])</f>
        <v>11</v>
      </c>
      <c r="F2254" s="3" t="str">
        <f>TEXT(SalesDataTable[[#This Row],[Order Date]],"mmm")</f>
        <v>Nov</v>
      </c>
      <c r="G2254" s="3" t="s">
        <v>6</v>
      </c>
      <c r="H2254" s="3" t="s">
        <v>43</v>
      </c>
      <c r="I2254" s="3" t="s">
        <v>19</v>
      </c>
      <c r="J2254" s="3" t="s">
        <v>3</v>
      </c>
      <c r="K2254" s="3" t="s">
        <v>4</v>
      </c>
      <c r="L2254" s="3" t="s">
        <v>5</v>
      </c>
      <c r="M2254" s="7">
        <v>2</v>
      </c>
      <c r="N2254" s="4">
        <v>81.900000000000006</v>
      </c>
      <c r="O2254" s="5">
        <v>0.15</v>
      </c>
      <c r="P2254" s="4">
        <v>41.91</v>
      </c>
      <c r="Q2254" s="4">
        <f t="shared" si="140"/>
        <v>139.23000000000002</v>
      </c>
      <c r="R2254" s="4">
        <f t="shared" si="141"/>
        <v>83.82</v>
      </c>
      <c r="S2254" s="4">
        <f t="shared" si="142"/>
        <v>55.410000000000025</v>
      </c>
      <c r="T2254" s="6">
        <f t="shared" si="143"/>
        <v>0.39797457444516282</v>
      </c>
    </row>
    <row r="2255" spans="1:20" ht="15.6">
      <c r="A2255" s="2">
        <v>3484</v>
      </c>
      <c r="B2255" s="10">
        <v>46328</v>
      </c>
      <c r="C2255" s="3">
        <f>YEAR(SalesDataTable[[#This Row],[Order Date]])</f>
        <v>2026</v>
      </c>
      <c r="D2255" s="13" t="str">
        <f>"Q"&amp;ROUNDUP(MONTH(SalesDataTable[[#This Row],[Order Date]])/3,0)</f>
        <v>Q4</v>
      </c>
      <c r="E2255" s="13">
        <f>MONTH(SalesDataTable[[#This Row],[Order Date]])</f>
        <v>11</v>
      </c>
      <c r="F2255" s="3" t="str">
        <f>TEXT(SalesDataTable[[#This Row],[Order Date]],"mmm")</f>
        <v>Nov</v>
      </c>
      <c r="G2255" s="3" t="s">
        <v>11</v>
      </c>
      <c r="H2255" s="3" t="s">
        <v>12</v>
      </c>
      <c r="I2255" s="3" t="s">
        <v>28</v>
      </c>
      <c r="J2255" s="3" t="s">
        <v>3</v>
      </c>
      <c r="K2255" s="3" t="s">
        <v>14</v>
      </c>
      <c r="L2255" s="3" t="s">
        <v>48</v>
      </c>
      <c r="M2255" s="7">
        <v>4</v>
      </c>
      <c r="N2255" s="4">
        <v>165.12</v>
      </c>
      <c r="O2255" s="5">
        <v>0.05</v>
      </c>
      <c r="P2255" s="4">
        <v>89.65</v>
      </c>
      <c r="Q2255" s="4">
        <f t="shared" si="140"/>
        <v>627.45600000000002</v>
      </c>
      <c r="R2255" s="4">
        <f t="shared" si="141"/>
        <v>358.6</v>
      </c>
      <c r="S2255" s="4">
        <f t="shared" si="142"/>
        <v>268.85599999999999</v>
      </c>
      <c r="T2255" s="6">
        <f t="shared" si="143"/>
        <v>0.42848582211342306</v>
      </c>
    </row>
    <row r="2256" spans="1:20" ht="15.6">
      <c r="A2256" s="2">
        <v>3608</v>
      </c>
      <c r="B2256" s="10">
        <v>46328</v>
      </c>
      <c r="C2256" s="3">
        <f>YEAR(SalesDataTable[[#This Row],[Order Date]])</f>
        <v>2026</v>
      </c>
      <c r="D2256" s="13" t="str">
        <f>"Q"&amp;ROUNDUP(MONTH(SalesDataTable[[#This Row],[Order Date]])/3,0)</f>
        <v>Q4</v>
      </c>
      <c r="E2256" s="13">
        <f>MONTH(SalesDataTable[[#This Row],[Order Date]])</f>
        <v>11</v>
      </c>
      <c r="F2256" s="3" t="str">
        <f>TEXT(SalesDataTable[[#This Row],[Order Date]],"mmm")</f>
        <v>Nov</v>
      </c>
      <c r="G2256" s="3" t="s">
        <v>20</v>
      </c>
      <c r="H2256" s="3" t="s">
        <v>33</v>
      </c>
      <c r="I2256" s="3" t="s">
        <v>19</v>
      </c>
      <c r="J2256" s="3" t="s">
        <v>13</v>
      </c>
      <c r="K2256" s="3" t="s">
        <v>9</v>
      </c>
      <c r="L2256" s="3" t="s">
        <v>10</v>
      </c>
      <c r="M2256" s="7">
        <v>1</v>
      </c>
      <c r="N2256" s="4">
        <v>91.35</v>
      </c>
      <c r="O2256" s="5">
        <v>0</v>
      </c>
      <c r="P2256" s="4">
        <v>45.5</v>
      </c>
      <c r="Q2256" s="4">
        <f t="shared" si="140"/>
        <v>91.35</v>
      </c>
      <c r="R2256" s="4">
        <f t="shared" si="141"/>
        <v>45.5</v>
      </c>
      <c r="S2256" s="4">
        <f t="shared" si="142"/>
        <v>45.849999999999994</v>
      </c>
      <c r="T2256" s="6">
        <f t="shared" si="143"/>
        <v>0.50191570881226055</v>
      </c>
    </row>
    <row r="2257" spans="1:20" ht="15.6">
      <c r="A2257" s="2">
        <v>4036</v>
      </c>
      <c r="B2257" s="10">
        <v>46328</v>
      </c>
      <c r="C2257" s="3">
        <f>YEAR(SalesDataTable[[#This Row],[Order Date]])</f>
        <v>2026</v>
      </c>
      <c r="D2257" s="13" t="str">
        <f>"Q"&amp;ROUNDUP(MONTH(SalesDataTable[[#This Row],[Order Date]])/3,0)</f>
        <v>Q4</v>
      </c>
      <c r="E2257" s="13">
        <f>MONTH(SalesDataTable[[#This Row],[Order Date]])</f>
        <v>11</v>
      </c>
      <c r="F2257" s="3" t="str">
        <f>TEXT(SalesDataTable[[#This Row],[Order Date]],"mmm")</f>
        <v>Nov</v>
      </c>
      <c r="G2257" s="3" t="s">
        <v>11</v>
      </c>
      <c r="H2257" s="3" t="s">
        <v>18</v>
      </c>
      <c r="I2257" s="3" t="s">
        <v>2</v>
      </c>
      <c r="J2257" s="3" t="s">
        <v>16</v>
      </c>
      <c r="K2257" s="3" t="s">
        <v>34</v>
      </c>
      <c r="L2257" s="3" t="s">
        <v>42</v>
      </c>
      <c r="M2257" s="7">
        <v>1</v>
      </c>
      <c r="N2257" s="4">
        <v>36.96</v>
      </c>
      <c r="O2257" s="5">
        <v>0.1</v>
      </c>
      <c r="P2257" s="4">
        <v>14.18</v>
      </c>
      <c r="Q2257" s="4">
        <f t="shared" si="140"/>
        <v>33.264000000000003</v>
      </c>
      <c r="R2257" s="4">
        <f t="shared" si="141"/>
        <v>14.18</v>
      </c>
      <c r="S2257" s="4">
        <f t="shared" si="142"/>
        <v>19.084000000000003</v>
      </c>
      <c r="T2257" s="6">
        <f t="shared" si="143"/>
        <v>0.57371332371332373</v>
      </c>
    </row>
    <row r="2258" spans="1:20" ht="15.6">
      <c r="A2258" s="2">
        <v>408</v>
      </c>
      <c r="B2258" s="10">
        <v>46329</v>
      </c>
      <c r="C2258" s="3">
        <f>YEAR(SalesDataTable[[#This Row],[Order Date]])</f>
        <v>2026</v>
      </c>
      <c r="D2258" s="13" t="str">
        <f>"Q"&amp;ROUNDUP(MONTH(SalesDataTable[[#This Row],[Order Date]])/3,0)</f>
        <v>Q4</v>
      </c>
      <c r="E2258" s="13">
        <f>MONTH(SalesDataTable[[#This Row],[Order Date]])</f>
        <v>11</v>
      </c>
      <c r="F2258" s="3" t="str">
        <f>TEXT(SalesDataTable[[#This Row],[Order Date]],"mmm")</f>
        <v>Nov</v>
      </c>
      <c r="G2258" s="3" t="s">
        <v>20</v>
      </c>
      <c r="H2258" s="3" t="s">
        <v>47</v>
      </c>
      <c r="I2258" s="3" t="s">
        <v>2</v>
      </c>
      <c r="J2258" s="3" t="s">
        <v>3</v>
      </c>
      <c r="K2258" s="3" t="s">
        <v>4</v>
      </c>
      <c r="L2258" s="3" t="s">
        <v>22</v>
      </c>
      <c r="M2258" s="7">
        <v>1</v>
      </c>
      <c r="N2258" s="4">
        <v>49.61</v>
      </c>
      <c r="O2258" s="5">
        <v>0</v>
      </c>
      <c r="P2258" s="4">
        <v>22.8</v>
      </c>
      <c r="Q2258" s="4">
        <f t="shared" si="140"/>
        <v>49.61</v>
      </c>
      <c r="R2258" s="4">
        <f t="shared" si="141"/>
        <v>22.8</v>
      </c>
      <c r="S2258" s="4">
        <f t="shared" si="142"/>
        <v>26.81</v>
      </c>
      <c r="T2258" s="6">
        <f t="shared" si="143"/>
        <v>0.54041523886313236</v>
      </c>
    </row>
    <row r="2259" spans="1:20" ht="15.6">
      <c r="A2259" s="2">
        <v>939</v>
      </c>
      <c r="B2259" s="10">
        <v>46329</v>
      </c>
      <c r="C2259" s="3">
        <f>YEAR(SalesDataTable[[#This Row],[Order Date]])</f>
        <v>2026</v>
      </c>
      <c r="D2259" s="13" t="str">
        <f>"Q"&amp;ROUNDUP(MONTH(SalesDataTable[[#This Row],[Order Date]])/3,0)</f>
        <v>Q4</v>
      </c>
      <c r="E2259" s="13">
        <f>MONTH(SalesDataTable[[#This Row],[Order Date]])</f>
        <v>11</v>
      </c>
      <c r="F2259" s="3" t="str">
        <f>TEXT(SalesDataTable[[#This Row],[Order Date]],"mmm")</f>
        <v>Nov</v>
      </c>
      <c r="G2259" s="3" t="s">
        <v>6</v>
      </c>
      <c r="H2259" s="3" t="s">
        <v>41</v>
      </c>
      <c r="I2259" s="3" t="s">
        <v>19</v>
      </c>
      <c r="J2259" s="3" t="s">
        <v>3</v>
      </c>
      <c r="K2259" s="3" t="s">
        <v>4</v>
      </c>
      <c r="L2259" s="3" t="s">
        <v>22</v>
      </c>
      <c r="M2259" s="7">
        <v>1</v>
      </c>
      <c r="N2259" s="4">
        <v>49.76</v>
      </c>
      <c r="O2259" s="5">
        <v>0.1</v>
      </c>
      <c r="P2259" s="4">
        <v>21.94</v>
      </c>
      <c r="Q2259" s="4">
        <f t="shared" si="140"/>
        <v>44.783999999999999</v>
      </c>
      <c r="R2259" s="4">
        <f t="shared" si="141"/>
        <v>21.94</v>
      </c>
      <c r="S2259" s="4">
        <f t="shared" si="142"/>
        <v>22.843999999999998</v>
      </c>
      <c r="T2259" s="6">
        <f t="shared" si="143"/>
        <v>0.51009289031797067</v>
      </c>
    </row>
    <row r="2260" spans="1:20" ht="15.6">
      <c r="A2260" s="2">
        <v>1022</v>
      </c>
      <c r="B2260" s="10">
        <v>46329</v>
      </c>
      <c r="C2260" s="3">
        <f>YEAR(SalesDataTable[[#This Row],[Order Date]])</f>
        <v>2026</v>
      </c>
      <c r="D2260" s="13" t="str">
        <f>"Q"&amp;ROUNDUP(MONTH(SalesDataTable[[#This Row],[Order Date]])/3,0)</f>
        <v>Q4</v>
      </c>
      <c r="E2260" s="13">
        <f>MONTH(SalesDataTable[[#This Row],[Order Date]])</f>
        <v>11</v>
      </c>
      <c r="F2260" s="3" t="str">
        <f>TEXT(SalesDataTable[[#This Row],[Order Date]],"mmm")</f>
        <v>Nov</v>
      </c>
      <c r="G2260" s="3" t="s">
        <v>20</v>
      </c>
      <c r="H2260" s="3" t="s">
        <v>31</v>
      </c>
      <c r="I2260" s="3" t="s">
        <v>2</v>
      </c>
      <c r="J2260" s="3" t="s">
        <v>3</v>
      </c>
      <c r="K2260" s="3" t="s">
        <v>4</v>
      </c>
      <c r="L2260" s="3" t="s">
        <v>26</v>
      </c>
      <c r="M2260" s="7">
        <v>1</v>
      </c>
      <c r="N2260" s="4">
        <v>39.97</v>
      </c>
      <c r="O2260" s="5">
        <v>0.1</v>
      </c>
      <c r="P2260" s="4">
        <v>16.93</v>
      </c>
      <c r="Q2260" s="4">
        <f t="shared" si="140"/>
        <v>35.972999999999999</v>
      </c>
      <c r="R2260" s="4">
        <f t="shared" si="141"/>
        <v>16.93</v>
      </c>
      <c r="S2260" s="4">
        <f t="shared" si="142"/>
        <v>19.042999999999999</v>
      </c>
      <c r="T2260" s="6">
        <f t="shared" si="143"/>
        <v>0.52936924915909156</v>
      </c>
    </row>
    <row r="2261" spans="1:20" ht="15.6">
      <c r="A2261" s="2">
        <v>1997</v>
      </c>
      <c r="B2261" s="10">
        <v>46329</v>
      </c>
      <c r="C2261" s="3">
        <f>YEAR(SalesDataTable[[#This Row],[Order Date]])</f>
        <v>2026</v>
      </c>
      <c r="D2261" s="13" t="str">
        <f>"Q"&amp;ROUNDUP(MONTH(SalesDataTable[[#This Row],[Order Date]])/3,0)</f>
        <v>Q4</v>
      </c>
      <c r="E2261" s="13">
        <f>MONTH(SalesDataTable[[#This Row],[Order Date]])</f>
        <v>11</v>
      </c>
      <c r="F2261" s="3" t="str">
        <f>TEXT(SalesDataTable[[#This Row],[Order Date]],"mmm")</f>
        <v>Nov</v>
      </c>
      <c r="G2261" s="3" t="s">
        <v>6</v>
      </c>
      <c r="H2261" s="3" t="s">
        <v>43</v>
      </c>
      <c r="I2261" s="3" t="s">
        <v>28</v>
      </c>
      <c r="J2261" s="3" t="s">
        <v>3</v>
      </c>
      <c r="K2261" s="3" t="s">
        <v>23</v>
      </c>
      <c r="L2261" s="3" t="s">
        <v>24</v>
      </c>
      <c r="M2261" s="7">
        <v>2</v>
      </c>
      <c r="N2261" s="4">
        <v>335.46</v>
      </c>
      <c r="O2261" s="5">
        <v>0.1</v>
      </c>
      <c r="P2261" s="4">
        <v>199.87</v>
      </c>
      <c r="Q2261" s="4">
        <f t="shared" si="140"/>
        <v>603.82799999999997</v>
      </c>
      <c r="R2261" s="4">
        <f t="shared" si="141"/>
        <v>399.74</v>
      </c>
      <c r="S2261" s="4">
        <f t="shared" si="142"/>
        <v>204.08799999999997</v>
      </c>
      <c r="T2261" s="6">
        <f t="shared" si="143"/>
        <v>0.33799028862523761</v>
      </c>
    </row>
    <row r="2262" spans="1:20" ht="15.6">
      <c r="A2262" s="2">
        <v>3978</v>
      </c>
      <c r="B2262" s="10">
        <v>46329</v>
      </c>
      <c r="C2262" s="3">
        <f>YEAR(SalesDataTable[[#This Row],[Order Date]])</f>
        <v>2026</v>
      </c>
      <c r="D2262" s="13" t="str">
        <f>"Q"&amp;ROUNDUP(MONTH(SalesDataTable[[#This Row],[Order Date]])/3,0)</f>
        <v>Q4</v>
      </c>
      <c r="E2262" s="13">
        <f>MONTH(SalesDataTable[[#This Row],[Order Date]])</f>
        <v>11</v>
      </c>
      <c r="F2262" s="3" t="str">
        <f>TEXT(SalesDataTable[[#This Row],[Order Date]],"mmm")</f>
        <v>Nov</v>
      </c>
      <c r="G2262" s="3" t="s">
        <v>6</v>
      </c>
      <c r="H2262" s="3" t="s">
        <v>43</v>
      </c>
      <c r="I2262" s="3" t="s">
        <v>2</v>
      </c>
      <c r="J2262" s="3" t="s">
        <v>13</v>
      </c>
      <c r="K2262" s="3" t="s">
        <v>9</v>
      </c>
      <c r="L2262" s="3" t="s">
        <v>37</v>
      </c>
      <c r="M2262" s="7">
        <v>4</v>
      </c>
      <c r="N2262" s="4">
        <v>154.46</v>
      </c>
      <c r="O2262" s="5">
        <v>0.05</v>
      </c>
      <c r="P2262" s="4">
        <v>80.48</v>
      </c>
      <c r="Q2262" s="4">
        <f t="shared" si="140"/>
        <v>586.94799999999998</v>
      </c>
      <c r="R2262" s="4">
        <f t="shared" si="141"/>
        <v>321.92</v>
      </c>
      <c r="S2262" s="4">
        <f t="shared" si="142"/>
        <v>265.02799999999996</v>
      </c>
      <c r="T2262" s="6">
        <f t="shared" si="143"/>
        <v>0.45153574081519993</v>
      </c>
    </row>
    <row r="2263" spans="1:20" ht="15.6">
      <c r="A2263" s="2">
        <v>4715</v>
      </c>
      <c r="B2263" s="10">
        <v>46329</v>
      </c>
      <c r="C2263" s="3">
        <f>YEAR(SalesDataTable[[#This Row],[Order Date]])</f>
        <v>2026</v>
      </c>
      <c r="D2263" s="13" t="str">
        <f>"Q"&amp;ROUNDUP(MONTH(SalesDataTable[[#This Row],[Order Date]])/3,0)</f>
        <v>Q4</v>
      </c>
      <c r="E2263" s="13">
        <f>MONTH(SalesDataTable[[#This Row],[Order Date]])</f>
        <v>11</v>
      </c>
      <c r="F2263" s="3" t="str">
        <f>TEXT(SalesDataTable[[#This Row],[Order Date]],"mmm")</f>
        <v>Nov</v>
      </c>
      <c r="G2263" s="3" t="s">
        <v>0</v>
      </c>
      <c r="H2263" s="3" t="s">
        <v>1</v>
      </c>
      <c r="I2263" s="3" t="s">
        <v>8</v>
      </c>
      <c r="J2263" s="3" t="s">
        <v>16</v>
      </c>
      <c r="K2263" s="3" t="s">
        <v>34</v>
      </c>
      <c r="L2263" s="3" t="s">
        <v>35</v>
      </c>
      <c r="M2263" s="7">
        <v>10</v>
      </c>
      <c r="N2263" s="4">
        <v>39.869999999999997</v>
      </c>
      <c r="O2263" s="5">
        <v>0.15</v>
      </c>
      <c r="P2263" s="4">
        <v>14.31</v>
      </c>
      <c r="Q2263" s="4">
        <f t="shared" si="140"/>
        <v>338.89499999999998</v>
      </c>
      <c r="R2263" s="4">
        <f t="shared" si="141"/>
        <v>143.1</v>
      </c>
      <c r="S2263" s="4">
        <f t="shared" si="142"/>
        <v>195.79499999999999</v>
      </c>
      <c r="T2263" s="6">
        <f t="shared" si="143"/>
        <v>0.57774531934670026</v>
      </c>
    </row>
    <row r="2264" spans="1:20" ht="15.6">
      <c r="A2264" s="2">
        <v>145</v>
      </c>
      <c r="B2264" s="10">
        <v>46330</v>
      </c>
      <c r="C2264" s="3">
        <f>YEAR(SalesDataTable[[#This Row],[Order Date]])</f>
        <v>2026</v>
      </c>
      <c r="D2264" s="13" t="str">
        <f>"Q"&amp;ROUNDUP(MONTH(SalesDataTable[[#This Row],[Order Date]])/3,0)</f>
        <v>Q4</v>
      </c>
      <c r="E2264" s="13">
        <f>MONTH(SalesDataTable[[#This Row],[Order Date]])</f>
        <v>11</v>
      </c>
      <c r="F2264" s="3" t="str">
        <f>TEXT(SalesDataTable[[#This Row],[Order Date]],"mmm")</f>
        <v>Nov</v>
      </c>
      <c r="G2264" s="3" t="s">
        <v>0</v>
      </c>
      <c r="H2264" s="3" t="s">
        <v>50</v>
      </c>
      <c r="I2264" s="3" t="s">
        <v>2</v>
      </c>
      <c r="J2264" s="3" t="s">
        <v>16</v>
      </c>
      <c r="K2264" s="3" t="s">
        <v>9</v>
      </c>
      <c r="L2264" s="3" t="s">
        <v>10</v>
      </c>
      <c r="M2264" s="7">
        <v>2</v>
      </c>
      <c r="N2264" s="4">
        <v>93.19</v>
      </c>
      <c r="O2264" s="5">
        <v>0.2</v>
      </c>
      <c r="P2264" s="4">
        <v>45.7</v>
      </c>
      <c r="Q2264" s="4">
        <f t="shared" si="140"/>
        <v>149.10400000000001</v>
      </c>
      <c r="R2264" s="4">
        <f t="shared" si="141"/>
        <v>91.4</v>
      </c>
      <c r="S2264" s="4">
        <f t="shared" si="142"/>
        <v>57.704000000000008</v>
      </c>
      <c r="T2264" s="6">
        <f t="shared" si="143"/>
        <v>0.38700504345959869</v>
      </c>
    </row>
    <row r="2265" spans="1:20" ht="15.6">
      <c r="A2265" s="2">
        <v>465</v>
      </c>
      <c r="B2265" s="10">
        <v>46330</v>
      </c>
      <c r="C2265" s="3">
        <f>YEAR(SalesDataTable[[#This Row],[Order Date]])</f>
        <v>2026</v>
      </c>
      <c r="D2265" s="13" t="str">
        <f>"Q"&amp;ROUNDUP(MONTH(SalesDataTable[[#This Row],[Order Date]])/3,0)</f>
        <v>Q4</v>
      </c>
      <c r="E2265" s="13">
        <f>MONTH(SalesDataTable[[#This Row],[Order Date]])</f>
        <v>11</v>
      </c>
      <c r="F2265" s="3" t="str">
        <f>TEXT(SalesDataTable[[#This Row],[Order Date]],"mmm")</f>
        <v>Nov</v>
      </c>
      <c r="G2265" s="3" t="s">
        <v>6</v>
      </c>
      <c r="H2265" s="3" t="s">
        <v>43</v>
      </c>
      <c r="I2265" s="3" t="s">
        <v>2</v>
      </c>
      <c r="J2265" s="3" t="s">
        <v>3</v>
      </c>
      <c r="K2265" s="3" t="s">
        <v>34</v>
      </c>
      <c r="L2265" s="3" t="s">
        <v>35</v>
      </c>
      <c r="M2265" s="7">
        <v>3</v>
      </c>
      <c r="N2265" s="4">
        <v>41.29</v>
      </c>
      <c r="O2265" s="5">
        <v>0.05</v>
      </c>
      <c r="P2265" s="4">
        <v>14.43</v>
      </c>
      <c r="Q2265" s="4">
        <f t="shared" si="140"/>
        <v>117.6765</v>
      </c>
      <c r="R2265" s="4">
        <f t="shared" si="141"/>
        <v>43.29</v>
      </c>
      <c r="S2265" s="4">
        <f t="shared" si="142"/>
        <v>74.386500000000012</v>
      </c>
      <c r="T2265" s="6">
        <f t="shared" si="143"/>
        <v>0.63212706020318421</v>
      </c>
    </row>
    <row r="2266" spans="1:20" ht="15.6">
      <c r="A2266" s="2">
        <v>1449</v>
      </c>
      <c r="B2266" s="10">
        <v>46330</v>
      </c>
      <c r="C2266" s="3">
        <f>YEAR(SalesDataTable[[#This Row],[Order Date]])</f>
        <v>2026</v>
      </c>
      <c r="D2266" s="13" t="str">
        <f>"Q"&amp;ROUNDUP(MONTH(SalesDataTable[[#This Row],[Order Date]])/3,0)</f>
        <v>Q4</v>
      </c>
      <c r="E2266" s="13">
        <f>MONTH(SalesDataTable[[#This Row],[Order Date]])</f>
        <v>11</v>
      </c>
      <c r="F2266" s="3" t="str">
        <f>TEXT(SalesDataTable[[#This Row],[Order Date]],"mmm")</f>
        <v>Nov</v>
      </c>
      <c r="G2266" s="3" t="s">
        <v>20</v>
      </c>
      <c r="H2266" s="3" t="s">
        <v>33</v>
      </c>
      <c r="I2266" s="3" t="s">
        <v>2</v>
      </c>
      <c r="J2266" s="3" t="s">
        <v>3</v>
      </c>
      <c r="K2266" s="3" t="s">
        <v>4</v>
      </c>
      <c r="L2266" s="3" t="s">
        <v>22</v>
      </c>
      <c r="M2266" s="7">
        <v>1</v>
      </c>
      <c r="N2266" s="4">
        <v>50.76</v>
      </c>
      <c r="O2266" s="5">
        <v>0.1</v>
      </c>
      <c r="P2266" s="4">
        <v>22.72</v>
      </c>
      <c r="Q2266" s="4">
        <f t="shared" si="140"/>
        <v>45.683999999999997</v>
      </c>
      <c r="R2266" s="4">
        <f t="shared" si="141"/>
        <v>22.72</v>
      </c>
      <c r="S2266" s="4">
        <f t="shared" si="142"/>
        <v>22.963999999999999</v>
      </c>
      <c r="T2266" s="6">
        <f t="shared" si="143"/>
        <v>0.50267051921898254</v>
      </c>
    </row>
    <row r="2267" spans="1:20" ht="15.6">
      <c r="A2267" s="2">
        <v>1802</v>
      </c>
      <c r="B2267" s="10">
        <v>46330</v>
      </c>
      <c r="C2267" s="3">
        <f>YEAR(SalesDataTable[[#This Row],[Order Date]])</f>
        <v>2026</v>
      </c>
      <c r="D2267" s="13" t="str">
        <f>"Q"&amp;ROUNDUP(MONTH(SalesDataTable[[#This Row],[Order Date]])/3,0)</f>
        <v>Q4</v>
      </c>
      <c r="E2267" s="13">
        <f>MONTH(SalesDataTable[[#This Row],[Order Date]])</f>
        <v>11</v>
      </c>
      <c r="F2267" s="3" t="str">
        <f>TEXT(SalesDataTable[[#This Row],[Order Date]],"mmm")</f>
        <v>Nov</v>
      </c>
      <c r="G2267" s="3" t="s">
        <v>11</v>
      </c>
      <c r="H2267" s="3" t="s">
        <v>52</v>
      </c>
      <c r="I2267" s="3" t="s">
        <v>19</v>
      </c>
      <c r="J2267" s="3" t="s">
        <v>16</v>
      </c>
      <c r="K2267" s="3" t="s">
        <v>14</v>
      </c>
      <c r="L2267" s="3" t="s">
        <v>15</v>
      </c>
      <c r="M2267" s="7">
        <v>1</v>
      </c>
      <c r="N2267" s="4">
        <v>35.94</v>
      </c>
      <c r="O2267" s="5">
        <v>0.05</v>
      </c>
      <c r="P2267" s="4">
        <v>13.39</v>
      </c>
      <c r="Q2267" s="4">
        <f t="shared" si="140"/>
        <v>34.142999999999994</v>
      </c>
      <c r="R2267" s="4">
        <f t="shared" si="141"/>
        <v>13.39</v>
      </c>
      <c r="S2267" s="4">
        <f t="shared" si="142"/>
        <v>20.752999999999993</v>
      </c>
      <c r="T2267" s="6">
        <f t="shared" si="143"/>
        <v>0.60782590867820629</v>
      </c>
    </row>
    <row r="2268" spans="1:20" ht="15.6">
      <c r="A2268" s="2">
        <v>2645</v>
      </c>
      <c r="B2268" s="10">
        <v>46330</v>
      </c>
      <c r="C2268" s="3">
        <f>YEAR(SalesDataTable[[#This Row],[Order Date]])</f>
        <v>2026</v>
      </c>
      <c r="D2268" s="13" t="str">
        <f>"Q"&amp;ROUNDUP(MONTH(SalesDataTable[[#This Row],[Order Date]])/3,0)</f>
        <v>Q4</v>
      </c>
      <c r="E2268" s="13">
        <f>MONTH(SalesDataTable[[#This Row],[Order Date]])</f>
        <v>11</v>
      </c>
      <c r="F2268" s="3" t="str">
        <f>TEXT(SalesDataTable[[#This Row],[Order Date]],"mmm")</f>
        <v>Nov</v>
      </c>
      <c r="G2268" s="3" t="s">
        <v>0</v>
      </c>
      <c r="H2268" s="3" t="s">
        <v>50</v>
      </c>
      <c r="I2268" s="3" t="s">
        <v>19</v>
      </c>
      <c r="J2268" s="3" t="s">
        <v>13</v>
      </c>
      <c r="K2268" s="3" t="s">
        <v>9</v>
      </c>
      <c r="L2268" s="3" t="s">
        <v>46</v>
      </c>
      <c r="M2268" s="7">
        <v>4</v>
      </c>
      <c r="N2268" s="4">
        <v>70.010000000000005</v>
      </c>
      <c r="O2268" s="5">
        <v>0.05</v>
      </c>
      <c r="P2268" s="4">
        <v>31.43</v>
      </c>
      <c r="Q2268" s="4">
        <f t="shared" si="140"/>
        <v>266.03800000000001</v>
      </c>
      <c r="R2268" s="4">
        <f t="shared" si="141"/>
        <v>125.72</v>
      </c>
      <c r="S2268" s="4">
        <f t="shared" si="142"/>
        <v>140.31800000000001</v>
      </c>
      <c r="T2268" s="6">
        <f t="shared" si="143"/>
        <v>0.52743593020545942</v>
      </c>
    </row>
    <row r="2269" spans="1:20" ht="15.6">
      <c r="A2269" s="2">
        <v>3539</v>
      </c>
      <c r="B2269" s="10">
        <v>46330</v>
      </c>
      <c r="C2269" s="3">
        <f>YEAR(SalesDataTable[[#This Row],[Order Date]])</f>
        <v>2026</v>
      </c>
      <c r="D2269" s="13" t="str">
        <f>"Q"&amp;ROUNDUP(MONTH(SalesDataTable[[#This Row],[Order Date]])/3,0)</f>
        <v>Q4</v>
      </c>
      <c r="E2269" s="13">
        <f>MONTH(SalesDataTable[[#This Row],[Order Date]])</f>
        <v>11</v>
      </c>
      <c r="F2269" s="3" t="str">
        <f>TEXT(SalesDataTable[[#This Row],[Order Date]],"mmm")</f>
        <v>Nov</v>
      </c>
      <c r="G2269" s="3" t="s">
        <v>0</v>
      </c>
      <c r="H2269" s="3" t="s">
        <v>50</v>
      </c>
      <c r="I2269" s="3" t="s">
        <v>28</v>
      </c>
      <c r="J2269" s="3" t="s">
        <v>3</v>
      </c>
      <c r="K2269" s="3" t="s">
        <v>9</v>
      </c>
      <c r="L2269" s="3" t="s">
        <v>37</v>
      </c>
      <c r="M2269" s="7">
        <v>3</v>
      </c>
      <c r="N2269" s="4">
        <v>152.32</v>
      </c>
      <c r="O2269" s="5">
        <v>0.1</v>
      </c>
      <c r="P2269" s="4">
        <v>79.36</v>
      </c>
      <c r="Q2269" s="4">
        <f t="shared" si="140"/>
        <v>411.26400000000001</v>
      </c>
      <c r="R2269" s="4">
        <f t="shared" si="141"/>
        <v>238.07999999999998</v>
      </c>
      <c r="S2269" s="4">
        <f t="shared" si="142"/>
        <v>173.18400000000003</v>
      </c>
      <c r="T2269" s="6">
        <f t="shared" si="143"/>
        <v>0.42110177404295057</v>
      </c>
    </row>
    <row r="2270" spans="1:20" ht="15.6">
      <c r="A2270" s="2">
        <v>4309</v>
      </c>
      <c r="B2270" s="10">
        <v>46330</v>
      </c>
      <c r="C2270" s="3">
        <f>YEAR(SalesDataTable[[#This Row],[Order Date]])</f>
        <v>2026</v>
      </c>
      <c r="D2270" s="13" t="str">
        <f>"Q"&amp;ROUNDUP(MONTH(SalesDataTable[[#This Row],[Order Date]])/3,0)</f>
        <v>Q4</v>
      </c>
      <c r="E2270" s="13">
        <f>MONTH(SalesDataTable[[#This Row],[Order Date]])</f>
        <v>11</v>
      </c>
      <c r="F2270" s="3" t="str">
        <f>TEXT(SalesDataTable[[#This Row],[Order Date]],"mmm")</f>
        <v>Nov</v>
      </c>
      <c r="G2270" s="3" t="s">
        <v>20</v>
      </c>
      <c r="H2270" s="3" t="s">
        <v>33</v>
      </c>
      <c r="I2270" s="3" t="s">
        <v>2</v>
      </c>
      <c r="J2270" s="3" t="s">
        <v>16</v>
      </c>
      <c r="K2270" s="3" t="s">
        <v>4</v>
      </c>
      <c r="L2270" s="3" t="s">
        <v>22</v>
      </c>
      <c r="M2270" s="7">
        <v>1</v>
      </c>
      <c r="N2270" s="4">
        <v>50.32</v>
      </c>
      <c r="O2270" s="5">
        <v>0.05</v>
      </c>
      <c r="P2270" s="4">
        <v>22.46</v>
      </c>
      <c r="Q2270" s="4">
        <f t="shared" si="140"/>
        <v>47.803999999999995</v>
      </c>
      <c r="R2270" s="4">
        <f t="shared" si="141"/>
        <v>22.46</v>
      </c>
      <c r="S2270" s="4">
        <f t="shared" si="142"/>
        <v>25.343999999999994</v>
      </c>
      <c r="T2270" s="6">
        <f t="shared" si="143"/>
        <v>0.53016483976236295</v>
      </c>
    </row>
    <row r="2271" spans="1:20" ht="15.6">
      <c r="A2271" s="2">
        <v>4355</v>
      </c>
      <c r="B2271" s="10">
        <v>46330</v>
      </c>
      <c r="C2271" s="3">
        <f>YEAR(SalesDataTable[[#This Row],[Order Date]])</f>
        <v>2026</v>
      </c>
      <c r="D2271" s="13" t="str">
        <f>"Q"&amp;ROUNDUP(MONTH(SalesDataTable[[#This Row],[Order Date]])/3,0)</f>
        <v>Q4</v>
      </c>
      <c r="E2271" s="13">
        <f>MONTH(SalesDataTable[[#This Row],[Order Date]])</f>
        <v>11</v>
      </c>
      <c r="F2271" s="3" t="str">
        <f>TEXT(SalesDataTable[[#This Row],[Order Date]],"mmm")</f>
        <v>Nov</v>
      </c>
      <c r="G2271" s="3" t="s">
        <v>11</v>
      </c>
      <c r="H2271" s="3" t="s">
        <v>12</v>
      </c>
      <c r="I2271" s="3" t="s">
        <v>19</v>
      </c>
      <c r="J2271" s="3" t="s">
        <v>3</v>
      </c>
      <c r="K2271" s="3" t="s">
        <v>9</v>
      </c>
      <c r="L2271" s="3" t="s">
        <v>37</v>
      </c>
      <c r="M2271" s="7">
        <v>2</v>
      </c>
      <c r="N2271" s="4">
        <v>151.04</v>
      </c>
      <c r="O2271" s="5">
        <v>0.15</v>
      </c>
      <c r="P2271" s="4">
        <v>76.97</v>
      </c>
      <c r="Q2271" s="4">
        <f t="shared" si="140"/>
        <v>256.76799999999997</v>
      </c>
      <c r="R2271" s="4">
        <f t="shared" si="141"/>
        <v>153.94</v>
      </c>
      <c r="S2271" s="4">
        <f t="shared" si="142"/>
        <v>102.82799999999997</v>
      </c>
      <c r="T2271" s="6">
        <f t="shared" si="143"/>
        <v>0.40047046360917243</v>
      </c>
    </row>
    <row r="2272" spans="1:20" ht="15.6">
      <c r="A2272" s="2">
        <v>5052</v>
      </c>
      <c r="B2272" s="10">
        <v>46330</v>
      </c>
      <c r="C2272" s="3">
        <f>YEAR(SalesDataTable[[#This Row],[Order Date]])</f>
        <v>2026</v>
      </c>
      <c r="D2272" s="13" t="str">
        <f>"Q"&amp;ROUNDUP(MONTH(SalesDataTable[[#This Row],[Order Date]])/3,0)</f>
        <v>Q4</v>
      </c>
      <c r="E2272" s="13">
        <f>MONTH(SalesDataTable[[#This Row],[Order Date]])</f>
        <v>11</v>
      </c>
      <c r="F2272" s="3" t="str">
        <f>TEXT(SalesDataTable[[#This Row],[Order Date]],"mmm")</f>
        <v>Nov</v>
      </c>
      <c r="G2272" s="3" t="s">
        <v>0</v>
      </c>
      <c r="H2272" s="3" t="s">
        <v>50</v>
      </c>
      <c r="I2272" s="3" t="s">
        <v>28</v>
      </c>
      <c r="J2272" s="3" t="s">
        <v>3</v>
      </c>
      <c r="K2272" s="3" t="s">
        <v>4</v>
      </c>
      <c r="L2272" s="3" t="s">
        <v>26</v>
      </c>
      <c r="M2272" s="7">
        <v>3</v>
      </c>
      <c r="N2272" s="4">
        <v>41.12</v>
      </c>
      <c r="O2272" s="5">
        <v>0.1</v>
      </c>
      <c r="P2272" s="4">
        <v>16.670000000000002</v>
      </c>
      <c r="Q2272" s="4">
        <f t="shared" si="140"/>
        <v>111.02399999999999</v>
      </c>
      <c r="R2272" s="4">
        <f t="shared" si="141"/>
        <v>50.010000000000005</v>
      </c>
      <c r="S2272" s="4">
        <f t="shared" si="142"/>
        <v>61.013999999999982</v>
      </c>
      <c r="T2272" s="6">
        <f t="shared" si="143"/>
        <v>0.54955685257241671</v>
      </c>
    </row>
    <row r="2273" spans="1:20" ht="15.6">
      <c r="A2273" s="2">
        <v>9</v>
      </c>
      <c r="B2273" s="10">
        <v>46331</v>
      </c>
      <c r="C2273" s="3">
        <f>YEAR(SalesDataTable[[#This Row],[Order Date]])</f>
        <v>2026</v>
      </c>
      <c r="D2273" s="13" t="str">
        <f>"Q"&amp;ROUNDUP(MONTH(SalesDataTable[[#This Row],[Order Date]])/3,0)</f>
        <v>Q4</v>
      </c>
      <c r="E2273" s="13">
        <f>MONTH(SalesDataTable[[#This Row],[Order Date]])</f>
        <v>11</v>
      </c>
      <c r="F2273" s="3" t="str">
        <f>TEXT(SalesDataTable[[#This Row],[Order Date]],"mmm")</f>
        <v>Nov</v>
      </c>
      <c r="G2273" s="3" t="s">
        <v>0</v>
      </c>
      <c r="H2273" s="3" t="s">
        <v>50</v>
      </c>
      <c r="I2273" s="3" t="s">
        <v>2</v>
      </c>
      <c r="J2273" s="3" t="s">
        <v>13</v>
      </c>
      <c r="K2273" s="3" t="s">
        <v>9</v>
      </c>
      <c r="L2273" s="3" t="s">
        <v>17</v>
      </c>
      <c r="M2273" s="7">
        <v>1</v>
      </c>
      <c r="N2273" s="4">
        <v>140.59</v>
      </c>
      <c r="O2273" s="5">
        <v>0.1</v>
      </c>
      <c r="P2273" s="4">
        <v>79.510000000000005</v>
      </c>
      <c r="Q2273" s="4">
        <f t="shared" si="140"/>
        <v>126.53100000000001</v>
      </c>
      <c r="R2273" s="4">
        <f t="shared" si="141"/>
        <v>79.510000000000005</v>
      </c>
      <c r="S2273" s="4">
        <f t="shared" si="142"/>
        <v>47.021000000000001</v>
      </c>
      <c r="T2273" s="6">
        <f t="shared" si="143"/>
        <v>0.37161644182058151</v>
      </c>
    </row>
    <row r="2274" spans="1:20" ht="15.6">
      <c r="A2274" s="2">
        <v>703</v>
      </c>
      <c r="B2274" s="10">
        <v>46331</v>
      </c>
      <c r="C2274" s="3">
        <f>YEAR(SalesDataTable[[#This Row],[Order Date]])</f>
        <v>2026</v>
      </c>
      <c r="D2274" s="13" t="str">
        <f>"Q"&amp;ROUNDUP(MONTH(SalesDataTable[[#This Row],[Order Date]])/3,0)</f>
        <v>Q4</v>
      </c>
      <c r="E2274" s="13">
        <f>MONTH(SalesDataTable[[#This Row],[Order Date]])</f>
        <v>11</v>
      </c>
      <c r="F2274" s="3" t="str">
        <f>TEXT(SalesDataTable[[#This Row],[Order Date]],"mmm")</f>
        <v>Nov</v>
      </c>
      <c r="G2274" s="3" t="s">
        <v>6</v>
      </c>
      <c r="H2274" s="3" t="s">
        <v>49</v>
      </c>
      <c r="I2274" s="3" t="s">
        <v>2</v>
      </c>
      <c r="J2274" s="3" t="s">
        <v>3</v>
      </c>
      <c r="K2274" s="3" t="s">
        <v>14</v>
      </c>
      <c r="L2274" s="3" t="s">
        <v>48</v>
      </c>
      <c r="M2274" s="7">
        <v>2</v>
      </c>
      <c r="N2274" s="4">
        <v>160.68</v>
      </c>
      <c r="O2274" s="5">
        <v>0</v>
      </c>
      <c r="P2274" s="4">
        <v>89.49</v>
      </c>
      <c r="Q2274" s="4">
        <f t="shared" si="140"/>
        <v>321.36</v>
      </c>
      <c r="R2274" s="4">
        <f t="shared" si="141"/>
        <v>178.98</v>
      </c>
      <c r="S2274" s="4">
        <f t="shared" si="142"/>
        <v>142.38000000000002</v>
      </c>
      <c r="T2274" s="6">
        <f t="shared" si="143"/>
        <v>0.4430545182972368</v>
      </c>
    </row>
    <row r="2275" spans="1:20" ht="15.6">
      <c r="A2275" s="2">
        <v>1627</v>
      </c>
      <c r="B2275" s="10">
        <v>46331</v>
      </c>
      <c r="C2275" s="3">
        <f>YEAR(SalesDataTable[[#This Row],[Order Date]])</f>
        <v>2026</v>
      </c>
      <c r="D2275" s="13" t="str">
        <f>"Q"&amp;ROUNDUP(MONTH(SalesDataTable[[#This Row],[Order Date]])/3,0)</f>
        <v>Q4</v>
      </c>
      <c r="E2275" s="13">
        <f>MONTH(SalesDataTable[[#This Row],[Order Date]])</f>
        <v>11</v>
      </c>
      <c r="F2275" s="3" t="str">
        <f>TEXT(SalesDataTable[[#This Row],[Order Date]],"mmm")</f>
        <v>Nov</v>
      </c>
      <c r="G2275" s="3" t="s">
        <v>20</v>
      </c>
      <c r="H2275" s="3" t="s">
        <v>21</v>
      </c>
      <c r="I2275" s="3" t="s">
        <v>2</v>
      </c>
      <c r="J2275" s="3" t="s">
        <v>3</v>
      </c>
      <c r="K2275" s="3" t="s">
        <v>34</v>
      </c>
      <c r="L2275" s="3" t="s">
        <v>45</v>
      </c>
      <c r="M2275" s="7">
        <v>6</v>
      </c>
      <c r="N2275" s="4">
        <v>49.7</v>
      </c>
      <c r="O2275" s="5">
        <v>0</v>
      </c>
      <c r="P2275" s="4">
        <v>22.34</v>
      </c>
      <c r="Q2275" s="4">
        <f t="shared" si="140"/>
        <v>298.20000000000005</v>
      </c>
      <c r="R2275" s="4">
        <f t="shared" si="141"/>
        <v>134.04</v>
      </c>
      <c r="S2275" s="4">
        <f t="shared" si="142"/>
        <v>164.16000000000005</v>
      </c>
      <c r="T2275" s="6">
        <f t="shared" si="143"/>
        <v>0.55050301810865199</v>
      </c>
    </row>
    <row r="2276" spans="1:20" ht="15.6">
      <c r="A2276" s="2">
        <v>1760</v>
      </c>
      <c r="B2276" s="10">
        <v>46331</v>
      </c>
      <c r="C2276" s="3">
        <f>YEAR(SalesDataTable[[#This Row],[Order Date]])</f>
        <v>2026</v>
      </c>
      <c r="D2276" s="13" t="str">
        <f>"Q"&amp;ROUNDUP(MONTH(SalesDataTable[[#This Row],[Order Date]])/3,0)</f>
        <v>Q4</v>
      </c>
      <c r="E2276" s="13">
        <f>MONTH(SalesDataTable[[#This Row],[Order Date]])</f>
        <v>11</v>
      </c>
      <c r="F2276" s="3" t="str">
        <f>TEXT(SalesDataTable[[#This Row],[Order Date]],"mmm")</f>
        <v>Nov</v>
      </c>
      <c r="G2276" s="3" t="s">
        <v>6</v>
      </c>
      <c r="H2276" s="3" t="s">
        <v>41</v>
      </c>
      <c r="I2276" s="3" t="s">
        <v>19</v>
      </c>
      <c r="J2276" s="3" t="s">
        <v>3</v>
      </c>
      <c r="K2276" s="3" t="s">
        <v>4</v>
      </c>
      <c r="L2276" s="3" t="s">
        <v>5</v>
      </c>
      <c r="M2276" s="7">
        <v>3</v>
      </c>
      <c r="N2276" s="4">
        <v>80.400000000000006</v>
      </c>
      <c r="O2276" s="5">
        <v>0.05</v>
      </c>
      <c r="P2276" s="4">
        <v>42.82</v>
      </c>
      <c r="Q2276" s="4">
        <f t="shared" si="140"/>
        <v>229.14000000000001</v>
      </c>
      <c r="R2276" s="4">
        <f t="shared" si="141"/>
        <v>128.46</v>
      </c>
      <c r="S2276" s="4">
        <f t="shared" si="142"/>
        <v>100.68</v>
      </c>
      <c r="T2276" s="6">
        <f t="shared" si="143"/>
        <v>0.43938203718250851</v>
      </c>
    </row>
    <row r="2277" spans="1:20" ht="15.6">
      <c r="A2277" s="2">
        <v>2268</v>
      </c>
      <c r="B2277" s="10">
        <v>46331</v>
      </c>
      <c r="C2277" s="3">
        <f>YEAR(SalesDataTable[[#This Row],[Order Date]])</f>
        <v>2026</v>
      </c>
      <c r="D2277" s="13" t="str">
        <f>"Q"&amp;ROUNDUP(MONTH(SalesDataTable[[#This Row],[Order Date]])/3,0)</f>
        <v>Q4</v>
      </c>
      <c r="E2277" s="13">
        <f>MONTH(SalesDataTable[[#This Row],[Order Date]])</f>
        <v>11</v>
      </c>
      <c r="F2277" s="3" t="str">
        <f>TEXT(SalesDataTable[[#This Row],[Order Date]],"mmm")</f>
        <v>Nov</v>
      </c>
      <c r="G2277" s="3" t="s">
        <v>6</v>
      </c>
      <c r="H2277" s="3" t="s">
        <v>7</v>
      </c>
      <c r="I2277" s="3" t="s">
        <v>19</v>
      </c>
      <c r="J2277" s="3" t="s">
        <v>13</v>
      </c>
      <c r="K2277" s="3" t="s">
        <v>9</v>
      </c>
      <c r="L2277" s="3" t="s">
        <v>37</v>
      </c>
      <c r="M2277" s="7">
        <v>4</v>
      </c>
      <c r="N2277" s="4">
        <v>151.38999999999999</v>
      </c>
      <c r="O2277" s="5">
        <v>0.05</v>
      </c>
      <c r="P2277" s="4">
        <v>80.66</v>
      </c>
      <c r="Q2277" s="4">
        <f t="shared" si="140"/>
        <v>575.28199999999993</v>
      </c>
      <c r="R2277" s="4">
        <f t="shared" si="141"/>
        <v>322.64</v>
      </c>
      <c r="S2277" s="4">
        <f t="shared" si="142"/>
        <v>252.64199999999994</v>
      </c>
      <c r="T2277" s="6">
        <f t="shared" si="143"/>
        <v>0.43916201097896329</v>
      </c>
    </row>
    <row r="2278" spans="1:20" ht="15.6">
      <c r="A2278" s="2">
        <v>2636</v>
      </c>
      <c r="B2278" s="10">
        <v>46331</v>
      </c>
      <c r="C2278" s="3">
        <f>YEAR(SalesDataTable[[#This Row],[Order Date]])</f>
        <v>2026</v>
      </c>
      <c r="D2278" s="13" t="str">
        <f>"Q"&amp;ROUNDUP(MONTH(SalesDataTable[[#This Row],[Order Date]])/3,0)</f>
        <v>Q4</v>
      </c>
      <c r="E2278" s="13">
        <f>MONTH(SalesDataTable[[#This Row],[Order Date]])</f>
        <v>11</v>
      </c>
      <c r="F2278" s="3" t="str">
        <f>TEXT(SalesDataTable[[#This Row],[Order Date]],"mmm")</f>
        <v>Nov</v>
      </c>
      <c r="G2278" s="3" t="s">
        <v>6</v>
      </c>
      <c r="H2278" s="3" t="s">
        <v>49</v>
      </c>
      <c r="I2278" s="3" t="s">
        <v>19</v>
      </c>
      <c r="J2278" s="3" t="s">
        <v>16</v>
      </c>
      <c r="K2278" s="3" t="s">
        <v>14</v>
      </c>
      <c r="L2278" s="3" t="s">
        <v>32</v>
      </c>
      <c r="M2278" s="7">
        <v>2</v>
      </c>
      <c r="N2278" s="4">
        <v>45.44</v>
      </c>
      <c r="O2278" s="5">
        <v>0.05</v>
      </c>
      <c r="P2278" s="4">
        <v>18.2</v>
      </c>
      <c r="Q2278" s="4">
        <f t="shared" si="140"/>
        <v>86.335999999999999</v>
      </c>
      <c r="R2278" s="4">
        <f t="shared" si="141"/>
        <v>36.4</v>
      </c>
      <c r="S2278" s="4">
        <f t="shared" si="142"/>
        <v>49.936</v>
      </c>
      <c r="T2278" s="6">
        <f t="shared" si="143"/>
        <v>0.57839140103780584</v>
      </c>
    </row>
    <row r="2279" spans="1:20" ht="15.6">
      <c r="A2279" s="2">
        <v>3255</v>
      </c>
      <c r="B2279" s="10">
        <v>46331</v>
      </c>
      <c r="C2279" s="3">
        <f>YEAR(SalesDataTable[[#This Row],[Order Date]])</f>
        <v>2026</v>
      </c>
      <c r="D2279" s="13" t="str">
        <f>"Q"&amp;ROUNDUP(MONTH(SalesDataTable[[#This Row],[Order Date]])/3,0)</f>
        <v>Q4</v>
      </c>
      <c r="E2279" s="13">
        <f>MONTH(SalesDataTable[[#This Row],[Order Date]])</f>
        <v>11</v>
      </c>
      <c r="F2279" s="3" t="str">
        <f>TEXT(SalesDataTable[[#This Row],[Order Date]],"mmm")</f>
        <v>Nov</v>
      </c>
      <c r="G2279" s="3" t="s">
        <v>20</v>
      </c>
      <c r="H2279" s="3" t="s">
        <v>47</v>
      </c>
      <c r="I2279" s="3" t="s">
        <v>2</v>
      </c>
      <c r="J2279" s="3" t="s">
        <v>13</v>
      </c>
      <c r="K2279" s="3" t="s">
        <v>9</v>
      </c>
      <c r="L2279" s="3" t="s">
        <v>46</v>
      </c>
      <c r="M2279" s="7">
        <v>2</v>
      </c>
      <c r="N2279" s="4">
        <v>70.790000000000006</v>
      </c>
      <c r="O2279" s="5">
        <v>0.15</v>
      </c>
      <c r="P2279" s="4">
        <v>33.32</v>
      </c>
      <c r="Q2279" s="4">
        <f t="shared" si="140"/>
        <v>120.343</v>
      </c>
      <c r="R2279" s="4">
        <f t="shared" si="141"/>
        <v>66.64</v>
      </c>
      <c r="S2279" s="4">
        <f t="shared" si="142"/>
        <v>53.703000000000003</v>
      </c>
      <c r="T2279" s="6">
        <f t="shared" si="143"/>
        <v>0.44624947026416162</v>
      </c>
    </row>
    <row r="2280" spans="1:20" ht="15.6">
      <c r="A2280" s="2">
        <v>4326</v>
      </c>
      <c r="B2280" s="10">
        <v>46331</v>
      </c>
      <c r="C2280" s="3">
        <f>YEAR(SalesDataTable[[#This Row],[Order Date]])</f>
        <v>2026</v>
      </c>
      <c r="D2280" s="13" t="str">
        <f>"Q"&amp;ROUNDUP(MONTH(SalesDataTable[[#This Row],[Order Date]])/3,0)</f>
        <v>Q4</v>
      </c>
      <c r="E2280" s="13">
        <f>MONTH(SalesDataTable[[#This Row],[Order Date]])</f>
        <v>11</v>
      </c>
      <c r="F2280" s="3" t="str">
        <f>TEXT(SalesDataTable[[#This Row],[Order Date]],"mmm")</f>
        <v>Nov</v>
      </c>
      <c r="G2280" s="3" t="s">
        <v>11</v>
      </c>
      <c r="H2280" s="3" t="s">
        <v>25</v>
      </c>
      <c r="I2280" s="3" t="s">
        <v>19</v>
      </c>
      <c r="J2280" s="3" t="s">
        <v>3</v>
      </c>
      <c r="K2280" s="3" t="s">
        <v>14</v>
      </c>
      <c r="L2280" s="3" t="s">
        <v>15</v>
      </c>
      <c r="M2280" s="7">
        <v>1</v>
      </c>
      <c r="N2280" s="4">
        <v>35.630000000000003</v>
      </c>
      <c r="O2280" s="5">
        <v>0</v>
      </c>
      <c r="P2280" s="4">
        <v>13.47</v>
      </c>
      <c r="Q2280" s="4">
        <f t="shared" si="140"/>
        <v>35.630000000000003</v>
      </c>
      <c r="R2280" s="4">
        <f t="shared" si="141"/>
        <v>13.47</v>
      </c>
      <c r="S2280" s="4">
        <f t="shared" si="142"/>
        <v>22.160000000000004</v>
      </c>
      <c r="T2280" s="6">
        <f t="shared" si="143"/>
        <v>0.62194779680044909</v>
      </c>
    </row>
    <row r="2281" spans="1:20" ht="15.6">
      <c r="A2281" s="2">
        <v>4346</v>
      </c>
      <c r="B2281" s="10">
        <v>46331</v>
      </c>
      <c r="C2281" s="3">
        <f>YEAR(SalesDataTable[[#This Row],[Order Date]])</f>
        <v>2026</v>
      </c>
      <c r="D2281" s="13" t="str">
        <f>"Q"&amp;ROUNDUP(MONTH(SalesDataTable[[#This Row],[Order Date]])/3,0)</f>
        <v>Q4</v>
      </c>
      <c r="E2281" s="13">
        <f>MONTH(SalesDataTable[[#This Row],[Order Date]])</f>
        <v>11</v>
      </c>
      <c r="F2281" s="3" t="str">
        <f>TEXT(SalesDataTable[[#This Row],[Order Date]],"mmm")</f>
        <v>Nov</v>
      </c>
      <c r="G2281" s="3" t="s">
        <v>0</v>
      </c>
      <c r="H2281" s="3" t="s">
        <v>50</v>
      </c>
      <c r="I2281" s="3" t="s">
        <v>2</v>
      </c>
      <c r="J2281" s="3" t="s">
        <v>16</v>
      </c>
      <c r="K2281" s="3" t="s">
        <v>9</v>
      </c>
      <c r="L2281" s="3" t="s">
        <v>46</v>
      </c>
      <c r="M2281" s="7">
        <v>3</v>
      </c>
      <c r="N2281" s="4">
        <v>73.010000000000005</v>
      </c>
      <c r="O2281" s="5">
        <v>0.15</v>
      </c>
      <c r="P2281" s="4">
        <v>32.49</v>
      </c>
      <c r="Q2281" s="4">
        <f t="shared" si="140"/>
        <v>186.17550000000003</v>
      </c>
      <c r="R2281" s="4">
        <f t="shared" si="141"/>
        <v>97.47</v>
      </c>
      <c r="S2281" s="4">
        <f t="shared" si="142"/>
        <v>88.705500000000029</v>
      </c>
      <c r="T2281" s="6">
        <f t="shared" si="143"/>
        <v>0.47646172562984934</v>
      </c>
    </row>
    <row r="2282" spans="1:20" ht="15.6">
      <c r="A2282" s="2">
        <v>266</v>
      </c>
      <c r="B2282" s="10">
        <v>46332</v>
      </c>
      <c r="C2282" s="3">
        <f>YEAR(SalesDataTable[[#This Row],[Order Date]])</f>
        <v>2026</v>
      </c>
      <c r="D2282" s="13" t="str">
        <f>"Q"&amp;ROUNDUP(MONTH(SalesDataTable[[#This Row],[Order Date]])/3,0)</f>
        <v>Q4</v>
      </c>
      <c r="E2282" s="13">
        <f>MONTH(SalesDataTable[[#This Row],[Order Date]])</f>
        <v>11</v>
      </c>
      <c r="F2282" s="3" t="str">
        <f>TEXT(SalesDataTable[[#This Row],[Order Date]],"mmm")</f>
        <v>Nov</v>
      </c>
      <c r="G2282" s="3" t="s">
        <v>6</v>
      </c>
      <c r="H2282" s="3" t="s">
        <v>7</v>
      </c>
      <c r="I2282" s="3" t="s">
        <v>28</v>
      </c>
      <c r="J2282" s="3" t="s">
        <v>16</v>
      </c>
      <c r="K2282" s="3" t="s">
        <v>9</v>
      </c>
      <c r="L2282" s="3" t="s">
        <v>10</v>
      </c>
      <c r="M2282" s="7">
        <v>1</v>
      </c>
      <c r="N2282" s="4">
        <v>93.48</v>
      </c>
      <c r="O2282" s="5">
        <v>0.05</v>
      </c>
      <c r="P2282" s="4">
        <v>46.34</v>
      </c>
      <c r="Q2282" s="4">
        <f t="shared" si="140"/>
        <v>88.805999999999997</v>
      </c>
      <c r="R2282" s="4">
        <f t="shared" si="141"/>
        <v>46.34</v>
      </c>
      <c r="S2282" s="4">
        <f t="shared" si="142"/>
        <v>42.465999999999994</v>
      </c>
      <c r="T2282" s="6">
        <f t="shared" si="143"/>
        <v>0.47818841069297113</v>
      </c>
    </row>
    <row r="2283" spans="1:20" ht="15.6">
      <c r="A2283" s="2">
        <v>274</v>
      </c>
      <c r="B2283" s="10">
        <v>46332</v>
      </c>
      <c r="C2283" s="3">
        <f>YEAR(SalesDataTable[[#This Row],[Order Date]])</f>
        <v>2026</v>
      </c>
      <c r="D2283" s="13" t="str">
        <f>"Q"&amp;ROUNDUP(MONTH(SalesDataTable[[#This Row],[Order Date]])/3,0)</f>
        <v>Q4</v>
      </c>
      <c r="E2283" s="13">
        <f>MONTH(SalesDataTable[[#This Row],[Order Date]])</f>
        <v>11</v>
      </c>
      <c r="F2283" s="3" t="str">
        <f>TEXT(SalesDataTable[[#This Row],[Order Date]],"mmm")</f>
        <v>Nov</v>
      </c>
      <c r="G2283" s="3" t="s">
        <v>6</v>
      </c>
      <c r="H2283" s="3" t="s">
        <v>7</v>
      </c>
      <c r="I2283" s="3" t="s">
        <v>2</v>
      </c>
      <c r="J2283" s="3" t="s">
        <v>16</v>
      </c>
      <c r="K2283" s="3" t="s">
        <v>4</v>
      </c>
      <c r="L2283" s="3" t="s">
        <v>5</v>
      </c>
      <c r="M2283" s="7">
        <v>1</v>
      </c>
      <c r="N2283" s="4">
        <v>82.89</v>
      </c>
      <c r="O2283" s="5">
        <v>0</v>
      </c>
      <c r="P2283" s="4">
        <v>41.44</v>
      </c>
      <c r="Q2283" s="4">
        <f t="shared" si="140"/>
        <v>82.89</v>
      </c>
      <c r="R2283" s="4">
        <f t="shared" si="141"/>
        <v>41.44</v>
      </c>
      <c r="S2283" s="4">
        <f t="shared" si="142"/>
        <v>41.45</v>
      </c>
      <c r="T2283" s="6">
        <f t="shared" si="143"/>
        <v>0.50006032090722652</v>
      </c>
    </row>
    <row r="2284" spans="1:20" ht="15.6">
      <c r="A2284" s="2">
        <v>1135</v>
      </c>
      <c r="B2284" s="10">
        <v>46332</v>
      </c>
      <c r="C2284" s="3">
        <f>YEAR(SalesDataTable[[#This Row],[Order Date]])</f>
        <v>2026</v>
      </c>
      <c r="D2284" s="13" t="str">
        <f>"Q"&amp;ROUNDUP(MONTH(SalesDataTable[[#This Row],[Order Date]])/3,0)</f>
        <v>Q4</v>
      </c>
      <c r="E2284" s="13">
        <f>MONTH(SalesDataTable[[#This Row],[Order Date]])</f>
        <v>11</v>
      </c>
      <c r="F2284" s="3" t="str">
        <f>TEXT(SalesDataTable[[#This Row],[Order Date]],"mmm")</f>
        <v>Nov</v>
      </c>
      <c r="G2284" s="3" t="s">
        <v>20</v>
      </c>
      <c r="H2284" s="3" t="s">
        <v>31</v>
      </c>
      <c r="I2284" s="3" t="s">
        <v>2</v>
      </c>
      <c r="J2284" s="3" t="s">
        <v>13</v>
      </c>
      <c r="K2284" s="3" t="s">
        <v>14</v>
      </c>
      <c r="L2284" s="3" t="s">
        <v>15</v>
      </c>
      <c r="M2284" s="7">
        <v>2</v>
      </c>
      <c r="N2284" s="4">
        <v>35.71</v>
      </c>
      <c r="O2284" s="5">
        <v>0.2</v>
      </c>
      <c r="P2284" s="4">
        <v>13.48</v>
      </c>
      <c r="Q2284" s="4">
        <f t="shared" si="140"/>
        <v>57.136000000000003</v>
      </c>
      <c r="R2284" s="4">
        <f t="shared" si="141"/>
        <v>26.96</v>
      </c>
      <c r="S2284" s="4">
        <f t="shared" si="142"/>
        <v>30.176000000000002</v>
      </c>
      <c r="T2284" s="6">
        <f t="shared" si="143"/>
        <v>0.52814337720526461</v>
      </c>
    </row>
    <row r="2285" spans="1:20" ht="15.6">
      <c r="A2285" s="2">
        <v>2166</v>
      </c>
      <c r="B2285" s="10">
        <v>46332</v>
      </c>
      <c r="C2285" s="3">
        <f>YEAR(SalesDataTable[[#This Row],[Order Date]])</f>
        <v>2026</v>
      </c>
      <c r="D2285" s="13" t="str">
        <f>"Q"&amp;ROUNDUP(MONTH(SalesDataTable[[#This Row],[Order Date]])/3,0)</f>
        <v>Q4</v>
      </c>
      <c r="E2285" s="13">
        <f>MONTH(SalesDataTable[[#This Row],[Order Date]])</f>
        <v>11</v>
      </c>
      <c r="F2285" s="3" t="str">
        <f>TEXT(SalesDataTable[[#This Row],[Order Date]],"mmm")</f>
        <v>Nov</v>
      </c>
      <c r="G2285" s="3" t="s">
        <v>20</v>
      </c>
      <c r="H2285" s="3" t="s">
        <v>47</v>
      </c>
      <c r="I2285" s="3" t="s">
        <v>19</v>
      </c>
      <c r="J2285" s="3" t="s">
        <v>13</v>
      </c>
      <c r="K2285" s="3" t="s">
        <v>34</v>
      </c>
      <c r="L2285" s="3" t="s">
        <v>35</v>
      </c>
      <c r="M2285" s="7">
        <v>1</v>
      </c>
      <c r="N2285" s="4">
        <v>40.380000000000003</v>
      </c>
      <c r="O2285" s="5">
        <v>0.15</v>
      </c>
      <c r="P2285" s="4">
        <v>14.53</v>
      </c>
      <c r="Q2285" s="4">
        <f t="shared" si="140"/>
        <v>34.323</v>
      </c>
      <c r="R2285" s="4">
        <f t="shared" si="141"/>
        <v>14.53</v>
      </c>
      <c r="S2285" s="4">
        <f t="shared" si="142"/>
        <v>19.792999999999999</v>
      </c>
      <c r="T2285" s="6">
        <f t="shared" si="143"/>
        <v>0.57666870611543275</v>
      </c>
    </row>
    <row r="2286" spans="1:20" ht="15.6">
      <c r="A2286" s="2">
        <v>3620</v>
      </c>
      <c r="B2286" s="10">
        <v>46332</v>
      </c>
      <c r="C2286" s="3">
        <f>YEAR(SalesDataTable[[#This Row],[Order Date]])</f>
        <v>2026</v>
      </c>
      <c r="D2286" s="13" t="str">
        <f>"Q"&amp;ROUNDUP(MONTH(SalesDataTable[[#This Row],[Order Date]])/3,0)</f>
        <v>Q4</v>
      </c>
      <c r="E2286" s="13">
        <f>MONTH(SalesDataTable[[#This Row],[Order Date]])</f>
        <v>11</v>
      </c>
      <c r="F2286" s="3" t="str">
        <f>TEXT(SalesDataTable[[#This Row],[Order Date]],"mmm")</f>
        <v>Nov</v>
      </c>
      <c r="G2286" s="3" t="s">
        <v>6</v>
      </c>
      <c r="H2286" s="3" t="s">
        <v>43</v>
      </c>
      <c r="I2286" s="3" t="s">
        <v>28</v>
      </c>
      <c r="J2286" s="3" t="s">
        <v>13</v>
      </c>
      <c r="K2286" s="3" t="s">
        <v>9</v>
      </c>
      <c r="L2286" s="3" t="s">
        <v>17</v>
      </c>
      <c r="M2286" s="7">
        <v>1</v>
      </c>
      <c r="N2286" s="4">
        <v>142</v>
      </c>
      <c r="O2286" s="5">
        <v>0.05</v>
      </c>
      <c r="P2286" s="4">
        <v>81.099999999999994</v>
      </c>
      <c r="Q2286" s="4">
        <f t="shared" si="140"/>
        <v>134.9</v>
      </c>
      <c r="R2286" s="4">
        <f t="shared" si="141"/>
        <v>81.099999999999994</v>
      </c>
      <c r="S2286" s="4">
        <f t="shared" si="142"/>
        <v>53.800000000000011</v>
      </c>
      <c r="T2286" s="6">
        <f t="shared" si="143"/>
        <v>0.39881393624907346</v>
      </c>
    </row>
    <row r="2287" spans="1:20" ht="15.6">
      <c r="A2287" s="2">
        <v>3986</v>
      </c>
      <c r="B2287" s="10">
        <v>46332</v>
      </c>
      <c r="C2287" s="3">
        <f>YEAR(SalesDataTable[[#This Row],[Order Date]])</f>
        <v>2026</v>
      </c>
      <c r="D2287" s="13" t="str">
        <f>"Q"&amp;ROUNDUP(MONTH(SalesDataTable[[#This Row],[Order Date]])/3,0)</f>
        <v>Q4</v>
      </c>
      <c r="E2287" s="13">
        <f>MONTH(SalesDataTable[[#This Row],[Order Date]])</f>
        <v>11</v>
      </c>
      <c r="F2287" s="3" t="str">
        <f>TEXT(SalesDataTable[[#This Row],[Order Date]],"mmm")</f>
        <v>Nov</v>
      </c>
      <c r="G2287" s="3" t="s">
        <v>0</v>
      </c>
      <c r="H2287" s="3" t="s">
        <v>50</v>
      </c>
      <c r="I2287" s="3" t="s">
        <v>28</v>
      </c>
      <c r="J2287" s="3" t="s">
        <v>13</v>
      </c>
      <c r="K2287" s="3" t="s">
        <v>14</v>
      </c>
      <c r="L2287" s="3" t="s">
        <v>15</v>
      </c>
      <c r="M2287" s="7">
        <v>2</v>
      </c>
      <c r="N2287" s="4">
        <v>36.29</v>
      </c>
      <c r="O2287" s="5">
        <v>0.15</v>
      </c>
      <c r="P2287" s="4">
        <v>13.93</v>
      </c>
      <c r="Q2287" s="4">
        <f t="shared" si="140"/>
        <v>61.692999999999998</v>
      </c>
      <c r="R2287" s="4">
        <f t="shared" si="141"/>
        <v>27.86</v>
      </c>
      <c r="S2287" s="4">
        <f t="shared" si="142"/>
        <v>33.832999999999998</v>
      </c>
      <c r="T2287" s="6">
        <f t="shared" si="143"/>
        <v>0.54840905775371596</v>
      </c>
    </row>
    <row r="2288" spans="1:20" ht="15.6">
      <c r="A2288" s="2">
        <v>4384</v>
      </c>
      <c r="B2288" s="10">
        <v>46332</v>
      </c>
      <c r="C2288" s="3">
        <f>YEAR(SalesDataTable[[#This Row],[Order Date]])</f>
        <v>2026</v>
      </c>
      <c r="D2288" s="13" t="str">
        <f>"Q"&amp;ROUNDUP(MONTH(SalesDataTable[[#This Row],[Order Date]])/3,0)</f>
        <v>Q4</v>
      </c>
      <c r="E2288" s="13">
        <f>MONTH(SalesDataTable[[#This Row],[Order Date]])</f>
        <v>11</v>
      </c>
      <c r="F2288" s="3" t="str">
        <f>TEXT(SalesDataTable[[#This Row],[Order Date]],"mmm")</f>
        <v>Nov</v>
      </c>
      <c r="G2288" s="3" t="s">
        <v>20</v>
      </c>
      <c r="H2288" s="3" t="s">
        <v>33</v>
      </c>
      <c r="I2288" s="3" t="s">
        <v>2</v>
      </c>
      <c r="J2288" s="3" t="s">
        <v>13</v>
      </c>
      <c r="K2288" s="3" t="s">
        <v>23</v>
      </c>
      <c r="L2288" s="3" t="s">
        <v>51</v>
      </c>
      <c r="M2288" s="7">
        <v>1</v>
      </c>
      <c r="N2288" s="4">
        <v>121.66</v>
      </c>
      <c r="O2288" s="5">
        <v>0</v>
      </c>
      <c r="P2288" s="4">
        <v>61.66</v>
      </c>
      <c r="Q2288" s="4">
        <f t="shared" si="140"/>
        <v>121.66</v>
      </c>
      <c r="R2288" s="4">
        <f t="shared" si="141"/>
        <v>61.66</v>
      </c>
      <c r="S2288" s="4">
        <f t="shared" si="142"/>
        <v>60</v>
      </c>
      <c r="T2288" s="6">
        <f t="shared" si="143"/>
        <v>0.49317770836758179</v>
      </c>
    </row>
    <row r="2289" spans="1:20" ht="15.6">
      <c r="A2289" s="2">
        <v>4565</v>
      </c>
      <c r="B2289" s="10">
        <v>46332</v>
      </c>
      <c r="C2289" s="3">
        <f>YEAR(SalesDataTable[[#This Row],[Order Date]])</f>
        <v>2026</v>
      </c>
      <c r="D2289" s="13" t="str">
        <f>"Q"&amp;ROUNDUP(MONTH(SalesDataTable[[#This Row],[Order Date]])/3,0)</f>
        <v>Q4</v>
      </c>
      <c r="E2289" s="13">
        <f>MONTH(SalesDataTable[[#This Row],[Order Date]])</f>
        <v>11</v>
      </c>
      <c r="F2289" s="3" t="str">
        <f>TEXT(SalesDataTable[[#This Row],[Order Date]],"mmm")</f>
        <v>Nov</v>
      </c>
      <c r="G2289" s="3" t="s">
        <v>6</v>
      </c>
      <c r="H2289" s="3" t="s">
        <v>49</v>
      </c>
      <c r="I2289" s="3" t="s">
        <v>2</v>
      </c>
      <c r="J2289" s="3" t="s">
        <v>3</v>
      </c>
      <c r="K2289" s="3" t="s">
        <v>23</v>
      </c>
      <c r="L2289" s="3" t="s">
        <v>51</v>
      </c>
      <c r="M2289" s="7">
        <v>3</v>
      </c>
      <c r="N2289" s="4">
        <v>124.65</v>
      </c>
      <c r="O2289" s="5">
        <v>0.05</v>
      </c>
      <c r="P2289" s="4">
        <v>62.27</v>
      </c>
      <c r="Q2289" s="4">
        <f t="shared" si="140"/>
        <v>355.25250000000005</v>
      </c>
      <c r="R2289" s="4">
        <f t="shared" si="141"/>
        <v>186.81</v>
      </c>
      <c r="S2289" s="4">
        <f t="shared" si="142"/>
        <v>168.44250000000005</v>
      </c>
      <c r="T2289" s="6">
        <f t="shared" si="143"/>
        <v>0.47414866890451163</v>
      </c>
    </row>
    <row r="2290" spans="1:20" ht="15.6">
      <c r="A2290" s="2">
        <v>4634</v>
      </c>
      <c r="B2290" s="10">
        <v>46332</v>
      </c>
      <c r="C2290" s="3">
        <f>YEAR(SalesDataTable[[#This Row],[Order Date]])</f>
        <v>2026</v>
      </c>
      <c r="D2290" s="13" t="str">
        <f>"Q"&amp;ROUNDUP(MONTH(SalesDataTable[[#This Row],[Order Date]])/3,0)</f>
        <v>Q4</v>
      </c>
      <c r="E2290" s="13">
        <f>MONTH(SalesDataTable[[#This Row],[Order Date]])</f>
        <v>11</v>
      </c>
      <c r="F2290" s="3" t="str">
        <f>TEXT(SalesDataTable[[#This Row],[Order Date]],"mmm")</f>
        <v>Nov</v>
      </c>
      <c r="G2290" s="3" t="s">
        <v>0</v>
      </c>
      <c r="H2290" s="3" t="s">
        <v>50</v>
      </c>
      <c r="I2290" s="3" t="s">
        <v>2</v>
      </c>
      <c r="J2290" s="3" t="s">
        <v>13</v>
      </c>
      <c r="K2290" s="3" t="s">
        <v>4</v>
      </c>
      <c r="L2290" s="3" t="s">
        <v>5</v>
      </c>
      <c r="M2290" s="7">
        <v>2</v>
      </c>
      <c r="N2290" s="4">
        <v>80.61</v>
      </c>
      <c r="O2290" s="5">
        <v>0</v>
      </c>
      <c r="P2290" s="4">
        <v>43.72</v>
      </c>
      <c r="Q2290" s="4">
        <f t="shared" si="140"/>
        <v>161.22</v>
      </c>
      <c r="R2290" s="4">
        <f t="shared" si="141"/>
        <v>87.44</v>
      </c>
      <c r="S2290" s="4">
        <f t="shared" si="142"/>
        <v>73.78</v>
      </c>
      <c r="T2290" s="6">
        <f t="shared" si="143"/>
        <v>0.45763552909068356</v>
      </c>
    </row>
    <row r="2291" spans="1:20" ht="15.6">
      <c r="A2291" s="2">
        <v>104</v>
      </c>
      <c r="B2291" s="10">
        <v>46333</v>
      </c>
      <c r="C2291" s="3">
        <f>YEAR(SalesDataTable[[#This Row],[Order Date]])</f>
        <v>2026</v>
      </c>
      <c r="D2291" s="13" t="str">
        <f>"Q"&amp;ROUNDUP(MONTH(SalesDataTable[[#This Row],[Order Date]])/3,0)</f>
        <v>Q4</v>
      </c>
      <c r="E2291" s="13">
        <f>MONTH(SalesDataTable[[#This Row],[Order Date]])</f>
        <v>11</v>
      </c>
      <c r="F2291" s="3" t="str">
        <f>TEXT(SalesDataTable[[#This Row],[Order Date]],"mmm")</f>
        <v>Nov</v>
      </c>
      <c r="G2291" s="3" t="s">
        <v>6</v>
      </c>
      <c r="H2291" s="3" t="s">
        <v>41</v>
      </c>
      <c r="I2291" s="3" t="s">
        <v>2</v>
      </c>
      <c r="J2291" s="3" t="s">
        <v>13</v>
      </c>
      <c r="K2291" s="3" t="s">
        <v>9</v>
      </c>
      <c r="L2291" s="3" t="s">
        <v>37</v>
      </c>
      <c r="M2291" s="7">
        <v>1</v>
      </c>
      <c r="N2291" s="4">
        <v>153.96</v>
      </c>
      <c r="O2291" s="5">
        <v>0</v>
      </c>
      <c r="P2291" s="4">
        <v>80.62</v>
      </c>
      <c r="Q2291" s="4">
        <f t="shared" si="140"/>
        <v>153.96</v>
      </c>
      <c r="R2291" s="4">
        <f t="shared" si="141"/>
        <v>80.62</v>
      </c>
      <c r="S2291" s="4">
        <f t="shared" si="142"/>
        <v>73.34</v>
      </c>
      <c r="T2291" s="6">
        <f t="shared" si="143"/>
        <v>0.47635749545336453</v>
      </c>
    </row>
    <row r="2292" spans="1:20" ht="15.6">
      <c r="A2292" s="2">
        <v>181</v>
      </c>
      <c r="B2292" s="10">
        <v>46333</v>
      </c>
      <c r="C2292" s="3">
        <f>YEAR(SalesDataTable[[#This Row],[Order Date]])</f>
        <v>2026</v>
      </c>
      <c r="D2292" s="13" t="str">
        <f>"Q"&amp;ROUNDUP(MONTH(SalesDataTable[[#This Row],[Order Date]])/3,0)</f>
        <v>Q4</v>
      </c>
      <c r="E2292" s="13">
        <f>MONTH(SalesDataTable[[#This Row],[Order Date]])</f>
        <v>11</v>
      </c>
      <c r="F2292" s="3" t="str">
        <f>TEXT(SalesDataTable[[#This Row],[Order Date]],"mmm")</f>
        <v>Nov</v>
      </c>
      <c r="G2292" s="3" t="s">
        <v>6</v>
      </c>
      <c r="H2292" s="3" t="s">
        <v>7</v>
      </c>
      <c r="I2292" s="3" t="s">
        <v>19</v>
      </c>
      <c r="J2292" s="3" t="s">
        <v>3</v>
      </c>
      <c r="K2292" s="3" t="s">
        <v>14</v>
      </c>
      <c r="L2292" s="3" t="s">
        <v>15</v>
      </c>
      <c r="M2292" s="7">
        <v>1</v>
      </c>
      <c r="N2292" s="4">
        <v>35.58</v>
      </c>
      <c r="O2292" s="5">
        <v>0</v>
      </c>
      <c r="P2292" s="4">
        <v>13.4</v>
      </c>
      <c r="Q2292" s="4">
        <f t="shared" si="140"/>
        <v>35.58</v>
      </c>
      <c r="R2292" s="4">
        <f t="shared" si="141"/>
        <v>13.4</v>
      </c>
      <c r="S2292" s="4">
        <f t="shared" si="142"/>
        <v>22.18</v>
      </c>
      <c r="T2292" s="6">
        <f t="shared" si="143"/>
        <v>0.62338392355255767</v>
      </c>
    </row>
    <row r="2293" spans="1:20" ht="15.6">
      <c r="A2293" s="2">
        <v>823</v>
      </c>
      <c r="B2293" s="10">
        <v>46333</v>
      </c>
      <c r="C2293" s="3">
        <f>YEAR(SalesDataTable[[#This Row],[Order Date]])</f>
        <v>2026</v>
      </c>
      <c r="D2293" s="13" t="str">
        <f>"Q"&amp;ROUNDUP(MONTH(SalesDataTable[[#This Row],[Order Date]])/3,0)</f>
        <v>Q4</v>
      </c>
      <c r="E2293" s="13">
        <f>MONTH(SalesDataTable[[#This Row],[Order Date]])</f>
        <v>11</v>
      </c>
      <c r="F2293" s="3" t="str">
        <f>TEXT(SalesDataTable[[#This Row],[Order Date]],"mmm")</f>
        <v>Nov</v>
      </c>
      <c r="G2293" s="3" t="s">
        <v>0</v>
      </c>
      <c r="H2293" s="3" t="s">
        <v>1</v>
      </c>
      <c r="I2293" s="3" t="s">
        <v>28</v>
      </c>
      <c r="J2293" s="3" t="s">
        <v>13</v>
      </c>
      <c r="K2293" s="3" t="s">
        <v>34</v>
      </c>
      <c r="L2293" s="3" t="s">
        <v>42</v>
      </c>
      <c r="M2293" s="7">
        <v>5</v>
      </c>
      <c r="N2293" s="4">
        <v>36.369999999999997</v>
      </c>
      <c r="O2293" s="5">
        <v>0.15</v>
      </c>
      <c r="P2293" s="4">
        <v>13.65</v>
      </c>
      <c r="Q2293" s="4">
        <f t="shared" si="140"/>
        <v>154.57249999999999</v>
      </c>
      <c r="R2293" s="4">
        <f t="shared" si="141"/>
        <v>68.25</v>
      </c>
      <c r="S2293" s="4">
        <f t="shared" si="142"/>
        <v>86.322499999999991</v>
      </c>
      <c r="T2293" s="6">
        <f t="shared" si="143"/>
        <v>0.55845962250723769</v>
      </c>
    </row>
    <row r="2294" spans="1:20" ht="15.6">
      <c r="A2294" s="2">
        <v>1730</v>
      </c>
      <c r="B2294" s="10">
        <v>46333</v>
      </c>
      <c r="C2294" s="3">
        <f>YEAR(SalesDataTable[[#This Row],[Order Date]])</f>
        <v>2026</v>
      </c>
      <c r="D2294" s="13" t="str">
        <f>"Q"&amp;ROUNDUP(MONTH(SalesDataTable[[#This Row],[Order Date]])/3,0)</f>
        <v>Q4</v>
      </c>
      <c r="E2294" s="13">
        <f>MONTH(SalesDataTable[[#This Row],[Order Date]])</f>
        <v>11</v>
      </c>
      <c r="F2294" s="3" t="str">
        <f>TEXT(SalesDataTable[[#This Row],[Order Date]],"mmm")</f>
        <v>Nov</v>
      </c>
      <c r="G2294" s="3" t="s">
        <v>20</v>
      </c>
      <c r="H2294" s="3" t="s">
        <v>21</v>
      </c>
      <c r="I2294" s="3" t="s">
        <v>28</v>
      </c>
      <c r="J2294" s="3" t="s">
        <v>3</v>
      </c>
      <c r="K2294" s="3" t="s">
        <v>9</v>
      </c>
      <c r="L2294" s="3" t="s">
        <v>37</v>
      </c>
      <c r="M2294" s="7">
        <v>2</v>
      </c>
      <c r="N2294" s="4">
        <v>151.55000000000001</v>
      </c>
      <c r="O2294" s="5">
        <v>0.1</v>
      </c>
      <c r="P2294" s="4">
        <v>80.48</v>
      </c>
      <c r="Q2294" s="4">
        <f t="shared" si="140"/>
        <v>272.79000000000002</v>
      </c>
      <c r="R2294" s="4">
        <f t="shared" si="141"/>
        <v>160.96</v>
      </c>
      <c r="S2294" s="4">
        <f t="shared" si="142"/>
        <v>111.83000000000001</v>
      </c>
      <c r="T2294" s="6">
        <f t="shared" si="143"/>
        <v>0.40994904505297114</v>
      </c>
    </row>
    <row r="2295" spans="1:20" ht="15.6">
      <c r="A2295" s="2">
        <v>2710</v>
      </c>
      <c r="B2295" s="10">
        <v>46333</v>
      </c>
      <c r="C2295" s="3">
        <f>YEAR(SalesDataTable[[#This Row],[Order Date]])</f>
        <v>2026</v>
      </c>
      <c r="D2295" s="13" t="str">
        <f>"Q"&amp;ROUNDUP(MONTH(SalesDataTable[[#This Row],[Order Date]])/3,0)</f>
        <v>Q4</v>
      </c>
      <c r="E2295" s="13">
        <f>MONTH(SalesDataTable[[#This Row],[Order Date]])</f>
        <v>11</v>
      </c>
      <c r="F2295" s="3" t="str">
        <f>TEXT(SalesDataTable[[#This Row],[Order Date]],"mmm")</f>
        <v>Nov</v>
      </c>
      <c r="G2295" s="3" t="s">
        <v>0</v>
      </c>
      <c r="H2295" s="3" t="s">
        <v>36</v>
      </c>
      <c r="I2295" s="3" t="s">
        <v>19</v>
      </c>
      <c r="J2295" s="3" t="s">
        <v>13</v>
      </c>
      <c r="K2295" s="3" t="s">
        <v>23</v>
      </c>
      <c r="L2295" s="3" t="s">
        <v>40</v>
      </c>
      <c r="M2295" s="7">
        <v>2</v>
      </c>
      <c r="N2295" s="4">
        <v>80.67</v>
      </c>
      <c r="O2295" s="5">
        <v>0</v>
      </c>
      <c r="P2295" s="4">
        <v>40.5</v>
      </c>
      <c r="Q2295" s="4">
        <f t="shared" si="140"/>
        <v>161.34</v>
      </c>
      <c r="R2295" s="4">
        <f t="shared" si="141"/>
        <v>81</v>
      </c>
      <c r="S2295" s="4">
        <f t="shared" si="142"/>
        <v>80.34</v>
      </c>
      <c r="T2295" s="6">
        <f t="shared" si="143"/>
        <v>0.49795462997396805</v>
      </c>
    </row>
    <row r="2296" spans="1:20" ht="15.6">
      <c r="A2296" s="2">
        <v>3018</v>
      </c>
      <c r="B2296" s="10">
        <v>46333</v>
      </c>
      <c r="C2296" s="3">
        <f>YEAR(SalesDataTable[[#This Row],[Order Date]])</f>
        <v>2026</v>
      </c>
      <c r="D2296" s="13" t="str">
        <f>"Q"&amp;ROUNDUP(MONTH(SalesDataTable[[#This Row],[Order Date]])/3,0)</f>
        <v>Q4</v>
      </c>
      <c r="E2296" s="13">
        <f>MONTH(SalesDataTable[[#This Row],[Order Date]])</f>
        <v>11</v>
      </c>
      <c r="F2296" s="3" t="str">
        <f>TEXT(SalesDataTable[[#This Row],[Order Date]],"mmm")</f>
        <v>Nov</v>
      </c>
      <c r="G2296" s="3" t="s">
        <v>20</v>
      </c>
      <c r="H2296" s="3" t="s">
        <v>31</v>
      </c>
      <c r="I2296" s="3" t="s">
        <v>8</v>
      </c>
      <c r="J2296" s="3" t="s">
        <v>16</v>
      </c>
      <c r="K2296" s="3" t="s">
        <v>4</v>
      </c>
      <c r="L2296" s="3" t="s">
        <v>5</v>
      </c>
      <c r="M2296" s="7">
        <v>10</v>
      </c>
      <c r="N2296" s="4">
        <v>81.48</v>
      </c>
      <c r="O2296" s="5">
        <v>0.05</v>
      </c>
      <c r="P2296" s="4">
        <v>43.7</v>
      </c>
      <c r="Q2296" s="4">
        <f t="shared" si="140"/>
        <v>774.06000000000006</v>
      </c>
      <c r="R2296" s="4">
        <f t="shared" si="141"/>
        <v>437</v>
      </c>
      <c r="S2296" s="4">
        <f t="shared" si="142"/>
        <v>337.06000000000006</v>
      </c>
      <c r="T2296" s="6">
        <f t="shared" si="143"/>
        <v>0.43544428080510561</v>
      </c>
    </row>
    <row r="2297" spans="1:20" ht="15.6">
      <c r="A2297" s="2">
        <v>3735</v>
      </c>
      <c r="B2297" s="10">
        <v>46333</v>
      </c>
      <c r="C2297" s="3">
        <f>YEAR(SalesDataTable[[#This Row],[Order Date]])</f>
        <v>2026</v>
      </c>
      <c r="D2297" s="13" t="str">
        <f>"Q"&amp;ROUNDUP(MONTH(SalesDataTable[[#This Row],[Order Date]])/3,0)</f>
        <v>Q4</v>
      </c>
      <c r="E2297" s="13">
        <f>MONTH(SalesDataTable[[#This Row],[Order Date]])</f>
        <v>11</v>
      </c>
      <c r="F2297" s="3" t="str">
        <f>TEXT(SalesDataTable[[#This Row],[Order Date]],"mmm")</f>
        <v>Nov</v>
      </c>
      <c r="G2297" s="3" t="s">
        <v>20</v>
      </c>
      <c r="H2297" s="3" t="s">
        <v>33</v>
      </c>
      <c r="I2297" s="3" t="s">
        <v>19</v>
      </c>
      <c r="J2297" s="3" t="s">
        <v>3</v>
      </c>
      <c r="K2297" s="3" t="s">
        <v>14</v>
      </c>
      <c r="L2297" s="3" t="s">
        <v>48</v>
      </c>
      <c r="M2297" s="7">
        <v>2</v>
      </c>
      <c r="N2297" s="4">
        <v>163.58000000000001</v>
      </c>
      <c r="O2297" s="5">
        <v>0.1</v>
      </c>
      <c r="P2297" s="4">
        <v>88.14</v>
      </c>
      <c r="Q2297" s="4">
        <f t="shared" si="140"/>
        <v>294.44400000000002</v>
      </c>
      <c r="R2297" s="4">
        <f t="shared" si="141"/>
        <v>176.28</v>
      </c>
      <c r="S2297" s="4">
        <f t="shared" si="142"/>
        <v>118.16400000000002</v>
      </c>
      <c r="T2297" s="6">
        <f t="shared" si="143"/>
        <v>0.40131230386762851</v>
      </c>
    </row>
    <row r="2298" spans="1:20" ht="15.6">
      <c r="A2298" s="2">
        <v>4460</v>
      </c>
      <c r="B2298" s="10">
        <v>46333</v>
      </c>
      <c r="C2298" s="3">
        <f>YEAR(SalesDataTable[[#This Row],[Order Date]])</f>
        <v>2026</v>
      </c>
      <c r="D2298" s="13" t="str">
        <f>"Q"&amp;ROUNDUP(MONTH(SalesDataTable[[#This Row],[Order Date]])/3,0)</f>
        <v>Q4</v>
      </c>
      <c r="E2298" s="13">
        <f>MONTH(SalesDataTable[[#This Row],[Order Date]])</f>
        <v>11</v>
      </c>
      <c r="F2298" s="3" t="str">
        <f>TEXT(SalesDataTable[[#This Row],[Order Date]],"mmm")</f>
        <v>Nov</v>
      </c>
      <c r="G2298" s="3" t="s">
        <v>0</v>
      </c>
      <c r="H2298" s="3" t="s">
        <v>36</v>
      </c>
      <c r="I2298" s="3" t="s">
        <v>19</v>
      </c>
      <c r="J2298" s="3" t="s">
        <v>3</v>
      </c>
      <c r="K2298" s="3" t="s">
        <v>9</v>
      </c>
      <c r="L2298" s="3" t="s">
        <v>46</v>
      </c>
      <c r="M2298" s="7">
        <v>2</v>
      </c>
      <c r="N2298" s="4">
        <v>71.88</v>
      </c>
      <c r="O2298" s="5">
        <v>0.15</v>
      </c>
      <c r="P2298" s="4">
        <v>31.65</v>
      </c>
      <c r="Q2298" s="4">
        <f t="shared" si="140"/>
        <v>122.19599999999998</v>
      </c>
      <c r="R2298" s="4">
        <f t="shared" si="141"/>
        <v>63.3</v>
      </c>
      <c r="S2298" s="4">
        <f t="shared" si="142"/>
        <v>58.895999999999987</v>
      </c>
      <c r="T2298" s="6">
        <f t="shared" si="143"/>
        <v>0.48197977020524396</v>
      </c>
    </row>
    <row r="2299" spans="1:20" ht="15.6">
      <c r="A2299" s="2">
        <v>319</v>
      </c>
      <c r="B2299" s="10">
        <v>46334</v>
      </c>
      <c r="C2299" s="3">
        <f>YEAR(SalesDataTable[[#This Row],[Order Date]])</f>
        <v>2026</v>
      </c>
      <c r="D2299" s="13" t="str">
        <f>"Q"&amp;ROUNDUP(MONTH(SalesDataTable[[#This Row],[Order Date]])/3,0)</f>
        <v>Q4</v>
      </c>
      <c r="E2299" s="13">
        <f>MONTH(SalesDataTable[[#This Row],[Order Date]])</f>
        <v>11</v>
      </c>
      <c r="F2299" s="3" t="str">
        <f>TEXT(SalesDataTable[[#This Row],[Order Date]],"mmm")</f>
        <v>Nov</v>
      </c>
      <c r="G2299" s="3" t="s">
        <v>20</v>
      </c>
      <c r="H2299" s="3" t="s">
        <v>33</v>
      </c>
      <c r="I2299" s="3" t="s">
        <v>2</v>
      </c>
      <c r="J2299" s="3" t="s">
        <v>3</v>
      </c>
      <c r="K2299" s="3" t="s">
        <v>14</v>
      </c>
      <c r="L2299" s="3" t="s">
        <v>15</v>
      </c>
      <c r="M2299" s="7">
        <v>2</v>
      </c>
      <c r="N2299" s="4">
        <v>36.299999999999997</v>
      </c>
      <c r="O2299" s="5">
        <v>0.15</v>
      </c>
      <c r="P2299" s="4">
        <v>13.38</v>
      </c>
      <c r="Q2299" s="4">
        <f t="shared" si="140"/>
        <v>61.709999999999994</v>
      </c>
      <c r="R2299" s="4">
        <f t="shared" si="141"/>
        <v>26.76</v>
      </c>
      <c r="S2299" s="4">
        <f t="shared" si="142"/>
        <v>34.949999999999989</v>
      </c>
      <c r="T2299" s="6">
        <f t="shared" si="143"/>
        <v>0.56635877491492448</v>
      </c>
    </row>
    <row r="2300" spans="1:20" ht="15.6">
      <c r="A2300" s="2">
        <v>595</v>
      </c>
      <c r="B2300" s="10">
        <v>46334</v>
      </c>
      <c r="C2300" s="3">
        <f>YEAR(SalesDataTable[[#This Row],[Order Date]])</f>
        <v>2026</v>
      </c>
      <c r="D2300" s="13" t="str">
        <f>"Q"&amp;ROUNDUP(MONTH(SalesDataTable[[#This Row],[Order Date]])/3,0)</f>
        <v>Q4</v>
      </c>
      <c r="E2300" s="13">
        <f>MONTH(SalesDataTable[[#This Row],[Order Date]])</f>
        <v>11</v>
      </c>
      <c r="F2300" s="3" t="str">
        <f>TEXT(SalesDataTable[[#This Row],[Order Date]],"mmm")</f>
        <v>Nov</v>
      </c>
      <c r="G2300" s="3" t="s">
        <v>6</v>
      </c>
      <c r="H2300" s="3" t="s">
        <v>43</v>
      </c>
      <c r="I2300" s="3" t="s">
        <v>2</v>
      </c>
      <c r="J2300" s="3" t="s">
        <v>13</v>
      </c>
      <c r="K2300" s="3" t="s">
        <v>34</v>
      </c>
      <c r="L2300" s="3" t="s">
        <v>42</v>
      </c>
      <c r="M2300" s="7">
        <v>2</v>
      </c>
      <c r="N2300" s="4">
        <v>36.159999999999997</v>
      </c>
      <c r="O2300" s="5">
        <v>0.1</v>
      </c>
      <c r="P2300" s="4">
        <v>13.79</v>
      </c>
      <c r="Q2300" s="4">
        <f t="shared" si="140"/>
        <v>65.087999999999994</v>
      </c>
      <c r="R2300" s="4">
        <f t="shared" si="141"/>
        <v>27.58</v>
      </c>
      <c r="S2300" s="4">
        <f t="shared" si="142"/>
        <v>37.507999999999996</v>
      </c>
      <c r="T2300" s="6">
        <f t="shared" si="143"/>
        <v>0.57626597836774829</v>
      </c>
    </row>
    <row r="2301" spans="1:20" ht="15.6">
      <c r="A2301" s="2">
        <v>1623</v>
      </c>
      <c r="B2301" s="10">
        <v>46334</v>
      </c>
      <c r="C2301" s="3">
        <f>YEAR(SalesDataTable[[#This Row],[Order Date]])</f>
        <v>2026</v>
      </c>
      <c r="D2301" s="13" t="str">
        <f>"Q"&amp;ROUNDUP(MONTH(SalesDataTable[[#This Row],[Order Date]])/3,0)</f>
        <v>Q4</v>
      </c>
      <c r="E2301" s="13">
        <f>MONTH(SalesDataTable[[#This Row],[Order Date]])</f>
        <v>11</v>
      </c>
      <c r="F2301" s="3" t="str">
        <f>TEXT(SalesDataTable[[#This Row],[Order Date]],"mmm")</f>
        <v>Nov</v>
      </c>
      <c r="G2301" s="3" t="s">
        <v>11</v>
      </c>
      <c r="H2301" s="3" t="s">
        <v>25</v>
      </c>
      <c r="I2301" s="3" t="s">
        <v>2</v>
      </c>
      <c r="J2301" s="3" t="s">
        <v>3</v>
      </c>
      <c r="K2301" s="3" t="s">
        <v>14</v>
      </c>
      <c r="L2301" s="3" t="s">
        <v>15</v>
      </c>
      <c r="M2301" s="7">
        <v>2</v>
      </c>
      <c r="N2301" s="4">
        <v>35.49</v>
      </c>
      <c r="O2301" s="5">
        <v>0.1</v>
      </c>
      <c r="P2301" s="4">
        <v>13.78</v>
      </c>
      <c r="Q2301" s="4">
        <f t="shared" si="140"/>
        <v>63.882000000000005</v>
      </c>
      <c r="R2301" s="4">
        <f t="shared" si="141"/>
        <v>27.56</v>
      </c>
      <c r="S2301" s="4">
        <f t="shared" si="142"/>
        <v>36.322000000000003</v>
      </c>
      <c r="T2301" s="6">
        <f t="shared" si="143"/>
        <v>0.56857956857956859</v>
      </c>
    </row>
    <row r="2302" spans="1:20" ht="15.6">
      <c r="A2302" s="2">
        <v>2638</v>
      </c>
      <c r="B2302" s="10">
        <v>46334</v>
      </c>
      <c r="C2302" s="3">
        <f>YEAR(SalesDataTable[[#This Row],[Order Date]])</f>
        <v>2026</v>
      </c>
      <c r="D2302" s="13" t="str">
        <f>"Q"&amp;ROUNDUP(MONTH(SalesDataTable[[#This Row],[Order Date]])/3,0)</f>
        <v>Q4</v>
      </c>
      <c r="E2302" s="13">
        <f>MONTH(SalesDataTable[[#This Row],[Order Date]])</f>
        <v>11</v>
      </c>
      <c r="F2302" s="3" t="str">
        <f>TEXT(SalesDataTable[[#This Row],[Order Date]],"mmm")</f>
        <v>Nov</v>
      </c>
      <c r="G2302" s="3" t="s">
        <v>0</v>
      </c>
      <c r="H2302" s="3" t="s">
        <v>36</v>
      </c>
      <c r="I2302" s="3" t="s">
        <v>2</v>
      </c>
      <c r="J2302" s="3" t="s">
        <v>13</v>
      </c>
      <c r="K2302" s="3" t="s">
        <v>9</v>
      </c>
      <c r="L2302" s="3" t="s">
        <v>46</v>
      </c>
      <c r="M2302" s="7">
        <v>1</v>
      </c>
      <c r="N2302" s="4">
        <v>69.760000000000005</v>
      </c>
      <c r="O2302" s="5">
        <v>0.15</v>
      </c>
      <c r="P2302" s="4">
        <v>32.39</v>
      </c>
      <c r="Q2302" s="4">
        <f t="shared" si="140"/>
        <v>59.295999999999999</v>
      </c>
      <c r="R2302" s="4">
        <f t="shared" si="141"/>
        <v>32.39</v>
      </c>
      <c r="S2302" s="4">
        <f t="shared" si="142"/>
        <v>26.905999999999999</v>
      </c>
      <c r="T2302" s="6">
        <f t="shared" si="143"/>
        <v>0.45375742039935241</v>
      </c>
    </row>
    <row r="2303" spans="1:20" ht="15.6">
      <c r="A2303" s="2">
        <v>2666</v>
      </c>
      <c r="B2303" s="10">
        <v>46334</v>
      </c>
      <c r="C2303" s="3">
        <f>YEAR(SalesDataTable[[#This Row],[Order Date]])</f>
        <v>2026</v>
      </c>
      <c r="D2303" s="13" t="str">
        <f>"Q"&amp;ROUNDUP(MONTH(SalesDataTable[[#This Row],[Order Date]])/3,0)</f>
        <v>Q4</v>
      </c>
      <c r="E2303" s="13">
        <f>MONTH(SalesDataTable[[#This Row],[Order Date]])</f>
        <v>11</v>
      </c>
      <c r="F2303" s="3" t="str">
        <f>TEXT(SalesDataTable[[#This Row],[Order Date]],"mmm")</f>
        <v>Nov</v>
      </c>
      <c r="G2303" s="3" t="s">
        <v>6</v>
      </c>
      <c r="H2303" s="3" t="s">
        <v>43</v>
      </c>
      <c r="I2303" s="3" t="s">
        <v>19</v>
      </c>
      <c r="J2303" s="3" t="s">
        <v>16</v>
      </c>
      <c r="K2303" s="3" t="s">
        <v>23</v>
      </c>
      <c r="L2303" s="3" t="s">
        <v>40</v>
      </c>
      <c r="M2303" s="7">
        <v>6</v>
      </c>
      <c r="N2303" s="4">
        <v>81.37</v>
      </c>
      <c r="O2303" s="5">
        <v>0</v>
      </c>
      <c r="P2303" s="4">
        <v>39.5</v>
      </c>
      <c r="Q2303" s="4">
        <f t="shared" si="140"/>
        <v>488.22</v>
      </c>
      <c r="R2303" s="4">
        <f t="shared" si="141"/>
        <v>237</v>
      </c>
      <c r="S2303" s="4">
        <f t="shared" si="142"/>
        <v>251.22000000000003</v>
      </c>
      <c r="T2303" s="6">
        <f t="shared" si="143"/>
        <v>0.5145631067961165</v>
      </c>
    </row>
    <row r="2304" spans="1:20" ht="15.6">
      <c r="A2304" s="2">
        <v>3505</v>
      </c>
      <c r="B2304" s="10">
        <v>46334</v>
      </c>
      <c r="C2304" s="3">
        <f>YEAR(SalesDataTable[[#This Row],[Order Date]])</f>
        <v>2026</v>
      </c>
      <c r="D2304" s="13" t="str">
        <f>"Q"&amp;ROUNDUP(MONTH(SalesDataTable[[#This Row],[Order Date]])/3,0)</f>
        <v>Q4</v>
      </c>
      <c r="E2304" s="13">
        <f>MONTH(SalesDataTable[[#This Row],[Order Date]])</f>
        <v>11</v>
      </c>
      <c r="F2304" s="3" t="str">
        <f>TEXT(SalesDataTable[[#This Row],[Order Date]],"mmm")</f>
        <v>Nov</v>
      </c>
      <c r="G2304" s="3" t="s">
        <v>6</v>
      </c>
      <c r="H2304" s="3" t="s">
        <v>43</v>
      </c>
      <c r="I2304" s="3" t="s">
        <v>8</v>
      </c>
      <c r="J2304" s="3" t="s">
        <v>3</v>
      </c>
      <c r="K2304" s="3" t="s">
        <v>4</v>
      </c>
      <c r="L2304" s="3" t="s">
        <v>5</v>
      </c>
      <c r="M2304" s="7">
        <v>5</v>
      </c>
      <c r="N2304" s="4">
        <v>82.82</v>
      </c>
      <c r="O2304" s="5">
        <v>0.15</v>
      </c>
      <c r="P2304" s="4">
        <v>43.8</v>
      </c>
      <c r="Q2304" s="4">
        <f t="shared" si="140"/>
        <v>351.98499999999996</v>
      </c>
      <c r="R2304" s="4">
        <f t="shared" si="141"/>
        <v>219</v>
      </c>
      <c r="S2304" s="4">
        <f t="shared" si="142"/>
        <v>132.98499999999996</v>
      </c>
      <c r="T2304" s="6">
        <f t="shared" si="143"/>
        <v>0.37781439549980816</v>
      </c>
    </row>
    <row r="2305" spans="1:20" ht="15.6">
      <c r="A2305" s="2">
        <v>3626</v>
      </c>
      <c r="B2305" s="10">
        <v>46334</v>
      </c>
      <c r="C2305" s="3">
        <f>YEAR(SalesDataTable[[#This Row],[Order Date]])</f>
        <v>2026</v>
      </c>
      <c r="D2305" s="13" t="str">
        <f>"Q"&amp;ROUNDUP(MONTH(SalesDataTable[[#This Row],[Order Date]])/3,0)</f>
        <v>Q4</v>
      </c>
      <c r="E2305" s="13">
        <f>MONTH(SalesDataTable[[#This Row],[Order Date]])</f>
        <v>11</v>
      </c>
      <c r="F2305" s="3" t="str">
        <f>TEXT(SalesDataTable[[#This Row],[Order Date]],"mmm")</f>
        <v>Nov</v>
      </c>
      <c r="G2305" s="3" t="s">
        <v>20</v>
      </c>
      <c r="H2305" s="3" t="s">
        <v>47</v>
      </c>
      <c r="I2305" s="3" t="s">
        <v>8</v>
      </c>
      <c r="J2305" s="3" t="s">
        <v>16</v>
      </c>
      <c r="K2305" s="3" t="s">
        <v>4</v>
      </c>
      <c r="L2305" s="3" t="s">
        <v>22</v>
      </c>
      <c r="M2305" s="7">
        <v>15</v>
      </c>
      <c r="N2305" s="4">
        <v>51.05</v>
      </c>
      <c r="O2305" s="5">
        <v>0.1</v>
      </c>
      <c r="P2305" s="4">
        <v>21.95</v>
      </c>
      <c r="Q2305" s="4">
        <f t="shared" si="140"/>
        <v>689.17500000000007</v>
      </c>
      <c r="R2305" s="4">
        <f t="shared" si="141"/>
        <v>329.25</v>
      </c>
      <c r="S2305" s="4">
        <f t="shared" si="142"/>
        <v>359.92500000000007</v>
      </c>
      <c r="T2305" s="6">
        <f t="shared" si="143"/>
        <v>0.52225486995320491</v>
      </c>
    </row>
    <row r="2306" spans="1:20" ht="15.6">
      <c r="A2306" s="2">
        <v>3801</v>
      </c>
      <c r="B2306" s="10">
        <v>46334</v>
      </c>
      <c r="C2306" s="3">
        <f>YEAR(SalesDataTable[[#This Row],[Order Date]])</f>
        <v>2026</v>
      </c>
      <c r="D2306" s="13" t="str">
        <f>"Q"&amp;ROUNDUP(MONTH(SalesDataTable[[#This Row],[Order Date]])/3,0)</f>
        <v>Q4</v>
      </c>
      <c r="E2306" s="13">
        <f>MONTH(SalesDataTable[[#This Row],[Order Date]])</f>
        <v>11</v>
      </c>
      <c r="F2306" s="3" t="str">
        <f>TEXT(SalesDataTable[[#This Row],[Order Date]],"mmm")</f>
        <v>Nov</v>
      </c>
      <c r="G2306" s="3" t="s">
        <v>0</v>
      </c>
      <c r="H2306" s="3" t="s">
        <v>50</v>
      </c>
      <c r="I2306" s="3" t="s">
        <v>2</v>
      </c>
      <c r="J2306" s="3" t="s">
        <v>3</v>
      </c>
      <c r="K2306" s="3" t="s">
        <v>4</v>
      </c>
      <c r="L2306" s="3" t="s">
        <v>30</v>
      </c>
      <c r="M2306" s="7">
        <v>3</v>
      </c>
      <c r="N2306" s="4">
        <v>101.68</v>
      </c>
      <c r="O2306" s="5">
        <v>0.1</v>
      </c>
      <c r="P2306" s="4">
        <v>51.9</v>
      </c>
      <c r="Q2306" s="4">
        <f t="shared" ref="Q2306:Q2369" si="144">M2306*N2306*(1-O2306)</f>
        <v>274.536</v>
      </c>
      <c r="R2306" s="4">
        <f t="shared" ref="R2306:R2369" si="145">M2306*P2306</f>
        <v>155.69999999999999</v>
      </c>
      <c r="S2306" s="4">
        <f t="shared" ref="S2306:S2369" si="146">Q2306-R2306</f>
        <v>118.83600000000001</v>
      </c>
      <c r="T2306" s="6">
        <f t="shared" ref="T2306:T2369" si="147">IFERROR(S2306/Q2306,0)</f>
        <v>0.43286126409651199</v>
      </c>
    </row>
    <row r="2307" spans="1:20" ht="15.6">
      <c r="A2307" s="2">
        <v>4685</v>
      </c>
      <c r="B2307" s="10">
        <v>46334</v>
      </c>
      <c r="C2307" s="3">
        <f>YEAR(SalesDataTable[[#This Row],[Order Date]])</f>
        <v>2026</v>
      </c>
      <c r="D2307" s="13" t="str">
        <f>"Q"&amp;ROUNDUP(MONTH(SalesDataTable[[#This Row],[Order Date]])/3,0)</f>
        <v>Q4</v>
      </c>
      <c r="E2307" s="13">
        <f>MONTH(SalesDataTable[[#This Row],[Order Date]])</f>
        <v>11</v>
      </c>
      <c r="F2307" s="3" t="str">
        <f>TEXT(SalesDataTable[[#This Row],[Order Date]],"mmm")</f>
        <v>Nov</v>
      </c>
      <c r="G2307" s="3" t="s">
        <v>20</v>
      </c>
      <c r="H2307" s="3" t="s">
        <v>47</v>
      </c>
      <c r="I2307" s="3" t="s">
        <v>8</v>
      </c>
      <c r="J2307" s="3" t="s">
        <v>16</v>
      </c>
      <c r="K2307" s="3" t="s">
        <v>23</v>
      </c>
      <c r="L2307" s="3" t="s">
        <v>40</v>
      </c>
      <c r="M2307" s="7">
        <v>6</v>
      </c>
      <c r="N2307" s="4">
        <v>80.83</v>
      </c>
      <c r="O2307" s="5">
        <v>0.15</v>
      </c>
      <c r="P2307" s="4">
        <v>39.32</v>
      </c>
      <c r="Q2307" s="4">
        <f t="shared" si="144"/>
        <v>412.233</v>
      </c>
      <c r="R2307" s="4">
        <f t="shared" si="145"/>
        <v>235.92000000000002</v>
      </c>
      <c r="S2307" s="4">
        <f t="shared" si="146"/>
        <v>176.31299999999999</v>
      </c>
      <c r="T2307" s="6">
        <f t="shared" si="147"/>
        <v>0.42770229457612563</v>
      </c>
    </row>
    <row r="2308" spans="1:20" ht="15.6">
      <c r="A2308" s="2">
        <v>4843</v>
      </c>
      <c r="B2308" s="10">
        <v>46334</v>
      </c>
      <c r="C2308" s="3">
        <f>YEAR(SalesDataTable[[#This Row],[Order Date]])</f>
        <v>2026</v>
      </c>
      <c r="D2308" s="13" t="str">
        <f>"Q"&amp;ROUNDUP(MONTH(SalesDataTable[[#This Row],[Order Date]])/3,0)</f>
        <v>Q4</v>
      </c>
      <c r="E2308" s="13">
        <f>MONTH(SalesDataTable[[#This Row],[Order Date]])</f>
        <v>11</v>
      </c>
      <c r="F2308" s="3" t="str">
        <f>TEXT(SalesDataTable[[#This Row],[Order Date]],"mmm")</f>
        <v>Nov</v>
      </c>
      <c r="G2308" s="3" t="s">
        <v>6</v>
      </c>
      <c r="H2308" s="3" t="s">
        <v>43</v>
      </c>
      <c r="I2308" s="3" t="s">
        <v>2</v>
      </c>
      <c r="J2308" s="3" t="s">
        <v>13</v>
      </c>
      <c r="K2308" s="3" t="s">
        <v>23</v>
      </c>
      <c r="L2308" s="3" t="s">
        <v>51</v>
      </c>
      <c r="M2308" s="7">
        <v>6</v>
      </c>
      <c r="N2308" s="4">
        <v>123.67</v>
      </c>
      <c r="O2308" s="5">
        <v>0.15</v>
      </c>
      <c r="P2308" s="4">
        <v>60.55</v>
      </c>
      <c r="Q2308" s="4">
        <f t="shared" si="144"/>
        <v>630.71699999999998</v>
      </c>
      <c r="R2308" s="4">
        <f t="shared" si="145"/>
        <v>363.29999999999995</v>
      </c>
      <c r="S2308" s="4">
        <f t="shared" si="146"/>
        <v>267.41700000000003</v>
      </c>
      <c r="T2308" s="6">
        <f t="shared" si="147"/>
        <v>0.42398888883603902</v>
      </c>
    </row>
    <row r="2309" spans="1:20" ht="15.6">
      <c r="A2309" s="2">
        <v>4890</v>
      </c>
      <c r="B2309" s="10">
        <v>46334</v>
      </c>
      <c r="C2309" s="3">
        <f>YEAR(SalesDataTable[[#This Row],[Order Date]])</f>
        <v>2026</v>
      </c>
      <c r="D2309" s="13" t="str">
        <f>"Q"&amp;ROUNDUP(MONTH(SalesDataTable[[#This Row],[Order Date]])/3,0)</f>
        <v>Q4</v>
      </c>
      <c r="E2309" s="13">
        <f>MONTH(SalesDataTable[[#This Row],[Order Date]])</f>
        <v>11</v>
      </c>
      <c r="F2309" s="3" t="str">
        <f>TEXT(SalesDataTable[[#This Row],[Order Date]],"mmm")</f>
        <v>Nov</v>
      </c>
      <c r="G2309" s="3" t="s">
        <v>0</v>
      </c>
      <c r="H2309" s="3" t="s">
        <v>50</v>
      </c>
      <c r="I2309" s="3" t="s">
        <v>2</v>
      </c>
      <c r="J2309" s="3" t="s">
        <v>13</v>
      </c>
      <c r="K2309" s="3" t="s">
        <v>9</v>
      </c>
      <c r="L2309" s="3" t="s">
        <v>10</v>
      </c>
      <c r="M2309" s="7">
        <v>2</v>
      </c>
      <c r="N2309" s="4">
        <v>93.16</v>
      </c>
      <c r="O2309" s="5">
        <v>0.1</v>
      </c>
      <c r="P2309" s="4">
        <v>44.19</v>
      </c>
      <c r="Q2309" s="4">
        <f t="shared" si="144"/>
        <v>167.68799999999999</v>
      </c>
      <c r="R2309" s="4">
        <f t="shared" si="145"/>
        <v>88.38</v>
      </c>
      <c r="S2309" s="4">
        <f t="shared" si="146"/>
        <v>79.307999999999993</v>
      </c>
      <c r="T2309" s="6">
        <f t="shared" si="147"/>
        <v>0.47294976384714471</v>
      </c>
    </row>
    <row r="2310" spans="1:20" ht="15.6">
      <c r="A2310" s="2">
        <v>4913</v>
      </c>
      <c r="B2310" s="10">
        <v>46334</v>
      </c>
      <c r="C2310" s="3">
        <f>YEAR(SalesDataTable[[#This Row],[Order Date]])</f>
        <v>2026</v>
      </c>
      <c r="D2310" s="13" t="str">
        <f>"Q"&amp;ROUNDUP(MONTH(SalesDataTable[[#This Row],[Order Date]])/3,0)</f>
        <v>Q4</v>
      </c>
      <c r="E2310" s="13">
        <f>MONTH(SalesDataTable[[#This Row],[Order Date]])</f>
        <v>11</v>
      </c>
      <c r="F2310" s="3" t="str">
        <f>TEXT(SalesDataTable[[#This Row],[Order Date]],"mmm")</f>
        <v>Nov</v>
      </c>
      <c r="G2310" s="3" t="s">
        <v>11</v>
      </c>
      <c r="H2310" s="3" t="s">
        <v>12</v>
      </c>
      <c r="I2310" s="3" t="s">
        <v>28</v>
      </c>
      <c r="J2310" s="3" t="s">
        <v>13</v>
      </c>
      <c r="K2310" s="3" t="s">
        <v>4</v>
      </c>
      <c r="L2310" s="3" t="s">
        <v>5</v>
      </c>
      <c r="M2310" s="7">
        <v>1</v>
      </c>
      <c r="N2310" s="4">
        <v>83.79</v>
      </c>
      <c r="O2310" s="5">
        <v>0.1</v>
      </c>
      <c r="P2310" s="4">
        <v>42.8</v>
      </c>
      <c r="Q2310" s="4">
        <f t="shared" si="144"/>
        <v>75.411000000000001</v>
      </c>
      <c r="R2310" s="4">
        <f t="shared" si="145"/>
        <v>42.8</v>
      </c>
      <c r="S2310" s="4">
        <f t="shared" si="146"/>
        <v>32.611000000000004</v>
      </c>
      <c r="T2310" s="6">
        <f t="shared" si="147"/>
        <v>0.43244354271923197</v>
      </c>
    </row>
    <row r="2311" spans="1:20" ht="15.6">
      <c r="A2311" s="2">
        <v>5079</v>
      </c>
      <c r="B2311" s="10">
        <v>46334</v>
      </c>
      <c r="C2311" s="3">
        <f>YEAR(SalesDataTable[[#This Row],[Order Date]])</f>
        <v>2026</v>
      </c>
      <c r="D2311" s="13" t="str">
        <f>"Q"&amp;ROUNDUP(MONTH(SalesDataTable[[#This Row],[Order Date]])/3,0)</f>
        <v>Q4</v>
      </c>
      <c r="E2311" s="13">
        <f>MONTH(SalesDataTable[[#This Row],[Order Date]])</f>
        <v>11</v>
      </c>
      <c r="F2311" s="3" t="str">
        <f>TEXT(SalesDataTable[[#This Row],[Order Date]],"mmm")</f>
        <v>Nov</v>
      </c>
      <c r="G2311" s="3" t="s">
        <v>11</v>
      </c>
      <c r="H2311" s="3" t="s">
        <v>52</v>
      </c>
      <c r="I2311" s="3" t="s">
        <v>2</v>
      </c>
      <c r="J2311" s="3" t="s">
        <v>13</v>
      </c>
      <c r="K2311" s="3" t="s">
        <v>34</v>
      </c>
      <c r="L2311" s="3" t="s">
        <v>38</v>
      </c>
      <c r="M2311" s="7">
        <v>1</v>
      </c>
      <c r="N2311" s="4">
        <v>120.98</v>
      </c>
      <c r="O2311" s="5">
        <v>0.1</v>
      </c>
      <c r="P2311" s="4">
        <v>70.59</v>
      </c>
      <c r="Q2311" s="4">
        <f t="shared" si="144"/>
        <v>108.88200000000001</v>
      </c>
      <c r="R2311" s="4">
        <f t="shared" si="145"/>
        <v>70.59</v>
      </c>
      <c r="S2311" s="4">
        <f t="shared" si="146"/>
        <v>38.292000000000002</v>
      </c>
      <c r="T2311" s="6">
        <f t="shared" si="147"/>
        <v>0.35168347385242738</v>
      </c>
    </row>
    <row r="2312" spans="1:20" ht="15.6">
      <c r="A2312" s="2">
        <v>366</v>
      </c>
      <c r="B2312" s="10">
        <v>46335</v>
      </c>
      <c r="C2312" s="3">
        <f>YEAR(SalesDataTable[[#This Row],[Order Date]])</f>
        <v>2026</v>
      </c>
      <c r="D2312" s="13" t="str">
        <f>"Q"&amp;ROUNDUP(MONTH(SalesDataTable[[#This Row],[Order Date]])/3,0)</f>
        <v>Q4</v>
      </c>
      <c r="E2312" s="13">
        <f>MONTH(SalesDataTable[[#This Row],[Order Date]])</f>
        <v>11</v>
      </c>
      <c r="F2312" s="3" t="str">
        <f>TEXT(SalesDataTable[[#This Row],[Order Date]],"mmm")</f>
        <v>Nov</v>
      </c>
      <c r="G2312" s="3" t="s">
        <v>20</v>
      </c>
      <c r="H2312" s="3" t="s">
        <v>47</v>
      </c>
      <c r="I2312" s="3" t="s">
        <v>19</v>
      </c>
      <c r="J2312" s="3" t="s">
        <v>3</v>
      </c>
      <c r="K2312" s="3" t="s">
        <v>9</v>
      </c>
      <c r="L2312" s="3" t="s">
        <v>37</v>
      </c>
      <c r="M2312" s="7">
        <v>1</v>
      </c>
      <c r="N2312" s="4">
        <v>152.05000000000001</v>
      </c>
      <c r="O2312" s="5">
        <v>0.15</v>
      </c>
      <c r="P2312" s="4">
        <v>80.56</v>
      </c>
      <c r="Q2312" s="4">
        <f t="shared" si="144"/>
        <v>129.24250000000001</v>
      </c>
      <c r="R2312" s="4">
        <f t="shared" si="145"/>
        <v>80.56</v>
      </c>
      <c r="S2312" s="4">
        <f t="shared" si="146"/>
        <v>48.682500000000005</v>
      </c>
      <c r="T2312" s="6">
        <f t="shared" si="147"/>
        <v>0.37667562914675901</v>
      </c>
    </row>
    <row r="2313" spans="1:20" ht="15.6">
      <c r="A2313" s="2">
        <v>567</v>
      </c>
      <c r="B2313" s="10">
        <v>46335</v>
      </c>
      <c r="C2313" s="3">
        <f>YEAR(SalesDataTable[[#This Row],[Order Date]])</f>
        <v>2026</v>
      </c>
      <c r="D2313" s="13" t="str">
        <f>"Q"&amp;ROUNDUP(MONTH(SalesDataTable[[#This Row],[Order Date]])/3,0)</f>
        <v>Q4</v>
      </c>
      <c r="E2313" s="13">
        <f>MONTH(SalesDataTable[[#This Row],[Order Date]])</f>
        <v>11</v>
      </c>
      <c r="F2313" s="3" t="str">
        <f>TEXT(SalesDataTable[[#This Row],[Order Date]],"mmm")</f>
        <v>Nov</v>
      </c>
      <c r="G2313" s="3" t="s">
        <v>0</v>
      </c>
      <c r="H2313" s="3" t="s">
        <v>36</v>
      </c>
      <c r="I2313" s="3" t="s">
        <v>19</v>
      </c>
      <c r="J2313" s="3" t="s">
        <v>13</v>
      </c>
      <c r="K2313" s="3" t="s">
        <v>14</v>
      </c>
      <c r="L2313" s="3" t="s">
        <v>15</v>
      </c>
      <c r="M2313" s="7">
        <v>3</v>
      </c>
      <c r="N2313" s="4">
        <v>36.14</v>
      </c>
      <c r="O2313" s="5">
        <v>0.1</v>
      </c>
      <c r="P2313" s="4">
        <v>13.23</v>
      </c>
      <c r="Q2313" s="4">
        <f t="shared" si="144"/>
        <v>97.578000000000003</v>
      </c>
      <c r="R2313" s="4">
        <f t="shared" si="145"/>
        <v>39.69</v>
      </c>
      <c r="S2313" s="4">
        <f t="shared" si="146"/>
        <v>57.888000000000005</v>
      </c>
      <c r="T2313" s="6">
        <f t="shared" si="147"/>
        <v>0.59324847814056447</v>
      </c>
    </row>
    <row r="2314" spans="1:20" ht="15.6">
      <c r="A2314" s="2">
        <v>1051</v>
      </c>
      <c r="B2314" s="10">
        <v>46335</v>
      </c>
      <c r="C2314" s="3">
        <f>YEAR(SalesDataTable[[#This Row],[Order Date]])</f>
        <v>2026</v>
      </c>
      <c r="D2314" s="13" t="str">
        <f>"Q"&amp;ROUNDUP(MONTH(SalesDataTable[[#This Row],[Order Date]])/3,0)</f>
        <v>Q4</v>
      </c>
      <c r="E2314" s="13">
        <f>MONTH(SalesDataTable[[#This Row],[Order Date]])</f>
        <v>11</v>
      </c>
      <c r="F2314" s="3" t="str">
        <f>TEXT(SalesDataTable[[#This Row],[Order Date]],"mmm")</f>
        <v>Nov</v>
      </c>
      <c r="G2314" s="3" t="s">
        <v>20</v>
      </c>
      <c r="H2314" s="3" t="s">
        <v>47</v>
      </c>
      <c r="I2314" s="3" t="s">
        <v>8</v>
      </c>
      <c r="J2314" s="3" t="s">
        <v>16</v>
      </c>
      <c r="K2314" s="3" t="s">
        <v>9</v>
      </c>
      <c r="L2314" s="3" t="s">
        <v>10</v>
      </c>
      <c r="M2314" s="7">
        <v>12</v>
      </c>
      <c r="N2314" s="4">
        <v>90.99</v>
      </c>
      <c r="O2314" s="5">
        <v>0.2</v>
      </c>
      <c r="P2314" s="4">
        <v>45.51</v>
      </c>
      <c r="Q2314" s="4">
        <f t="shared" si="144"/>
        <v>873.50399999999991</v>
      </c>
      <c r="R2314" s="4">
        <f t="shared" si="145"/>
        <v>546.12</v>
      </c>
      <c r="S2314" s="4">
        <f t="shared" si="146"/>
        <v>327.3839999999999</v>
      </c>
      <c r="T2314" s="6">
        <f t="shared" si="147"/>
        <v>0.37479393339927458</v>
      </c>
    </row>
    <row r="2315" spans="1:20" ht="15.6">
      <c r="A2315" s="2">
        <v>1934</v>
      </c>
      <c r="B2315" s="10">
        <v>46335</v>
      </c>
      <c r="C2315" s="3">
        <f>YEAR(SalesDataTable[[#This Row],[Order Date]])</f>
        <v>2026</v>
      </c>
      <c r="D2315" s="13" t="str">
        <f>"Q"&amp;ROUNDUP(MONTH(SalesDataTable[[#This Row],[Order Date]])/3,0)</f>
        <v>Q4</v>
      </c>
      <c r="E2315" s="13">
        <f>MONTH(SalesDataTable[[#This Row],[Order Date]])</f>
        <v>11</v>
      </c>
      <c r="F2315" s="3" t="str">
        <f>TEXT(SalesDataTable[[#This Row],[Order Date]],"mmm")</f>
        <v>Nov</v>
      </c>
      <c r="G2315" s="3" t="s">
        <v>20</v>
      </c>
      <c r="H2315" s="3" t="s">
        <v>47</v>
      </c>
      <c r="I2315" s="3" t="s">
        <v>28</v>
      </c>
      <c r="J2315" s="3" t="s">
        <v>16</v>
      </c>
      <c r="K2315" s="3" t="s">
        <v>4</v>
      </c>
      <c r="L2315" s="3" t="s">
        <v>22</v>
      </c>
      <c r="M2315" s="7">
        <v>1</v>
      </c>
      <c r="N2315" s="4">
        <v>50.55</v>
      </c>
      <c r="O2315" s="5">
        <v>0.05</v>
      </c>
      <c r="P2315" s="4">
        <v>22.09</v>
      </c>
      <c r="Q2315" s="4">
        <f t="shared" si="144"/>
        <v>48.022499999999994</v>
      </c>
      <c r="R2315" s="4">
        <f t="shared" si="145"/>
        <v>22.09</v>
      </c>
      <c r="S2315" s="4">
        <f t="shared" si="146"/>
        <v>25.932499999999994</v>
      </c>
      <c r="T2315" s="6">
        <f t="shared" si="147"/>
        <v>0.54000728825029931</v>
      </c>
    </row>
    <row r="2316" spans="1:20" ht="15.6">
      <c r="A2316" s="2">
        <v>2056</v>
      </c>
      <c r="B2316" s="10">
        <v>46335</v>
      </c>
      <c r="C2316" s="3">
        <f>YEAR(SalesDataTable[[#This Row],[Order Date]])</f>
        <v>2026</v>
      </c>
      <c r="D2316" s="13" t="str">
        <f>"Q"&amp;ROUNDUP(MONTH(SalesDataTable[[#This Row],[Order Date]])/3,0)</f>
        <v>Q4</v>
      </c>
      <c r="E2316" s="13">
        <f>MONTH(SalesDataTable[[#This Row],[Order Date]])</f>
        <v>11</v>
      </c>
      <c r="F2316" s="3" t="str">
        <f>TEXT(SalesDataTable[[#This Row],[Order Date]],"mmm")</f>
        <v>Nov</v>
      </c>
      <c r="G2316" s="3" t="s">
        <v>0</v>
      </c>
      <c r="H2316" s="3" t="s">
        <v>1</v>
      </c>
      <c r="I2316" s="3" t="s">
        <v>19</v>
      </c>
      <c r="J2316" s="3" t="s">
        <v>13</v>
      </c>
      <c r="K2316" s="3" t="s">
        <v>34</v>
      </c>
      <c r="L2316" s="3" t="s">
        <v>45</v>
      </c>
      <c r="M2316" s="7">
        <v>1</v>
      </c>
      <c r="N2316" s="4">
        <v>51.65</v>
      </c>
      <c r="O2316" s="5">
        <v>0.15</v>
      </c>
      <c r="P2316" s="4">
        <v>21.86</v>
      </c>
      <c r="Q2316" s="4">
        <f t="shared" si="144"/>
        <v>43.902499999999996</v>
      </c>
      <c r="R2316" s="4">
        <f t="shared" si="145"/>
        <v>21.86</v>
      </c>
      <c r="S2316" s="4">
        <f t="shared" si="146"/>
        <v>22.042499999999997</v>
      </c>
      <c r="T2316" s="6">
        <f t="shared" si="147"/>
        <v>0.50207846933545919</v>
      </c>
    </row>
    <row r="2317" spans="1:20" ht="15.6">
      <c r="A2317" s="2">
        <v>2115</v>
      </c>
      <c r="B2317" s="10">
        <v>46335</v>
      </c>
      <c r="C2317" s="3">
        <f>YEAR(SalesDataTable[[#This Row],[Order Date]])</f>
        <v>2026</v>
      </c>
      <c r="D2317" s="13" t="str">
        <f>"Q"&amp;ROUNDUP(MONTH(SalesDataTable[[#This Row],[Order Date]])/3,0)</f>
        <v>Q4</v>
      </c>
      <c r="E2317" s="13">
        <f>MONTH(SalesDataTable[[#This Row],[Order Date]])</f>
        <v>11</v>
      </c>
      <c r="F2317" s="3" t="str">
        <f>TEXT(SalesDataTable[[#This Row],[Order Date]],"mmm")</f>
        <v>Nov</v>
      </c>
      <c r="G2317" s="3" t="s">
        <v>6</v>
      </c>
      <c r="H2317" s="3" t="s">
        <v>43</v>
      </c>
      <c r="I2317" s="3" t="s">
        <v>2</v>
      </c>
      <c r="J2317" s="3" t="s">
        <v>13</v>
      </c>
      <c r="K2317" s="3" t="s">
        <v>4</v>
      </c>
      <c r="L2317" s="3" t="s">
        <v>5</v>
      </c>
      <c r="M2317" s="7">
        <v>5</v>
      </c>
      <c r="N2317" s="4">
        <v>82.96</v>
      </c>
      <c r="O2317" s="5">
        <v>0</v>
      </c>
      <c r="P2317" s="4">
        <v>43.55</v>
      </c>
      <c r="Q2317" s="4">
        <f t="shared" si="144"/>
        <v>414.79999999999995</v>
      </c>
      <c r="R2317" s="4">
        <f t="shared" si="145"/>
        <v>217.75</v>
      </c>
      <c r="S2317" s="4">
        <f t="shared" si="146"/>
        <v>197.04999999999995</v>
      </c>
      <c r="T2317" s="6">
        <f t="shared" si="147"/>
        <v>0.47504821600771452</v>
      </c>
    </row>
    <row r="2318" spans="1:20" ht="15.6">
      <c r="A2318" s="2">
        <v>2437</v>
      </c>
      <c r="B2318" s="10">
        <v>46335</v>
      </c>
      <c r="C2318" s="3">
        <f>YEAR(SalesDataTable[[#This Row],[Order Date]])</f>
        <v>2026</v>
      </c>
      <c r="D2318" s="13" t="str">
        <f>"Q"&amp;ROUNDUP(MONTH(SalesDataTable[[#This Row],[Order Date]])/3,0)</f>
        <v>Q4</v>
      </c>
      <c r="E2318" s="13">
        <f>MONTH(SalesDataTable[[#This Row],[Order Date]])</f>
        <v>11</v>
      </c>
      <c r="F2318" s="3" t="str">
        <f>TEXT(SalesDataTable[[#This Row],[Order Date]],"mmm")</f>
        <v>Nov</v>
      </c>
      <c r="G2318" s="3" t="s">
        <v>20</v>
      </c>
      <c r="H2318" s="3" t="s">
        <v>21</v>
      </c>
      <c r="I2318" s="3" t="s">
        <v>28</v>
      </c>
      <c r="J2318" s="3" t="s">
        <v>16</v>
      </c>
      <c r="K2318" s="3" t="s">
        <v>9</v>
      </c>
      <c r="L2318" s="3" t="s">
        <v>46</v>
      </c>
      <c r="M2318" s="7">
        <v>1</v>
      </c>
      <c r="N2318" s="4">
        <v>70.3</v>
      </c>
      <c r="O2318" s="5">
        <v>0.05</v>
      </c>
      <c r="P2318" s="4">
        <v>33.31</v>
      </c>
      <c r="Q2318" s="4">
        <f t="shared" si="144"/>
        <v>66.784999999999997</v>
      </c>
      <c r="R2318" s="4">
        <f t="shared" si="145"/>
        <v>33.31</v>
      </c>
      <c r="S2318" s="4">
        <f t="shared" si="146"/>
        <v>33.474999999999994</v>
      </c>
      <c r="T2318" s="6">
        <f t="shared" si="147"/>
        <v>0.50123530732949007</v>
      </c>
    </row>
    <row r="2319" spans="1:20" ht="15.6">
      <c r="A2319" s="2">
        <v>3380</v>
      </c>
      <c r="B2319" s="10">
        <v>46335</v>
      </c>
      <c r="C2319" s="3">
        <f>YEAR(SalesDataTable[[#This Row],[Order Date]])</f>
        <v>2026</v>
      </c>
      <c r="D2319" s="13" t="str">
        <f>"Q"&amp;ROUNDUP(MONTH(SalesDataTable[[#This Row],[Order Date]])/3,0)</f>
        <v>Q4</v>
      </c>
      <c r="E2319" s="13">
        <f>MONTH(SalesDataTable[[#This Row],[Order Date]])</f>
        <v>11</v>
      </c>
      <c r="F2319" s="3" t="str">
        <f>TEXT(SalesDataTable[[#This Row],[Order Date]],"mmm")</f>
        <v>Nov</v>
      </c>
      <c r="G2319" s="3" t="s">
        <v>11</v>
      </c>
      <c r="H2319" s="3" t="s">
        <v>12</v>
      </c>
      <c r="I2319" s="3" t="s">
        <v>19</v>
      </c>
      <c r="J2319" s="3" t="s">
        <v>3</v>
      </c>
      <c r="K2319" s="3" t="s">
        <v>14</v>
      </c>
      <c r="L2319" s="3" t="s">
        <v>32</v>
      </c>
      <c r="M2319" s="7">
        <v>2</v>
      </c>
      <c r="N2319" s="4">
        <v>47.12</v>
      </c>
      <c r="O2319" s="5">
        <v>0.15</v>
      </c>
      <c r="P2319" s="4">
        <v>18.64</v>
      </c>
      <c r="Q2319" s="4">
        <f t="shared" si="144"/>
        <v>80.103999999999999</v>
      </c>
      <c r="R2319" s="4">
        <f t="shared" si="145"/>
        <v>37.28</v>
      </c>
      <c r="S2319" s="4">
        <f t="shared" si="146"/>
        <v>42.823999999999998</v>
      </c>
      <c r="T2319" s="6">
        <f t="shared" si="147"/>
        <v>0.5346050134824728</v>
      </c>
    </row>
    <row r="2320" spans="1:20" ht="15.6">
      <c r="A2320" s="2">
        <v>3648</v>
      </c>
      <c r="B2320" s="10">
        <v>46335</v>
      </c>
      <c r="C2320" s="3">
        <f>YEAR(SalesDataTable[[#This Row],[Order Date]])</f>
        <v>2026</v>
      </c>
      <c r="D2320" s="13" t="str">
        <f>"Q"&amp;ROUNDUP(MONTH(SalesDataTable[[#This Row],[Order Date]])/3,0)</f>
        <v>Q4</v>
      </c>
      <c r="E2320" s="13">
        <f>MONTH(SalesDataTable[[#This Row],[Order Date]])</f>
        <v>11</v>
      </c>
      <c r="F2320" s="3" t="str">
        <f>TEXT(SalesDataTable[[#This Row],[Order Date]],"mmm")</f>
        <v>Nov</v>
      </c>
      <c r="G2320" s="3" t="s">
        <v>0</v>
      </c>
      <c r="H2320" s="3" t="s">
        <v>50</v>
      </c>
      <c r="I2320" s="3" t="s">
        <v>28</v>
      </c>
      <c r="J2320" s="3" t="s">
        <v>13</v>
      </c>
      <c r="K2320" s="3" t="s">
        <v>34</v>
      </c>
      <c r="L2320" s="3" t="s">
        <v>35</v>
      </c>
      <c r="M2320" s="7">
        <v>4</v>
      </c>
      <c r="N2320" s="4">
        <v>39.82</v>
      </c>
      <c r="O2320" s="5">
        <v>0.2</v>
      </c>
      <c r="P2320" s="4">
        <v>14.98</v>
      </c>
      <c r="Q2320" s="4">
        <f t="shared" si="144"/>
        <v>127.42400000000001</v>
      </c>
      <c r="R2320" s="4">
        <f t="shared" si="145"/>
        <v>59.92</v>
      </c>
      <c r="S2320" s="4">
        <f t="shared" si="146"/>
        <v>67.504000000000005</v>
      </c>
      <c r="T2320" s="6">
        <f t="shared" si="147"/>
        <v>0.52975891511803119</v>
      </c>
    </row>
    <row r="2321" spans="1:20" ht="15.6">
      <c r="A2321" s="2">
        <v>3692</v>
      </c>
      <c r="B2321" s="10">
        <v>46335</v>
      </c>
      <c r="C2321" s="3">
        <f>YEAR(SalesDataTable[[#This Row],[Order Date]])</f>
        <v>2026</v>
      </c>
      <c r="D2321" s="13" t="str">
        <f>"Q"&amp;ROUNDUP(MONTH(SalesDataTable[[#This Row],[Order Date]])/3,0)</f>
        <v>Q4</v>
      </c>
      <c r="E2321" s="13">
        <f>MONTH(SalesDataTable[[#This Row],[Order Date]])</f>
        <v>11</v>
      </c>
      <c r="F2321" s="3" t="str">
        <f>TEXT(SalesDataTable[[#This Row],[Order Date]],"mmm")</f>
        <v>Nov</v>
      </c>
      <c r="G2321" s="3" t="s">
        <v>6</v>
      </c>
      <c r="H2321" s="3" t="s">
        <v>49</v>
      </c>
      <c r="I2321" s="3" t="s">
        <v>2</v>
      </c>
      <c r="J2321" s="3" t="s">
        <v>3</v>
      </c>
      <c r="K2321" s="3" t="s">
        <v>9</v>
      </c>
      <c r="L2321" s="3" t="s">
        <v>37</v>
      </c>
      <c r="M2321" s="7">
        <v>4</v>
      </c>
      <c r="N2321" s="4">
        <v>154.27000000000001</v>
      </c>
      <c r="O2321" s="5">
        <v>0.05</v>
      </c>
      <c r="P2321" s="4">
        <v>78.36</v>
      </c>
      <c r="Q2321" s="4">
        <f t="shared" si="144"/>
        <v>586.226</v>
      </c>
      <c r="R2321" s="4">
        <f t="shared" si="145"/>
        <v>313.44</v>
      </c>
      <c r="S2321" s="4">
        <f t="shared" si="146"/>
        <v>272.786</v>
      </c>
      <c r="T2321" s="6">
        <f t="shared" si="147"/>
        <v>0.46532565938733528</v>
      </c>
    </row>
    <row r="2322" spans="1:20" ht="15.6">
      <c r="A2322" s="2">
        <v>4406</v>
      </c>
      <c r="B2322" s="10">
        <v>46335</v>
      </c>
      <c r="C2322" s="3">
        <f>YEAR(SalesDataTable[[#This Row],[Order Date]])</f>
        <v>2026</v>
      </c>
      <c r="D2322" s="13" t="str">
        <f>"Q"&amp;ROUNDUP(MONTH(SalesDataTable[[#This Row],[Order Date]])/3,0)</f>
        <v>Q4</v>
      </c>
      <c r="E2322" s="13">
        <f>MONTH(SalesDataTable[[#This Row],[Order Date]])</f>
        <v>11</v>
      </c>
      <c r="F2322" s="3" t="str">
        <f>TEXT(SalesDataTable[[#This Row],[Order Date]],"mmm")</f>
        <v>Nov</v>
      </c>
      <c r="G2322" s="3" t="s">
        <v>0</v>
      </c>
      <c r="H2322" s="3" t="s">
        <v>1</v>
      </c>
      <c r="I2322" s="3" t="s">
        <v>2</v>
      </c>
      <c r="J2322" s="3" t="s">
        <v>13</v>
      </c>
      <c r="K2322" s="3" t="s">
        <v>9</v>
      </c>
      <c r="L2322" s="3" t="s">
        <v>17</v>
      </c>
      <c r="M2322" s="7">
        <v>1</v>
      </c>
      <c r="N2322" s="4">
        <v>143.02000000000001</v>
      </c>
      <c r="O2322" s="5">
        <v>0.1</v>
      </c>
      <c r="P2322" s="4">
        <v>79.25</v>
      </c>
      <c r="Q2322" s="4">
        <f t="shared" si="144"/>
        <v>128.71800000000002</v>
      </c>
      <c r="R2322" s="4">
        <f t="shared" si="145"/>
        <v>79.25</v>
      </c>
      <c r="S2322" s="4">
        <f t="shared" si="146"/>
        <v>49.468000000000018</v>
      </c>
      <c r="T2322" s="6">
        <f t="shared" si="147"/>
        <v>0.3843129942976119</v>
      </c>
    </row>
    <row r="2323" spans="1:20" ht="15.6">
      <c r="A2323" s="2">
        <v>4550</v>
      </c>
      <c r="B2323" s="10">
        <v>46335</v>
      </c>
      <c r="C2323" s="3">
        <f>YEAR(SalesDataTable[[#This Row],[Order Date]])</f>
        <v>2026</v>
      </c>
      <c r="D2323" s="13" t="str">
        <f>"Q"&amp;ROUNDUP(MONTH(SalesDataTable[[#This Row],[Order Date]])/3,0)</f>
        <v>Q4</v>
      </c>
      <c r="E2323" s="13">
        <f>MONTH(SalesDataTable[[#This Row],[Order Date]])</f>
        <v>11</v>
      </c>
      <c r="F2323" s="3" t="str">
        <f>TEXT(SalesDataTable[[#This Row],[Order Date]],"mmm")</f>
        <v>Nov</v>
      </c>
      <c r="G2323" s="3" t="s">
        <v>11</v>
      </c>
      <c r="H2323" s="3" t="s">
        <v>39</v>
      </c>
      <c r="I2323" s="3" t="s">
        <v>19</v>
      </c>
      <c r="J2323" s="3" t="s">
        <v>3</v>
      </c>
      <c r="K2323" s="3" t="s">
        <v>34</v>
      </c>
      <c r="L2323" s="3" t="s">
        <v>42</v>
      </c>
      <c r="M2323" s="7">
        <v>1</v>
      </c>
      <c r="N2323" s="4">
        <v>35.36</v>
      </c>
      <c r="O2323" s="5">
        <v>0</v>
      </c>
      <c r="P2323" s="4">
        <v>13.74</v>
      </c>
      <c r="Q2323" s="4">
        <f t="shared" si="144"/>
        <v>35.36</v>
      </c>
      <c r="R2323" s="4">
        <f t="shared" si="145"/>
        <v>13.74</v>
      </c>
      <c r="S2323" s="4">
        <f t="shared" si="146"/>
        <v>21.619999999999997</v>
      </c>
      <c r="T2323" s="6">
        <f t="shared" si="147"/>
        <v>0.61142533936651577</v>
      </c>
    </row>
    <row r="2324" spans="1:20" ht="15.6">
      <c r="A2324" s="2">
        <v>4855</v>
      </c>
      <c r="B2324" s="10">
        <v>46335</v>
      </c>
      <c r="C2324" s="3">
        <f>YEAR(SalesDataTable[[#This Row],[Order Date]])</f>
        <v>2026</v>
      </c>
      <c r="D2324" s="13" t="str">
        <f>"Q"&amp;ROUNDUP(MONTH(SalesDataTable[[#This Row],[Order Date]])/3,0)</f>
        <v>Q4</v>
      </c>
      <c r="E2324" s="13">
        <f>MONTH(SalesDataTable[[#This Row],[Order Date]])</f>
        <v>11</v>
      </c>
      <c r="F2324" s="3" t="str">
        <f>TEXT(SalesDataTable[[#This Row],[Order Date]],"mmm")</f>
        <v>Nov</v>
      </c>
      <c r="G2324" s="3" t="s">
        <v>6</v>
      </c>
      <c r="H2324" s="3" t="s">
        <v>27</v>
      </c>
      <c r="I2324" s="3" t="s">
        <v>2</v>
      </c>
      <c r="J2324" s="3" t="s">
        <v>3</v>
      </c>
      <c r="K2324" s="3" t="s">
        <v>9</v>
      </c>
      <c r="L2324" s="3" t="s">
        <v>37</v>
      </c>
      <c r="M2324" s="7">
        <v>1</v>
      </c>
      <c r="N2324" s="4">
        <v>156.82</v>
      </c>
      <c r="O2324" s="5">
        <v>0.1</v>
      </c>
      <c r="P2324" s="4">
        <v>77.12</v>
      </c>
      <c r="Q2324" s="4">
        <f t="shared" si="144"/>
        <v>141.13800000000001</v>
      </c>
      <c r="R2324" s="4">
        <f t="shared" si="145"/>
        <v>77.12</v>
      </c>
      <c r="S2324" s="4">
        <f t="shared" si="146"/>
        <v>64.018000000000001</v>
      </c>
      <c r="T2324" s="6">
        <f t="shared" si="147"/>
        <v>0.45358443509189589</v>
      </c>
    </row>
    <row r="2325" spans="1:20" ht="15.6">
      <c r="A2325" s="2">
        <v>5151</v>
      </c>
      <c r="B2325" s="10">
        <v>46335</v>
      </c>
      <c r="C2325" s="3">
        <f>YEAR(SalesDataTable[[#This Row],[Order Date]])</f>
        <v>2026</v>
      </c>
      <c r="D2325" s="13" t="str">
        <f>"Q"&amp;ROUNDUP(MONTH(SalesDataTable[[#This Row],[Order Date]])/3,0)</f>
        <v>Q4</v>
      </c>
      <c r="E2325" s="13">
        <f>MONTH(SalesDataTable[[#This Row],[Order Date]])</f>
        <v>11</v>
      </c>
      <c r="F2325" s="3" t="str">
        <f>TEXT(SalesDataTable[[#This Row],[Order Date]],"mmm")</f>
        <v>Nov</v>
      </c>
      <c r="G2325" s="3" t="s">
        <v>11</v>
      </c>
      <c r="H2325" s="3" t="s">
        <v>52</v>
      </c>
      <c r="I2325" s="3" t="s">
        <v>8</v>
      </c>
      <c r="J2325" s="3" t="s">
        <v>16</v>
      </c>
      <c r="K2325" s="3" t="s">
        <v>34</v>
      </c>
      <c r="L2325" s="3" t="s">
        <v>35</v>
      </c>
      <c r="M2325" s="7">
        <v>10</v>
      </c>
      <c r="N2325" s="4">
        <v>40.98</v>
      </c>
      <c r="O2325" s="5">
        <v>0.1</v>
      </c>
      <c r="P2325" s="4">
        <v>14.6</v>
      </c>
      <c r="Q2325" s="4">
        <f t="shared" si="144"/>
        <v>368.82</v>
      </c>
      <c r="R2325" s="4">
        <f t="shared" si="145"/>
        <v>146</v>
      </c>
      <c r="S2325" s="4">
        <f t="shared" si="146"/>
        <v>222.82</v>
      </c>
      <c r="T2325" s="6">
        <f t="shared" si="147"/>
        <v>0.60414294235670518</v>
      </c>
    </row>
    <row r="2326" spans="1:20" ht="15.6">
      <c r="A2326" s="2">
        <v>5189</v>
      </c>
      <c r="B2326" s="10">
        <v>46335</v>
      </c>
      <c r="C2326" s="3">
        <f>YEAR(SalesDataTable[[#This Row],[Order Date]])</f>
        <v>2026</v>
      </c>
      <c r="D2326" s="13" t="str">
        <f>"Q"&amp;ROUNDUP(MONTH(SalesDataTable[[#This Row],[Order Date]])/3,0)</f>
        <v>Q4</v>
      </c>
      <c r="E2326" s="13">
        <f>MONTH(SalesDataTable[[#This Row],[Order Date]])</f>
        <v>11</v>
      </c>
      <c r="F2326" s="3" t="str">
        <f>TEXT(SalesDataTable[[#This Row],[Order Date]],"mmm")</f>
        <v>Nov</v>
      </c>
      <c r="G2326" s="3" t="s">
        <v>20</v>
      </c>
      <c r="H2326" s="3" t="s">
        <v>33</v>
      </c>
      <c r="I2326" s="3" t="s">
        <v>19</v>
      </c>
      <c r="J2326" s="3" t="s">
        <v>13</v>
      </c>
      <c r="K2326" s="3" t="s">
        <v>9</v>
      </c>
      <c r="L2326" s="3" t="s">
        <v>17</v>
      </c>
      <c r="M2326" s="7">
        <v>3</v>
      </c>
      <c r="N2326" s="4">
        <v>144.22999999999999</v>
      </c>
      <c r="O2326" s="5">
        <v>0</v>
      </c>
      <c r="P2326" s="4">
        <v>80.959999999999994</v>
      </c>
      <c r="Q2326" s="4">
        <f t="shared" si="144"/>
        <v>432.68999999999994</v>
      </c>
      <c r="R2326" s="4">
        <f t="shared" si="145"/>
        <v>242.88</v>
      </c>
      <c r="S2326" s="4">
        <f t="shared" si="146"/>
        <v>189.80999999999995</v>
      </c>
      <c r="T2326" s="6">
        <f t="shared" si="147"/>
        <v>0.43867433959647778</v>
      </c>
    </row>
    <row r="2327" spans="1:20" ht="15.6">
      <c r="A2327" s="2">
        <v>726</v>
      </c>
      <c r="B2327" s="10">
        <v>46336</v>
      </c>
      <c r="C2327" s="3">
        <f>YEAR(SalesDataTable[[#This Row],[Order Date]])</f>
        <v>2026</v>
      </c>
      <c r="D2327" s="13" t="str">
        <f>"Q"&amp;ROUNDUP(MONTH(SalesDataTable[[#This Row],[Order Date]])/3,0)</f>
        <v>Q4</v>
      </c>
      <c r="E2327" s="13">
        <f>MONTH(SalesDataTable[[#This Row],[Order Date]])</f>
        <v>11</v>
      </c>
      <c r="F2327" s="3" t="str">
        <f>TEXT(SalesDataTable[[#This Row],[Order Date]],"mmm")</f>
        <v>Nov</v>
      </c>
      <c r="G2327" s="3" t="s">
        <v>20</v>
      </c>
      <c r="H2327" s="3" t="s">
        <v>31</v>
      </c>
      <c r="I2327" s="3" t="s">
        <v>2</v>
      </c>
      <c r="J2327" s="3" t="s">
        <v>13</v>
      </c>
      <c r="K2327" s="3" t="s">
        <v>9</v>
      </c>
      <c r="L2327" s="3" t="s">
        <v>10</v>
      </c>
      <c r="M2327" s="7">
        <v>1</v>
      </c>
      <c r="N2327" s="4">
        <v>90.23</v>
      </c>
      <c r="O2327" s="5">
        <v>0</v>
      </c>
      <c r="P2327" s="4">
        <v>44.06</v>
      </c>
      <c r="Q2327" s="4">
        <f t="shared" si="144"/>
        <v>90.23</v>
      </c>
      <c r="R2327" s="4">
        <f t="shared" si="145"/>
        <v>44.06</v>
      </c>
      <c r="S2327" s="4">
        <f t="shared" si="146"/>
        <v>46.17</v>
      </c>
      <c r="T2327" s="6">
        <f t="shared" si="147"/>
        <v>0.51169234179319512</v>
      </c>
    </row>
    <row r="2328" spans="1:20" ht="15.6">
      <c r="A2328" s="2">
        <v>2154</v>
      </c>
      <c r="B2328" s="10">
        <v>46336</v>
      </c>
      <c r="C2328" s="3">
        <f>YEAR(SalesDataTable[[#This Row],[Order Date]])</f>
        <v>2026</v>
      </c>
      <c r="D2328" s="13" t="str">
        <f>"Q"&amp;ROUNDUP(MONTH(SalesDataTable[[#This Row],[Order Date]])/3,0)</f>
        <v>Q4</v>
      </c>
      <c r="E2328" s="13">
        <f>MONTH(SalesDataTable[[#This Row],[Order Date]])</f>
        <v>11</v>
      </c>
      <c r="F2328" s="3" t="str">
        <f>TEXT(SalesDataTable[[#This Row],[Order Date]],"mmm")</f>
        <v>Nov</v>
      </c>
      <c r="G2328" s="3" t="s">
        <v>20</v>
      </c>
      <c r="H2328" s="3" t="s">
        <v>31</v>
      </c>
      <c r="I2328" s="3" t="s">
        <v>2</v>
      </c>
      <c r="J2328" s="3" t="s">
        <v>13</v>
      </c>
      <c r="K2328" s="3" t="s">
        <v>9</v>
      </c>
      <c r="L2328" s="3" t="s">
        <v>37</v>
      </c>
      <c r="M2328" s="7">
        <v>5</v>
      </c>
      <c r="N2328" s="4">
        <v>152.82</v>
      </c>
      <c r="O2328" s="5">
        <v>0.1</v>
      </c>
      <c r="P2328" s="4">
        <v>80.09</v>
      </c>
      <c r="Q2328" s="4">
        <f t="shared" si="144"/>
        <v>687.68999999999994</v>
      </c>
      <c r="R2328" s="4">
        <f t="shared" si="145"/>
        <v>400.45000000000005</v>
      </c>
      <c r="S2328" s="4">
        <f t="shared" si="146"/>
        <v>287.2399999999999</v>
      </c>
      <c r="T2328" s="6">
        <f t="shared" si="147"/>
        <v>0.417688202533118</v>
      </c>
    </row>
    <row r="2329" spans="1:20" ht="15.6">
      <c r="A2329" s="2">
        <v>4403</v>
      </c>
      <c r="B2329" s="10">
        <v>46336</v>
      </c>
      <c r="C2329" s="3">
        <f>YEAR(SalesDataTable[[#This Row],[Order Date]])</f>
        <v>2026</v>
      </c>
      <c r="D2329" s="13" t="str">
        <f>"Q"&amp;ROUNDUP(MONTH(SalesDataTable[[#This Row],[Order Date]])/3,0)</f>
        <v>Q4</v>
      </c>
      <c r="E2329" s="13">
        <f>MONTH(SalesDataTable[[#This Row],[Order Date]])</f>
        <v>11</v>
      </c>
      <c r="F2329" s="3" t="str">
        <f>TEXT(SalesDataTable[[#This Row],[Order Date]],"mmm")</f>
        <v>Nov</v>
      </c>
      <c r="G2329" s="3" t="s">
        <v>0</v>
      </c>
      <c r="H2329" s="3" t="s">
        <v>1</v>
      </c>
      <c r="I2329" s="3" t="s">
        <v>2</v>
      </c>
      <c r="J2329" s="3" t="s">
        <v>16</v>
      </c>
      <c r="K2329" s="3" t="s">
        <v>14</v>
      </c>
      <c r="L2329" s="3" t="s">
        <v>15</v>
      </c>
      <c r="M2329" s="7">
        <v>2</v>
      </c>
      <c r="N2329" s="4">
        <v>36.61</v>
      </c>
      <c r="O2329" s="5">
        <v>0.05</v>
      </c>
      <c r="P2329" s="4">
        <v>13.31</v>
      </c>
      <c r="Q2329" s="4">
        <f t="shared" si="144"/>
        <v>69.558999999999997</v>
      </c>
      <c r="R2329" s="4">
        <f t="shared" si="145"/>
        <v>26.62</v>
      </c>
      <c r="S2329" s="4">
        <f t="shared" si="146"/>
        <v>42.938999999999993</v>
      </c>
      <c r="T2329" s="6">
        <f t="shared" si="147"/>
        <v>0.61730329648212301</v>
      </c>
    </row>
    <row r="2330" spans="1:20" ht="15.6">
      <c r="A2330" s="2">
        <v>4924</v>
      </c>
      <c r="B2330" s="10">
        <v>46336</v>
      </c>
      <c r="C2330" s="3">
        <f>YEAR(SalesDataTable[[#This Row],[Order Date]])</f>
        <v>2026</v>
      </c>
      <c r="D2330" s="13" t="str">
        <f>"Q"&amp;ROUNDUP(MONTH(SalesDataTable[[#This Row],[Order Date]])/3,0)</f>
        <v>Q4</v>
      </c>
      <c r="E2330" s="13">
        <f>MONTH(SalesDataTable[[#This Row],[Order Date]])</f>
        <v>11</v>
      </c>
      <c r="F2330" s="3" t="str">
        <f>TEXT(SalesDataTable[[#This Row],[Order Date]],"mmm")</f>
        <v>Nov</v>
      </c>
      <c r="G2330" s="3" t="s">
        <v>20</v>
      </c>
      <c r="H2330" s="3" t="s">
        <v>33</v>
      </c>
      <c r="I2330" s="3" t="s">
        <v>8</v>
      </c>
      <c r="J2330" s="3" t="s">
        <v>16</v>
      </c>
      <c r="K2330" s="3" t="s">
        <v>9</v>
      </c>
      <c r="L2330" s="3" t="s">
        <v>37</v>
      </c>
      <c r="M2330" s="7">
        <v>12</v>
      </c>
      <c r="N2330" s="4">
        <v>150.75</v>
      </c>
      <c r="O2330" s="5">
        <v>0.1</v>
      </c>
      <c r="P2330" s="4">
        <v>80.569999999999993</v>
      </c>
      <c r="Q2330" s="4">
        <f t="shared" si="144"/>
        <v>1628.1000000000001</v>
      </c>
      <c r="R2330" s="4">
        <f t="shared" si="145"/>
        <v>966.83999999999992</v>
      </c>
      <c r="S2330" s="4">
        <f t="shared" si="146"/>
        <v>661.26000000000022</v>
      </c>
      <c r="T2330" s="6">
        <f t="shared" si="147"/>
        <v>0.40615441311958733</v>
      </c>
    </row>
    <row r="2331" spans="1:20" ht="15.6">
      <c r="A2331" s="2">
        <v>25</v>
      </c>
      <c r="B2331" s="10">
        <v>46337</v>
      </c>
      <c r="C2331" s="3">
        <f>YEAR(SalesDataTable[[#This Row],[Order Date]])</f>
        <v>2026</v>
      </c>
      <c r="D2331" s="13" t="str">
        <f>"Q"&amp;ROUNDUP(MONTH(SalesDataTable[[#This Row],[Order Date]])/3,0)</f>
        <v>Q4</v>
      </c>
      <c r="E2331" s="13">
        <f>MONTH(SalesDataTable[[#This Row],[Order Date]])</f>
        <v>11</v>
      </c>
      <c r="F2331" s="3" t="str">
        <f>TEXT(SalesDataTable[[#This Row],[Order Date]],"mmm")</f>
        <v>Nov</v>
      </c>
      <c r="G2331" s="3" t="s">
        <v>0</v>
      </c>
      <c r="H2331" s="3" t="s">
        <v>1</v>
      </c>
      <c r="I2331" s="3" t="s">
        <v>2</v>
      </c>
      <c r="J2331" s="3" t="s">
        <v>3</v>
      </c>
      <c r="K2331" s="3" t="s">
        <v>9</v>
      </c>
      <c r="L2331" s="3" t="s">
        <v>17</v>
      </c>
      <c r="M2331" s="7">
        <v>1</v>
      </c>
      <c r="N2331" s="4">
        <v>145.83000000000001</v>
      </c>
      <c r="O2331" s="5">
        <v>0.1</v>
      </c>
      <c r="P2331" s="4">
        <v>79.14</v>
      </c>
      <c r="Q2331" s="4">
        <f t="shared" si="144"/>
        <v>131.24700000000001</v>
      </c>
      <c r="R2331" s="4">
        <f t="shared" si="145"/>
        <v>79.14</v>
      </c>
      <c r="S2331" s="4">
        <f t="shared" si="146"/>
        <v>52.107000000000014</v>
      </c>
      <c r="T2331" s="6">
        <f t="shared" si="147"/>
        <v>0.39701478890946085</v>
      </c>
    </row>
    <row r="2332" spans="1:20" ht="15.6">
      <c r="A2332" s="2">
        <v>252</v>
      </c>
      <c r="B2332" s="10">
        <v>46337</v>
      </c>
      <c r="C2332" s="3">
        <f>YEAR(SalesDataTable[[#This Row],[Order Date]])</f>
        <v>2026</v>
      </c>
      <c r="D2332" s="13" t="str">
        <f>"Q"&amp;ROUNDUP(MONTH(SalesDataTable[[#This Row],[Order Date]])/3,0)</f>
        <v>Q4</v>
      </c>
      <c r="E2332" s="13">
        <f>MONTH(SalesDataTable[[#This Row],[Order Date]])</f>
        <v>11</v>
      </c>
      <c r="F2332" s="3" t="str">
        <f>TEXT(SalesDataTable[[#This Row],[Order Date]],"mmm")</f>
        <v>Nov</v>
      </c>
      <c r="G2332" s="3" t="s">
        <v>0</v>
      </c>
      <c r="H2332" s="3" t="s">
        <v>1</v>
      </c>
      <c r="I2332" s="3" t="s">
        <v>2</v>
      </c>
      <c r="J2332" s="3" t="s">
        <v>3</v>
      </c>
      <c r="K2332" s="3" t="s">
        <v>14</v>
      </c>
      <c r="L2332" s="3" t="s">
        <v>48</v>
      </c>
      <c r="M2332" s="7">
        <v>4</v>
      </c>
      <c r="N2332" s="4">
        <v>162.04</v>
      </c>
      <c r="O2332" s="5">
        <v>0</v>
      </c>
      <c r="P2332" s="4">
        <v>85.77</v>
      </c>
      <c r="Q2332" s="4">
        <f t="shared" si="144"/>
        <v>648.16</v>
      </c>
      <c r="R2332" s="4">
        <f t="shared" si="145"/>
        <v>343.08</v>
      </c>
      <c r="S2332" s="4">
        <f t="shared" si="146"/>
        <v>305.08</v>
      </c>
      <c r="T2332" s="6">
        <f t="shared" si="147"/>
        <v>0.47068625030856581</v>
      </c>
    </row>
    <row r="2333" spans="1:20" ht="15.6">
      <c r="A2333" s="2">
        <v>1203</v>
      </c>
      <c r="B2333" s="10">
        <v>46337</v>
      </c>
      <c r="C2333" s="3">
        <f>YEAR(SalesDataTable[[#This Row],[Order Date]])</f>
        <v>2026</v>
      </c>
      <c r="D2333" s="13" t="str">
        <f>"Q"&amp;ROUNDUP(MONTH(SalesDataTable[[#This Row],[Order Date]])/3,0)</f>
        <v>Q4</v>
      </c>
      <c r="E2333" s="13">
        <f>MONTH(SalesDataTable[[#This Row],[Order Date]])</f>
        <v>11</v>
      </c>
      <c r="F2333" s="3" t="str">
        <f>TEXT(SalesDataTable[[#This Row],[Order Date]],"mmm")</f>
        <v>Nov</v>
      </c>
      <c r="G2333" s="3" t="s">
        <v>20</v>
      </c>
      <c r="H2333" s="3" t="s">
        <v>33</v>
      </c>
      <c r="I2333" s="3" t="s">
        <v>19</v>
      </c>
      <c r="J2333" s="3" t="s">
        <v>3</v>
      </c>
      <c r="K2333" s="3" t="s">
        <v>9</v>
      </c>
      <c r="L2333" s="3" t="s">
        <v>17</v>
      </c>
      <c r="M2333" s="7">
        <v>2</v>
      </c>
      <c r="N2333" s="4">
        <v>141.33000000000001</v>
      </c>
      <c r="O2333" s="5">
        <v>0.05</v>
      </c>
      <c r="P2333" s="4">
        <v>79.739999999999995</v>
      </c>
      <c r="Q2333" s="4">
        <f t="shared" si="144"/>
        <v>268.52699999999999</v>
      </c>
      <c r="R2333" s="4">
        <f t="shared" si="145"/>
        <v>159.47999999999999</v>
      </c>
      <c r="S2333" s="4">
        <f t="shared" si="146"/>
        <v>109.047</v>
      </c>
      <c r="T2333" s="6">
        <f t="shared" si="147"/>
        <v>0.40609324202035552</v>
      </c>
    </row>
    <row r="2334" spans="1:20" ht="15.6">
      <c r="A2334" s="2">
        <v>1567</v>
      </c>
      <c r="B2334" s="10">
        <v>46337</v>
      </c>
      <c r="C2334" s="3">
        <f>YEAR(SalesDataTable[[#This Row],[Order Date]])</f>
        <v>2026</v>
      </c>
      <c r="D2334" s="13" t="str">
        <f>"Q"&amp;ROUNDUP(MONTH(SalesDataTable[[#This Row],[Order Date]])/3,0)</f>
        <v>Q4</v>
      </c>
      <c r="E2334" s="13">
        <f>MONTH(SalesDataTable[[#This Row],[Order Date]])</f>
        <v>11</v>
      </c>
      <c r="F2334" s="3" t="str">
        <f>TEXT(SalesDataTable[[#This Row],[Order Date]],"mmm")</f>
        <v>Nov</v>
      </c>
      <c r="G2334" s="3" t="s">
        <v>11</v>
      </c>
      <c r="H2334" s="3" t="s">
        <v>52</v>
      </c>
      <c r="I2334" s="3" t="s">
        <v>2</v>
      </c>
      <c r="J2334" s="3" t="s">
        <v>3</v>
      </c>
      <c r="K2334" s="3" t="s">
        <v>23</v>
      </c>
      <c r="L2334" s="3" t="s">
        <v>51</v>
      </c>
      <c r="M2334" s="7">
        <v>1</v>
      </c>
      <c r="N2334" s="4">
        <v>125.11</v>
      </c>
      <c r="O2334" s="5">
        <v>0.1</v>
      </c>
      <c r="P2334" s="4">
        <v>61.65</v>
      </c>
      <c r="Q2334" s="4">
        <f t="shared" si="144"/>
        <v>112.599</v>
      </c>
      <c r="R2334" s="4">
        <f t="shared" si="145"/>
        <v>61.65</v>
      </c>
      <c r="S2334" s="4">
        <f t="shared" si="146"/>
        <v>50.949000000000005</v>
      </c>
      <c r="T2334" s="6">
        <f t="shared" si="147"/>
        <v>0.45248181600191834</v>
      </c>
    </row>
    <row r="2335" spans="1:20" ht="15.6">
      <c r="A2335" s="2">
        <v>2060</v>
      </c>
      <c r="B2335" s="10">
        <v>46337</v>
      </c>
      <c r="C2335" s="3">
        <f>YEAR(SalesDataTable[[#This Row],[Order Date]])</f>
        <v>2026</v>
      </c>
      <c r="D2335" s="13" t="str">
        <f>"Q"&amp;ROUNDUP(MONTH(SalesDataTable[[#This Row],[Order Date]])/3,0)</f>
        <v>Q4</v>
      </c>
      <c r="E2335" s="13">
        <f>MONTH(SalesDataTable[[#This Row],[Order Date]])</f>
        <v>11</v>
      </c>
      <c r="F2335" s="3" t="str">
        <f>TEXT(SalesDataTable[[#This Row],[Order Date]],"mmm")</f>
        <v>Nov</v>
      </c>
      <c r="G2335" s="3" t="s">
        <v>11</v>
      </c>
      <c r="H2335" s="3" t="s">
        <v>25</v>
      </c>
      <c r="I2335" s="3" t="s">
        <v>2</v>
      </c>
      <c r="J2335" s="3" t="s">
        <v>16</v>
      </c>
      <c r="K2335" s="3" t="s">
        <v>23</v>
      </c>
      <c r="L2335" s="3" t="s">
        <v>51</v>
      </c>
      <c r="M2335" s="7">
        <v>3</v>
      </c>
      <c r="N2335" s="4">
        <v>124.55</v>
      </c>
      <c r="O2335" s="5">
        <v>0.15</v>
      </c>
      <c r="P2335" s="4">
        <v>60.68</v>
      </c>
      <c r="Q2335" s="4">
        <f t="shared" si="144"/>
        <v>317.60249999999996</v>
      </c>
      <c r="R2335" s="4">
        <f t="shared" si="145"/>
        <v>182.04</v>
      </c>
      <c r="S2335" s="4">
        <f t="shared" si="146"/>
        <v>135.56249999999997</v>
      </c>
      <c r="T2335" s="6">
        <f t="shared" si="147"/>
        <v>0.42683070819656643</v>
      </c>
    </row>
    <row r="2336" spans="1:20" ht="15.6">
      <c r="A2336" s="2">
        <v>2485</v>
      </c>
      <c r="B2336" s="10">
        <v>46337</v>
      </c>
      <c r="C2336" s="3">
        <f>YEAR(SalesDataTable[[#This Row],[Order Date]])</f>
        <v>2026</v>
      </c>
      <c r="D2336" s="13" t="str">
        <f>"Q"&amp;ROUNDUP(MONTH(SalesDataTable[[#This Row],[Order Date]])/3,0)</f>
        <v>Q4</v>
      </c>
      <c r="E2336" s="13">
        <f>MONTH(SalesDataTable[[#This Row],[Order Date]])</f>
        <v>11</v>
      </c>
      <c r="F2336" s="3" t="str">
        <f>TEXT(SalesDataTable[[#This Row],[Order Date]],"mmm")</f>
        <v>Nov</v>
      </c>
      <c r="G2336" s="3" t="s">
        <v>11</v>
      </c>
      <c r="H2336" s="3" t="s">
        <v>39</v>
      </c>
      <c r="I2336" s="3" t="s">
        <v>19</v>
      </c>
      <c r="J2336" s="3" t="s">
        <v>3</v>
      </c>
      <c r="K2336" s="3" t="s">
        <v>9</v>
      </c>
      <c r="L2336" s="3" t="s">
        <v>17</v>
      </c>
      <c r="M2336" s="7">
        <v>1</v>
      </c>
      <c r="N2336" s="4">
        <v>143.77000000000001</v>
      </c>
      <c r="O2336" s="5">
        <v>0.1</v>
      </c>
      <c r="P2336" s="4">
        <v>81.02</v>
      </c>
      <c r="Q2336" s="4">
        <f t="shared" si="144"/>
        <v>129.393</v>
      </c>
      <c r="R2336" s="4">
        <f t="shared" si="145"/>
        <v>81.02</v>
      </c>
      <c r="S2336" s="4">
        <f t="shared" si="146"/>
        <v>48.373000000000005</v>
      </c>
      <c r="T2336" s="6">
        <f t="shared" si="147"/>
        <v>0.3738455712441941</v>
      </c>
    </row>
    <row r="2337" spans="1:20" ht="15.6">
      <c r="A2337" s="2">
        <v>3101</v>
      </c>
      <c r="B2337" s="10">
        <v>46337</v>
      </c>
      <c r="C2337" s="3">
        <f>YEAR(SalesDataTable[[#This Row],[Order Date]])</f>
        <v>2026</v>
      </c>
      <c r="D2337" s="13" t="str">
        <f>"Q"&amp;ROUNDUP(MONTH(SalesDataTable[[#This Row],[Order Date]])/3,0)</f>
        <v>Q4</v>
      </c>
      <c r="E2337" s="13">
        <f>MONTH(SalesDataTable[[#This Row],[Order Date]])</f>
        <v>11</v>
      </c>
      <c r="F2337" s="3" t="str">
        <f>TEXT(SalesDataTable[[#This Row],[Order Date]],"mmm")</f>
        <v>Nov</v>
      </c>
      <c r="G2337" s="3" t="s">
        <v>20</v>
      </c>
      <c r="H2337" s="3" t="s">
        <v>33</v>
      </c>
      <c r="I2337" s="3" t="s">
        <v>2</v>
      </c>
      <c r="J2337" s="3" t="s">
        <v>13</v>
      </c>
      <c r="K2337" s="3" t="s">
        <v>23</v>
      </c>
      <c r="L2337" s="3" t="s">
        <v>51</v>
      </c>
      <c r="M2337" s="7">
        <v>3</v>
      </c>
      <c r="N2337" s="4">
        <v>124.72</v>
      </c>
      <c r="O2337" s="5">
        <v>0.15</v>
      </c>
      <c r="P2337" s="4">
        <v>60.35</v>
      </c>
      <c r="Q2337" s="4">
        <f t="shared" si="144"/>
        <v>318.03599999999994</v>
      </c>
      <c r="R2337" s="4">
        <f t="shared" si="145"/>
        <v>181.05</v>
      </c>
      <c r="S2337" s="4">
        <f t="shared" si="146"/>
        <v>136.98599999999993</v>
      </c>
      <c r="T2337" s="6">
        <f t="shared" si="147"/>
        <v>0.4307248236048748</v>
      </c>
    </row>
    <row r="2338" spans="1:20" ht="15.6">
      <c r="A2338" s="2">
        <v>3165</v>
      </c>
      <c r="B2338" s="10">
        <v>46337</v>
      </c>
      <c r="C2338" s="3">
        <f>YEAR(SalesDataTable[[#This Row],[Order Date]])</f>
        <v>2026</v>
      </c>
      <c r="D2338" s="13" t="str">
        <f>"Q"&amp;ROUNDUP(MONTH(SalesDataTable[[#This Row],[Order Date]])/3,0)</f>
        <v>Q4</v>
      </c>
      <c r="E2338" s="13">
        <f>MONTH(SalesDataTable[[#This Row],[Order Date]])</f>
        <v>11</v>
      </c>
      <c r="F2338" s="3" t="str">
        <f>TEXT(SalesDataTable[[#This Row],[Order Date]],"mmm")</f>
        <v>Nov</v>
      </c>
      <c r="G2338" s="3" t="s">
        <v>11</v>
      </c>
      <c r="H2338" s="3" t="s">
        <v>12</v>
      </c>
      <c r="I2338" s="3" t="s">
        <v>19</v>
      </c>
      <c r="J2338" s="3" t="s">
        <v>3</v>
      </c>
      <c r="K2338" s="3" t="s">
        <v>34</v>
      </c>
      <c r="L2338" s="3" t="s">
        <v>42</v>
      </c>
      <c r="M2338" s="7">
        <v>1</v>
      </c>
      <c r="N2338" s="4">
        <v>35.729999999999997</v>
      </c>
      <c r="O2338" s="5">
        <v>0.1</v>
      </c>
      <c r="P2338" s="4">
        <v>14.15</v>
      </c>
      <c r="Q2338" s="4">
        <f t="shared" si="144"/>
        <v>32.156999999999996</v>
      </c>
      <c r="R2338" s="4">
        <f t="shared" si="145"/>
        <v>14.15</v>
      </c>
      <c r="S2338" s="4">
        <f t="shared" si="146"/>
        <v>18.006999999999998</v>
      </c>
      <c r="T2338" s="6">
        <f t="shared" si="147"/>
        <v>0.55997139036601673</v>
      </c>
    </row>
    <row r="2339" spans="1:20" ht="15.6">
      <c r="A2339" s="2">
        <v>4179</v>
      </c>
      <c r="B2339" s="10">
        <v>46337</v>
      </c>
      <c r="C2339" s="3">
        <f>YEAR(SalesDataTable[[#This Row],[Order Date]])</f>
        <v>2026</v>
      </c>
      <c r="D2339" s="13" t="str">
        <f>"Q"&amp;ROUNDUP(MONTH(SalesDataTable[[#This Row],[Order Date]])/3,0)</f>
        <v>Q4</v>
      </c>
      <c r="E2339" s="13">
        <f>MONTH(SalesDataTable[[#This Row],[Order Date]])</f>
        <v>11</v>
      </c>
      <c r="F2339" s="3" t="str">
        <f>TEXT(SalesDataTable[[#This Row],[Order Date]],"mmm")</f>
        <v>Nov</v>
      </c>
      <c r="G2339" s="3" t="s">
        <v>11</v>
      </c>
      <c r="H2339" s="3" t="s">
        <v>18</v>
      </c>
      <c r="I2339" s="3" t="s">
        <v>19</v>
      </c>
      <c r="J2339" s="3" t="s">
        <v>16</v>
      </c>
      <c r="K2339" s="3" t="s">
        <v>14</v>
      </c>
      <c r="L2339" s="3" t="s">
        <v>48</v>
      </c>
      <c r="M2339" s="7">
        <v>2</v>
      </c>
      <c r="N2339" s="4">
        <v>166.1</v>
      </c>
      <c r="O2339" s="5">
        <v>0.05</v>
      </c>
      <c r="P2339" s="4">
        <v>88.2</v>
      </c>
      <c r="Q2339" s="4">
        <f t="shared" si="144"/>
        <v>315.58999999999997</v>
      </c>
      <c r="R2339" s="4">
        <f t="shared" si="145"/>
        <v>176.4</v>
      </c>
      <c r="S2339" s="4">
        <f t="shared" si="146"/>
        <v>139.18999999999997</v>
      </c>
      <c r="T2339" s="6">
        <f t="shared" si="147"/>
        <v>0.44104692797617157</v>
      </c>
    </row>
    <row r="2340" spans="1:20" ht="15.6">
      <c r="A2340" s="2">
        <v>4829</v>
      </c>
      <c r="B2340" s="10">
        <v>46337</v>
      </c>
      <c r="C2340" s="3">
        <f>YEAR(SalesDataTable[[#This Row],[Order Date]])</f>
        <v>2026</v>
      </c>
      <c r="D2340" s="13" t="str">
        <f>"Q"&amp;ROUNDUP(MONTH(SalesDataTable[[#This Row],[Order Date]])/3,0)</f>
        <v>Q4</v>
      </c>
      <c r="E2340" s="13">
        <f>MONTH(SalesDataTable[[#This Row],[Order Date]])</f>
        <v>11</v>
      </c>
      <c r="F2340" s="3" t="str">
        <f>TEXT(SalesDataTable[[#This Row],[Order Date]],"mmm")</f>
        <v>Nov</v>
      </c>
      <c r="G2340" s="3" t="s">
        <v>11</v>
      </c>
      <c r="H2340" s="3" t="s">
        <v>52</v>
      </c>
      <c r="I2340" s="3" t="s">
        <v>28</v>
      </c>
      <c r="J2340" s="3" t="s">
        <v>13</v>
      </c>
      <c r="K2340" s="3" t="s">
        <v>4</v>
      </c>
      <c r="L2340" s="3" t="s">
        <v>5</v>
      </c>
      <c r="M2340" s="7">
        <v>2</v>
      </c>
      <c r="N2340" s="4">
        <v>81.27</v>
      </c>
      <c r="O2340" s="5">
        <v>0.05</v>
      </c>
      <c r="P2340" s="4">
        <v>43.04</v>
      </c>
      <c r="Q2340" s="4">
        <f t="shared" si="144"/>
        <v>154.41299999999998</v>
      </c>
      <c r="R2340" s="4">
        <f t="shared" si="145"/>
        <v>86.08</v>
      </c>
      <c r="S2340" s="4">
        <f t="shared" si="146"/>
        <v>68.332999999999984</v>
      </c>
      <c r="T2340" s="6">
        <f t="shared" si="147"/>
        <v>0.44253398353765544</v>
      </c>
    </row>
    <row r="2341" spans="1:20" ht="15.6">
      <c r="A2341" s="2">
        <v>4943</v>
      </c>
      <c r="B2341" s="10">
        <v>46337</v>
      </c>
      <c r="C2341" s="3">
        <f>YEAR(SalesDataTable[[#This Row],[Order Date]])</f>
        <v>2026</v>
      </c>
      <c r="D2341" s="13" t="str">
        <f>"Q"&amp;ROUNDUP(MONTH(SalesDataTable[[#This Row],[Order Date]])/3,0)</f>
        <v>Q4</v>
      </c>
      <c r="E2341" s="13">
        <f>MONTH(SalesDataTable[[#This Row],[Order Date]])</f>
        <v>11</v>
      </c>
      <c r="F2341" s="3" t="str">
        <f>TEXT(SalesDataTable[[#This Row],[Order Date]],"mmm")</f>
        <v>Nov</v>
      </c>
      <c r="G2341" s="3" t="s">
        <v>0</v>
      </c>
      <c r="H2341" s="3" t="s">
        <v>36</v>
      </c>
      <c r="I2341" s="3" t="s">
        <v>8</v>
      </c>
      <c r="J2341" s="3" t="s">
        <v>3</v>
      </c>
      <c r="K2341" s="3" t="s">
        <v>23</v>
      </c>
      <c r="L2341" s="3" t="s">
        <v>29</v>
      </c>
      <c r="M2341" s="7">
        <v>10</v>
      </c>
      <c r="N2341" s="4">
        <v>191.98</v>
      </c>
      <c r="O2341" s="5">
        <v>0.1</v>
      </c>
      <c r="P2341" s="4">
        <v>102.73</v>
      </c>
      <c r="Q2341" s="4">
        <f t="shared" si="144"/>
        <v>1727.82</v>
      </c>
      <c r="R2341" s="4">
        <f t="shared" si="145"/>
        <v>1027.3</v>
      </c>
      <c r="S2341" s="4">
        <f t="shared" si="146"/>
        <v>700.52</v>
      </c>
      <c r="T2341" s="6">
        <f t="shared" si="147"/>
        <v>0.40543575140929033</v>
      </c>
    </row>
    <row r="2342" spans="1:20" ht="15.6">
      <c r="A2342" s="2">
        <v>887</v>
      </c>
      <c r="B2342" s="10">
        <v>46338</v>
      </c>
      <c r="C2342" s="3">
        <f>YEAR(SalesDataTable[[#This Row],[Order Date]])</f>
        <v>2026</v>
      </c>
      <c r="D2342" s="13" t="str">
        <f>"Q"&amp;ROUNDUP(MONTH(SalesDataTable[[#This Row],[Order Date]])/3,0)</f>
        <v>Q4</v>
      </c>
      <c r="E2342" s="13">
        <f>MONTH(SalesDataTable[[#This Row],[Order Date]])</f>
        <v>11</v>
      </c>
      <c r="F2342" s="3" t="str">
        <f>TEXT(SalesDataTable[[#This Row],[Order Date]],"mmm")</f>
        <v>Nov</v>
      </c>
      <c r="G2342" s="3" t="s">
        <v>20</v>
      </c>
      <c r="H2342" s="3" t="s">
        <v>33</v>
      </c>
      <c r="I2342" s="3" t="s">
        <v>19</v>
      </c>
      <c r="J2342" s="3" t="s">
        <v>3</v>
      </c>
      <c r="K2342" s="3" t="s">
        <v>9</v>
      </c>
      <c r="L2342" s="3" t="s">
        <v>10</v>
      </c>
      <c r="M2342" s="7">
        <v>6</v>
      </c>
      <c r="N2342" s="4">
        <v>89.87</v>
      </c>
      <c r="O2342" s="5">
        <v>0.2</v>
      </c>
      <c r="P2342" s="4">
        <v>44.47</v>
      </c>
      <c r="Q2342" s="4">
        <f t="shared" si="144"/>
        <v>431.37600000000003</v>
      </c>
      <c r="R2342" s="4">
        <f t="shared" si="145"/>
        <v>266.82</v>
      </c>
      <c r="S2342" s="4">
        <f t="shared" si="146"/>
        <v>164.55600000000004</v>
      </c>
      <c r="T2342" s="6">
        <f t="shared" si="147"/>
        <v>0.3814676755313231</v>
      </c>
    </row>
    <row r="2343" spans="1:20" ht="15.6">
      <c r="A2343" s="2">
        <v>1090</v>
      </c>
      <c r="B2343" s="10">
        <v>46338</v>
      </c>
      <c r="C2343" s="3">
        <f>YEAR(SalesDataTable[[#This Row],[Order Date]])</f>
        <v>2026</v>
      </c>
      <c r="D2343" s="13" t="str">
        <f>"Q"&amp;ROUNDUP(MONTH(SalesDataTable[[#This Row],[Order Date]])/3,0)</f>
        <v>Q4</v>
      </c>
      <c r="E2343" s="13">
        <f>MONTH(SalesDataTable[[#This Row],[Order Date]])</f>
        <v>11</v>
      </c>
      <c r="F2343" s="3" t="str">
        <f>TEXT(SalesDataTable[[#This Row],[Order Date]],"mmm")</f>
        <v>Nov</v>
      </c>
      <c r="G2343" s="3" t="s">
        <v>6</v>
      </c>
      <c r="H2343" s="3" t="s">
        <v>49</v>
      </c>
      <c r="I2343" s="3" t="s">
        <v>28</v>
      </c>
      <c r="J2343" s="3" t="s">
        <v>13</v>
      </c>
      <c r="K2343" s="3" t="s">
        <v>4</v>
      </c>
      <c r="L2343" s="3" t="s">
        <v>22</v>
      </c>
      <c r="M2343" s="7">
        <v>3</v>
      </c>
      <c r="N2343" s="4">
        <v>51.44</v>
      </c>
      <c r="O2343" s="5">
        <v>0.1</v>
      </c>
      <c r="P2343" s="4">
        <v>23.11</v>
      </c>
      <c r="Q2343" s="4">
        <f t="shared" si="144"/>
        <v>138.88800000000001</v>
      </c>
      <c r="R2343" s="4">
        <f t="shared" si="145"/>
        <v>69.33</v>
      </c>
      <c r="S2343" s="4">
        <f t="shared" si="146"/>
        <v>69.558000000000007</v>
      </c>
      <c r="T2343" s="6">
        <f t="shared" si="147"/>
        <v>0.50082080525315364</v>
      </c>
    </row>
    <row r="2344" spans="1:20" ht="15.6">
      <c r="A2344" s="2">
        <v>2090</v>
      </c>
      <c r="B2344" s="10">
        <v>46338</v>
      </c>
      <c r="C2344" s="3">
        <f>YEAR(SalesDataTable[[#This Row],[Order Date]])</f>
        <v>2026</v>
      </c>
      <c r="D2344" s="13" t="str">
        <f>"Q"&amp;ROUNDUP(MONTH(SalesDataTable[[#This Row],[Order Date]])/3,0)</f>
        <v>Q4</v>
      </c>
      <c r="E2344" s="13">
        <f>MONTH(SalesDataTable[[#This Row],[Order Date]])</f>
        <v>11</v>
      </c>
      <c r="F2344" s="3" t="str">
        <f>TEXT(SalesDataTable[[#This Row],[Order Date]],"mmm")</f>
        <v>Nov</v>
      </c>
      <c r="G2344" s="3" t="s">
        <v>20</v>
      </c>
      <c r="H2344" s="3" t="s">
        <v>21</v>
      </c>
      <c r="I2344" s="3" t="s">
        <v>28</v>
      </c>
      <c r="J2344" s="3" t="s">
        <v>13</v>
      </c>
      <c r="K2344" s="3" t="s">
        <v>14</v>
      </c>
      <c r="L2344" s="3" t="s">
        <v>32</v>
      </c>
      <c r="M2344" s="7">
        <v>4</v>
      </c>
      <c r="N2344" s="4">
        <v>46.68</v>
      </c>
      <c r="O2344" s="5">
        <v>0.05</v>
      </c>
      <c r="P2344" s="4">
        <v>17.96</v>
      </c>
      <c r="Q2344" s="4">
        <f t="shared" si="144"/>
        <v>177.38399999999999</v>
      </c>
      <c r="R2344" s="4">
        <f t="shared" si="145"/>
        <v>71.84</v>
      </c>
      <c r="S2344" s="4">
        <f t="shared" si="146"/>
        <v>105.54399999999998</v>
      </c>
      <c r="T2344" s="6">
        <f t="shared" si="147"/>
        <v>0.59500293149325756</v>
      </c>
    </row>
    <row r="2345" spans="1:20" ht="15.6">
      <c r="A2345" s="2">
        <v>2561</v>
      </c>
      <c r="B2345" s="10">
        <v>46338</v>
      </c>
      <c r="C2345" s="3">
        <f>YEAR(SalesDataTable[[#This Row],[Order Date]])</f>
        <v>2026</v>
      </c>
      <c r="D2345" s="13" t="str">
        <f>"Q"&amp;ROUNDUP(MONTH(SalesDataTable[[#This Row],[Order Date]])/3,0)</f>
        <v>Q4</v>
      </c>
      <c r="E2345" s="13">
        <f>MONTH(SalesDataTable[[#This Row],[Order Date]])</f>
        <v>11</v>
      </c>
      <c r="F2345" s="3" t="str">
        <f>TEXT(SalesDataTable[[#This Row],[Order Date]],"mmm")</f>
        <v>Nov</v>
      </c>
      <c r="G2345" s="3" t="s">
        <v>6</v>
      </c>
      <c r="H2345" s="3" t="s">
        <v>43</v>
      </c>
      <c r="I2345" s="3" t="s">
        <v>19</v>
      </c>
      <c r="J2345" s="3" t="s">
        <v>13</v>
      </c>
      <c r="K2345" s="3" t="s">
        <v>9</v>
      </c>
      <c r="L2345" s="3" t="s">
        <v>46</v>
      </c>
      <c r="M2345" s="7">
        <v>4</v>
      </c>
      <c r="N2345" s="4">
        <v>73.05</v>
      </c>
      <c r="O2345" s="5">
        <v>0.2</v>
      </c>
      <c r="P2345" s="4">
        <v>32.82</v>
      </c>
      <c r="Q2345" s="4">
        <f t="shared" si="144"/>
        <v>233.76</v>
      </c>
      <c r="R2345" s="4">
        <f t="shared" si="145"/>
        <v>131.28</v>
      </c>
      <c r="S2345" s="4">
        <f t="shared" si="146"/>
        <v>102.47999999999999</v>
      </c>
      <c r="T2345" s="6">
        <f t="shared" si="147"/>
        <v>0.4383983572895277</v>
      </c>
    </row>
    <row r="2346" spans="1:20" ht="15.6">
      <c r="A2346" s="2">
        <v>2855</v>
      </c>
      <c r="B2346" s="10">
        <v>46338</v>
      </c>
      <c r="C2346" s="3">
        <f>YEAR(SalesDataTable[[#This Row],[Order Date]])</f>
        <v>2026</v>
      </c>
      <c r="D2346" s="13" t="str">
        <f>"Q"&amp;ROUNDUP(MONTH(SalesDataTable[[#This Row],[Order Date]])/3,0)</f>
        <v>Q4</v>
      </c>
      <c r="E2346" s="13">
        <f>MONTH(SalesDataTable[[#This Row],[Order Date]])</f>
        <v>11</v>
      </c>
      <c r="F2346" s="3" t="str">
        <f>TEXT(SalesDataTable[[#This Row],[Order Date]],"mmm")</f>
        <v>Nov</v>
      </c>
      <c r="G2346" s="3" t="s">
        <v>11</v>
      </c>
      <c r="H2346" s="3" t="s">
        <v>39</v>
      </c>
      <c r="I2346" s="3" t="s">
        <v>28</v>
      </c>
      <c r="J2346" s="3" t="s">
        <v>13</v>
      </c>
      <c r="K2346" s="3" t="s">
        <v>23</v>
      </c>
      <c r="L2346" s="3" t="s">
        <v>51</v>
      </c>
      <c r="M2346" s="7">
        <v>1</v>
      </c>
      <c r="N2346" s="4">
        <v>125.32</v>
      </c>
      <c r="O2346" s="5">
        <v>0.15</v>
      </c>
      <c r="P2346" s="4">
        <v>59.49</v>
      </c>
      <c r="Q2346" s="4">
        <f t="shared" si="144"/>
        <v>106.52199999999999</v>
      </c>
      <c r="R2346" s="4">
        <f t="shared" si="145"/>
        <v>59.49</v>
      </c>
      <c r="S2346" s="4">
        <f t="shared" si="146"/>
        <v>47.031999999999989</v>
      </c>
      <c r="T2346" s="6">
        <f t="shared" si="147"/>
        <v>0.44152381667636725</v>
      </c>
    </row>
    <row r="2347" spans="1:20" ht="15.6">
      <c r="A2347" s="2">
        <v>4421</v>
      </c>
      <c r="B2347" s="10">
        <v>46338</v>
      </c>
      <c r="C2347" s="3">
        <f>YEAR(SalesDataTable[[#This Row],[Order Date]])</f>
        <v>2026</v>
      </c>
      <c r="D2347" s="13" t="str">
        <f>"Q"&amp;ROUNDUP(MONTH(SalesDataTable[[#This Row],[Order Date]])/3,0)</f>
        <v>Q4</v>
      </c>
      <c r="E2347" s="13">
        <f>MONTH(SalesDataTable[[#This Row],[Order Date]])</f>
        <v>11</v>
      </c>
      <c r="F2347" s="3" t="str">
        <f>TEXT(SalesDataTable[[#This Row],[Order Date]],"mmm")</f>
        <v>Nov</v>
      </c>
      <c r="G2347" s="3" t="s">
        <v>6</v>
      </c>
      <c r="H2347" s="3" t="s">
        <v>41</v>
      </c>
      <c r="I2347" s="3" t="s">
        <v>28</v>
      </c>
      <c r="J2347" s="3" t="s">
        <v>16</v>
      </c>
      <c r="K2347" s="3" t="s">
        <v>34</v>
      </c>
      <c r="L2347" s="3" t="s">
        <v>38</v>
      </c>
      <c r="M2347" s="7">
        <v>2</v>
      </c>
      <c r="N2347" s="4">
        <v>123.49</v>
      </c>
      <c r="O2347" s="5">
        <v>0.15</v>
      </c>
      <c r="P2347" s="4">
        <v>68.08</v>
      </c>
      <c r="Q2347" s="4">
        <f t="shared" si="144"/>
        <v>209.93299999999999</v>
      </c>
      <c r="R2347" s="4">
        <f t="shared" si="145"/>
        <v>136.16</v>
      </c>
      <c r="S2347" s="4">
        <f t="shared" si="146"/>
        <v>73.772999999999996</v>
      </c>
      <c r="T2347" s="6">
        <f t="shared" si="147"/>
        <v>0.35141211719929694</v>
      </c>
    </row>
    <row r="2348" spans="1:20" ht="15.6">
      <c r="A2348" s="2">
        <v>195</v>
      </c>
      <c r="B2348" s="10">
        <v>46339</v>
      </c>
      <c r="C2348" s="3">
        <f>YEAR(SalesDataTable[[#This Row],[Order Date]])</f>
        <v>2026</v>
      </c>
      <c r="D2348" s="13" t="str">
        <f>"Q"&amp;ROUNDUP(MONTH(SalesDataTable[[#This Row],[Order Date]])/3,0)</f>
        <v>Q4</v>
      </c>
      <c r="E2348" s="13">
        <f>MONTH(SalesDataTable[[#This Row],[Order Date]])</f>
        <v>11</v>
      </c>
      <c r="F2348" s="3" t="str">
        <f>TEXT(SalesDataTable[[#This Row],[Order Date]],"mmm")</f>
        <v>Nov</v>
      </c>
      <c r="G2348" s="3" t="s">
        <v>6</v>
      </c>
      <c r="H2348" s="3" t="s">
        <v>43</v>
      </c>
      <c r="I2348" s="3" t="s">
        <v>19</v>
      </c>
      <c r="J2348" s="3" t="s">
        <v>3</v>
      </c>
      <c r="K2348" s="3" t="s">
        <v>14</v>
      </c>
      <c r="L2348" s="3" t="s">
        <v>32</v>
      </c>
      <c r="M2348" s="7">
        <v>1</v>
      </c>
      <c r="N2348" s="4">
        <v>47.37</v>
      </c>
      <c r="O2348" s="5">
        <v>0.2</v>
      </c>
      <c r="P2348" s="4">
        <v>18.739999999999998</v>
      </c>
      <c r="Q2348" s="4">
        <f t="shared" si="144"/>
        <v>37.896000000000001</v>
      </c>
      <c r="R2348" s="4">
        <f t="shared" si="145"/>
        <v>18.739999999999998</v>
      </c>
      <c r="S2348" s="4">
        <f t="shared" si="146"/>
        <v>19.156000000000002</v>
      </c>
      <c r="T2348" s="6">
        <f t="shared" si="147"/>
        <v>0.50548870593202455</v>
      </c>
    </row>
    <row r="2349" spans="1:20" ht="15.6">
      <c r="A2349" s="2">
        <v>520</v>
      </c>
      <c r="B2349" s="10">
        <v>46339</v>
      </c>
      <c r="C2349" s="3">
        <f>YEAR(SalesDataTable[[#This Row],[Order Date]])</f>
        <v>2026</v>
      </c>
      <c r="D2349" s="13" t="str">
        <f>"Q"&amp;ROUNDUP(MONTH(SalesDataTable[[#This Row],[Order Date]])/3,0)</f>
        <v>Q4</v>
      </c>
      <c r="E2349" s="13">
        <f>MONTH(SalesDataTable[[#This Row],[Order Date]])</f>
        <v>11</v>
      </c>
      <c r="F2349" s="3" t="str">
        <f>TEXT(SalesDataTable[[#This Row],[Order Date]],"mmm")</f>
        <v>Nov</v>
      </c>
      <c r="G2349" s="3" t="s">
        <v>6</v>
      </c>
      <c r="H2349" s="3" t="s">
        <v>43</v>
      </c>
      <c r="I2349" s="3" t="s">
        <v>8</v>
      </c>
      <c r="J2349" s="3" t="s">
        <v>16</v>
      </c>
      <c r="K2349" s="3" t="s">
        <v>9</v>
      </c>
      <c r="L2349" s="3" t="s">
        <v>10</v>
      </c>
      <c r="M2349" s="7">
        <v>6</v>
      </c>
      <c r="N2349" s="4">
        <v>92.31</v>
      </c>
      <c r="O2349" s="5">
        <v>0.05</v>
      </c>
      <c r="P2349" s="4">
        <v>46.12</v>
      </c>
      <c r="Q2349" s="4">
        <f t="shared" si="144"/>
        <v>526.16700000000003</v>
      </c>
      <c r="R2349" s="4">
        <f t="shared" si="145"/>
        <v>276.71999999999997</v>
      </c>
      <c r="S2349" s="4">
        <f t="shared" si="146"/>
        <v>249.44700000000006</v>
      </c>
      <c r="T2349" s="6">
        <f t="shared" si="147"/>
        <v>0.47408332335551268</v>
      </c>
    </row>
    <row r="2350" spans="1:20" ht="15.6">
      <c r="A2350" s="2">
        <v>646</v>
      </c>
      <c r="B2350" s="10">
        <v>46339</v>
      </c>
      <c r="C2350" s="3">
        <f>YEAR(SalesDataTable[[#This Row],[Order Date]])</f>
        <v>2026</v>
      </c>
      <c r="D2350" s="13" t="str">
        <f>"Q"&amp;ROUNDUP(MONTH(SalesDataTable[[#This Row],[Order Date]])/3,0)</f>
        <v>Q4</v>
      </c>
      <c r="E2350" s="13">
        <f>MONTH(SalesDataTable[[#This Row],[Order Date]])</f>
        <v>11</v>
      </c>
      <c r="F2350" s="3" t="str">
        <f>TEXT(SalesDataTable[[#This Row],[Order Date]],"mmm")</f>
        <v>Nov</v>
      </c>
      <c r="G2350" s="3" t="s">
        <v>11</v>
      </c>
      <c r="H2350" s="3" t="s">
        <v>52</v>
      </c>
      <c r="I2350" s="3" t="s">
        <v>19</v>
      </c>
      <c r="J2350" s="3" t="s">
        <v>3</v>
      </c>
      <c r="K2350" s="3" t="s">
        <v>4</v>
      </c>
      <c r="L2350" s="3" t="s">
        <v>22</v>
      </c>
      <c r="M2350" s="7">
        <v>1</v>
      </c>
      <c r="N2350" s="4">
        <v>49.53</v>
      </c>
      <c r="O2350" s="5">
        <v>0.1</v>
      </c>
      <c r="P2350" s="4">
        <v>22.18</v>
      </c>
      <c r="Q2350" s="4">
        <f t="shared" si="144"/>
        <v>44.577000000000005</v>
      </c>
      <c r="R2350" s="4">
        <f t="shared" si="145"/>
        <v>22.18</v>
      </c>
      <c r="S2350" s="4">
        <f t="shared" si="146"/>
        <v>22.397000000000006</v>
      </c>
      <c r="T2350" s="6">
        <f t="shared" si="147"/>
        <v>0.50243399062296712</v>
      </c>
    </row>
    <row r="2351" spans="1:20" ht="15.6">
      <c r="A2351" s="2">
        <v>893</v>
      </c>
      <c r="B2351" s="10">
        <v>46339</v>
      </c>
      <c r="C2351" s="3">
        <f>YEAR(SalesDataTable[[#This Row],[Order Date]])</f>
        <v>2026</v>
      </c>
      <c r="D2351" s="13" t="str">
        <f>"Q"&amp;ROUNDUP(MONTH(SalesDataTable[[#This Row],[Order Date]])/3,0)</f>
        <v>Q4</v>
      </c>
      <c r="E2351" s="13">
        <f>MONTH(SalesDataTable[[#This Row],[Order Date]])</f>
        <v>11</v>
      </c>
      <c r="F2351" s="3" t="str">
        <f>TEXT(SalesDataTable[[#This Row],[Order Date]],"mmm")</f>
        <v>Nov</v>
      </c>
      <c r="G2351" s="3" t="s">
        <v>20</v>
      </c>
      <c r="H2351" s="3" t="s">
        <v>33</v>
      </c>
      <c r="I2351" s="3" t="s">
        <v>2</v>
      </c>
      <c r="J2351" s="3" t="s">
        <v>13</v>
      </c>
      <c r="K2351" s="3" t="s">
        <v>14</v>
      </c>
      <c r="L2351" s="3" t="s">
        <v>32</v>
      </c>
      <c r="M2351" s="7">
        <v>4</v>
      </c>
      <c r="N2351" s="4">
        <v>47.62</v>
      </c>
      <c r="O2351" s="5">
        <v>0.2</v>
      </c>
      <c r="P2351" s="4">
        <v>18.100000000000001</v>
      </c>
      <c r="Q2351" s="4">
        <f t="shared" si="144"/>
        <v>152.38399999999999</v>
      </c>
      <c r="R2351" s="4">
        <f t="shared" si="145"/>
        <v>72.400000000000006</v>
      </c>
      <c r="S2351" s="4">
        <f t="shared" si="146"/>
        <v>79.98399999999998</v>
      </c>
      <c r="T2351" s="6">
        <f t="shared" si="147"/>
        <v>0.52488450230995376</v>
      </c>
    </row>
    <row r="2352" spans="1:20" ht="15.6">
      <c r="A2352" s="2">
        <v>916</v>
      </c>
      <c r="B2352" s="10">
        <v>46339</v>
      </c>
      <c r="C2352" s="3">
        <f>YEAR(SalesDataTable[[#This Row],[Order Date]])</f>
        <v>2026</v>
      </c>
      <c r="D2352" s="13" t="str">
        <f>"Q"&amp;ROUNDUP(MONTH(SalesDataTable[[#This Row],[Order Date]])/3,0)</f>
        <v>Q4</v>
      </c>
      <c r="E2352" s="13">
        <f>MONTH(SalesDataTable[[#This Row],[Order Date]])</f>
        <v>11</v>
      </c>
      <c r="F2352" s="3" t="str">
        <f>TEXT(SalesDataTable[[#This Row],[Order Date]],"mmm")</f>
        <v>Nov</v>
      </c>
      <c r="G2352" s="3" t="s">
        <v>6</v>
      </c>
      <c r="H2352" s="3" t="s">
        <v>27</v>
      </c>
      <c r="I2352" s="3" t="s">
        <v>2</v>
      </c>
      <c r="J2352" s="3" t="s">
        <v>13</v>
      </c>
      <c r="K2352" s="3" t="s">
        <v>4</v>
      </c>
      <c r="L2352" s="3" t="s">
        <v>22</v>
      </c>
      <c r="M2352" s="7">
        <v>4</v>
      </c>
      <c r="N2352" s="4">
        <v>51.93</v>
      </c>
      <c r="O2352" s="5">
        <v>0.05</v>
      </c>
      <c r="P2352" s="4">
        <v>22.62</v>
      </c>
      <c r="Q2352" s="4">
        <f t="shared" si="144"/>
        <v>197.334</v>
      </c>
      <c r="R2352" s="4">
        <f t="shared" si="145"/>
        <v>90.48</v>
      </c>
      <c r="S2352" s="4">
        <f t="shared" si="146"/>
        <v>106.854</v>
      </c>
      <c r="T2352" s="6">
        <f t="shared" si="147"/>
        <v>0.54148803551339353</v>
      </c>
    </row>
    <row r="2353" spans="1:20" ht="15.6">
      <c r="A2353" s="2">
        <v>1295</v>
      </c>
      <c r="B2353" s="10">
        <v>46339</v>
      </c>
      <c r="C2353" s="3">
        <f>YEAR(SalesDataTable[[#This Row],[Order Date]])</f>
        <v>2026</v>
      </c>
      <c r="D2353" s="13" t="str">
        <f>"Q"&amp;ROUNDUP(MONTH(SalesDataTable[[#This Row],[Order Date]])/3,0)</f>
        <v>Q4</v>
      </c>
      <c r="E2353" s="13">
        <f>MONTH(SalesDataTable[[#This Row],[Order Date]])</f>
        <v>11</v>
      </c>
      <c r="F2353" s="3" t="str">
        <f>TEXT(SalesDataTable[[#This Row],[Order Date]],"mmm")</f>
        <v>Nov</v>
      </c>
      <c r="G2353" s="3" t="s">
        <v>6</v>
      </c>
      <c r="H2353" s="3" t="s">
        <v>41</v>
      </c>
      <c r="I2353" s="3" t="s">
        <v>28</v>
      </c>
      <c r="J2353" s="3" t="s">
        <v>13</v>
      </c>
      <c r="K2353" s="3" t="s">
        <v>9</v>
      </c>
      <c r="L2353" s="3" t="s">
        <v>37</v>
      </c>
      <c r="M2353" s="7">
        <v>1</v>
      </c>
      <c r="N2353" s="4">
        <v>155.44999999999999</v>
      </c>
      <c r="O2353" s="5">
        <v>0.05</v>
      </c>
      <c r="P2353" s="4">
        <v>77.25</v>
      </c>
      <c r="Q2353" s="4">
        <f t="shared" si="144"/>
        <v>147.67749999999998</v>
      </c>
      <c r="R2353" s="4">
        <f t="shared" si="145"/>
        <v>77.25</v>
      </c>
      <c r="S2353" s="4">
        <f t="shared" si="146"/>
        <v>70.427499999999981</v>
      </c>
      <c r="T2353" s="6">
        <f t="shared" si="147"/>
        <v>0.47690067884410281</v>
      </c>
    </row>
    <row r="2354" spans="1:20" ht="15.6">
      <c r="A2354" s="2">
        <v>3438</v>
      </c>
      <c r="B2354" s="10">
        <v>46339</v>
      </c>
      <c r="C2354" s="3">
        <f>YEAR(SalesDataTable[[#This Row],[Order Date]])</f>
        <v>2026</v>
      </c>
      <c r="D2354" s="13" t="str">
        <f>"Q"&amp;ROUNDUP(MONTH(SalesDataTable[[#This Row],[Order Date]])/3,0)</f>
        <v>Q4</v>
      </c>
      <c r="E2354" s="13">
        <f>MONTH(SalesDataTable[[#This Row],[Order Date]])</f>
        <v>11</v>
      </c>
      <c r="F2354" s="3" t="str">
        <f>TEXT(SalesDataTable[[#This Row],[Order Date]],"mmm")</f>
        <v>Nov</v>
      </c>
      <c r="G2354" s="3" t="s">
        <v>0</v>
      </c>
      <c r="H2354" s="3" t="s">
        <v>1</v>
      </c>
      <c r="I2354" s="3" t="s">
        <v>2</v>
      </c>
      <c r="J2354" s="3" t="s">
        <v>3</v>
      </c>
      <c r="K2354" s="3" t="s">
        <v>4</v>
      </c>
      <c r="L2354" s="3" t="s">
        <v>26</v>
      </c>
      <c r="M2354" s="7">
        <v>4</v>
      </c>
      <c r="N2354" s="4">
        <v>40.03</v>
      </c>
      <c r="O2354" s="5">
        <v>0.05</v>
      </c>
      <c r="P2354" s="4">
        <v>16.78</v>
      </c>
      <c r="Q2354" s="4">
        <f t="shared" si="144"/>
        <v>152.114</v>
      </c>
      <c r="R2354" s="4">
        <f t="shared" si="145"/>
        <v>67.12</v>
      </c>
      <c r="S2354" s="4">
        <f t="shared" si="146"/>
        <v>84.994</v>
      </c>
      <c r="T2354" s="6">
        <f t="shared" si="147"/>
        <v>0.5587519886400989</v>
      </c>
    </row>
    <row r="2355" spans="1:20" ht="15.6">
      <c r="A2355" s="2">
        <v>3573</v>
      </c>
      <c r="B2355" s="10">
        <v>46339</v>
      </c>
      <c r="C2355" s="3">
        <f>YEAR(SalesDataTable[[#This Row],[Order Date]])</f>
        <v>2026</v>
      </c>
      <c r="D2355" s="13" t="str">
        <f>"Q"&amp;ROUNDUP(MONTH(SalesDataTable[[#This Row],[Order Date]])/3,0)</f>
        <v>Q4</v>
      </c>
      <c r="E2355" s="13">
        <f>MONTH(SalesDataTable[[#This Row],[Order Date]])</f>
        <v>11</v>
      </c>
      <c r="F2355" s="3" t="str">
        <f>TEXT(SalesDataTable[[#This Row],[Order Date]],"mmm")</f>
        <v>Nov</v>
      </c>
      <c r="G2355" s="3" t="s">
        <v>0</v>
      </c>
      <c r="H2355" s="3" t="s">
        <v>36</v>
      </c>
      <c r="I2355" s="3" t="s">
        <v>2</v>
      </c>
      <c r="J2355" s="3" t="s">
        <v>3</v>
      </c>
      <c r="K2355" s="3" t="s">
        <v>9</v>
      </c>
      <c r="L2355" s="3" t="s">
        <v>37</v>
      </c>
      <c r="M2355" s="7">
        <v>2</v>
      </c>
      <c r="N2355" s="4">
        <v>152.96</v>
      </c>
      <c r="O2355" s="5">
        <v>0.1</v>
      </c>
      <c r="P2355" s="4">
        <v>79.12</v>
      </c>
      <c r="Q2355" s="4">
        <f t="shared" si="144"/>
        <v>275.32800000000003</v>
      </c>
      <c r="R2355" s="4">
        <f t="shared" si="145"/>
        <v>158.24</v>
      </c>
      <c r="S2355" s="4">
        <f t="shared" si="146"/>
        <v>117.08800000000002</v>
      </c>
      <c r="T2355" s="6">
        <f t="shared" si="147"/>
        <v>0.4252673175267318</v>
      </c>
    </row>
    <row r="2356" spans="1:20" ht="15.6">
      <c r="A2356" s="2">
        <v>4257</v>
      </c>
      <c r="B2356" s="10">
        <v>46339</v>
      </c>
      <c r="C2356" s="3">
        <f>YEAR(SalesDataTable[[#This Row],[Order Date]])</f>
        <v>2026</v>
      </c>
      <c r="D2356" s="13" t="str">
        <f>"Q"&amp;ROUNDUP(MONTH(SalesDataTable[[#This Row],[Order Date]])/3,0)</f>
        <v>Q4</v>
      </c>
      <c r="E2356" s="13">
        <f>MONTH(SalesDataTable[[#This Row],[Order Date]])</f>
        <v>11</v>
      </c>
      <c r="F2356" s="3" t="str">
        <f>TEXT(SalesDataTable[[#This Row],[Order Date]],"mmm")</f>
        <v>Nov</v>
      </c>
      <c r="G2356" s="3" t="s">
        <v>20</v>
      </c>
      <c r="H2356" s="3" t="s">
        <v>47</v>
      </c>
      <c r="I2356" s="3" t="s">
        <v>19</v>
      </c>
      <c r="J2356" s="3" t="s">
        <v>13</v>
      </c>
      <c r="K2356" s="3" t="s">
        <v>34</v>
      </c>
      <c r="L2356" s="3" t="s">
        <v>38</v>
      </c>
      <c r="M2356" s="7">
        <v>2</v>
      </c>
      <c r="N2356" s="4">
        <v>124.06</v>
      </c>
      <c r="O2356" s="5">
        <v>0.05</v>
      </c>
      <c r="P2356" s="4">
        <v>69.98</v>
      </c>
      <c r="Q2356" s="4">
        <f t="shared" si="144"/>
        <v>235.714</v>
      </c>
      <c r="R2356" s="4">
        <f t="shared" si="145"/>
        <v>139.96</v>
      </c>
      <c r="S2356" s="4">
        <f t="shared" si="146"/>
        <v>95.753999999999991</v>
      </c>
      <c r="T2356" s="6">
        <f t="shared" si="147"/>
        <v>0.40622958330858577</v>
      </c>
    </row>
    <row r="2357" spans="1:20" ht="15.6">
      <c r="A2357" s="2">
        <v>4389</v>
      </c>
      <c r="B2357" s="10">
        <v>46339</v>
      </c>
      <c r="C2357" s="3">
        <f>YEAR(SalesDataTable[[#This Row],[Order Date]])</f>
        <v>2026</v>
      </c>
      <c r="D2357" s="13" t="str">
        <f>"Q"&amp;ROUNDUP(MONTH(SalesDataTable[[#This Row],[Order Date]])/3,0)</f>
        <v>Q4</v>
      </c>
      <c r="E2357" s="13">
        <f>MONTH(SalesDataTable[[#This Row],[Order Date]])</f>
        <v>11</v>
      </c>
      <c r="F2357" s="3" t="str">
        <f>TEXT(SalesDataTable[[#This Row],[Order Date]],"mmm")</f>
        <v>Nov</v>
      </c>
      <c r="G2357" s="3" t="s">
        <v>11</v>
      </c>
      <c r="H2357" s="3" t="s">
        <v>39</v>
      </c>
      <c r="I2357" s="3" t="s">
        <v>28</v>
      </c>
      <c r="J2357" s="3" t="s">
        <v>13</v>
      </c>
      <c r="K2357" s="3" t="s">
        <v>9</v>
      </c>
      <c r="L2357" s="3" t="s">
        <v>37</v>
      </c>
      <c r="M2357" s="7">
        <v>1</v>
      </c>
      <c r="N2357" s="4">
        <v>151.66</v>
      </c>
      <c r="O2357" s="5">
        <v>0.1</v>
      </c>
      <c r="P2357" s="4">
        <v>80.209999999999994</v>
      </c>
      <c r="Q2357" s="4">
        <f t="shared" si="144"/>
        <v>136.494</v>
      </c>
      <c r="R2357" s="4">
        <f t="shared" si="145"/>
        <v>80.209999999999994</v>
      </c>
      <c r="S2357" s="4">
        <f t="shared" si="146"/>
        <v>56.284000000000006</v>
      </c>
      <c r="T2357" s="6">
        <f t="shared" si="147"/>
        <v>0.41235512183685735</v>
      </c>
    </row>
    <row r="2358" spans="1:20" ht="15.6">
      <c r="A2358" s="2">
        <v>4887</v>
      </c>
      <c r="B2358" s="10">
        <v>46339</v>
      </c>
      <c r="C2358" s="3">
        <f>YEAR(SalesDataTable[[#This Row],[Order Date]])</f>
        <v>2026</v>
      </c>
      <c r="D2358" s="13" t="str">
        <f>"Q"&amp;ROUNDUP(MONTH(SalesDataTable[[#This Row],[Order Date]])/3,0)</f>
        <v>Q4</v>
      </c>
      <c r="E2358" s="13">
        <f>MONTH(SalesDataTable[[#This Row],[Order Date]])</f>
        <v>11</v>
      </c>
      <c r="F2358" s="3" t="str">
        <f>TEXT(SalesDataTable[[#This Row],[Order Date]],"mmm")</f>
        <v>Nov</v>
      </c>
      <c r="G2358" s="3" t="s">
        <v>20</v>
      </c>
      <c r="H2358" s="3" t="s">
        <v>33</v>
      </c>
      <c r="I2358" s="3" t="s">
        <v>2</v>
      </c>
      <c r="J2358" s="3" t="s">
        <v>13</v>
      </c>
      <c r="K2358" s="3" t="s">
        <v>9</v>
      </c>
      <c r="L2358" s="3" t="s">
        <v>17</v>
      </c>
      <c r="M2358" s="7">
        <v>2</v>
      </c>
      <c r="N2358" s="4">
        <v>142.30000000000001</v>
      </c>
      <c r="O2358" s="5">
        <v>0.15</v>
      </c>
      <c r="P2358" s="4">
        <v>77.760000000000005</v>
      </c>
      <c r="Q2358" s="4">
        <f t="shared" si="144"/>
        <v>241.91000000000003</v>
      </c>
      <c r="R2358" s="4">
        <f t="shared" si="145"/>
        <v>155.52000000000001</v>
      </c>
      <c r="S2358" s="4">
        <f t="shared" si="146"/>
        <v>86.390000000000015</v>
      </c>
      <c r="T2358" s="6">
        <f t="shared" si="147"/>
        <v>0.35711628291513375</v>
      </c>
    </row>
    <row r="2359" spans="1:20" ht="15.6">
      <c r="A2359" s="2">
        <v>5007</v>
      </c>
      <c r="B2359" s="10">
        <v>46339</v>
      </c>
      <c r="C2359" s="3">
        <f>YEAR(SalesDataTable[[#This Row],[Order Date]])</f>
        <v>2026</v>
      </c>
      <c r="D2359" s="13" t="str">
        <f>"Q"&amp;ROUNDUP(MONTH(SalesDataTable[[#This Row],[Order Date]])/3,0)</f>
        <v>Q4</v>
      </c>
      <c r="E2359" s="13">
        <f>MONTH(SalesDataTable[[#This Row],[Order Date]])</f>
        <v>11</v>
      </c>
      <c r="F2359" s="3" t="str">
        <f>TEXT(SalesDataTable[[#This Row],[Order Date]],"mmm")</f>
        <v>Nov</v>
      </c>
      <c r="G2359" s="3" t="s">
        <v>6</v>
      </c>
      <c r="H2359" s="3" t="s">
        <v>49</v>
      </c>
      <c r="I2359" s="3" t="s">
        <v>2</v>
      </c>
      <c r="J2359" s="3" t="s">
        <v>16</v>
      </c>
      <c r="K2359" s="3" t="s">
        <v>14</v>
      </c>
      <c r="L2359" s="3" t="s">
        <v>48</v>
      </c>
      <c r="M2359" s="7">
        <v>4</v>
      </c>
      <c r="N2359" s="4">
        <v>161.97</v>
      </c>
      <c r="O2359" s="5">
        <v>0.05</v>
      </c>
      <c r="P2359" s="4">
        <v>87.2</v>
      </c>
      <c r="Q2359" s="4">
        <f t="shared" si="144"/>
        <v>615.48599999999999</v>
      </c>
      <c r="R2359" s="4">
        <f t="shared" si="145"/>
        <v>348.8</v>
      </c>
      <c r="S2359" s="4">
        <f t="shared" si="146"/>
        <v>266.68599999999998</v>
      </c>
      <c r="T2359" s="6">
        <f t="shared" si="147"/>
        <v>0.4332933649181297</v>
      </c>
    </row>
    <row r="2360" spans="1:20" ht="15.6">
      <c r="A2360" s="2">
        <v>5111</v>
      </c>
      <c r="B2360" s="10">
        <v>46339</v>
      </c>
      <c r="C2360" s="3">
        <f>YEAR(SalesDataTable[[#This Row],[Order Date]])</f>
        <v>2026</v>
      </c>
      <c r="D2360" s="13" t="str">
        <f>"Q"&amp;ROUNDUP(MONTH(SalesDataTable[[#This Row],[Order Date]])/3,0)</f>
        <v>Q4</v>
      </c>
      <c r="E2360" s="13">
        <f>MONTH(SalesDataTable[[#This Row],[Order Date]])</f>
        <v>11</v>
      </c>
      <c r="F2360" s="3" t="str">
        <f>TEXT(SalesDataTable[[#This Row],[Order Date]],"mmm")</f>
        <v>Nov</v>
      </c>
      <c r="G2360" s="3" t="s">
        <v>6</v>
      </c>
      <c r="H2360" s="3" t="s">
        <v>49</v>
      </c>
      <c r="I2360" s="3" t="s">
        <v>8</v>
      </c>
      <c r="J2360" s="3" t="s">
        <v>16</v>
      </c>
      <c r="K2360" s="3" t="s">
        <v>14</v>
      </c>
      <c r="L2360" s="3" t="s">
        <v>44</v>
      </c>
      <c r="M2360" s="7">
        <v>5</v>
      </c>
      <c r="N2360" s="4">
        <v>133.99</v>
      </c>
      <c r="O2360" s="5">
        <v>0.15</v>
      </c>
      <c r="P2360" s="4">
        <v>65.55</v>
      </c>
      <c r="Q2360" s="4">
        <f t="shared" si="144"/>
        <v>569.45749999999998</v>
      </c>
      <c r="R2360" s="4">
        <f t="shared" si="145"/>
        <v>327.75</v>
      </c>
      <c r="S2360" s="4">
        <f t="shared" si="146"/>
        <v>241.70749999999998</v>
      </c>
      <c r="T2360" s="6">
        <f t="shared" si="147"/>
        <v>0.42445221987593451</v>
      </c>
    </row>
    <row r="2361" spans="1:20" ht="15.6">
      <c r="A2361" s="2">
        <v>5177</v>
      </c>
      <c r="B2361" s="10">
        <v>46339</v>
      </c>
      <c r="C2361" s="3">
        <f>YEAR(SalesDataTable[[#This Row],[Order Date]])</f>
        <v>2026</v>
      </c>
      <c r="D2361" s="13" t="str">
        <f>"Q"&amp;ROUNDUP(MONTH(SalesDataTable[[#This Row],[Order Date]])/3,0)</f>
        <v>Q4</v>
      </c>
      <c r="E2361" s="13">
        <f>MONTH(SalesDataTable[[#This Row],[Order Date]])</f>
        <v>11</v>
      </c>
      <c r="F2361" s="3" t="str">
        <f>TEXT(SalesDataTable[[#This Row],[Order Date]],"mmm")</f>
        <v>Nov</v>
      </c>
      <c r="G2361" s="3" t="s">
        <v>6</v>
      </c>
      <c r="H2361" s="3" t="s">
        <v>27</v>
      </c>
      <c r="I2361" s="3" t="s">
        <v>19</v>
      </c>
      <c r="J2361" s="3" t="s">
        <v>3</v>
      </c>
      <c r="K2361" s="3" t="s">
        <v>23</v>
      </c>
      <c r="L2361" s="3" t="s">
        <v>40</v>
      </c>
      <c r="M2361" s="7">
        <v>2</v>
      </c>
      <c r="N2361" s="4">
        <v>83.18</v>
      </c>
      <c r="O2361" s="5">
        <v>0.1</v>
      </c>
      <c r="P2361" s="4">
        <v>40.479999999999997</v>
      </c>
      <c r="Q2361" s="4">
        <f t="shared" si="144"/>
        <v>149.72400000000002</v>
      </c>
      <c r="R2361" s="4">
        <f t="shared" si="145"/>
        <v>80.959999999999994</v>
      </c>
      <c r="S2361" s="4">
        <f t="shared" si="146"/>
        <v>68.764000000000024</v>
      </c>
      <c r="T2361" s="6">
        <f t="shared" si="147"/>
        <v>0.45927172664369115</v>
      </c>
    </row>
    <row r="2362" spans="1:20" ht="15.6">
      <c r="A2362" s="2">
        <v>584</v>
      </c>
      <c r="B2362" s="10">
        <v>46340</v>
      </c>
      <c r="C2362" s="3">
        <f>YEAR(SalesDataTable[[#This Row],[Order Date]])</f>
        <v>2026</v>
      </c>
      <c r="D2362" s="13" t="str">
        <f>"Q"&amp;ROUNDUP(MONTH(SalesDataTable[[#This Row],[Order Date]])/3,0)</f>
        <v>Q4</v>
      </c>
      <c r="E2362" s="13">
        <f>MONTH(SalesDataTable[[#This Row],[Order Date]])</f>
        <v>11</v>
      </c>
      <c r="F2362" s="3" t="str">
        <f>TEXT(SalesDataTable[[#This Row],[Order Date]],"mmm")</f>
        <v>Nov</v>
      </c>
      <c r="G2362" s="3" t="s">
        <v>6</v>
      </c>
      <c r="H2362" s="3" t="s">
        <v>43</v>
      </c>
      <c r="I2362" s="3" t="s">
        <v>2</v>
      </c>
      <c r="J2362" s="3" t="s">
        <v>13</v>
      </c>
      <c r="K2362" s="3" t="s">
        <v>9</v>
      </c>
      <c r="L2362" s="3" t="s">
        <v>10</v>
      </c>
      <c r="M2362" s="7">
        <v>1</v>
      </c>
      <c r="N2362" s="4">
        <v>91.95</v>
      </c>
      <c r="O2362" s="5">
        <v>0</v>
      </c>
      <c r="P2362" s="4">
        <v>46.64</v>
      </c>
      <c r="Q2362" s="4">
        <f t="shared" si="144"/>
        <v>91.95</v>
      </c>
      <c r="R2362" s="4">
        <f t="shared" si="145"/>
        <v>46.64</v>
      </c>
      <c r="S2362" s="4">
        <f t="shared" si="146"/>
        <v>45.31</v>
      </c>
      <c r="T2362" s="6">
        <f t="shared" si="147"/>
        <v>0.49276780859162589</v>
      </c>
    </row>
    <row r="2363" spans="1:20" ht="15.6">
      <c r="A2363" s="2">
        <v>621</v>
      </c>
      <c r="B2363" s="10">
        <v>46340</v>
      </c>
      <c r="C2363" s="3">
        <f>YEAR(SalesDataTable[[#This Row],[Order Date]])</f>
        <v>2026</v>
      </c>
      <c r="D2363" s="13" t="str">
        <f>"Q"&amp;ROUNDUP(MONTH(SalesDataTable[[#This Row],[Order Date]])/3,0)</f>
        <v>Q4</v>
      </c>
      <c r="E2363" s="13">
        <f>MONTH(SalesDataTable[[#This Row],[Order Date]])</f>
        <v>11</v>
      </c>
      <c r="F2363" s="3" t="str">
        <f>TEXT(SalesDataTable[[#This Row],[Order Date]],"mmm")</f>
        <v>Nov</v>
      </c>
      <c r="G2363" s="3" t="s">
        <v>20</v>
      </c>
      <c r="H2363" s="3" t="s">
        <v>47</v>
      </c>
      <c r="I2363" s="3" t="s">
        <v>8</v>
      </c>
      <c r="J2363" s="3" t="s">
        <v>16</v>
      </c>
      <c r="K2363" s="3" t="s">
        <v>14</v>
      </c>
      <c r="L2363" s="3" t="s">
        <v>15</v>
      </c>
      <c r="M2363" s="7">
        <v>5</v>
      </c>
      <c r="N2363" s="4">
        <v>35.68</v>
      </c>
      <c r="O2363" s="5">
        <v>0.15</v>
      </c>
      <c r="P2363" s="4">
        <v>13.48</v>
      </c>
      <c r="Q2363" s="4">
        <f t="shared" si="144"/>
        <v>151.64000000000001</v>
      </c>
      <c r="R2363" s="4">
        <f t="shared" si="145"/>
        <v>67.400000000000006</v>
      </c>
      <c r="S2363" s="4">
        <f t="shared" si="146"/>
        <v>84.240000000000009</v>
      </c>
      <c r="T2363" s="6">
        <f t="shared" si="147"/>
        <v>0.55552624637298864</v>
      </c>
    </row>
    <row r="2364" spans="1:20" ht="15.6">
      <c r="A2364" s="2">
        <v>623</v>
      </c>
      <c r="B2364" s="10">
        <v>46340</v>
      </c>
      <c r="C2364" s="3">
        <f>YEAR(SalesDataTable[[#This Row],[Order Date]])</f>
        <v>2026</v>
      </c>
      <c r="D2364" s="13" t="str">
        <f>"Q"&amp;ROUNDUP(MONTH(SalesDataTable[[#This Row],[Order Date]])/3,0)</f>
        <v>Q4</v>
      </c>
      <c r="E2364" s="13">
        <f>MONTH(SalesDataTable[[#This Row],[Order Date]])</f>
        <v>11</v>
      </c>
      <c r="F2364" s="3" t="str">
        <f>TEXT(SalesDataTable[[#This Row],[Order Date]],"mmm")</f>
        <v>Nov</v>
      </c>
      <c r="G2364" s="3" t="s">
        <v>11</v>
      </c>
      <c r="H2364" s="3" t="s">
        <v>52</v>
      </c>
      <c r="I2364" s="3" t="s">
        <v>2</v>
      </c>
      <c r="J2364" s="3" t="s">
        <v>3</v>
      </c>
      <c r="K2364" s="3" t="s">
        <v>23</v>
      </c>
      <c r="L2364" s="3" t="s">
        <v>24</v>
      </c>
      <c r="M2364" s="7">
        <v>3</v>
      </c>
      <c r="N2364" s="4">
        <v>336.58</v>
      </c>
      <c r="O2364" s="5">
        <v>0.15</v>
      </c>
      <c r="P2364" s="4">
        <v>198.99</v>
      </c>
      <c r="Q2364" s="4">
        <f t="shared" si="144"/>
        <v>858.279</v>
      </c>
      <c r="R2364" s="4">
        <f t="shared" si="145"/>
        <v>596.97</v>
      </c>
      <c r="S2364" s="4">
        <f t="shared" si="146"/>
        <v>261.30899999999997</v>
      </c>
      <c r="T2364" s="6">
        <f t="shared" si="147"/>
        <v>0.3044569423229509</v>
      </c>
    </row>
    <row r="2365" spans="1:20" ht="15.6">
      <c r="A2365" s="2">
        <v>1431</v>
      </c>
      <c r="B2365" s="10">
        <v>46340</v>
      </c>
      <c r="C2365" s="3">
        <f>YEAR(SalesDataTable[[#This Row],[Order Date]])</f>
        <v>2026</v>
      </c>
      <c r="D2365" s="13" t="str">
        <f>"Q"&amp;ROUNDUP(MONTH(SalesDataTable[[#This Row],[Order Date]])/3,0)</f>
        <v>Q4</v>
      </c>
      <c r="E2365" s="13">
        <f>MONTH(SalesDataTable[[#This Row],[Order Date]])</f>
        <v>11</v>
      </c>
      <c r="F2365" s="3" t="str">
        <f>TEXT(SalesDataTable[[#This Row],[Order Date]],"mmm")</f>
        <v>Nov</v>
      </c>
      <c r="G2365" s="3" t="s">
        <v>11</v>
      </c>
      <c r="H2365" s="3" t="s">
        <v>12</v>
      </c>
      <c r="I2365" s="3" t="s">
        <v>2</v>
      </c>
      <c r="J2365" s="3" t="s">
        <v>13</v>
      </c>
      <c r="K2365" s="3" t="s">
        <v>34</v>
      </c>
      <c r="L2365" s="3" t="s">
        <v>42</v>
      </c>
      <c r="M2365" s="7">
        <v>2</v>
      </c>
      <c r="N2365" s="4">
        <v>36.979999999999997</v>
      </c>
      <c r="O2365" s="5">
        <v>0.15</v>
      </c>
      <c r="P2365" s="4">
        <v>14.13</v>
      </c>
      <c r="Q2365" s="4">
        <f t="shared" si="144"/>
        <v>62.865999999999993</v>
      </c>
      <c r="R2365" s="4">
        <f t="shared" si="145"/>
        <v>28.26</v>
      </c>
      <c r="S2365" s="4">
        <f t="shared" si="146"/>
        <v>34.605999999999995</v>
      </c>
      <c r="T2365" s="6">
        <f t="shared" si="147"/>
        <v>0.55047243342983487</v>
      </c>
    </row>
    <row r="2366" spans="1:20" ht="15.6">
      <c r="A2366" s="2">
        <v>1520</v>
      </c>
      <c r="B2366" s="10">
        <v>46340</v>
      </c>
      <c r="C2366" s="3">
        <f>YEAR(SalesDataTable[[#This Row],[Order Date]])</f>
        <v>2026</v>
      </c>
      <c r="D2366" s="13" t="str">
        <f>"Q"&amp;ROUNDUP(MONTH(SalesDataTable[[#This Row],[Order Date]])/3,0)</f>
        <v>Q4</v>
      </c>
      <c r="E2366" s="13">
        <f>MONTH(SalesDataTable[[#This Row],[Order Date]])</f>
        <v>11</v>
      </c>
      <c r="F2366" s="3" t="str">
        <f>TEXT(SalesDataTable[[#This Row],[Order Date]],"mmm")</f>
        <v>Nov</v>
      </c>
      <c r="G2366" s="3" t="s">
        <v>20</v>
      </c>
      <c r="H2366" s="3" t="s">
        <v>47</v>
      </c>
      <c r="I2366" s="3" t="s">
        <v>28</v>
      </c>
      <c r="J2366" s="3" t="s">
        <v>13</v>
      </c>
      <c r="K2366" s="3" t="s">
        <v>34</v>
      </c>
      <c r="L2366" s="3" t="s">
        <v>42</v>
      </c>
      <c r="M2366" s="7">
        <v>2</v>
      </c>
      <c r="N2366" s="4">
        <v>36.15</v>
      </c>
      <c r="O2366" s="5">
        <v>0</v>
      </c>
      <c r="P2366" s="4">
        <v>13.51</v>
      </c>
      <c r="Q2366" s="4">
        <f t="shared" si="144"/>
        <v>72.3</v>
      </c>
      <c r="R2366" s="4">
        <f t="shared" si="145"/>
        <v>27.02</v>
      </c>
      <c r="S2366" s="4">
        <f t="shared" si="146"/>
        <v>45.28</v>
      </c>
      <c r="T2366" s="6">
        <f t="shared" si="147"/>
        <v>0.62627939142461964</v>
      </c>
    </row>
    <row r="2367" spans="1:20" ht="15.6">
      <c r="A2367" s="2">
        <v>1791</v>
      </c>
      <c r="B2367" s="10">
        <v>46340</v>
      </c>
      <c r="C2367" s="3">
        <f>YEAR(SalesDataTable[[#This Row],[Order Date]])</f>
        <v>2026</v>
      </c>
      <c r="D2367" s="13" t="str">
        <f>"Q"&amp;ROUNDUP(MONTH(SalesDataTable[[#This Row],[Order Date]])/3,0)</f>
        <v>Q4</v>
      </c>
      <c r="E2367" s="13">
        <f>MONTH(SalesDataTable[[#This Row],[Order Date]])</f>
        <v>11</v>
      </c>
      <c r="F2367" s="3" t="str">
        <f>TEXT(SalesDataTable[[#This Row],[Order Date]],"mmm")</f>
        <v>Nov</v>
      </c>
      <c r="G2367" s="3" t="s">
        <v>11</v>
      </c>
      <c r="H2367" s="3" t="s">
        <v>12</v>
      </c>
      <c r="I2367" s="3" t="s">
        <v>2</v>
      </c>
      <c r="J2367" s="3" t="s">
        <v>16</v>
      </c>
      <c r="K2367" s="3" t="s">
        <v>34</v>
      </c>
      <c r="L2367" s="3" t="s">
        <v>38</v>
      </c>
      <c r="M2367" s="7">
        <v>1</v>
      </c>
      <c r="N2367" s="4">
        <v>121.86</v>
      </c>
      <c r="O2367" s="5">
        <v>0.05</v>
      </c>
      <c r="P2367" s="4">
        <v>69.900000000000006</v>
      </c>
      <c r="Q2367" s="4">
        <f t="shared" si="144"/>
        <v>115.767</v>
      </c>
      <c r="R2367" s="4">
        <f t="shared" si="145"/>
        <v>69.900000000000006</v>
      </c>
      <c r="S2367" s="4">
        <f t="shared" si="146"/>
        <v>45.86699999999999</v>
      </c>
      <c r="T2367" s="6">
        <f t="shared" si="147"/>
        <v>0.396200989919407</v>
      </c>
    </row>
    <row r="2368" spans="1:20" ht="15.6">
      <c r="A2368" s="2">
        <v>2191</v>
      </c>
      <c r="B2368" s="10">
        <v>46340</v>
      </c>
      <c r="C2368" s="3">
        <f>YEAR(SalesDataTable[[#This Row],[Order Date]])</f>
        <v>2026</v>
      </c>
      <c r="D2368" s="13" t="str">
        <f>"Q"&amp;ROUNDUP(MONTH(SalesDataTable[[#This Row],[Order Date]])/3,0)</f>
        <v>Q4</v>
      </c>
      <c r="E2368" s="13">
        <f>MONTH(SalesDataTable[[#This Row],[Order Date]])</f>
        <v>11</v>
      </c>
      <c r="F2368" s="3" t="str">
        <f>TEXT(SalesDataTable[[#This Row],[Order Date]],"mmm")</f>
        <v>Nov</v>
      </c>
      <c r="G2368" s="3" t="s">
        <v>11</v>
      </c>
      <c r="H2368" s="3" t="s">
        <v>25</v>
      </c>
      <c r="I2368" s="3" t="s">
        <v>19</v>
      </c>
      <c r="J2368" s="3" t="s">
        <v>3</v>
      </c>
      <c r="K2368" s="3" t="s">
        <v>4</v>
      </c>
      <c r="L2368" s="3" t="s">
        <v>22</v>
      </c>
      <c r="M2368" s="7">
        <v>6</v>
      </c>
      <c r="N2368" s="4">
        <v>49.85</v>
      </c>
      <c r="O2368" s="5">
        <v>0.05</v>
      </c>
      <c r="P2368" s="4">
        <v>22.68</v>
      </c>
      <c r="Q2368" s="4">
        <f t="shared" si="144"/>
        <v>284.14499999999998</v>
      </c>
      <c r="R2368" s="4">
        <f t="shared" si="145"/>
        <v>136.07999999999998</v>
      </c>
      <c r="S2368" s="4">
        <f t="shared" si="146"/>
        <v>148.065</v>
      </c>
      <c r="T2368" s="6">
        <f t="shared" si="147"/>
        <v>0.52108958454310306</v>
      </c>
    </row>
    <row r="2369" spans="1:20" ht="15.6">
      <c r="A2369" s="2">
        <v>2365</v>
      </c>
      <c r="B2369" s="10">
        <v>46340</v>
      </c>
      <c r="C2369" s="3">
        <f>YEAR(SalesDataTable[[#This Row],[Order Date]])</f>
        <v>2026</v>
      </c>
      <c r="D2369" s="13" t="str">
        <f>"Q"&amp;ROUNDUP(MONTH(SalesDataTable[[#This Row],[Order Date]])/3,0)</f>
        <v>Q4</v>
      </c>
      <c r="E2369" s="13">
        <f>MONTH(SalesDataTable[[#This Row],[Order Date]])</f>
        <v>11</v>
      </c>
      <c r="F2369" s="3" t="str">
        <f>TEXT(SalesDataTable[[#This Row],[Order Date]],"mmm")</f>
        <v>Nov</v>
      </c>
      <c r="G2369" s="3" t="s">
        <v>11</v>
      </c>
      <c r="H2369" s="3" t="s">
        <v>25</v>
      </c>
      <c r="I2369" s="3" t="s">
        <v>19</v>
      </c>
      <c r="J2369" s="3" t="s">
        <v>16</v>
      </c>
      <c r="K2369" s="3" t="s">
        <v>9</v>
      </c>
      <c r="L2369" s="3" t="s">
        <v>10</v>
      </c>
      <c r="M2369" s="7">
        <v>2</v>
      </c>
      <c r="N2369" s="4">
        <v>91.95</v>
      </c>
      <c r="O2369" s="5">
        <v>0.05</v>
      </c>
      <c r="P2369" s="4">
        <v>46.45</v>
      </c>
      <c r="Q2369" s="4">
        <f t="shared" si="144"/>
        <v>174.70499999999998</v>
      </c>
      <c r="R2369" s="4">
        <f t="shared" si="145"/>
        <v>92.9</v>
      </c>
      <c r="S2369" s="4">
        <f t="shared" si="146"/>
        <v>81.804999999999978</v>
      </c>
      <c r="T2369" s="6">
        <f t="shared" si="147"/>
        <v>0.46824647262528252</v>
      </c>
    </row>
    <row r="2370" spans="1:20" ht="15.6">
      <c r="A2370" s="2">
        <v>2603</v>
      </c>
      <c r="B2370" s="10">
        <v>46340</v>
      </c>
      <c r="C2370" s="3">
        <f>YEAR(SalesDataTable[[#This Row],[Order Date]])</f>
        <v>2026</v>
      </c>
      <c r="D2370" s="13" t="str">
        <f>"Q"&amp;ROUNDUP(MONTH(SalesDataTable[[#This Row],[Order Date]])/3,0)</f>
        <v>Q4</v>
      </c>
      <c r="E2370" s="13">
        <f>MONTH(SalesDataTable[[#This Row],[Order Date]])</f>
        <v>11</v>
      </c>
      <c r="F2370" s="3" t="str">
        <f>TEXT(SalesDataTable[[#This Row],[Order Date]],"mmm")</f>
        <v>Nov</v>
      </c>
      <c r="G2370" s="3" t="s">
        <v>20</v>
      </c>
      <c r="H2370" s="3" t="s">
        <v>33</v>
      </c>
      <c r="I2370" s="3" t="s">
        <v>28</v>
      </c>
      <c r="J2370" s="3" t="s">
        <v>3</v>
      </c>
      <c r="K2370" s="3" t="s">
        <v>4</v>
      </c>
      <c r="L2370" s="3" t="s">
        <v>22</v>
      </c>
      <c r="M2370" s="7">
        <v>2</v>
      </c>
      <c r="N2370" s="4">
        <v>51.71</v>
      </c>
      <c r="O2370" s="5">
        <v>0.15</v>
      </c>
      <c r="P2370" s="4">
        <v>22.93</v>
      </c>
      <c r="Q2370" s="4">
        <f t="shared" ref="Q2370:Q2433" si="148">M2370*N2370*(1-O2370)</f>
        <v>87.906999999999996</v>
      </c>
      <c r="R2370" s="4">
        <f t="shared" ref="R2370:R2433" si="149">M2370*P2370</f>
        <v>45.86</v>
      </c>
      <c r="S2370" s="4">
        <f t="shared" ref="S2370:S2433" si="150">Q2370-R2370</f>
        <v>42.046999999999997</v>
      </c>
      <c r="T2370" s="6">
        <f t="shared" ref="T2370:T2433" si="151">IFERROR(S2370/Q2370,0)</f>
        <v>0.47831230732478641</v>
      </c>
    </row>
    <row r="2371" spans="1:20" ht="15.6">
      <c r="A2371" s="2">
        <v>4098</v>
      </c>
      <c r="B2371" s="10">
        <v>46340</v>
      </c>
      <c r="C2371" s="3">
        <f>YEAR(SalesDataTable[[#This Row],[Order Date]])</f>
        <v>2026</v>
      </c>
      <c r="D2371" s="13" t="str">
        <f>"Q"&amp;ROUNDUP(MONTH(SalesDataTable[[#This Row],[Order Date]])/3,0)</f>
        <v>Q4</v>
      </c>
      <c r="E2371" s="13">
        <f>MONTH(SalesDataTable[[#This Row],[Order Date]])</f>
        <v>11</v>
      </c>
      <c r="F2371" s="3" t="str">
        <f>TEXT(SalesDataTable[[#This Row],[Order Date]],"mmm")</f>
        <v>Nov</v>
      </c>
      <c r="G2371" s="3" t="s">
        <v>6</v>
      </c>
      <c r="H2371" s="3" t="s">
        <v>7</v>
      </c>
      <c r="I2371" s="3" t="s">
        <v>19</v>
      </c>
      <c r="J2371" s="3" t="s">
        <v>3</v>
      </c>
      <c r="K2371" s="3" t="s">
        <v>34</v>
      </c>
      <c r="L2371" s="3" t="s">
        <v>35</v>
      </c>
      <c r="M2371" s="7">
        <v>1</v>
      </c>
      <c r="N2371" s="4">
        <v>41.05</v>
      </c>
      <c r="O2371" s="5">
        <v>0.05</v>
      </c>
      <c r="P2371" s="4">
        <v>14.6</v>
      </c>
      <c r="Q2371" s="4">
        <f t="shared" si="148"/>
        <v>38.997499999999995</v>
      </c>
      <c r="R2371" s="4">
        <f t="shared" si="149"/>
        <v>14.6</v>
      </c>
      <c r="S2371" s="4">
        <f t="shared" si="150"/>
        <v>24.397499999999994</v>
      </c>
      <c r="T2371" s="6">
        <f t="shared" si="151"/>
        <v>0.62561702673248276</v>
      </c>
    </row>
    <row r="2372" spans="1:20" ht="15.6">
      <c r="A2372" s="2">
        <v>1176</v>
      </c>
      <c r="B2372" s="10">
        <v>46341</v>
      </c>
      <c r="C2372" s="3">
        <f>YEAR(SalesDataTable[[#This Row],[Order Date]])</f>
        <v>2026</v>
      </c>
      <c r="D2372" s="13" t="str">
        <f>"Q"&amp;ROUNDUP(MONTH(SalesDataTable[[#This Row],[Order Date]])/3,0)</f>
        <v>Q4</v>
      </c>
      <c r="E2372" s="13">
        <f>MONTH(SalesDataTable[[#This Row],[Order Date]])</f>
        <v>11</v>
      </c>
      <c r="F2372" s="3" t="str">
        <f>TEXT(SalesDataTable[[#This Row],[Order Date]],"mmm")</f>
        <v>Nov</v>
      </c>
      <c r="G2372" s="3" t="s">
        <v>6</v>
      </c>
      <c r="H2372" s="3" t="s">
        <v>27</v>
      </c>
      <c r="I2372" s="3" t="s">
        <v>8</v>
      </c>
      <c r="J2372" s="3" t="s">
        <v>16</v>
      </c>
      <c r="K2372" s="3" t="s">
        <v>23</v>
      </c>
      <c r="L2372" s="3" t="s">
        <v>24</v>
      </c>
      <c r="M2372" s="7">
        <v>10</v>
      </c>
      <c r="N2372" s="4">
        <v>333.09</v>
      </c>
      <c r="O2372" s="5">
        <v>0.15</v>
      </c>
      <c r="P2372" s="4">
        <v>197.95</v>
      </c>
      <c r="Q2372" s="4">
        <f t="shared" si="148"/>
        <v>2831.2649999999994</v>
      </c>
      <c r="R2372" s="4">
        <f t="shared" si="149"/>
        <v>1979.5</v>
      </c>
      <c r="S2372" s="4">
        <f t="shared" si="150"/>
        <v>851.76499999999942</v>
      </c>
      <c r="T2372" s="6">
        <f t="shared" si="151"/>
        <v>0.30084255624252748</v>
      </c>
    </row>
    <row r="2373" spans="1:20" ht="15.6">
      <c r="A2373" s="2">
        <v>1895</v>
      </c>
      <c r="B2373" s="10">
        <v>46341</v>
      </c>
      <c r="C2373" s="3">
        <f>YEAR(SalesDataTable[[#This Row],[Order Date]])</f>
        <v>2026</v>
      </c>
      <c r="D2373" s="13" t="str">
        <f>"Q"&amp;ROUNDUP(MONTH(SalesDataTable[[#This Row],[Order Date]])/3,0)</f>
        <v>Q4</v>
      </c>
      <c r="E2373" s="13">
        <f>MONTH(SalesDataTable[[#This Row],[Order Date]])</f>
        <v>11</v>
      </c>
      <c r="F2373" s="3" t="str">
        <f>TEXT(SalesDataTable[[#This Row],[Order Date]],"mmm")</f>
        <v>Nov</v>
      </c>
      <c r="G2373" s="3" t="s">
        <v>20</v>
      </c>
      <c r="H2373" s="3" t="s">
        <v>21</v>
      </c>
      <c r="I2373" s="3" t="s">
        <v>2</v>
      </c>
      <c r="J2373" s="3" t="s">
        <v>16</v>
      </c>
      <c r="K2373" s="3" t="s">
        <v>4</v>
      </c>
      <c r="L2373" s="3" t="s">
        <v>22</v>
      </c>
      <c r="M2373" s="7">
        <v>3</v>
      </c>
      <c r="N2373" s="4">
        <v>51.79</v>
      </c>
      <c r="O2373" s="5">
        <v>0.2</v>
      </c>
      <c r="P2373" s="4">
        <v>22.23</v>
      </c>
      <c r="Q2373" s="4">
        <f t="shared" si="148"/>
        <v>124.29600000000001</v>
      </c>
      <c r="R2373" s="4">
        <f t="shared" si="149"/>
        <v>66.69</v>
      </c>
      <c r="S2373" s="4">
        <f t="shared" si="150"/>
        <v>57.606000000000009</v>
      </c>
      <c r="T2373" s="6">
        <f t="shared" si="151"/>
        <v>0.4634581965630431</v>
      </c>
    </row>
    <row r="2374" spans="1:20" ht="15.6">
      <c r="A2374" s="2">
        <v>3385</v>
      </c>
      <c r="B2374" s="10">
        <v>46341</v>
      </c>
      <c r="C2374" s="3">
        <f>YEAR(SalesDataTable[[#This Row],[Order Date]])</f>
        <v>2026</v>
      </c>
      <c r="D2374" s="13" t="str">
        <f>"Q"&amp;ROUNDUP(MONTH(SalesDataTable[[#This Row],[Order Date]])/3,0)</f>
        <v>Q4</v>
      </c>
      <c r="E2374" s="13">
        <f>MONTH(SalesDataTable[[#This Row],[Order Date]])</f>
        <v>11</v>
      </c>
      <c r="F2374" s="3" t="str">
        <f>TEXT(SalesDataTable[[#This Row],[Order Date]],"mmm")</f>
        <v>Nov</v>
      </c>
      <c r="G2374" s="3" t="s">
        <v>6</v>
      </c>
      <c r="H2374" s="3" t="s">
        <v>41</v>
      </c>
      <c r="I2374" s="3" t="s">
        <v>28</v>
      </c>
      <c r="J2374" s="3" t="s">
        <v>13</v>
      </c>
      <c r="K2374" s="3" t="s">
        <v>9</v>
      </c>
      <c r="L2374" s="3" t="s">
        <v>46</v>
      </c>
      <c r="M2374" s="7">
        <v>1</v>
      </c>
      <c r="N2374" s="4">
        <v>71.040000000000006</v>
      </c>
      <c r="O2374" s="5">
        <v>0.1</v>
      </c>
      <c r="P2374" s="4">
        <v>31.59</v>
      </c>
      <c r="Q2374" s="4">
        <f t="shared" si="148"/>
        <v>63.936000000000007</v>
      </c>
      <c r="R2374" s="4">
        <f t="shared" si="149"/>
        <v>31.59</v>
      </c>
      <c r="S2374" s="4">
        <f t="shared" si="150"/>
        <v>32.346000000000004</v>
      </c>
      <c r="T2374" s="6">
        <f t="shared" si="151"/>
        <v>0.50591216216216217</v>
      </c>
    </row>
    <row r="2375" spans="1:20" ht="15.6">
      <c r="A2375" s="2">
        <v>3581</v>
      </c>
      <c r="B2375" s="10">
        <v>46341</v>
      </c>
      <c r="C2375" s="3">
        <f>YEAR(SalesDataTable[[#This Row],[Order Date]])</f>
        <v>2026</v>
      </c>
      <c r="D2375" s="13" t="str">
        <f>"Q"&amp;ROUNDUP(MONTH(SalesDataTable[[#This Row],[Order Date]])/3,0)</f>
        <v>Q4</v>
      </c>
      <c r="E2375" s="13">
        <f>MONTH(SalesDataTable[[#This Row],[Order Date]])</f>
        <v>11</v>
      </c>
      <c r="F2375" s="3" t="str">
        <f>TEXT(SalesDataTable[[#This Row],[Order Date]],"mmm")</f>
        <v>Nov</v>
      </c>
      <c r="G2375" s="3" t="s">
        <v>20</v>
      </c>
      <c r="H2375" s="3" t="s">
        <v>21</v>
      </c>
      <c r="I2375" s="3" t="s">
        <v>28</v>
      </c>
      <c r="J2375" s="3" t="s">
        <v>16</v>
      </c>
      <c r="K2375" s="3" t="s">
        <v>9</v>
      </c>
      <c r="L2375" s="3" t="s">
        <v>17</v>
      </c>
      <c r="M2375" s="7">
        <v>2</v>
      </c>
      <c r="N2375" s="4">
        <v>141.21</v>
      </c>
      <c r="O2375" s="5">
        <v>0.1</v>
      </c>
      <c r="P2375" s="4">
        <v>78.31</v>
      </c>
      <c r="Q2375" s="4">
        <f t="shared" si="148"/>
        <v>254.17800000000003</v>
      </c>
      <c r="R2375" s="4">
        <f t="shared" si="149"/>
        <v>156.62</v>
      </c>
      <c r="S2375" s="4">
        <f t="shared" si="150"/>
        <v>97.558000000000021</v>
      </c>
      <c r="T2375" s="6">
        <f t="shared" si="151"/>
        <v>0.38381763960688969</v>
      </c>
    </row>
    <row r="2376" spans="1:20" ht="15.6">
      <c r="A2376" s="2">
        <v>4528</v>
      </c>
      <c r="B2376" s="10">
        <v>46341</v>
      </c>
      <c r="C2376" s="3">
        <f>YEAR(SalesDataTable[[#This Row],[Order Date]])</f>
        <v>2026</v>
      </c>
      <c r="D2376" s="13" t="str">
        <f>"Q"&amp;ROUNDUP(MONTH(SalesDataTable[[#This Row],[Order Date]])/3,0)</f>
        <v>Q4</v>
      </c>
      <c r="E2376" s="13">
        <f>MONTH(SalesDataTable[[#This Row],[Order Date]])</f>
        <v>11</v>
      </c>
      <c r="F2376" s="3" t="str">
        <f>TEXT(SalesDataTable[[#This Row],[Order Date]],"mmm")</f>
        <v>Nov</v>
      </c>
      <c r="G2376" s="3" t="s">
        <v>0</v>
      </c>
      <c r="H2376" s="3" t="s">
        <v>50</v>
      </c>
      <c r="I2376" s="3" t="s">
        <v>28</v>
      </c>
      <c r="J2376" s="3" t="s">
        <v>13</v>
      </c>
      <c r="K2376" s="3" t="s">
        <v>9</v>
      </c>
      <c r="L2376" s="3" t="s">
        <v>17</v>
      </c>
      <c r="M2376" s="7">
        <v>2</v>
      </c>
      <c r="N2376" s="4">
        <v>141.63999999999999</v>
      </c>
      <c r="O2376" s="5">
        <v>0.15</v>
      </c>
      <c r="P2376" s="4">
        <v>80.349999999999994</v>
      </c>
      <c r="Q2376" s="4">
        <f t="shared" si="148"/>
        <v>240.78799999999998</v>
      </c>
      <c r="R2376" s="4">
        <f t="shared" si="149"/>
        <v>160.69999999999999</v>
      </c>
      <c r="S2376" s="4">
        <f t="shared" si="150"/>
        <v>80.087999999999994</v>
      </c>
      <c r="T2376" s="6">
        <f t="shared" si="151"/>
        <v>0.33260793727262156</v>
      </c>
    </row>
    <row r="2377" spans="1:20" ht="15.6">
      <c r="A2377" s="2">
        <v>4633</v>
      </c>
      <c r="B2377" s="10">
        <v>46341</v>
      </c>
      <c r="C2377" s="3">
        <f>YEAR(SalesDataTable[[#This Row],[Order Date]])</f>
        <v>2026</v>
      </c>
      <c r="D2377" s="13" t="str">
        <f>"Q"&amp;ROUNDUP(MONTH(SalesDataTable[[#This Row],[Order Date]])/3,0)</f>
        <v>Q4</v>
      </c>
      <c r="E2377" s="13">
        <f>MONTH(SalesDataTable[[#This Row],[Order Date]])</f>
        <v>11</v>
      </c>
      <c r="F2377" s="3" t="str">
        <f>TEXT(SalesDataTable[[#This Row],[Order Date]],"mmm")</f>
        <v>Nov</v>
      </c>
      <c r="G2377" s="3" t="s">
        <v>11</v>
      </c>
      <c r="H2377" s="3" t="s">
        <v>39</v>
      </c>
      <c r="I2377" s="3" t="s">
        <v>2</v>
      </c>
      <c r="J2377" s="3" t="s">
        <v>3</v>
      </c>
      <c r="K2377" s="3" t="s">
        <v>9</v>
      </c>
      <c r="L2377" s="3" t="s">
        <v>46</v>
      </c>
      <c r="M2377" s="7">
        <v>1</v>
      </c>
      <c r="N2377" s="4">
        <v>71.78</v>
      </c>
      <c r="O2377" s="5">
        <v>0.15</v>
      </c>
      <c r="P2377" s="4">
        <v>32.869999999999997</v>
      </c>
      <c r="Q2377" s="4">
        <f t="shared" si="148"/>
        <v>61.012999999999998</v>
      </c>
      <c r="R2377" s="4">
        <f t="shared" si="149"/>
        <v>32.869999999999997</v>
      </c>
      <c r="S2377" s="4">
        <f t="shared" si="150"/>
        <v>28.143000000000001</v>
      </c>
      <c r="T2377" s="6">
        <f t="shared" si="151"/>
        <v>0.46126235392457349</v>
      </c>
    </row>
    <row r="2378" spans="1:20" ht="15.6">
      <c r="A2378" s="2">
        <v>5195</v>
      </c>
      <c r="B2378" s="10">
        <v>46341</v>
      </c>
      <c r="C2378" s="3">
        <f>YEAR(SalesDataTable[[#This Row],[Order Date]])</f>
        <v>2026</v>
      </c>
      <c r="D2378" s="13" t="str">
        <f>"Q"&amp;ROUNDUP(MONTH(SalesDataTable[[#This Row],[Order Date]])/3,0)</f>
        <v>Q4</v>
      </c>
      <c r="E2378" s="13">
        <f>MONTH(SalesDataTable[[#This Row],[Order Date]])</f>
        <v>11</v>
      </c>
      <c r="F2378" s="3" t="str">
        <f>TEXT(SalesDataTable[[#This Row],[Order Date]],"mmm")</f>
        <v>Nov</v>
      </c>
      <c r="G2378" s="3" t="s">
        <v>11</v>
      </c>
      <c r="H2378" s="3" t="s">
        <v>52</v>
      </c>
      <c r="I2378" s="3" t="s">
        <v>2</v>
      </c>
      <c r="J2378" s="3" t="s">
        <v>16</v>
      </c>
      <c r="K2378" s="3" t="s">
        <v>9</v>
      </c>
      <c r="L2378" s="3" t="s">
        <v>37</v>
      </c>
      <c r="M2378" s="7">
        <v>3</v>
      </c>
      <c r="N2378" s="4">
        <v>153.88999999999999</v>
      </c>
      <c r="O2378" s="5">
        <v>0.1</v>
      </c>
      <c r="P2378" s="4">
        <v>80.36</v>
      </c>
      <c r="Q2378" s="4">
        <f t="shared" si="148"/>
        <v>415.50299999999999</v>
      </c>
      <c r="R2378" s="4">
        <f t="shared" si="149"/>
        <v>241.07999999999998</v>
      </c>
      <c r="S2378" s="4">
        <f t="shared" si="150"/>
        <v>174.423</v>
      </c>
      <c r="T2378" s="6">
        <f t="shared" si="151"/>
        <v>0.41978758276113531</v>
      </c>
    </row>
    <row r="2379" spans="1:20" ht="15.6">
      <c r="A2379" s="2">
        <v>2778</v>
      </c>
      <c r="B2379" s="10">
        <v>46342</v>
      </c>
      <c r="C2379" s="3">
        <f>YEAR(SalesDataTable[[#This Row],[Order Date]])</f>
        <v>2026</v>
      </c>
      <c r="D2379" s="13" t="str">
        <f>"Q"&amp;ROUNDUP(MONTH(SalesDataTable[[#This Row],[Order Date]])/3,0)</f>
        <v>Q4</v>
      </c>
      <c r="E2379" s="13">
        <f>MONTH(SalesDataTable[[#This Row],[Order Date]])</f>
        <v>11</v>
      </c>
      <c r="F2379" s="3" t="str">
        <f>TEXT(SalesDataTable[[#This Row],[Order Date]],"mmm")</f>
        <v>Nov</v>
      </c>
      <c r="G2379" s="3" t="s">
        <v>20</v>
      </c>
      <c r="H2379" s="3" t="s">
        <v>21</v>
      </c>
      <c r="I2379" s="3" t="s">
        <v>28</v>
      </c>
      <c r="J2379" s="3" t="s">
        <v>3</v>
      </c>
      <c r="K2379" s="3" t="s">
        <v>9</v>
      </c>
      <c r="L2379" s="3" t="s">
        <v>17</v>
      </c>
      <c r="M2379" s="7">
        <v>1</v>
      </c>
      <c r="N2379" s="4">
        <v>145.4</v>
      </c>
      <c r="O2379" s="5">
        <v>0.1</v>
      </c>
      <c r="P2379" s="4">
        <v>77.66</v>
      </c>
      <c r="Q2379" s="4">
        <f t="shared" si="148"/>
        <v>130.86000000000001</v>
      </c>
      <c r="R2379" s="4">
        <f t="shared" si="149"/>
        <v>77.66</v>
      </c>
      <c r="S2379" s="4">
        <f t="shared" si="150"/>
        <v>53.200000000000017</v>
      </c>
      <c r="T2379" s="6">
        <f t="shared" si="151"/>
        <v>0.40654134189209851</v>
      </c>
    </row>
    <row r="2380" spans="1:20" ht="15.6">
      <c r="A2380" s="2">
        <v>341</v>
      </c>
      <c r="B2380" s="10">
        <v>46343</v>
      </c>
      <c r="C2380" s="3">
        <f>YEAR(SalesDataTable[[#This Row],[Order Date]])</f>
        <v>2026</v>
      </c>
      <c r="D2380" s="13" t="str">
        <f>"Q"&amp;ROUNDUP(MONTH(SalesDataTable[[#This Row],[Order Date]])/3,0)</f>
        <v>Q4</v>
      </c>
      <c r="E2380" s="13">
        <f>MONTH(SalesDataTable[[#This Row],[Order Date]])</f>
        <v>11</v>
      </c>
      <c r="F2380" s="3" t="str">
        <f>TEXT(SalesDataTable[[#This Row],[Order Date]],"mmm")</f>
        <v>Nov</v>
      </c>
      <c r="G2380" s="3" t="s">
        <v>20</v>
      </c>
      <c r="H2380" s="3" t="s">
        <v>33</v>
      </c>
      <c r="I2380" s="3" t="s">
        <v>2</v>
      </c>
      <c r="J2380" s="3" t="s">
        <v>3</v>
      </c>
      <c r="K2380" s="3" t="s">
        <v>14</v>
      </c>
      <c r="L2380" s="3" t="s">
        <v>44</v>
      </c>
      <c r="M2380" s="7">
        <v>1</v>
      </c>
      <c r="N2380" s="4">
        <v>132.94999999999999</v>
      </c>
      <c r="O2380" s="5">
        <v>0.05</v>
      </c>
      <c r="P2380" s="4">
        <v>65.36</v>
      </c>
      <c r="Q2380" s="4">
        <f t="shared" si="148"/>
        <v>126.30249999999998</v>
      </c>
      <c r="R2380" s="4">
        <f t="shared" si="149"/>
        <v>65.36</v>
      </c>
      <c r="S2380" s="4">
        <f t="shared" si="150"/>
        <v>60.942499999999981</v>
      </c>
      <c r="T2380" s="6">
        <f t="shared" si="151"/>
        <v>0.48251222264009019</v>
      </c>
    </row>
    <row r="2381" spans="1:20" ht="15.6">
      <c r="A2381" s="2">
        <v>374</v>
      </c>
      <c r="B2381" s="10">
        <v>46343</v>
      </c>
      <c r="C2381" s="3">
        <f>YEAR(SalesDataTable[[#This Row],[Order Date]])</f>
        <v>2026</v>
      </c>
      <c r="D2381" s="13" t="str">
        <f>"Q"&amp;ROUNDUP(MONTH(SalesDataTable[[#This Row],[Order Date]])/3,0)</f>
        <v>Q4</v>
      </c>
      <c r="E2381" s="13">
        <f>MONTH(SalesDataTable[[#This Row],[Order Date]])</f>
        <v>11</v>
      </c>
      <c r="F2381" s="3" t="str">
        <f>TEXT(SalesDataTable[[#This Row],[Order Date]],"mmm")</f>
        <v>Nov</v>
      </c>
      <c r="G2381" s="3" t="s">
        <v>20</v>
      </c>
      <c r="H2381" s="3" t="s">
        <v>31</v>
      </c>
      <c r="I2381" s="3" t="s">
        <v>19</v>
      </c>
      <c r="J2381" s="3" t="s">
        <v>3</v>
      </c>
      <c r="K2381" s="3" t="s">
        <v>34</v>
      </c>
      <c r="L2381" s="3" t="s">
        <v>45</v>
      </c>
      <c r="M2381" s="7">
        <v>1</v>
      </c>
      <c r="N2381" s="4">
        <v>51.34</v>
      </c>
      <c r="O2381" s="5">
        <v>0.15</v>
      </c>
      <c r="P2381" s="4">
        <v>21.37</v>
      </c>
      <c r="Q2381" s="4">
        <f t="shared" si="148"/>
        <v>43.639000000000003</v>
      </c>
      <c r="R2381" s="4">
        <f t="shared" si="149"/>
        <v>21.37</v>
      </c>
      <c r="S2381" s="4">
        <f t="shared" si="150"/>
        <v>22.269000000000002</v>
      </c>
      <c r="T2381" s="6">
        <f t="shared" si="151"/>
        <v>0.5103004193496643</v>
      </c>
    </row>
    <row r="2382" spans="1:20" ht="15.6">
      <c r="A2382" s="2">
        <v>598</v>
      </c>
      <c r="B2382" s="10">
        <v>46343</v>
      </c>
      <c r="C2382" s="3">
        <f>YEAR(SalesDataTable[[#This Row],[Order Date]])</f>
        <v>2026</v>
      </c>
      <c r="D2382" s="13" t="str">
        <f>"Q"&amp;ROUNDUP(MONTH(SalesDataTable[[#This Row],[Order Date]])/3,0)</f>
        <v>Q4</v>
      </c>
      <c r="E2382" s="13">
        <f>MONTH(SalesDataTable[[#This Row],[Order Date]])</f>
        <v>11</v>
      </c>
      <c r="F2382" s="3" t="str">
        <f>TEXT(SalesDataTable[[#This Row],[Order Date]],"mmm")</f>
        <v>Nov</v>
      </c>
      <c r="G2382" s="3" t="s">
        <v>0</v>
      </c>
      <c r="H2382" s="3" t="s">
        <v>1</v>
      </c>
      <c r="I2382" s="3" t="s">
        <v>2</v>
      </c>
      <c r="J2382" s="3" t="s">
        <v>13</v>
      </c>
      <c r="K2382" s="3" t="s">
        <v>4</v>
      </c>
      <c r="L2382" s="3" t="s">
        <v>22</v>
      </c>
      <c r="M2382" s="7">
        <v>1</v>
      </c>
      <c r="N2382" s="4">
        <v>49.98</v>
      </c>
      <c r="O2382" s="5">
        <v>0.1</v>
      </c>
      <c r="P2382" s="4">
        <v>22.25</v>
      </c>
      <c r="Q2382" s="4">
        <f t="shared" si="148"/>
        <v>44.981999999999999</v>
      </c>
      <c r="R2382" s="4">
        <f t="shared" si="149"/>
        <v>22.25</v>
      </c>
      <c r="S2382" s="4">
        <f t="shared" si="150"/>
        <v>22.731999999999999</v>
      </c>
      <c r="T2382" s="6">
        <f t="shared" si="151"/>
        <v>0.50535769863500957</v>
      </c>
    </row>
    <row r="2383" spans="1:20" ht="15.6">
      <c r="A2383" s="2">
        <v>690</v>
      </c>
      <c r="B2383" s="10">
        <v>46343</v>
      </c>
      <c r="C2383" s="3">
        <f>YEAR(SalesDataTable[[#This Row],[Order Date]])</f>
        <v>2026</v>
      </c>
      <c r="D2383" s="13" t="str">
        <f>"Q"&amp;ROUNDUP(MONTH(SalesDataTable[[#This Row],[Order Date]])/3,0)</f>
        <v>Q4</v>
      </c>
      <c r="E2383" s="13">
        <f>MONTH(SalesDataTable[[#This Row],[Order Date]])</f>
        <v>11</v>
      </c>
      <c r="F2383" s="3" t="str">
        <f>TEXT(SalesDataTable[[#This Row],[Order Date]],"mmm")</f>
        <v>Nov</v>
      </c>
      <c r="G2383" s="3" t="s">
        <v>20</v>
      </c>
      <c r="H2383" s="3" t="s">
        <v>33</v>
      </c>
      <c r="I2383" s="3" t="s">
        <v>2</v>
      </c>
      <c r="J2383" s="3" t="s">
        <v>3</v>
      </c>
      <c r="K2383" s="3" t="s">
        <v>14</v>
      </c>
      <c r="L2383" s="3" t="s">
        <v>48</v>
      </c>
      <c r="M2383" s="7">
        <v>2</v>
      </c>
      <c r="N2383" s="4">
        <v>168.08</v>
      </c>
      <c r="O2383" s="5">
        <v>0.1</v>
      </c>
      <c r="P2383" s="4">
        <v>87.63</v>
      </c>
      <c r="Q2383" s="4">
        <f t="shared" si="148"/>
        <v>302.54400000000004</v>
      </c>
      <c r="R2383" s="4">
        <f t="shared" si="149"/>
        <v>175.26</v>
      </c>
      <c r="S2383" s="4">
        <f t="shared" si="150"/>
        <v>127.28400000000005</v>
      </c>
      <c r="T2383" s="6">
        <f t="shared" si="151"/>
        <v>0.42071235919403471</v>
      </c>
    </row>
    <row r="2384" spans="1:20" ht="15.6">
      <c r="A2384" s="2">
        <v>1296</v>
      </c>
      <c r="B2384" s="10">
        <v>46343</v>
      </c>
      <c r="C2384" s="3">
        <f>YEAR(SalesDataTable[[#This Row],[Order Date]])</f>
        <v>2026</v>
      </c>
      <c r="D2384" s="13" t="str">
        <f>"Q"&amp;ROUNDUP(MONTH(SalesDataTable[[#This Row],[Order Date]])/3,0)</f>
        <v>Q4</v>
      </c>
      <c r="E2384" s="13">
        <f>MONTH(SalesDataTable[[#This Row],[Order Date]])</f>
        <v>11</v>
      </c>
      <c r="F2384" s="3" t="str">
        <f>TEXT(SalesDataTable[[#This Row],[Order Date]],"mmm")</f>
        <v>Nov</v>
      </c>
      <c r="G2384" s="3" t="s">
        <v>20</v>
      </c>
      <c r="H2384" s="3" t="s">
        <v>47</v>
      </c>
      <c r="I2384" s="3" t="s">
        <v>2</v>
      </c>
      <c r="J2384" s="3" t="s">
        <v>13</v>
      </c>
      <c r="K2384" s="3" t="s">
        <v>23</v>
      </c>
      <c r="L2384" s="3" t="s">
        <v>29</v>
      </c>
      <c r="M2384" s="7">
        <v>1</v>
      </c>
      <c r="N2384" s="4">
        <v>191.85</v>
      </c>
      <c r="O2384" s="5">
        <v>0.15</v>
      </c>
      <c r="P2384" s="4">
        <v>104.41</v>
      </c>
      <c r="Q2384" s="4">
        <f t="shared" si="148"/>
        <v>163.07249999999999</v>
      </c>
      <c r="R2384" s="4">
        <f t="shared" si="149"/>
        <v>104.41</v>
      </c>
      <c r="S2384" s="4">
        <f t="shared" si="150"/>
        <v>58.662499999999994</v>
      </c>
      <c r="T2384" s="6">
        <f t="shared" si="151"/>
        <v>0.35973263425776875</v>
      </c>
    </row>
    <row r="2385" spans="1:20" ht="15.6">
      <c r="A2385" s="2">
        <v>1585</v>
      </c>
      <c r="B2385" s="10">
        <v>46343</v>
      </c>
      <c r="C2385" s="3">
        <f>YEAR(SalesDataTable[[#This Row],[Order Date]])</f>
        <v>2026</v>
      </c>
      <c r="D2385" s="13" t="str">
        <f>"Q"&amp;ROUNDUP(MONTH(SalesDataTable[[#This Row],[Order Date]])/3,0)</f>
        <v>Q4</v>
      </c>
      <c r="E2385" s="13">
        <f>MONTH(SalesDataTable[[#This Row],[Order Date]])</f>
        <v>11</v>
      </c>
      <c r="F2385" s="3" t="str">
        <f>TEXT(SalesDataTable[[#This Row],[Order Date]],"mmm")</f>
        <v>Nov</v>
      </c>
      <c r="G2385" s="3" t="s">
        <v>6</v>
      </c>
      <c r="H2385" s="3" t="s">
        <v>49</v>
      </c>
      <c r="I2385" s="3" t="s">
        <v>19</v>
      </c>
      <c r="J2385" s="3" t="s">
        <v>3</v>
      </c>
      <c r="K2385" s="3" t="s">
        <v>9</v>
      </c>
      <c r="L2385" s="3" t="s">
        <v>10</v>
      </c>
      <c r="M2385" s="7">
        <v>4</v>
      </c>
      <c r="N2385" s="4">
        <v>93.99</v>
      </c>
      <c r="O2385" s="5">
        <v>0.1</v>
      </c>
      <c r="P2385" s="4">
        <v>44.07</v>
      </c>
      <c r="Q2385" s="4">
        <f t="shared" si="148"/>
        <v>338.36399999999998</v>
      </c>
      <c r="R2385" s="4">
        <f t="shared" si="149"/>
        <v>176.28</v>
      </c>
      <c r="S2385" s="4">
        <f t="shared" si="150"/>
        <v>162.08399999999997</v>
      </c>
      <c r="T2385" s="6">
        <f t="shared" si="151"/>
        <v>0.47902259105578604</v>
      </c>
    </row>
    <row r="2386" spans="1:20" ht="15.6">
      <c r="A2386" s="2">
        <v>2194</v>
      </c>
      <c r="B2386" s="10">
        <v>46343</v>
      </c>
      <c r="C2386" s="3">
        <f>YEAR(SalesDataTable[[#This Row],[Order Date]])</f>
        <v>2026</v>
      </c>
      <c r="D2386" s="13" t="str">
        <f>"Q"&amp;ROUNDUP(MONTH(SalesDataTable[[#This Row],[Order Date]])/3,0)</f>
        <v>Q4</v>
      </c>
      <c r="E2386" s="13">
        <f>MONTH(SalesDataTable[[#This Row],[Order Date]])</f>
        <v>11</v>
      </c>
      <c r="F2386" s="3" t="str">
        <f>TEXT(SalesDataTable[[#This Row],[Order Date]],"mmm")</f>
        <v>Nov</v>
      </c>
      <c r="G2386" s="3" t="s">
        <v>20</v>
      </c>
      <c r="H2386" s="3" t="s">
        <v>47</v>
      </c>
      <c r="I2386" s="3" t="s">
        <v>2</v>
      </c>
      <c r="J2386" s="3" t="s">
        <v>3</v>
      </c>
      <c r="K2386" s="3" t="s">
        <v>14</v>
      </c>
      <c r="L2386" s="3" t="s">
        <v>15</v>
      </c>
      <c r="M2386" s="7">
        <v>4</v>
      </c>
      <c r="N2386" s="4">
        <v>36.57</v>
      </c>
      <c r="O2386" s="5">
        <v>0.05</v>
      </c>
      <c r="P2386" s="4">
        <v>13.35</v>
      </c>
      <c r="Q2386" s="4">
        <f t="shared" si="148"/>
        <v>138.96600000000001</v>
      </c>
      <c r="R2386" s="4">
        <f t="shared" si="149"/>
        <v>53.4</v>
      </c>
      <c r="S2386" s="4">
        <f t="shared" si="150"/>
        <v>85.566000000000003</v>
      </c>
      <c r="T2386" s="6">
        <f t="shared" si="151"/>
        <v>0.61573334484694098</v>
      </c>
    </row>
    <row r="2387" spans="1:20" ht="15.6">
      <c r="A2387" s="2">
        <v>2221</v>
      </c>
      <c r="B2387" s="10">
        <v>46343</v>
      </c>
      <c r="C2387" s="3">
        <f>YEAR(SalesDataTable[[#This Row],[Order Date]])</f>
        <v>2026</v>
      </c>
      <c r="D2387" s="13" t="str">
        <f>"Q"&amp;ROUNDUP(MONTH(SalesDataTable[[#This Row],[Order Date]])/3,0)</f>
        <v>Q4</v>
      </c>
      <c r="E2387" s="13">
        <f>MONTH(SalesDataTable[[#This Row],[Order Date]])</f>
        <v>11</v>
      </c>
      <c r="F2387" s="3" t="str">
        <f>TEXT(SalesDataTable[[#This Row],[Order Date]],"mmm")</f>
        <v>Nov</v>
      </c>
      <c r="G2387" s="3" t="s">
        <v>6</v>
      </c>
      <c r="H2387" s="3" t="s">
        <v>43</v>
      </c>
      <c r="I2387" s="3" t="s">
        <v>28</v>
      </c>
      <c r="J2387" s="3" t="s">
        <v>3</v>
      </c>
      <c r="K2387" s="3" t="s">
        <v>4</v>
      </c>
      <c r="L2387" s="3" t="s">
        <v>26</v>
      </c>
      <c r="M2387" s="7">
        <v>1</v>
      </c>
      <c r="N2387" s="4">
        <v>39.81</v>
      </c>
      <c r="O2387" s="5">
        <v>0.05</v>
      </c>
      <c r="P2387" s="4">
        <v>16.25</v>
      </c>
      <c r="Q2387" s="4">
        <f t="shared" si="148"/>
        <v>37.819499999999998</v>
      </c>
      <c r="R2387" s="4">
        <f t="shared" si="149"/>
        <v>16.25</v>
      </c>
      <c r="S2387" s="4">
        <f t="shared" si="150"/>
        <v>21.569499999999998</v>
      </c>
      <c r="T2387" s="6">
        <f t="shared" si="151"/>
        <v>0.57032747656632155</v>
      </c>
    </row>
    <row r="2388" spans="1:20" ht="15.6">
      <c r="A2388" s="2">
        <v>3836</v>
      </c>
      <c r="B2388" s="10">
        <v>46343</v>
      </c>
      <c r="C2388" s="3">
        <f>YEAR(SalesDataTable[[#This Row],[Order Date]])</f>
        <v>2026</v>
      </c>
      <c r="D2388" s="13" t="str">
        <f>"Q"&amp;ROUNDUP(MONTH(SalesDataTable[[#This Row],[Order Date]])/3,0)</f>
        <v>Q4</v>
      </c>
      <c r="E2388" s="13">
        <f>MONTH(SalesDataTable[[#This Row],[Order Date]])</f>
        <v>11</v>
      </c>
      <c r="F2388" s="3" t="str">
        <f>TEXT(SalesDataTable[[#This Row],[Order Date]],"mmm")</f>
        <v>Nov</v>
      </c>
      <c r="G2388" s="3" t="s">
        <v>20</v>
      </c>
      <c r="H2388" s="3" t="s">
        <v>21</v>
      </c>
      <c r="I2388" s="3" t="s">
        <v>19</v>
      </c>
      <c r="J2388" s="3" t="s">
        <v>3</v>
      </c>
      <c r="K2388" s="3" t="s">
        <v>9</v>
      </c>
      <c r="L2388" s="3" t="s">
        <v>10</v>
      </c>
      <c r="M2388" s="7">
        <v>1</v>
      </c>
      <c r="N2388" s="4">
        <v>91.43</v>
      </c>
      <c r="O2388" s="5">
        <v>0.1</v>
      </c>
      <c r="P2388" s="4">
        <v>45.06</v>
      </c>
      <c r="Q2388" s="4">
        <f t="shared" si="148"/>
        <v>82.287000000000006</v>
      </c>
      <c r="R2388" s="4">
        <f t="shared" si="149"/>
        <v>45.06</v>
      </c>
      <c r="S2388" s="4">
        <f t="shared" si="150"/>
        <v>37.227000000000004</v>
      </c>
      <c r="T2388" s="6">
        <f t="shared" si="151"/>
        <v>0.45240438951474715</v>
      </c>
    </row>
    <row r="2389" spans="1:20" ht="15.6">
      <c r="A2389" s="2">
        <v>4437</v>
      </c>
      <c r="B2389" s="10">
        <v>46343</v>
      </c>
      <c r="C2389" s="3">
        <f>YEAR(SalesDataTable[[#This Row],[Order Date]])</f>
        <v>2026</v>
      </c>
      <c r="D2389" s="13" t="str">
        <f>"Q"&amp;ROUNDUP(MONTH(SalesDataTable[[#This Row],[Order Date]])/3,0)</f>
        <v>Q4</v>
      </c>
      <c r="E2389" s="13">
        <f>MONTH(SalesDataTable[[#This Row],[Order Date]])</f>
        <v>11</v>
      </c>
      <c r="F2389" s="3" t="str">
        <f>TEXT(SalesDataTable[[#This Row],[Order Date]],"mmm")</f>
        <v>Nov</v>
      </c>
      <c r="G2389" s="3" t="s">
        <v>11</v>
      </c>
      <c r="H2389" s="3" t="s">
        <v>12</v>
      </c>
      <c r="I2389" s="3" t="s">
        <v>2</v>
      </c>
      <c r="J2389" s="3" t="s">
        <v>3</v>
      </c>
      <c r="K2389" s="3" t="s">
        <v>34</v>
      </c>
      <c r="L2389" s="3" t="s">
        <v>38</v>
      </c>
      <c r="M2389" s="7">
        <v>1</v>
      </c>
      <c r="N2389" s="4">
        <v>122.64</v>
      </c>
      <c r="O2389" s="5">
        <v>0</v>
      </c>
      <c r="P2389" s="4">
        <v>68.58</v>
      </c>
      <c r="Q2389" s="4">
        <f t="shared" si="148"/>
        <v>122.64</v>
      </c>
      <c r="R2389" s="4">
        <f t="shared" si="149"/>
        <v>68.58</v>
      </c>
      <c r="S2389" s="4">
        <f t="shared" si="150"/>
        <v>54.06</v>
      </c>
      <c r="T2389" s="6">
        <f t="shared" si="151"/>
        <v>0.44080234833659493</v>
      </c>
    </row>
    <row r="2390" spans="1:20" ht="15.6">
      <c r="A2390" s="2">
        <v>4735</v>
      </c>
      <c r="B2390" s="10">
        <v>46343</v>
      </c>
      <c r="C2390" s="3">
        <f>YEAR(SalesDataTable[[#This Row],[Order Date]])</f>
        <v>2026</v>
      </c>
      <c r="D2390" s="13" t="str">
        <f>"Q"&amp;ROUNDUP(MONTH(SalesDataTable[[#This Row],[Order Date]])/3,0)</f>
        <v>Q4</v>
      </c>
      <c r="E2390" s="13">
        <f>MONTH(SalesDataTable[[#This Row],[Order Date]])</f>
        <v>11</v>
      </c>
      <c r="F2390" s="3" t="str">
        <f>TEXT(SalesDataTable[[#This Row],[Order Date]],"mmm")</f>
        <v>Nov</v>
      </c>
      <c r="G2390" s="3" t="s">
        <v>6</v>
      </c>
      <c r="H2390" s="3" t="s">
        <v>43</v>
      </c>
      <c r="I2390" s="3" t="s">
        <v>2</v>
      </c>
      <c r="J2390" s="3" t="s">
        <v>16</v>
      </c>
      <c r="K2390" s="3" t="s">
        <v>4</v>
      </c>
      <c r="L2390" s="3" t="s">
        <v>5</v>
      </c>
      <c r="M2390" s="7">
        <v>1</v>
      </c>
      <c r="N2390" s="4">
        <v>80.959999999999994</v>
      </c>
      <c r="O2390" s="5">
        <v>0.1</v>
      </c>
      <c r="P2390" s="4">
        <v>43.86</v>
      </c>
      <c r="Q2390" s="4">
        <f t="shared" si="148"/>
        <v>72.86399999999999</v>
      </c>
      <c r="R2390" s="4">
        <f t="shared" si="149"/>
        <v>43.86</v>
      </c>
      <c r="S2390" s="4">
        <f t="shared" si="150"/>
        <v>29.003999999999991</v>
      </c>
      <c r="T2390" s="6">
        <f t="shared" si="151"/>
        <v>0.39805665349143604</v>
      </c>
    </row>
    <row r="2391" spans="1:20" ht="15.6">
      <c r="A2391" s="2">
        <v>554</v>
      </c>
      <c r="B2391" s="10">
        <v>46344</v>
      </c>
      <c r="C2391" s="3">
        <f>YEAR(SalesDataTable[[#This Row],[Order Date]])</f>
        <v>2026</v>
      </c>
      <c r="D2391" s="13" t="str">
        <f>"Q"&amp;ROUNDUP(MONTH(SalesDataTable[[#This Row],[Order Date]])/3,0)</f>
        <v>Q4</v>
      </c>
      <c r="E2391" s="13">
        <f>MONTH(SalesDataTable[[#This Row],[Order Date]])</f>
        <v>11</v>
      </c>
      <c r="F2391" s="3" t="str">
        <f>TEXT(SalesDataTable[[#This Row],[Order Date]],"mmm")</f>
        <v>Nov</v>
      </c>
      <c r="G2391" s="3" t="s">
        <v>11</v>
      </c>
      <c r="H2391" s="3" t="s">
        <v>25</v>
      </c>
      <c r="I2391" s="3" t="s">
        <v>28</v>
      </c>
      <c r="J2391" s="3" t="s">
        <v>16</v>
      </c>
      <c r="K2391" s="3" t="s">
        <v>34</v>
      </c>
      <c r="L2391" s="3" t="s">
        <v>42</v>
      </c>
      <c r="M2391" s="7">
        <v>1</v>
      </c>
      <c r="N2391" s="4">
        <v>36.380000000000003</v>
      </c>
      <c r="O2391" s="5">
        <v>0.05</v>
      </c>
      <c r="P2391" s="4">
        <v>14.06</v>
      </c>
      <c r="Q2391" s="4">
        <f t="shared" si="148"/>
        <v>34.561</v>
      </c>
      <c r="R2391" s="4">
        <f t="shared" si="149"/>
        <v>14.06</v>
      </c>
      <c r="S2391" s="4">
        <f t="shared" si="150"/>
        <v>20.500999999999998</v>
      </c>
      <c r="T2391" s="6">
        <f t="shared" si="151"/>
        <v>0.59318306761957118</v>
      </c>
    </row>
    <row r="2392" spans="1:20" ht="15.6">
      <c r="A2392" s="2">
        <v>1205</v>
      </c>
      <c r="B2392" s="10">
        <v>46344</v>
      </c>
      <c r="C2392" s="3">
        <f>YEAR(SalesDataTable[[#This Row],[Order Date]])</f>
        <v>2026</v>
      </c>
      <c r="D2392" s="13" t="str">
        <f>"Q"&amp;ROUNDUP(MONTH(SalesDataTable[[#This Row],[Order Date]])/3,0)</f>
        <v>Q4</v>
      </c>
      <c r="E2392" s="13">
        <f>MONTH(SalesDataTable[[#This Row],[Order Date]])</f>
        <v>11</v>
      </c>
      <c r="F2392" s="3" t="str">
        <f>TEXT(SalesDataTable[[#This Row],[Order Date]],"mmm")</f>
        <v>Nov</v>
      </c>
      <c r="G2392" s="3" t="s">
        <v>20</v>
      </c>
      <c r="H2392" s="3" t="s">
        <v>47</v>
      </c>
      <c r="I2392" s="3" t="s">
        <v>2</v>
      </c>
      <c r="J2392" s="3" t="s">
        <v>3</v>
      </c>
      <c r="K2392" s="3" t="s">
        <v>4</v>
      </c>
      <c r="L2392" s="3" t="s">
        <v>30</v>
      </c>
      <c r="M2392" s="7">
        <v>2</v>
      </c>
      <c r="N2392" s="4">
        <v>100.72</v>
      </c>
      <c r="O2392" s="5">
        <v>0.1</v>
      </c>
      <c r="P2392" s="4">
        <v>51.68</v>
      </c>
      <c r="Q2392" s="4">
        <f t="shared" si="148"/>
        <v>181.29599999999999</v>
      </c>
      <c r="R2392" s="4">
        <f t="shared" si="149"/>
        <v>103.36</v>
      </c>
      <c r="S2392" s="4">
        <f t="shared" si="150"/>
        <v>77.935999999999993</v>
      </c>
      <c r="T2392" s="6">
        <f t="shared" si="151"/>
        <v>0.42988262289294854</v>
      </c>
    </row>
    <row r="2393" spans="1:20" ht="15.6">
      <c r="A2393" s="2">
        <v>1979</v>
      </c>
      <c r="B2393" s="10">
        <v>46344</v>
      </c>
      <c r="C2393" s="3">
        <f>YEAR(SalesDataTable[[#This Row],[Order Date]])</f>
        <v>2026</v>
      </c>
      <c r="D2393" s="13" t="str">
        <f>"Q"&amp;ROUNDUP(MONTH(SalesDataTable[[#This Row],[Order Date]])/3,0)</f>
        <v>Q4</v>
      </c>
      <c r="E2393" s="13">
        <f>MONTH(SalesDataTable[[#This Row],[Order Date]])</f>
        <v>11</v>
      </c>
      <c r="F2393" s="3" t="str">
        <f>TEXT(SalesDataTable[[#This Row],[Order Date]],"mmm")</f>
        <v>Nov</v>
      </c>
      <c r="G2393" s="3" t="s">
        <v>6</v>
      </c>
      <c r="H2393" s="3" t="s">
        <v>41</v>
      </c>
      <c r="I2393" s="3" t="s">
        <v>19</v>
      </c>
      <c r="J2393" s="3" t="s">
        <v>3</v>
      </c>
      <c r="K2393" s="3" t="s">
        <v>23</v>
      </c>
      <c r="L2393" s="3" t="s">
        <v>51</v>
      </c>
      <c r="M2393" s="7">
        <v>3</v>
      </c>
      <c r="N2393" s="4">
        <v>120.29</v>
      </c>
      <c r="O2393" s="5">
        <v>0</v>
      </c>
      <c r="P2393" s="4">
        <v>62.04</v>
      </c>
      <c r="Q2393" s="4">
        <f t="shared" si="148"/>
        <v>360.87</v>
      </c>
      <c r="R2393" s="4">
        <f t="shared" si="149"/>
        <v>186.12</v>
      </c>
      <c r="S2393" s="4">
        <f t="shared" si="150"/>
        <v>174.75</v>
      </c>
      <c r="T2393" s="6">
        <f t="shared" si="151"/>
        <v>0.48424640452240419</v>
      </c>
    </row>
    <row r="2394" spans="1:20" ht="15.6">
      <c r="A2394" s="2">
        <v>2151</v>
      </c>
      <c r="B2394" s="10">
        <v>46344</v>
      </c>
      <c r="C2394" s="3">
        <f>YEAR(SalesDataTable[[#This Row],[Order Date]])</f>
        <v>2026</v>
      </c>
      <c r="D2394" s="13" t="str">
        <f>"Q"&amp;ROUNDUP(MONTH(SalesDataTable[[#This Row],[Order Date]])/3,0)</f>
        <v>Q4</v>
      </c>
      <c r="E2394" s="13">
        <f>MONTH(SalesDataTable[[#This Row],[Order Date]])</f>
        <v>11</v>
      </c>
      <c r="F2394" s="3" t="str">
        <f>TEXT(SalesDataTable[[#This Row],[Order Date]],"mmm")</f>
        <v>Nov</v>
      </c>
      <c r="G2394" s="3" t="s">
        <v>6</v>
      </c>
      <c r="H2394" s="3" t="s">
        <v>7</v>
      </c>
      <c r="I2394" s="3" t="s">
        <v>2</v>
      </c>
      <c r="J2394" s="3" t="s">
        <v>13</v>
      </c>
      <c r="K2394" s="3" t="s">
        <v>23</v>
      </c>
      <c r="L2394" s="3" t="s">
        <v>51</v>
      </c>
      <c r="M2394" s="7">
        <v>2</v>
      </c>
      <c r="N2394" s="4">
        <v>124.18</v>
      </c>
      <c r="O2394" s="5">
        <v>0.15</v>
      </c>
      <c r="P2394" s="4">
        <v>60.72</v>
      </c>
      <c r="Q2394" s="4">
        <f t="shared" si="148"/>
        <v>211.10599999999999</v>
      </c>
      <c r="R2394" s="4">
        <f t="shared" si="149"/>
        <v>121.44</v>
      </c>
      <c r="S2394" s="4">
        <f t="shared" si="150"/>
        <v>89.665999999999997</v>
      </c>
      <c r="T2394" s="6">
        <f t="shared" si="151"/>
        <v>0.42474396748552862</v>
      </c>
    </row>
    <row r="2395" spans="1:20" ht="15.6">
      <c r="A2395" s="2">
        <v>2730</v>
      </c>
      <c r="B2395" s="10">
        <v>46344</v>
      </c>
      <c r="C2395" s="3">
        <f>YEAR(SalesDataTable[[#This Row],[Order Date]])</f>
        <v>2026</v>
      </c>
      <c r="D2395" s="13" t="str">
        <f>"Q"&amp;ROUNDUP(MONTH(SalesDataTable[[#This Row],[Order Date]])/3,0)</f>
        <v>Q4</v>
      </c>
      <c r="E2395" s="13">
        <f>MONTH(SalesDataTable[[#This Row],[Order Date]])</f>
        <v>11</v>
      </c>
      <c r="F2395" s="3" t="str">
        <f>TEXT(SalesDataTable[[#This Row],[Order Date]],"mmm")</f>
        <v>Nov</v>
      </c>
      <c r="G2395" s="3" t="s">
        <v>0</v>
      </c>
      <c r="H2395" s="3" t="s">
        <v>1</v>
      </c>
      <c r="I2395" s="3" t="s">
        <v>2</v>
      </c>
      <c r="J2395" s="3" t="s">
        <v>3</v>
      </c>
      <c r="K2395" s="3" t="s">
        <v>9</v>
      </c>
      <c r="L2395" s="3" t="s">
        <v>37</v>
      </c>
      <c r="M2395" s="7">
        <v>3</v>
      </c>
      <c r="N2395" s="4">
        <v>154.07</v>
      </c>
      <c r="O2395" s="5">
        <v>0.05</v>
      </c>
      <c r="P2395" s="4">
        <v>77.73</v>
      </c>
      <c r="Q2395" s="4">
        <f t="shared" si="148"/>
        <v>439.09949999999998</v>
      </c>
      <c r="R2395" s="4">
        <f t="shared" si="149"/>
        <v>233.19</v>
      </c>
      <c r="S2395" s="4">
        <f t="shared" si="150"/>
        <v>205.90949999999998</v>
      </c>
      <c r="T2395" s="6">
        <f t="shared" si="151"/>
        <v>0.46893585622393102</v>
      </c>
    </row>
    <row r="2396" spans="1:20" ht="15.6">
      <c r="A2396" s="2">
        <v>2779</v>
      </c>
      <c r="B2396" s="10">
        <v>46344</v>
      </c>
      <c r="C2396" s="3">
        <f>YEAR(SalesDataTable[[#This Row],[Order Date]])</f>
        <v>2026</v>
      </c>
      <c r="D2396" s="13" t="str">
        <f>"Q"&amp;ROUNDUP(MONTH(SalesDataTable[[#This Row],[Order Date]])/3,0)</f>
        <v>Q4</v>
      </c>
      <c r="E2396" s="13">
        <f>MONTH(SalesDataTable[[#This Row],[Order Date]])</f>
        <v>11</v>
      </c>
      <c r="F2396" s="3" t="str">
        <f>TEXT(SalesDataTable[[#This Row],[Order Date]],"mmm")</f>
        <v>Nov</v>
      </c>
      <c r="G2396" s="3" t="s">
        <v>0</v>
      </c>
      <c r="H2396" s="3" t="s">
        <v>50</v>
      </c>
      <c r="I2396" s="3" t="s">
        <v>8</v>
      </c>
      <c r="J2396" s="3" t="s">
        <v>16</v>
      </c>
      <c r="K2396" s="3" t="s">
        <v>34</v>
      </c>
      <c r="L2396" s="3" t="s">
        <v>38</v>
      </c>
      <c r="M2396" s="7">
        <v>4</v>
      </c>
      <c r="N2396" s="4">
        <v>123.4</v>
      </c>
      <c r="O2396" s="5">
        <v>0.05</v>
      </c>
      <c r="P2396" s="4">
        <v>70.930000000000007</v>
      </c>
      <c r="Q2396" s="4">
        <f t="shared" si="148"/>
        <v>468.92</v>
      </c>
      <c r="R2396" s="4">
        <f t="shared" si="149"/>
        <v>283.72000000000003</v>
      </c>
      <c r="S2396" s="4">
        <f t="shared" si="150"/>
        <v>185.2</v>
      </c>
      <c r="T2396" s="6">
        <f t="shared" si="151"/>
        <v>0.3949500980977565</v>
      </c>
    </row>
    <row r="2397" spans="1:20" ht="15.6">
      <c r="A2397" s="2">
        <v>2853</v>
      </c>
      <c r="B2397" s="10">
        <v>46344</v>
      </c>
      <c r="C2397" s="3">
        <f>YEAR(SalesDataTable[[#This Row],[Order Date]])</f>
        <v>2026</v>
      </c>
      <c r="D2397" s="13" t="str">
        <f>"Q"&amp;ROUNDUP(MONTH(SalesDataTable[[#This Row],[Order Date]])/3,0)</f>
        <v>Q4</v>
      </c>
      <c r="E2397" s="13">
        <f>MONTH(SalesDataTable[[#This Row],[Order Date]])</f>
        <v>11</v>
      </c>
      <c r="F2397" s="3" t="str">
        <f>TEXT(SalesDataTable[[#This Row],[Order Date]],"mmm")</f>
        <v>Nov</v>
      </c>
      <c r="G2397" s="3" t="s">
        <v>11</v>
      </c>
      <c r="H2397" s="3" t="s">
        <v>18</v>
      </c>
      <c r="I2397" s="3" t="s">
        <v>2</v>
      </c>
      <c r="J2397" s="3" t="s">
        <v>13</v>
      </c>
      <c r="K2397" s="3" t="s">
        <v>4</v>
      </c>
      <c r="L2397" s="3" t="s">
        <v>30</v>
      </c>
      <c r="M2397" s="7">
        <v>1</v>
      </c>
      <c r="N2397" s="4">
        <v>104.64</v>
      </c>
      <c r="O2397" s="5">
        <v>0</v>
      </c>
      <c r="P2397" s="4">
        <v>50.79</v>
      </c>
      <c r="Q2397" s="4">
        <f t="shared" si="148"/>
        <v>104.64</v>
      </c>
      <c r="R2397" s="4">
        <f t="shared" si="149"/>
        <v>50.79</v>
      </c>
      <c r="S2397" s="4">
        <f t="shared" si="150"/>
        <v>53.85</v>
      </c>
      <c r="T2397" s="6">
        <f t="shared" si="151"/>
        <v>0.51462155963302758</v>
      </c>
    </row>
    <row r="2398" spans="1:20" ht="15.6">
      <c r="A2398" s="2">
        <v>3825</v>
      </c>
      <c r="B2398" s="10">
        <v>46344</v>
      </c>
      <c r="C2398" s="3">
        <f>YEAR(SalesDataTable[[#This Row],[Order Date]])</f>
        <v>2026</v>
      </c>
      <c r="D2398" s="13" t="str">
        <f>"Q"&amp;ROUNDUP(MONTH(SalesDataTable[[#This Row],[Order Date]])/3,0)</f>
        <v>Q4</v>
      </c>
      <c r="E2398" s="13">
        <f>MONTH(SalesDataTable[[#This Row],[Order Date]])</f>
        <v>11</v>
      </c>
      <c r="F2398" s="3" t="str">
        <f>TEXT(SalesDataTable[[#This Row],[Order Date]],"mmm")</f>
        <v>Nov</v>
      </c>
      <c r="G2398" s="3" t="s">
        <v>20</v>
      </c>
      <c r="H2398" s="3" t="s">
        <v>33</v>
      </c>
      <c r="I2398" s="3" t="s">
        <v>2</v>
      </c>
      <c r="J2398" s="3" t="s">
        <v>13</v>
      </c>
      <c r="K2398" s="3" t="s">
        <v>14</v>
      </c>
      <c r="L2398" s="3" t="s">
        <v>32</v>
      </c>
      <c r="M2398" s="7">
        <v>2</v>
      </c>
      <c r="N2398" s="4">
        <v>46.44</v>
      </c>
      <c r="O2398" s="5">
        <v>0.1</v>
      </c>
      <c r="P2398" s="4">
        <v>18.190000000000001</v>
      </c>
      <c r="Q2398" s="4">
        <f t="shared" si="148"/>
        <v>83.591999999999999</v>
      </c>
      <c r="R2398" s="4">
        <f t="shared" si="149"/>
        <v>36.380000000000003</v>
      </c>
      <c r="S2398" s="4">
        <f t="shared" si="150"/>
        <v>47.211999999999996</v>
      </c>
      <c r="T2398" s="6">
        <f t="shared" si="151"/>
        <v>0.56479088908029473</v>
      </c>
    </row>
    <row r="2399" spans="1:20" ht="15.6">
      <c r="A2399" s="2">
        <v>4808</v>
      </c>
      <c r="B2399" s="10">
        <v>46344</v>
      </c>
      <c r="C2399" s="3">
        <f>YEAR(SalesDataTable[[#This Row],[Order Date]])</f>
        <v>2026</v>
      </c>
      <c r="D2399" s="13" t="str">
        <f>"Q"&amp;ROUNDUP(MONTH(SalesDataTable[[#This Row],[Order Date]])/3,0)</f>
        <v>Q4</v>
      </c>
      <c r="E2399" s="13">
        <f>MONTH(SalesDataTable[[#This Row],[Order Date]])</f>
        <v>11</v>
      </c>
      <c r="F2399" s="3" t="str">
        <f>TEXT(SalesDataTable[[#This Row],[Order Date]],"mmm")</f>
        <v>Nov</v>
      </c>
      <c r="G2399" s="3" t="s">
        <v>11</v>
      </c>
      <c r="H2399" s="3" t="s">
        <v>52</v>
      </c>
      <c r="I2399" s="3" t="s">
        <v>2</v>
      </c>
      <c r="J2399" s="3" t="s">
        <v>13</v>
      </c>
      <c r="K2399" s="3" t="s">
        <v>23</v>
      </c>
      <c r="L2399" s="3" t="s">
        <v>40</v>
      </c>
      <c r="M2399" s="7">
        <v>2</v>
      </c>
      <c r="N2399" s="4">
        <v>81.67</v>
      </c>
      <c r="O2399" s="5">
        <v>0.05</v>
      </c>
      <c r="P2399" s="4">
        <v>40.43</v>
      </c>
      <c r="Q2399" s="4">
        <f t="shared" si="148"/>
        <v>155.173</v>
      </c>
      <c r="R2399" s="4">
        <f t="shared" si="149"/>
        <v>80.86</v>
      </c>
      <c r="S2399" s="4">
        <f t="shared" si="150"/>
        <v>74.313000000000002</v>
      </c>
      <c r="T2399" s="6">
        <f t="shared" si="151"/>
        <v>0.4789041908063903</v>
      </c>
    </row>
    <row r="2400" spans="1:20" ht="15.6">
      <c r="A2400" s="2">
        <v>5131</v>
      </c>
      <c r="B2400" s="10">
        <v>46344</v>
      </c>
      <c r="C2400" s="3">
        <f>YEAR(SalesDataTable[[#This Row],[Order Date]])</f>
        <v>2026</v>
      </c>
      <c r="D2400" s="13" t="str">
        <f>"Q"&amp;ROUNDUP(MONTH(SalesDataTable[[#This Row],[Order Date]])/3,0)</f>
        <v>Q4</v>
      </c>
      <c r="E2400" s="13">
        <f>MONTH(SalesDataTable[[#This Row],[Order Date]])</f>
        <v>11</v>
      </c>
      <c r="F2400" s="3" t="str">
        <f>TEXT(SalesDataTable[[#This Row],[Order Date]],"mmm")</f>
        <v>Nov</v>
      </c>
      <c r="G2400" s="3" t="s">
        <v>20</v>
      </c>
      <c r="H2400" s="3" t="s">
        <v>33</v>
      </c>
      <c r="I2400" s="3" t="s">
        <v>19</v>
      </c>
      <c r="J2400" s="3" t="s">
        <v>13</v>
      </c>
      <c r="K2400" s="3" t="s">
        <v>9</v>
      </c>
      <c r="L2400" s="3" t="s">
        <v>46</v>
      </c>
      <c r="M2400" s="7">
        <v>3</v>
      </c>
      <c r="N2400" s="4">
        <v>70.599999999999994</v>
      </c>
      <c r="O2400" s="5">
        <v>0.05</v>
      </c>
      <c r="P2400" s="4">
        <v>32.68</v>
      </c>
      <c r="Q2400" s="4">
        <f t="shared" si="148"/>
        <v>201.20999999999998</v>
      </c>
      <c r="R2400" s="4">
        <f t="shared" si="149"/>
        <v>98.039999999999992</v>
      </c>
      <c r="S2400" s="4">
        <f t="shared" si="150"/>
        <v>103.16999999999999</v>
      </c>
      <c r="T2400" s="6">
        <f t="shared" si="151"/>
        <v>0.5127478753541076</v>
      </c>
    </row>
    <row r="2401" spans="1:20" ht="15.6">
      <c r="A2401" s="2">
        <v>1502</v>
      </c>
      <c r="B2401" s="10">
        <v>46345</v>
      </c>
      <c r="C2401" s="3">
        <f>YEAR(SalesDataTable[[#This Row],[Order Date]])</f>
        <v>2026</v>
      </c>
      <c r="D2401" s="13" t="str">
        <f>"Q"&amp;ROUNDUP(MONTH(SalesDataTable[[#This Row],[Order Date]])/3,0)</f>
        <v>Q4</v>
      </c>
      <c r="E2401" s="13">
        <f>MONTH(SalesDataTable[[#This Row],[Order Date]])</f>
        <v>11</v>
      </c>
      <c r="F2401" s="3" t="str">
        <f>TEXT(SalesDataTable[[#This Row],[Order Date]],"mmm")</f>
        <v>Nov</v>
      </c>
      <c r="G2401" s="3" t="s">
        <v>20</v>
      </c>
      <c r="H2401" s="3" t="s">
        <v>31</v>
      </c>
      <c r="I2401" s="3" t="s">
        <v>28</v>
      </c>
      <c r="J2401" s="3" t="s">
        <v>13</v>
      </c>
      <c r="K2401" s="3" t="s">
        <v>34</v>
      </c>
      <c r="L2401" s="3" t="s">
        <v>42</v>
      </c>
      <c r="M2401" s="7">
        <v>1</v>
      </c>
      <c r="N2401" s="4">
        <v>35.770000000000003</v>
      </c>
      <c r="O2401" s="5">
        <v>0.15</v>
      </c>
      <c r="P2401" s="4">
        <v>13.69</v>
      </c>
      <c r="Q2401" s="4">
        <f t="shared" si="148"/>
        <v>30.404500000000002</v>
      </c>
      <c r="R2401" s="4">
        <f t="shared" si="149"/>
        <v>13.69</v>
      </c>
      <c r="S2401" s="4">
        <f t="shared" si="150"/>
        <v>16.714500000000001</v>
      </c>
      <c r="T2401" s="6">
        <f t="shared" si="151"/>
        <v>0.54973770330049831</v>
      </c>
    </row>
    <row r="2402" spans="1:20" ht="15.6">
      <c r="A2402" s="2">
        <v>2470</v>
      </c>
      <c r="B2402" s="10">
        <v>46345</v>
      </c>
      <c r="C2402" s="3">
        <f>YEAR(SalesDataTable[[#This Row],[Order Date]])</f>
        <v>2026</v>
      </c>
      <c r="D2402" s="13" t="str">
        <f>"Q"&amp;ROUNDUP(MONTH(SalesDataTable[[#This Row],[Order Date]])/3,0)</f>
        <v>Q4</v>
      </c>
      <c r="E2402" s="13">
        <f>MONTH(SalesDataTable[[#This Row],[Order Date]])</f>
        <v>11</v>
      </c>
      <c r="F2402" s="3" t="str">
        <f>TEXT(SalesDataTable[[#This Row],[Order Date]],"mmm")</f>
        <v>Nov</v>
      </c>
      <c r="G2402" s="3" t="s">
        <v>6</v>
      </c>
      <c r="H2402" s="3" t="s">
        <v>27</v>
      </c>
      <c r="I2402" s="3" t="s">
        <v>19</v>
      </c>
      <c r="J2402" s="3" t="s">
        <v>16</v>
      </c>
      <c r="K2402" s="3" t="s">
        <v>9</v>
      </c>
      <c r="L2402" s="3" t="s">
        <v>10</v>
      </c>
      <c r="M2402" s="7">
        <v>1</v>
      </c>
      <c r="N2402" s="4">
        <v>92.13</v>
      </c>
      <c r="O2402" s="5">
        <v>0.15</v>
      </c>
      <c r="P2402" s="4">
        <v>45.85</v>
      </c>
      <c r="Q2402" s="4">
        <f t="shared" si="148"/>
        <v>78.31049999999999</v>
      </c>
      <c r="R2402" s="4">
        <f t="shared" si="149"/>
        <v>45.85</v>
      </c>
      <c r="S2402" s="4">
        <f t="shared" si="150"/>
        <v>32.460499999999989</v>
      </c>
      <c r="T2402" s="6">
        <f t="shared" si="151"/>
        <v>0.41451018701195874</v>
      </c>
    </row>
    <row r="2403" spans="1:20" ht="15.6">
      <c r="A2403" s="2">
        <v>3452</v>
      </c>
      <c r="B2403" s="10">
        <v>46345</v>
      </c>
      <c r="C2403" s="3">
        <f>YEAR(SalesDataTable[[#This Row],[Order Date]])</f>
        <v>2026</v>
      </c>
      <c r="D2403" s="13" t="str">
        <f>"Q"&amp;ROUNDUP(MONTH(SalesDataTable[[#This Row],[Order Date]])/3,0)</f>
        <v>Q4</v>
      </c>
      <c r="E2403" s="13">
        <f>MONTH(SalesDataTable[[#This Row],[Order Date]])</f>
        <v>11</v>
      </c>
      <c r="F2403" s="3" t="str">
        <f>TEXT(SalesDataTable[[#This Row],[Order Date]],"mmm")</f>
        <v>Nov</v>
      </c>
      <c r="G2403" s="3" t="s">
        <v>6</v>
      </c>
      <c r="H2403" s="3" t="s">
        <v>43</v>
      </c>
      <c r="I2403" s="3" t="s">
        <v>2</v>
      </c>
      <c r="J2403" s="3" t="s">
        <v>3</v>
      </c>
      <c r="K2403" s="3" t="s">
        <v>9</v>
      </c>
      <c r="L2403" s="3" t="s">
        <v>37</v>
      </c>
      <c r="M2403" s="7">
        <v>5</v>
      </c>
      <c r="N2403" s="4">
        <v>151.09</v>
      </c>
      <c r="O2403" s="5">
        <v>0.05</v>
      </c>
      <c r="P2403" s="4">
        <v>79.33</v>
      </c>
      <c r="Q2403" s="4">
        <f t="shared" si="148"/>
        <v>717.67750000000001</v>
      </c>
      <c r="R2403" s="4">
        <f t="shared" si="149"/>
        <v>396.65</v>
      </c>
      <c r="S2403" s="4">
        <f t="shared" si="150"/>
        <v>321.02750000000003</v>
      </c>
      <c r="T2403" s="6">
        <f t="shared" si="151"/>
        <v>0.44731442744129507</v>
      </c>
    </row>
    <row r="2404" spans="1:20" ht="15.6">
      <c r="A2404" s="2">
        <v>4207</v>
      </c>
      <c r="B2404" s="10">
        <v>46345</v>
      </c>
      <c r="C2404" s="3">
        <f>YEAR(SalesDataTable[[#This Row],[Order Date]])</f>
        <v>2026</v>
      </c>
      <c r="D2404" s="13" t="str">
        <f>"Q"&amp;ROUNDUP(MONTH(SalesDataTable[[#This Row],[Order Date]])/3,0)</f>
        <v>Q4</v>
      </c>
      <c r="E2404" s="13">
        <f>MONTH(SalesDataTable[[#This Row],[Order Date]])</f>
        <v>11</v>
      </c>
      <c r="F2404" s="3" t="str">
        <f>TEXT(SalesDataTable[[#This Row],[Order Date]],"mmm")</f>
        <v>Nov</v>
      </c>
      <c r="G2404" s="3" t="s">
        <v>6</v>
      </c>
      <c r="H2404" s="3" t="s">
        <v>43</v>
      </c>
      <c r="I2404" s="3" t="s">
        <v>2</v>
      </c>
      <c r="J2404" s="3" t="s">
        <v>13</v>
      </c>
      <c r="K2404" s="3" t="s">
        <v>4</v>
      </c>
      <c r="L2404" s="3" t="s">
        <v>30</v>
      </c>
      <c r="M2404" s="7">
        <v>2</v>
      </c>
      <c r="N2404" s="4">
        <v>103.99</v>
      </c>
      <c r="O2404" s="5">
        <v>0</v>
      </c>
      <c r="P2404" s="4">
        <v>50.36</v>
      </c>
      <c r="Q2404" s="4">
        <f t="shared" si="148"/>
        <v>207.98</v>
      </c>
      <c r="R2404" s="4">
        <f t="shared" si="149"/>
        <v>100.72</v>
      </c>
      <c r="S2404" s="4">
        <f t="shared" si="150"/>
        <v>107.25999999999999</v>
      </c>
      <c r="T2404" s="6">
        <f t="shared" si="151"/>
        <v>0.51572266564092695</v>
      </c>
    </row>
    <row r="2405" spans="1:20" ht="15.6">
      <c r="A2405" s="2">
        <v>695</v>
      </c>
      <c r="B2405" s="10">
        <v>46346</v>
      </c>
      <c r="C2405" s="3">
        <f>YEAR(SalesDataTable[[#This Row],[Order Date]])</f>
        <v>2026</v>
      </c>
      <c r="D2405" s="13" t="str">
        <f>"Q"&amp;ROUNDUP(MONTH(SalesDataTable[[#This Row],[Order Date]])/3,0)</f>
        <v>Q4</v>
      </c>
      <c r="E2405" s="13">
        <f>MONTH(SalesDataTable[[#This Row],[Order Date]])</f>
        <v>11</v>
      </c>
      <c r="F2405" s="3" t="str">
        <f>TEXT(SalesDataTable[[#This Row],[Order Date]],"mmm")</f>
        <v>Nov</v>
      </c>
      <c r="G2405" s="3" t="s">
        <v>11</v>
      </c>
      <c r="H2405" s="3" t="s">
        <v>18</v>
      </c>
      <c r="I2405" s="3" t="s">
        <v>2</v>
      </c>
      <c r="J2405" s="3" t="s">
        <v>3</v>
      </c>
      <c r="K2405" s="3" t="s">
        <v>14</v>
      </c>
      <c r="L2405" s="3" t="s">
        <v>15</v>
      </c>
      <c r="M2405" s="7">
        <v>1</v>
      </c>
      <c r="N2405" s="4">
        <v>36.909999999999997</v>
      </c>
      <c r="O2405" s="5">
        <v>0.1</v>
      </c>
      <c r="P2405" s="4">
        <v>13.43</v>
      </c>
      <c r="Q2405" s="4">
        <f t="shared" si="148"/>
        <v>33.219000000000001</v>
      </c>
      <c r="R2405" s="4">
        <f t="shared" si="149"/>
        <v>13.43</v>
      </c>
      <c r="S2405" s="4">
        <f t="shared" si="150"/>
        <v>19.789000000000001</v>
      </c>
      <c r="T2405" s="6">
        <f t="shared" si="151"/>
        <v>0.59571329660736327</v>
      </c>
    </row>
    <row r="2406" spans="1:20" ht="15.6">
      <c r="A2406" s="2">
        <v>1127</v>
      </c>
      <c r="B2406" s="10">
        <v>46346</v>
      </c>
      <c r="C2406" s="3">
        <f>YEAR(SalesDataTable[[#This Row],[Order Date]])</f>
        <v>2026</v>
      </c>
      <c r="D2406" s="13" t="str">
        <f>"Q"&amp;ROUNDUP(MONTH(SalesDataTable[[#This Row],[Order Date]])/3,0)</f>
        <v>Q4</v>
      </c>
      <c r="E2406" s="13">
        <f>MONTH(SalesDataTable[[#This Row],[Order Date]])</f>
        <v>11</v>
      </c>
      <c r="F2406" s="3" t="str">
        <f>TEXT(SalesDataTable[[#This Row],[Order Date]],"mmm")</f>
        <v>Nov</v>
      </c>
      <c r="G2406" s="3" t="s">
        <v>0</v>
      </c>
      <c r="H2406" s="3" t="s">
        <v>1</v>
      </c>
      <c r="I2406" s="3" t="s">
        <v>28</v>
      </c>
      <c r="J2406" s="3" t="s">
        <v>13</v>
      </c>
      <c r="K2406" s="3" t="s">
        <v>4</v>
      </c>
      <c r="L2406" s="3" t="s">
        <v>5</v>
      </c>
      <c r="M2406" s="7">
        <v>2</v>
      </c>
      <c r="N2406" s="4">
        <v>81.02</v>
      </c>
      <c r="O2406" s="5">
        <v>0</v>
      </c>
      <c r="P2406" s="4">
        <v>43.22</v>
      </c>
      <c r="Q2406" s="4">
        <f t="shared" si="148"/>
        <v>162.04</v>
      </c>
      <c r="R2406" s="4">
        <f t="shared" si="149"/>
        <v>86.44</v>
      </c>
      <c r="S2406" s="4">
        <f t="shared" si="150"/>
        <v>75.599999999999994</v>
      </c>
      <c r="T2406" s="6">
        <f t="shared" si="151"/>
        <v>0.46655146877314241</v>
      </c>
    </row>
    <row r="2407" spans="1:20" ht="15.6">
      <c r="A2407" s="2">
        <v>1174</v>
      </c>
      <c r="B2407" s="10">
        <v>46346</v>
      </c>
      <c r="C2407" s="3">
        <f>YEAR(SalesDataTable[[#This Row],[Order Date]])</f>
        <v>2026</v>
      </c>
      <c r="D2407" s="13" t="str">
        <f>"Q"&amp;ROUNDUP(MONTH(SalesDataTable[[#This Row],[Order Date]])/3,0)</f>
        <v>Q4</v>
      </c>
      <c r="E2407" s="13">
        <f>MONTH(SalesDataTable[[#This Row],[Order Date]])</f>
        <v>11</v>
      </c>
      <c r="F2407" s="3" t="str">
        <f>TEXT(SalesDataTable[[#This Row],[Order Date]],"mmm")</f>
        <v>Nov</v>
      </c>
      <c r="G2407" s="3" t="s">
        <v>0</v>
      </c>
      <c r="H2407" s="3" t="s">
        <v>1</v>
      </c>
      <c r="I2407" s="3" t="s">
        <v>28</v>
      </c>
      <c r="J2407" s="3" t="s">
        <v>13</v>
      </c>
      <c r="K2407" s="3" t="s">
        <v>14</v>
      </c>
      <c r="L2407" s="3" t="s">
        <v>48</v>
      </c>
      <c r="M2407" s="7">
        <v>3</v>
      </c>
      <c r="N2407" s="4">
        <v>164.36</v>
      </c>
      <c r="O2407" s="5">
        <v>0.05</v>
      </c>
      <c r="P2407" s="4">
        <v>88.7</v>
      </c>
      <c r="Q2407" s="4">
        <f t="shared" si="148"/>
        <v>468.42600000000004</v>
      </c>
      <c r="R2407" s="4">
        <f t="shared" si="149"/>
        <v>266.10000000000002</v>
      </c>
      <c r="S2407" s="4">
        <f t="shared" si="150"/>
        <v>202.32600000000002</v>
      </c>
      <c r="T2407" s="6">
        <f t="shared" si="151"/>
        <v>0.43192734818306416</v>
      </c>
    </row>
    <row r="2408" spans="1:20" ht="15.6">
      <c r="A2408" s="2">
        <v>3968</v>
      </c>
      <c r="B2408" s="10">
        <v>46346</v>
      </c>
      <c r="C2408" s="3">
        <f>YEAR(SalesDataTable[[#This Row],[Order Date]])</f>
        <v>2026</v>
      </c>
      <c r="D2408" s="13" t="str">
        <f>"Q"&amp;ROUNDUP(MONTH(SalesDataTable[[#This Row],[Order Date]])/3,0)</f>
        <v>Q4</v>
      </c>
      <c r="E2408" s="13">
        <f>MONTH(SalesDataTable[[#This Row],[Order Date]])</f>
        <v>11</v>
      </c>
      <c r="F2408" s="3" t="str">
        <f>TEXT(SalesDataTable[[#This Row],[Order Date]],"mmm")</f>
        <v>Nov</v>
      </c>
      <c r="G2408" s="3" t="s">
        <v>6</v>
      </c>
      <c r="H2408" s="3" t="s">
        <v>41</v>
      </c>
      <c r="I2408" s="3" t="s">
        <v>8</v>
      </c>
      <c r="J2408" s="3" t="s">
        <v>16</v>
      </c>
      <c r="K2408" s="3" t="s">
        <v>34</v>
      </c>
      <c r="L2408" s="3" t="s">
        <v>45</v>
      </c>
      <c r="M2408" s="7">
        <v>5</v>
      </c>
      <c r="N2408" s="4">
        <v>51.36</v>
      </c>
      <c r="O2408" s="5">
        <v>0.1</v>
      </c>
      <c r="P2408" s="4">
        <v>22.45</v>
      </c>
      <c r="Q2408" s="4">
        <f t="shared" si="148"/>
        <v>231.12</v>
      </c>
      <c r="R2408" s="4">
        <f t="shared" si="149"/>
        <v>112.25</v>
      </c>
      <c r="S2408" s="4">
        <f t="shared" si="150"/>
        <v>118.87</v>
      </c>
      <c r="T2408" s="6">
        <f t="shared" si="151"/>
        <v>0.51432156455520939</v>
      </c>
    </row>
    <row r="2409" spans="1:20" ht="15.6">
      <c r="A2409" s="2">
        <v>4049</v>
      </c>
      <c r="B2409" s="10">
        <v>46346</v>
      </c>
      <c r="C2409" s="3">
        <f>YEAR(SalesDataTable[[#This Row],[Order Date]])</f>
        <v>2026</v>
      </c>
      <c r="D2409" s="13" t="str">
        <f>"Q"&amp;ROUNDUP(MONTH(SalesDataTable[[#This Row],[Order Date]])/3,0)</f>
        <v>Q4</v>
      </c>
      <c r="E2409" s="13">
        <f>MONTH(SalesDataTable[[#This Row],[Order Date]])</f>
        <v>11</v>
      </c>
      <c r="F2409" s="3" t="str">
        <f>TEXT(SalesDataTable[[#This Row],[Order Date]],"mmm")</f>
        <v>Nov</v>
      </c>
      <c r="G2409" s="3" t="s">
        <v>11</v>
      </c>
      <c r="H2409" s="3" t="s">
        <v>52</v>
      </c>
      <c r="I2409" s="3" t="s">
        <v>28</v>
      </c>
      <c r="J2409" s="3" t="s">
        <v>3</v>
      </c>
      <c r="K2409" s="3" t="s">
        <v>14</v>
      </c>
      <c r="L2409" s="3" t="s">
        <v>15</v>
      </c>
      <c r="M2409" s="7">
        <v>1</v>
      </c>
      <c r="N2409" s="4">
        <v>36.590000000000003</v>
      </c>
      <c r="O2409" s="5">
        <v>0</v>
      </c>
      <c r="P2409" s="4">
        <v>13.73</v>
      </c>
      <c r="Q2409" s="4">
        <f t="shared" si="148"/>
        <v>36.590000000000003</v>
      </c>
      <c r="R2409" s="4">
        <f t="shared" si="149"/>
        <v>13.73</v>
      </c>
      <c r="S2409" s="4">
        <f t="shared" si="150"/>
        <v>22.860000000000003</v>
      </c>
      <c r="T2409" s="6">
        <f t="shared" si="151"/>
        <v>0.62476086362394101</v>
      </c>
    </row>
    <row r="2410" spans="1:20" ht="15.6">
      <c r="A2410" s="2">
        <v>3</v>
      </c>
      <c r="B2410" s="10">
        <v>46347</v>
      </c>
      <c r="C2410" s="3">
        <f>YEAR(SalesDataTable[[#This Row],[Order Date]])</f>
        <v>2026</v>
      </c>
      <c r="D2410" s="13" t="str">
        <f>"Q"&amp;ROUNDUP(MONTH(SalesDataTable[[#This Row],[Order Date]])/3,0)</f>
        <v>Q4</v>
      </c>
      <c r="E2410" s="13">
        <f>MONTH(SalesDataTable[[#This Row],[Order Date]])</f>
        <v>11</v>
      </c>
      <c r="F2410" s="3" t="str">
        <f>TEXT(SalesDataTable[[#This Row],[Order Date]],"mmm")</f>
        <v>Nov</v>
      </c>
      <c r="G2410" s="3" t="s">
        <v>20</v>
      </c>
      <c r="H2410" s="3" t="s">
        <v>31</v>
      </c>
      <c r="I2410" s="3" t="s">
        <v>19</v>
      </c>
      <c r="J2410" s="3" t="s">
        <v>3</v>
      </c>
      <c r="K2410" s="3" t="s">
        <v>23</v>
      </c>
      <c r="L2410" s="3" t="s">
        <v>51</v>
      </c>
      <c r="M2410" s="7">
        <v>5</v>
      </c>
      <c r="N2410" s="4">
        <v>122.33</v>
      </c>
      <c r="O2410" s="5">
        <v>0.15</v>
      </c>
      <c r="P2410" s="4">
        <v>58.98</v>
      </c>
      <c r="Q2410" s="4">
        <f t="shared" si="148"/>
        <v>519.90249999999992</v>
      </c>
      <c r="R2410" s="4">
        <f t="shared" si="149"/>
        <v>294.89999999999998</v>
      </c>
      <c r="S2410" s="4">
        <f t="shared" si="150"/>
        <v>225.00249999999994</v>
      </c>
      <c r="T2410" s="6">
        <f t="shared" si="151"/>
        <v>0.43277826130861069</v>
      </c>
    </row>
    <row r="2411" spans="1:20" ht="15.6">
      <c r="A2411" s="2">
        <v>1603</v>
      </c>
      <c r="B2411" s="10">
        <v>46347</v>
      </c>
      <c r="C2411" s="3">
        <f>YEAR(SalesDataTable[[#This Row],[Order Date]])</f>
        <v>2026</v>
      </c>
      <c r="D2411" s="13" t="str">
        <f>"Q"&amp;ROUNDUP(MONTH(SalesDataTable[[#This Row],[Order Date]])/3,0)</f>
        <v>Q4</v>
      </c>
      <c r="E2411" s="13">
        <f>MONTH(SalesDataTable[[#This Row],[Order Date]])</f>
        <v>11</v>
      </c>
      <c r="F2411" s="3" t="str">
        <f>TEXT(SalesDataTable[[#This Row],[Order Date]],"mmm")</f>
        <v>Nov</v>
      </c>
      <c r="G2411" s="3" t="s">
        <v>20</v>
      </c>
      <c r="H2411" s="3" t="s">
        <v>33</v>
      </c>
      <c r="I2411" s="3" t="s">
        <v>2</v>
      </c>
      <c r="J2411" s="3" t="s">
        <v>3</v>
      </c>
      <c r="K2411" s="3" t="s">
        <v>23</v>
      </c>
      <c r="L2411" s="3" t="s">
        <v>40</v>
      </c>
      <c r="M2411" s="7">
        <v>1</v>
      </c>
      <c r="N2411" s="4">
        <v>83.49</v>
      </c>
      <c r="O2411" s="5">
        <v>0.05</v>
      </c>
      <c r="P2411" s="4">
        <v>39.659999999999997</v>
      </c>
      <c r="Q2411" s="4">
        <f t="shared" si="148"/>
        <v>79.315499999999986</v>
      </c>
      <c r="R2411" s="4">
        <f t="shared" si="149"/>
        <v>39.659999999999997</v>
      </c>
      <c r="S2411" s="4">
        <f t="shared" si="150"/>
        <v>39.655499999999989</v>
      </c>
      <c r="T2411" s="6">
        <f t="shared" si="151"/>
        <v>0.49997163227868446</v>
      </c>
    </row>
    <row r="2412" spans="1:20" ht="15.6">
      <c r="A2412" s="2">
        <v>2073</v>
      </c>
      <c r="B2412" s="10">
        <v>46347</v>
      </c>
      <c r="C2412" s="3">
        <f>YEAR(SalesDataTable[[#This Row],[Order Date]])</f>
        <v>2026</v>
      </c>
      <c r="D2412" s="13" t="str">
        <f>"Q"&amp;ROUNDUP(MONTH(SalesDataTable[[#This Row],[Order Date]])/3,0)</f>
        <v>Q4</v>
      </c>
      <c r="E2412" s="13">
        <f>MONTH(SalesDataTable[[#This Row],[Order Date]])</f>
        <v>11</v>
      </c>
      <c r="F2412" s="3" t="str">
        <f>TEXT(SalesDataTable[[#This Row],[Order Date]],"mmm")</f>
        <v>Nov</v>
      </c>
      <c r="G2412" s="3" t="s">
        <v>6</v>
      </c>
      <c r="H2412" s="3" t="s">
        <v>43</v>
      </c>
      <c r="I2412" s="3" t="s">
        <v>2</v>
      </c>
      <c r="J2412" s="3" t="s">
        <v>13</v>
      </c>
      <c r="K2412" s="3" t="s">
        <v>4</v>
      </c>
      <c r="L2412" s="3" t="s">
        <v>22</v>
      </c>
      <c r="M2412" s="7">
        <v>2</v>
      </c>
      <c r="N2412" s="4">
        <v>51.48</v>
      </c>
      <c r="O2412" s="5">
        <v>0.1</v>
      </c>
      <c r="P2412" s="4">
        <v>22.51</v>
      </c>
      <c r="Q2412" s="4">
        <f t="shared" si="148"/>
        <v>92.664000000000001</v>
      </c>
      <c r="R2412" s="4">
        <f t="shared" si="149"/>
        <v>45.02</v>
      </c>
      <c r="S2412" s="4">
        <f t="shared" si="150"/>
        <v>47.643999999999998</v>
      </c>
      <c r="T2412" s="6">
        <f t="shared" si="151"/>
        <v>0.51415868082534744</v>
      </c>
    </row>
    <row r="2413" spans="1:20" ht="15.6">
      <c r="A2413" s="2">
        <v>2487</v>
      </c>
      <c r="B2413" s="10">
        <v>46347</v>
      </c>
      <c r="C2413" s="3">
        <f>YEAR(SalesDataTable[[#This Row],[Order Date]])</f>
        <v>2026</v>
      </c>
      <c r="D2413" s="13" t="str">
        <f>"Q"&amp;ROUNDUP(MONTH(SalesDataTable[[#This Row],[Order Date]])/3,0)</f>
        <v>Q4</v>
      </c>
      <c r="E2413" s="13">
        <f>MONTH(SalesDataTable[[#This Row],[Order Date]])</f>
        <v>11</v>
      </c>
      <c r="F2413" s="3" t="str">
        <f>TEXT(SalesDataTable[[#This Row],[Order Date]],"mmm")</f>
        <v>Nov</v>
      </c>
      <c r="G2413" s="3" t="s">
        <v>11</v>
      </c>
      <c r="H2413" s="3" t="s">
        <v>12</v>
      </c>
      <c r="I2413" s="3" t="s">
        <v>28</v>
      </c>
      <c r="J2413" s="3" t="s">
        <v>13</v>
      </c>
      <c r="K2413" s="3" t="s">
        <v>23</v>
      </c>
      <c r="L2413" s="3" t="s">
        <v>51</v>
      </c>
      <c r="M2413" s="7">
        <v>1</v>
      </c>
      <c r="N2413" s="4">
        <v>123.43</v>
      </c>
      <c r="O2413" s="5">
        <v>0.15</v>
      </c>
      <c r="P2413" s="4">
        <v>60.8</v>
      </c>
      <c r="Q2413" s="4">
        <f t="shared" si="148"/>
        <v>104.91550000000001</v>
      </c>
      <c r="R2413" s="4">
        <f t="shared" si="149"/>
        <v>60.8</v>
      </c>
      <c r="S2413" s="4">
        <f t="shared" si="150"/>
        <v>44.115500000000011</v>
      </c>
      <c r="T2413" s="6">
        <f t="shared" si="151"/>
        <v>0.42048601017008935</v>
      </c>
    </row>
    <row r="2414" spans="1:20" ht="15.6">
      <c r="A2414" s="2">
        <v>3407</v>
      </c>
      <c r="B2414" s="10">
        <v>46347</v>
      </c>
      <c r="C2414" s="3">
        <f>YEAR(SalesDataTable[[#This Row],[Order Date]])</f>
        <v>2026</v>
      </c>
      <c r="D2414" s="13" t="str">
        <f>"Q"&amp;ROUNDUP(MONTH(SalesDataTable[[#This Row],[Order Date]])/3,0)</f>
        <v>Q4</v>
      </c>
      <c r="E2414" s="13">
        <f>MONTH(SalesDataTable[[#This Row],[Order Date]])</f>
        <v>11</v>
      </c>
      <c r="F2414" s="3" t="str">
        <f>TEXT(SalesDataTable[[#This Row],[Order Date]],"mmm")</f>
        <v>Nov</v>
      </c>
      <c r="G2414" s="3" t="s">
        <v>20</v>
      </c>
      <c r="H2414" s="3" t="s">
        <v>31</v>
      </c>
      <c r="I2414" s="3" t="s">
        <v>2</v>
      </c>
      <c r="J2414" s="3" t="s">
        <v>13</v>
      </c>
      <c r="K2414" s="3" t="s">
        <v>14</v>
      </c>
      <c r="L2414" s="3" t="s">
        <v>48</v>
      </c>
      <c r="M2414" s="7">
        <v>1</v>
      </c>
      <c r="N2414" s="4">
        <v>164.85</v>
      </c>
      <c r="O2414" s="5">
        <v>0.1</v>
      </c>
      <c r="P2414" s="4">
        <v>89.4</v>
      </c>
      <c r="Q2414" s="4">
        <f t="shared" si="148"/>
        <v>148.36500000000001</v>
      </c>
      <c r="R2414" s="4">
        <f t="shared" si="149"/>
        <v>89.4</v>
      </c>
      <c r="S2414" s="4">
        <f t="shared" si="150"/>
        <v>58.965000000000003</v>
      </c>
      <c r="T2414" s="6">
        <f t="shared" si="151"/>
        <v>0.39743200889697705</v>
      </c>
    </row>
    <row r="2415" spans="1:20" ht="15.6">
      <c r="A2415" s="2">
        <v>4052</v>
      </c>
      <c r="B2415" s="10">
        <v>46347</v>
      </c>
      <c r="C2415" s="3">
        <f>YEAR(SalesDataTable[[#This Row],[Order Date]])</f>
        <v>2026</v>
      </c>
      <c r="D2415" s="13" t="str">
        <f>"Q"&amp;ROUNDUP(MONTH(SalesDataTable[[#This Row],[Order Date]])/3,0)</f>
        <v>Q4</v>
      </c>
      <c r="E2415" s="13">
        <f>MONTH(SalesDataTable[[#This Row],[Order Date]])</f>
        <v>11</v>
      </c>
      <c r="F2415" s="3" t="str">
        <f>TEXT(SalesDataTable[[#This Row],[Order Date]],"mmm")</f>
        <v>Nov</v>
      </c>
      <c r="G2415" s="3" t="s">
        <v>0</v>
      </c>
      <c r="H2415" s="3" t="s">
        <v>1</v>
      </c>
      <c r="I2415" s="3" t="s">
        <v>2</v>
      </c>
      <c r="J2415" s="3" t="s">
        <v>13</v>
      </c>
      <c r="K2415" s="3" t="s">
        <v>14</v>
      </c>
      <c r="L2415" s="3" t="s">
        <v>32</v>
      </c>
      <c r="M2415" s="7">
        <v>1</v>
      </c>
      <c r="N2415" s="4">
        <v>46.82</v>
      </c>
      <c r="O2415" s="5">
        <v>0.2</v>
      </c>
      <c r="P2415" s="4">
        <v>18.27</v>
      </c>
      <c r="Q2415" s="4">
        <f t="shared" si="148"/>
        <v>37.456000000000003</v>
      </c>
      <c r="R2415" s="4">
        <f t="shared" si="149"/>
        <v>18.27</v>
      </c>
      <c r="S2415" s="4">
        <f t="shared" si="150"/>
        <v>19.186000000000003</v>
      </c>
      <c r="T2415" s="6">
        <f t="shared" si="151"/>
        <v>0.51222768047842804</v>
      </c>
    </row>
    <row r="2416" spans="1:20" ht="15.6">
      <c r="A2416" s="2">
        <v>119</v>
      </c>
      <c r="B2416" s="10">
        <v>46348</v>
      </c>
      <c r="C2416" s="3">
        <f>YEAR(SalesDataTable[[#This Row],[Order Date]])</f>
        <v>2026</v>
      </c>
      <c r="D2416" s="13" t="str">
        <f>"Q"&amp;ROUNDUP(MONTH(SalesDataTable[[#This Row],[Order Date]])/3,0)</f>
        <v>Q4</v>
      </c>
      <c r="E2416" s="13">
        <f>MONTH(SalesDataTable[[#This Row],[Order Date]])</f>
        <v>11</v>
      </c>
      <c r="F2416" s="3" t="str">
        <f>TEXT(SalesDataTable[[#This Row],[Order Date]],"mmm")</f>
        <v>Nov</v>
      </c>
      <c r="G2416" s="3" t="s">
        <v>0</v>
      </c>
      <c r="H2416" s="3" t="s">
        <v>36</v>
      </c>
      <c r="I2416" s="3" t="s">
        <v>2</v>
      </c>
      <c r="J2416" s="3" t="s">
        <v>13</v>
      </c>
      <c r="K2416" s="3" t="s">
        <v>34</v>
      </c>
      <c r="L2416" s="3" t="s">
        <v>35</v>
      </c>
      <c r="M2416" s="7">
        <v>1</v>
      </c>
      <c r="N2416" s="4">
        <v>41.16</v>
      </c>
      <c r="O2416" s="5">
        <v>0.1</v>
      </c>
      <c r="P2416" s="4">
        <v>14.82</v>
      </c>
      <c r="Q2416" s="4">
        <f t="shared" si="148"/>
        <v>37.043999999999997</v>
      </c>
      <c r="R2416" s="4">
        <f t="shared" si="149"/>
        <v>14.82</v>
      </c>
      <c r="S2416" s="4">
        <f t="shared" si="150"/>
        <v>22.223999999999997</v>
      </c>
      <c r="T2416" s="6">
        <f t="shared" si="151"/>
        <v>0.59993521218011014</v>
      </c>
    </row>
    <row r="2417" spans="1:20" ht="15.6">
      <c r="A2417" s="2">
        <v>298</v>
      </c>
      <c r="B2417" s="10">
        <v>46348</v>
      </c>
      <c r="C2417" s="3">
        <f>YEAR(SalesDataTable[[#This Row],[Order Date]])</f>
        <v>2026</v>
      </c>
      <c r="D2417" s="13" t="str">
        <f>"Q"&amp;ROUNDUP(MONTH(SalesDataTable[[#This Row],[Order Date]])/3,0)</f>
        <v>Q4</v>
      </c>
      <c r="E2417" s="13">
        <f>MONTH(SalesDataTable[[#This Row],[Order Date]])</f>
        <v>11</v>
      </c>
      <c r="F2417" s="3" t="str">
        <f>TEXT(SalesDataTable[[#This Row],[Order Date]],"mmm")</f>
        <v>Nov</v>
      </c>
      <c r="G2417" s="3" t="s">
        <v>6</v>
      </c>
      <c r="H2417" s="3" t="s">
        <v>43</v>
      </c>
      <c r="I2417" s="3" t="s">
        <v>28</v>
      </c>
      <c r="J2417" s="3" t="s">
        <v>13</v>
      </c>
      <c r="K2417" s="3" t="s">
        <v>23</v>
      </c>
      <c r="L2417" s="3" t="s">
        <v>29</v>
      </c>
      <c r="M2417" s="7">
        <v>1</v>
      </c>
      <c r="N2417" s="4">
        <v>196.08</v>
      </c>
      <c r="O2417" s="5">
        <v>0.1</v>
      </c>
      <c r="P2417" s="4">
        <v>104.19</v>
      </c>
      <c r="Q2417" s="4">
        <f t="shared" si="148"/>
        <v>176.47200000000001</v>
      </c>
      <c r="R2417" s="4">
        <f t="shared" si="149"/>
        <v>104.19</v>
      </c>
      <c r="S2417" s="4">
        <f t="shared" si="150"/>
        <v>72.282000000000011</v>
      </c>
      <c r="T2417" s="6">
        <f t="shared" si="151"/>
        <v>0.40959472324221408</v>
      </c>
    </row>
    <row r="2418" spans="1:20" ht="15.6">
      <c r="A2418" s="2">
        <v>419</v>
      </c>
      <c r="B2418" s="10">
        <v>46348</v>
      </c>
      <c r="C2418" s="3">
        <f>YEAR(SalesDataTable[[#This Row],[Order Date]])</f>
        <v>2026</v>
      </c>
      <c r="D2418" s="13" t="str">
        <f>"Q"&amp;ROUNDUP(MONTH(SalesDataTable[[#This Row],[Order Date]])/3,0)</f>
        <v>Q4</v>
      </c>
      <c r="E2418" s="13">
        <f>MONTH(SalesDataTable[[#This Row],[Order Date]])</f>
        <v>11</v>
      </c>
      <c r="F2418" s="3" t="str">
        <f>TEXT(SalesDataTable[[#This Row],[Order Date]],"mmm")</f>
        <v>Nov</v>
      </c>
      <c r="G2418" s="3" t="s">
        <v>20</v>
      </c>
      <c r="H2418" s="3" t="s">
        <v>33</v>
      </c>
      <c r="I2418" s="3" t="s">
        <v>19</v>
      </c>
      <c r="J2418" s="3" t="s">
        <v>13</v>
      </c>
      <c r="K2418" s="3" t="s">
        <v>23</v>
      </c>
      <c r="L2418" s="3" t="s">
        <v>29</v>
      </c>
      <c r="M2418" s="7">
        <v>1</v>
      </c>
      <c r="N2418" s="4">
        <v>192.62</v>
      </c>
      <c r="O2418" s="5">
        <v>0.1</v>
      </c>
      <c r="P2418" s="4">
        <v>105.97</v>
      </c>
      <c r="Q2418" s="4">
        <f t="shared" si="148"/>
        <v>173.358</v>
      </c>
      <c r="R2418" s="4">
        <f t="shared" si="149"/>
        <v>105.97</v>
      </c>
      <c r="S2418" s="4">
        <f t="shared" si="150"/>
        <v>67.388000000000005</v>
      </c>
      <c r="T2418" s="6">
        <f t="shared" si="151"/>
        <v>0.38872160500236508</v>
      </c>
    </row>
    <row r="2419" spans="1:20" ht="15.6">
      <c r="A2419" s="2">
        <v>1181</v>
      </c>
      <c r="B2419" s="10">
        <v>46348</v>
      </c>
      <c r="C2419" s="3">
        <f>YEAR(SalesDataTable[[#This Row],[Order Date]])</f>
        <v>2026</v>
      </c>
      <c r="D2419" s="13" t="str">
        <f>"Q"&amp;ROUNDUP(MONTH(SalesDataTable[[#This Row],[Order Date]])/3,0)</f>
        <v>Q4</v>
      </c>
      <c r="E2419" s="13">
        <f>MONTH(SalesDataTable[[#This Row],[Order Date]])</f>
        <v>11</v>
      </c>
      <c r="F2419" s="3" t="str">
        <f>TEXT(SalesDataTable[[#This Row],[Order Date]],"mmm")</f>
        <v>Nov</v>
      </c>
      <c r="G2419" s="3" t="s">
        <v>6</v>
      </c>
      <c r="H2419" s="3" t="s">
        <v>43</v>
      </c>
      <c r="I2419" s="3" t="s">
        <v>28</v>
      </c>
      <c r="J2419" s="3" t="s">
        <v>13</v>
      </c>
      <c r="K2419" s="3" t="s">
        <v>4</v>
      </c>
      <c r="L2419" s="3" t="s">
        <v>30</v>
      </c>
      <c r="M2419" s="7">
        <v>2</v>
      </c>
      <c r="N2419" s="4">
        <v>102.87</v>
      </c>
      <c r="O2419" s="5">
        <v>0.05</v>
      </c>
      <c r="P2419" s="4">
        <v>51.69</v>
      </c>
      <c r="Q2419" s="4">
        <f t="shared" si="148"/>
        <v>195.453</v>
      </c>
      <c r="R2419" s="4">
        <f t="shared" si="149"/>
        <v>103.38</v>
      </c>
      <c r="S2419" s="4">
        <f t="shared" si="150"/>
        <v>92.073000000000008</v>
      </c>
      <c r="T2419" s="6">
        <f t="shared" si="151"/>
        <v>0.4710748875688785</v>
      </c>
    </row>
    <row r="2420" spans="1:20" ht="15.6">
      <c r="A2420" s="2">
        <v>1924</v>
      </c>
      <c r="B2420" s="10">
        <v>46348</v>
      </c>
      <c r="C2420" s="3">
        <f>YEAR(SalesDataTable[[#This Row],[Order Date]])</f>
        <v>2026</v>
      </c>
      <c r="D2420" s="13" t="str">
        <f>"Q"&amp;ROUNDUP(MONTH(SalesDataTable[[#This Row],[Order Date]])/3,0)</f>
        <v>Q4</v>
      </c>
      <c r="E2420" s="13">
        <f>MONTH(SalesDataTable[[#This Row],[Order Date]])</f>
        <v>11</v>
      </c>
      <c r="F2420" s="3" t="str">
        <f>TEXT(SalesDataTable[[#This Row],[Order Date]],"mmm")</f>
        <v>Nov</v>
      </c>
      <c r="G2420" s="3" t="s">
        <v>0</v>
      </c>
      <c r="H2420" s="3" t="s">
        <v>50</v>
      </c>
      <c r="I2420" s="3" t="s">
        <v>2</v>
      </c>
      <c r="J2420" s="3" t="s">
        <v>13</v>
      </c>
      <c r="K2420" s="3" t="s">
        <v>4</v>
      </c>
      <c r="L2420" s="3" t="s">
        <v>22</v>
      </c>
      <c r="M2420" s="7">
        <v>3</v>
      </c>
      <c r="N2420" s="4">
        <v>50.99</v>
      </c>
      <c r="O2420" s="5">
        <v>0.2</v>
      </c>
      <c r="P2420" s="4">
        <v>22.53</v>
      </c>
      <c r="Q2420" s="4">
        <f t="shared" si="148"/>
        <v>122.376</v>
      </c>
      <c r="R2420" s="4">
        <f t="shared" si="149"/>
        <v>67.59</v>
      </c>
      <c r="S2420" s="4">
        <f t="shared" si="150"/>
        <v>54.786000000000001</v>
      </c>
      <c r="T2420" s="6">
        <f t="shared" si="151"/>
        <v>0.44768582074916652</v>
      </c>
    </row>
    <row r="2421" spans="1:20" ht="15.6">
      <c r="A2421" s="2">
        <v>3829</v>
      </c>
      <c r="B2421" s="10">
        <v>46348</v>
      </c>
      <c r="C2421" s="3">
        <f>YEAR(SalesDataTable[[#This Row],[Order Date]])</f>
        <v>2026</v>
      </c>
      <c r="D2421" s="13" t="str">
        <f>"Q"&amp;ROUNDUP(MONTH(SalesDataTable[[#This Row],[Order Date]])/3,0)</f>
        <v>Q4</v>
      </c>
      <c r="E2421" s="13">
        <f>MONTH(SalesDataTable[[#This Row],[Order Date]])</f>
        <v>11</v>
      </c>
      <c r="F2421" s="3" t="str">
        <f>TEXT(SalesDataTable[[#This Row],[Order Date]],"mmm")</f>
        <v>Nov</v>
      </c>
      <c r="G2421" s="3" t="s">
        <v>6</v>
      </c>
      <c r="H2421" s="3" t="s">
        <v>43</v>
      </c>
      <c r="I2421" s="3" t="s">
        <v>19</v>
      </c>
      <c r="J2421" s="3" t="s">
        <v>13</v>
      </c>
      <c r="K2421" s="3" t="s">
        <v>4</v>
      </c>
      <c r="L2421" s="3" t="s">
        <v>26</v>
      </c>
      <c r="M2421" s="7">
        <v>1</v>
      </c>
      <c r="N2421" s="4">
        <v>39.94</v>
      </c>
      <c r="O2421" s="5">
        <v>0.1</v>
      </c>
      <c r="P2421" s="4">
        <v>16.89</v>
      </c>
      <c r="Q2421" s="4">
        <f t="shared" si="148"/>
        <v>35.945999999999998</v>
      </c>
      <c r="R2421" s="4">
        <f t="shared" si="149"/>
        <v>16.89</v>
      </c>
      <c r="S2421" s="4">
        <f t="shared" si="150"/>
        <v>19.055999999999997</v>
      </c>
      <c r="T2421" s="6">
        <f t="shared" si="151"/>
        <v>0.53012852612251704</v>
      </c>
    </row>
    <row r="2422" spans="1:20" ht="15.6">
      <c r="A2422" s="2">
        <v>5065</v>
      </c>
      <c r="B2422" s="10">
        <v>46348</v>
      </c>
      <c r="C2422" s="3">
        <f>YEAR(SalesDataTable[[#This Row],[Order Date]])</f>
        <v>2026</v>
      </c>
      <c r="D2422" s="13" t="str">
        <f>"Q"&amp;ROUNDUP(MONTH(SalesDataTable[[#This Row],[Order Date]])/3,0)</f>
        <v>Q4</v>
      </c>
      <c r="E2422" s="13">
        <f>MONTH(SalesDataTable[[#This Row],[Order Date]])</f>
        <v>11</v>
      </c>
      <c r="F2422" s="3" t="str">
        <f>TEXT(SalesDataTable[[#This Row],[Order Date]],"mmm")</f>
        <v>Nov</v>
      </c>
      <c r="G2422" s="3" t="s">
        <v>20</v>
      </c>
      <c r="H2422" s="3" t="s">
        <v>33</v>
      </c>
      <c r="I2422" s="3" t="s">
        <v>2</v>
      </c>
      <c r="J2422" s="3" t="s">
        <v>13</v>
      </c>
      <c r="K2422" s="3" t="s">
        <v>14</v>
      </c>
      <c r="L2422" s="3" t="s">
        <v>48</v>
      </c>
      <c r="M2422" s="7">
        <v>2</v>
      </c>
      <c r="N2422" s="4">
        <v>166.15</v>
      </c>
      <c r="O2422" s="5">
        <v>0</v>
      </c>
      <c r="P2422" s="4">
        <v>86.42</v>
      </c>
      <c r="Q2422" s="4">
        <f t="shared" si="148"/>
        <v>332.3</v>
      </c>
      <c r="R2422" s="4">
        <f t="shared" si="149"/>
        <v>172.84</v>
      </c>
      <c r="S2422" s="4">
        <f t="shared" si="150"/>
        <v>159.46</v>
      </c>
      <c r="T2422" s="6">
        <f t="shared" si="151"/>
        <v>0.47986758952753539</v>
      </c>
    </row>
    <row r="2423" spans="1:20" ht="15.6">
      <c r="A2423" s="2">
        <v>5146</v>
      </c>
      <c r="B2423" s="10">
        <v>46348</v>
      </c>
      <c r="C2423" s="3">
        <f>YEAR(SalesDataTable[[#This Row],[Order Date]])</f>
        <v>2026</v>
      </c>
      <c r="D2423" s="13" t="str">
        <f>"Q"&amp;ROUNDUP(MONTH(SalesDataTable[[#This Row],[Order Date]])/3,0)</f>
        <v>Q4</v>
      </c>
      <c r="E2423" s="13">
        <f>MONTH(SalesDataTable[[#This Row],[Order Date]])</f>
        <v>11</v>
      </c>
      <c r="F2423" s="3" t="str">
        <f>TEXT(SalesDataTable[[#This Row],[Order Date]],"mmm")</f>
        <v>Nov</v>
      </c>
      <c r="G2423" s="3" t="s">
        <v>6</v>
      </c>
      <c r="H2423" s="3" t="s">
        <v>27</v>
      </c>
      <c r="I2423" s="3" t="s">
        <v>2</v>
      </c>
      <c r="J2423" s="3" t="s">
        <v>13</v>
      </c>
      <c r="K2423" s="3" t="s">
        <v>34</v>
      </c>
      <c r="L2423" s="3" t="s">
        <v>42</v>
      </c>
      <c r="M2423" s="7">
        <v>1</v>
      </c>
      <c r="N2423" s="4">
        <v>35.79</v>
      </c>
      <c r="O2423" s="5">
        <v>0.1</v>
      </c>
      <c r="P2423" s="4">
        <v>14.17</v>
      </c>
      <c r="Q2423" s="4">
        <f t="shared" si="148"/>
        <v>32.210999999999999</v>
      </c>
      <c r="R2423" s="4">
        <f t="shared" si="149"/>
        <v>14.17</v>
      </c>
      <c r="S2423" s="4">
        <f t="shared" si="150"/>
        <v>18.040999999999997</v>
      </c>
      <c r="T2423" s="6">
        <f t="shared" si="151"/>
        <v>0.56008816863804278</v>
      </c>
    </row>
    <row r="2424" spans="1:20" ht="15.6">
      <c r="A2424" s="2">
        <v>320</v>
      </c>
      <c r="B2424" s="10">
        <v>46349</v>
      </c>
      <c r="C2424" s="3">
        <f>YEAR(SalesDataTable[[#This Row],[Order Date]])</f>
        <v>2026</v>
      </c>
      <c r="D2424" s="13" t="str">
        <f>"Q"&amp;ROUNDUP(MONTH(SalesDataTable[[#This Row],[Order Date]])/3,0)</f>
        <v>Q4</v>
      </c>
      <c r="E2424" s="13">
        <f>MONTH(SalesDataTable[[#This Row],[Order Date]])</f>
        <v>11</v>
      </c>
      <c r="F2424" s="3" t="str">
        <f>TEXT(SalesDataTable[[#This Row],[Order Date]],"mmm")</f>
        <v>Nov</v>
      </c>
      <c r="G2424" s="3" t="s">
        <v>11</v>
      </c>
      <c r="H2424" s="3" t="s">
        <v>12</v>
      </c>
      <c r="I2424" s="3" t="s">
        <v>2</v>
      </c>
      <c r="J2424" s="3" t="s">
        <v>13</v>
      </c>
      <c r="K2424" s="3" t="s">
        <v>23</v>
      </c>
      <c r="L2424" s="3" t="s">
        <v>29</v>
      </c>
      <c r="M2424" s="7">
        <v>5</v>
      </c>
      <c r="N2424" s="4">
        <v>196.53</v>
      </c>
      <c r="O2424" s="5">
        <v>0.15</v>
      </c>
      <c r="P2424" s="4">
        <v>105.01</v>
      </c>
      <c r="Q2424" s="4">
        <f t="shared" si="148"/>
        <v>835.25249999999994</v>
      </c>
      <c r="R2424" s="4">
        <f t="shared" si="149"/>
        <v>525.05000000000007</v>
      </c>
      <c r="S2424" s="4">
        <f t="shared" si="150"/>
        <v>310.20249999999987</v>
      </c>
      <c r="T2424" s="6">
        <f t="shared" si="151"/>
        <v>0.37138769414039452</v>
      </c>
    </row>
    <row r="2425" spans="1:20" ht="15.6">
      <c r="A2425" s="2">
        <v>1250</v>
      </c>
      <c r="B2425" s="10">
        <v>46349</v>
      </c>
      <c r="C2425" s="3">
        <f>YEAR(SalesDataTable[[#This Row],[Order Date]])</f>
        <v>2026</v>
      </c>
      <c r="D2425" s="13" t="str">
        <f>"Q"&amp;ROUNDUP(MONTH(SalesDataTable[[#This Row],[Order Date]])/3,0)</f>
        <v>Q4</v>
      </c>
      <c r="E2425" s="13">
        <f>MONTH(SalesDataTable[[#This Row],[Order Date]])</f>
        <v>11</v>
      </c>
      <c r="F2425" s="3" t="str">
        <f>TEXT(SalesDataTable[[#This Row],[Order Date]],"mmm")</f>
        <v>Nov</v>
      </c>
      <c r="G2425" s="3" t="s">
        <v>6</v>
      </c>
      <c r="H2425" s="3" t="s">
        <v>43</v>
      </c>
      <c r="I2425" s="3" t="s">
        <v>2</v>
      </c>
      <c r="J2425" s="3" t="s">
        <v>13</v>
      </c>
      <c r="K2425" s="3" t="s">
        <v>14</v>
      </c>
      <c r="L2425" s="3" t="s">
        <v>15</v>
      </c>
      <c r="M2425" s="7">
        <v>6</v>
      </c>
      <c r="N2425" s="4">
        <v>36.35</v>
      </c>
      <c r="O2425" s="5">
        <v>0</v>
      </c>
      <c r="P2425" s="4">
        <v>13.24</v>
      </c>
      <c r="Q2425" s="4">
        <f t="shared" si="148"/>
        <v>218.10000000000002</v>
      </c>
      <c r="R2425" s="4">
        <f t="shared" si="149"/>
        <v>79.44</v>
      </c>
      <c r="S2425" s="4">
        <f t="shared" si="150"/>
        <v>138.66000000000003</v>
      </c>
      <c r="T2425" s="6">
        <f t="shared" si="151"/>
        <v>0.63576341127922975</v>
      </c>
    </row>
    <row r="2426" spans="1:20" ht="15.6">
      <c r="A2426" s="2">
        <v>2584</v>
      </c>
      <c r="B2426" s="10">
        <v>46349</v>
      </c>
      <c r="C2426" s="3">
        <f>YEAR(SalesDataTable[[#This Row],[Order Date]])</f>
        <v>2026</v>
      </c>
      <c r="D2426" s="13" t="str">
        <f>"Q"&amp;ROUNDUP(MONTH(SalesDataTable[[#This Row],[Order Date]])/3,0)</f>
        <v>Q4</v>
      </c>
      <c r="E2426" s="13">
        <f>MONTH(SalesDataTable[[#This Row],[Order Date]])</f>
        <v>11</v>
      </c>
      <c r="F2426" s="3" t="str">
        <f>TEXT(SalesDataTable[[#This Row],[Order Date]],"mmm")</f>
        <v>Nov</v>
      </c>
      <c r="G2426" s="3" t="s">
        <v>6</v>
      </c>
      <c r="H2426" s="3" t="s">
        <v>27</v>
      </c>
      <c r="I2426" s="3" t="s">
        <v>8</v>
      </c>
      <c r="J2426" s="3" t="s">
        <v>3</v>
      </c>
      <c r="K2426" s="3" t="s">
        <v>23</v>
      </c>
      <c r="L2426" s="3" t="s">
        <v>29</v>
      </c>
      <c r="M2426" s="7">
        <v>15</v>
      </c>
      <c r="N2426" s="4">
        <v>192.23</v>
      </c>
      <c r="O2426" s="5">
        <v>0.15</v>
      </c>
      <c r="P2426" s="4">
        <v>106.34</v>
      </c>
      <c r="Q2426" s="4">
        <f t="shared" si="148"/>
        <v>2450.9324999999999</v>
      </c>
      <c r="R2426" s="4">
        <f t="shared" si="149"/>
        <v>1595.1000000000001</v>
      </c>
      <c r="S2426" s="4">
        <f t="shared" si="150"/>
        <v>855.83249999999975</v>
      </c>
      <c r="T2426" s="6">
        <f t="shared" si="151"/>
        <v>0.34918648310387979</v>
      </c>
    </row>
    <row r="2427" spans="1:20" ht="15.6">
      <c r="A2427" s="2">
        <v>2717</v>
      </c>
      <c r="B2427" s="10">
        <v>46349</v>
      </c>
      <c r="C2427" s="3">
        <f>YEAR(SalesDataTable[[#This Row],[Order Date]])</f>
        <v>2026</v>
      </c>
      <c r="D2427" s="13" t="str">
        <f>"Q"&amp;ROUNDUP(MONTH(SalesDataTable[[#This Row],[Order Date]])/3,0)</f>
        <v>Q4</v>
      </c>
      <c r="E2427" s="13">
        <f>MONTH(SalesDataTable[[#This Row],[Order Date]])</f>
        <v>11</v>
      </c>
      <c r="F2427" s="3" t="str">
        <f>TEXT(SalesDataTable[[#This Row],[Order Date]],"mmm")</f>
        <v>Nov</v>
      </c>
      <c r="G2427" s="3" t="s">
        <v>6</v>
      </c>
      <c r="H2427" s="3" t="s">
        <v>43</v>
      </c>
      <c r="I2427" s="3" t="s">
        <v>2</v>
      </c>
      <c r="J2427" s="3" t="s">
        <v>13</v>
      </c>
      <c r="K2427" s="3" t="s">
        <v>14</v>
      </c>
      <c r="L2427" s="3" t="s">
        <v>48</v>
      </c>
      <c r="M2427" s="7">
        <v>2</v>
      </c>
      <c r="N2427" s="4">
        <v>167.9</v>
      </c>
      <c r="O2427" s="5">
        <v>0.15</v>
      </c>
      <c r="P2427" s="4">
        <v>89.55</v>
      </c>
      <c r="Q2427" s="4">
        <f t="shared" si="148"/>
        <v>285.43</v>
      </c>
      <c r="R2427" s="4">
        <f t="shared" si="149"/>
        <v>179.1</v>
      </c>
      <c r="S2427" s="4">
        <f t="shared" si="150"/>
        <v>106.33000000000001</v>
      </c>
      <c r="T2427" s="6">
        <f t="shared" si="151"/>
        <v>0.37252566303471957</v>
      </c>
    </row>
    <row r="2428" spans="1:20" ht="15.6">
      <c r="A2428" s="2">
        <v>2737</v>
      </c>
      <c r="B2428" s="10">
        <v>46349</v>
      </c>
      <c r="C2428" s="3">
        <f>YEAR(SalesDataTable[[#This Row],[Order Date]])</f>
        <v>2026</v>
      </c>
      <c r="D2428" s="13" t="str">
        <f>"Q"&amp;ROUNDUP(MONTH(SalesDataTable[[#This Row],[Order Date]])/3,0)</f>
        <v>Q4</v>
      </c>
      <c r="E2428" s="13">
        <f>MONTH(SalesDataTable[[#This Row],[Order Date]])</f>
        <v>11</v>
      </c>
      <c r="F2428" s="3" t="str">
        <f>TEXT(SalesDataTable[[#This Row],[Order Date]],"mmm")</f>
        <v>Nov</v>
      </c>
      <c r="G2428" s="3" t="s">
        <v>6</v>
      </c>
      <c r="H2428" s="3" t="s">
        <v>27</v>
      </c>
      <c r="I2428" s="3" t="s">
        <v>2</v>
      </c>
      <c r="J2428" s="3" t="s">
        <v>16</v>
      </c>
      <c r="K2428" s="3" t="s">
        <v>23</v>
      </c>
      <c r="L2428" s="3" t="s">
        <v>40</v>
      </c>
      <c r="M2428" s="7">
        <v>2</v>
      </c>
      <c r="N2428" s="4">
        <v>80.709999999999994</v>
      </c>
      <c r="O2428" s="5">
        <v>0.1</v>
      </c>
      <c r="P2428" s="4">
        <v>39.33</v>
      </c>
      <c r="Q2428" s="4">
        <f t="shared" si="148"/>
        <v>145.27799999999999</v>
      </c>
      <c r="R2428" s="4">
        <f t="shared" si="149"/>
        <v>78.66</v>
      </c>
      <c r="S2428" s="4">
        <f t="shared" si="150"/>
        <v>66.617999999999995</v>
      </c>
      <c r="T2428" s="6">
        <f t="shared" si="151"/>
        <v>0.45855532152149669</v>
      </c>
    </row>
    <row r="2429" spans="1:20" ht="15.6">
      <c r="A2429" s="2">
        <v>3021</v>
      </c>
      <c r="B2429" s="10">
        <v>46349</v>
      </c>
      <c r="C2429" s="3">
        <f>YEAR(SalesDataTable[[#This Row],[Order Date]])</f>
        <v>2026</v>
      </c>
      <c r="D2429" s="13" t="str">
        <f>"Q"&amp;ROUNDUP(MONTH(SalesDataTable[[#This Row],[Order Date]])/3,0)</f>
        <v>Q4</v>
      </c>
      <c r="E2429" s="13">
        <f>MONTH(SalesDataTable[[#This Row],[Order Date]])</f>
        <v>11</v>
      </c>
      <c r="F2429" s="3" t="str">
        <f>TEXT(SalesDataTable[[#This Row],[Order Date]],"mmm")</f>
        <v>Nov</v>
      </c>
      <c r="G2429" s="3" t="s">
        <v>0</v>
      </c>
      <c r="H2429" s="3" t="s">
        <v>50</v>
      </c>
      <c r="I2429" s="3" t="s">
        <v>2</v>
      </c>
      <c r="J2429" s="3" t="s">
        <v>16</v>
      </c>
      <c r="K2429" s="3" t="s">
        <v>9</v>
      </c>
      <c r="L2429" s="3" t="s">
        <v>46</v>
      </c>
      <c r="M2429" s="7">
        <v>1</v>
      </c>
      <c r="N2429" s="4">
        <v>71.66</v>
      </c>
      <c r="O2429" s="5">
        <v>0.2</v>
      </c>
      <c r="P2429" s="4">
        <v>31.83</v>
      </c>
      <c r="Q2429" s="4">
        <f t="shared" si="148"/>
        <v>57.328000000000003</v>
      </c>
      <c r="R2429" s="4">
        <f t="shared" si="149"/>
        <v>31.83</v>
      </c>
      <c r="S2429" s="4">
        <f t="shared" si="150"/>
        <v>25.498000000000005</v>
      </c>
      <c r="T2429" s="6">
        <f t="shared" si="151"/>
        <v>0.44477393245883345</v>
      </c>
    </row>
    <row r="2430" spans="1:20" ht="15.6">
      <c r="A2430" s="2">
        <v>5199</v>
      </c>
      <c r="B2430" s="10">
        <v>46349</v>
      </c>
      <c r="C2430" s="3">
        <f>YEAR(SalesDataTable[[#This Row],[Order Date]])</f>
        <v>2026</v>
      </c>
      <c r="D2430" s="13" t="str">
        <f>"Q"&amp;ROUNDUP(MONTH(SalesDataTable[[#This Row],[Order Date]])/3,0)</f>
        <v>Q4</v>
      </c>
      <c r="E2430" s="13">
        <f>MONTH(SalesDataTable[[#This Row],[Order Date]])</f>
        <v>11</v>
      </c>
      <c r="F2430" s="3" t="str">
        <f>TEXT(SalesDataTable[[#This Row],[Order Date]],"mmm")</f>
        <v>Nov</v>
      </c>
      <c r="G2430" s="3" t="s">
        <v>11</v>
      </c>
      <c r="H2430" s="3" t="s">
        <v>18</v>
      </c>
      <c r="I2430" s="3" t="s">
        <v>2</v>
      </c>
      <c r="J2430" s="3" t="s">
        <v>3</v>
      </c>
      <c r="K2430" s="3" t="s">
        <v>23</v>
      </c>
      <c r="L2430" s="3" t="s">
        <v>51</v>
      </c>
      <c r="M2430" s="7">
        <v>5</v>
      </c>
      <c r="N2430" s="4">
        <v>125.23</v>
      </c>
      <c r="O2430" s="5">
        <v>0.05</v>
      </c>
      <c r="P2430" s="4">
        <v>59.84</v>
      </c>
      <c r="Q2430" s="4">
        <f t="shared" si="148"/>
        <v>594.84249999999997</v>
      </c>
      <c r="R2430" s="4">
        <f t="shared" si="149"/>
        <v>299.20000000000005</v>
      </c>
      <c r="S2430" s="4">
        <f t="shared" si="150"/>
        <v>295.64249999999993</v>
      </c>
      <c r="T2430" s="6">
        <f t="shared" si="151"/>
        <v>0.49700971265503041</v>
      </c>
    </row>
    <row r="2431" spans="1:20" ht="15.6">
      <c r="A2431" s="2">
        <v>1202</v>
      </c>
      <c r="B2431" s="10">
        <v>46350</v>
      </c>
      <c r="C2431" s="3">
        <f>YEAR(SalesDataTable[[#This Row],[Order Date]])</f>
        <v>2026</v>
      </c>
      <c r="D2431" s="13" t="str">
        <f>"Q"&amp;ROUNDUP(MONTH(SalesDataTable[[#This Row],[Order Date]])/3,0)</f>
        <v>Q4</v>
      </c>
      <c r="E2431" s="13">
        <f>MONTH(SalesDataTable[[#This Row],[Order Date]])</f>
        <v>11</v>
      </c>
      <c r="F2431" s="3" t="str">
        <f>TEXT(SalesDataTable[[#This Row],[Order Date]],"mmm")</f>
        <v>Nov</v>
      </c>
      <c r="G2431" s="3" t="s">
        <v>0</v>
      </c>
      <c r="H2431" s="3" t="s">
        <v>50</v>
      </c>
      <c r="I2431" s="3" t="s">
        <v>28</v>
      </c>
      <c r="J2431" s="3" t="s">
        <v>3</v>
      </c>
      <c r="K2431" s="3" t="s">
        <v>9</v>
      </c>
      <c r="L2431" s="3" t="s">
        <v>10</v>
      </c>
      <c r="M2431" s="7">
        <v>2</v>
      </c>
      <c r="N2431" s="4">
        <v>91.33</v>
      </c>
      <c r="O2431" s="5">
        <v>0.15</v>
      </c>
      <c r="P2431" s="4">
        <v>45.45</v>
      </c>
      <c r="Q2431" s="4">
        <f t="shared" si="148"/>
        <v>155.261</v>
      </c>
      <c r="R2431" s="4">
        <f t="shared" si="149"/>
        <v>90.9</v>
      </c>
      <c r="S2431" s="4">
        <f t="shared" si="150"/>
        <v>64.36099999999999</v>
      </c>
      <c r="T2431" s="6">
        <f t="shared" si="151"/>
        <v>0.41453423589954974</v>
      </c>
    </row>
    <row r="2432" spans="1:20" ht="15.6">
      <c r="A2432" s="2">
        <v>1365</v>
      </c>
      <c r="B2432" s="10">
        <v>46350</v>
      </c>
      <c r="C2432" s="3">
        <f>YEAR(SalesDataTable[[#This Row],[Order Date]])</f>
        <v>2026</v>
      </c>
      <c r="D2432" s="13" t="str">
        <f>"Q"&amp;ROUNDUP(MONTH(SalesDataTable[[#This Row],[Order Date]])/3,0)</f>
        <v>Q4</v>
      </c>
      <c r="E2432" s="13">
        <f>MONTH(SalesDataTable[[#This Row],[Order Date]])</f>
        <v>11</v>
      </c>
      <c r="F2432" s="3" t="str">
        <f>TEXT(SalesDataTable[[#This Row],[Order Date]],"mmm")</f>
        <v>Nov</v>
      </c>
      <c r="G2432" s="3" t="s">
        <v>0</v>
      </c>
      <c r="H2432" s="3" t="s">
        <v>1</v>
      </c>
      <c r="I2432" s="3" t="s">
        <v>28</v>
      </c>
      <c r="J2432" s="3" t="s">
        <v>13</v>
      </c>
      <c r="K2432" s="3" t="s">
        <v>9</v>
      </c>
      <c r="L2432" s="3" t="s">
        <v>37</v>
      </c>
      <c r="M2432" s="7">
        <v>4</v>
      </c>
      <c r="N2432" s="4">
        <v>155.91</v>
      </c>
      <c r="O2432" s="5">
        <v>0</v>
      </c>
      <c r="P2432" s="4">
        <v>79.91</v>
      </c>
      <c r="Q2432" s="4">
        <f t="shared" si="148"/>
        <v>623.64</v>
      </c>
      <c r="R2432" s="4">
        <f t="shared" si="149"/>
        <v>319.64</v>
      </c>
      <c r="S2432" s="4">
        <f t="shared" si="150"/>
        <v>304</v>
      </c>
      <c r="T2432" s="6">
        <f t="shared" si="151"/>
        <v>0.48746071451478418</v>
      </c>
    </row>
    <row r="2433" spans="1:20" ht="15.6">
      <c r="A2433" s="2">
        <v>2575</v>
      </c>
      <c r="B2433" s="10">
        <v>46350</v>
      </c>
      <c r="C2433" s="3">
        <f>YEAR(SalesDataTable[[#This Row],[Order Date]])</f>
        <v>2026</v>
      </c>
      <c r="D2433" s="13" t="str">
        <f>"Q"&amp;ROUNDUP(MONTH(SalesDataTable[[#This Row],[Order Date]])/3,0)</f>
        <v>Q4</v>
      </c>
      <c r="E2433" s="13">
        <f>MONTH(SalesDataTable[[#This Row],[Order Date]])</f>
        <v>11</v>
      </c>
      <c r="F2433" s="3" t="str">
        <f>TEXT(SalesDataTable[[#This Row],[Order Date]],"mmm")</f>
        <v>Nov</v>
      </c>
      <c r="G2433" s="3" t="s">
        <v>11</v>
      </c>
      <c r="H2433" s="3" t="s">
        <v>39</v>
      </c>
      <c r="I2433" s="3" t="s">
        <v>19</v>
      </c>
      <c r="J2433" s="3" t="s">
        <v>3</v>
      </c>
      <c r="K2433" s="3" t="s">
        <v>34</v>
      </c>
      <c r="L2433" s="3" t="s">
        <v>35</v>
      </c>
      <c r="M2433" s="7">
        <v>1</v>
      </c>
      <c r="N2433" s="4">
        <v>39.42</v>
      </c>
      <c r="O2433" s="5">
        <v>0</v>
      </c>
      <c r="P2433" s="4">
        <v>14.63</v>
      </c>
      <c r="Q2433" s="4">
        <f t="shared" si="148"/>
        <v>39.42</v>
      </c>
      <c r="R2433" s="4">
        <f t="shared" si="149"/>
        <v>14.63</v>
      </c>
      <c r="S2433" s="4">
        <f t="shared" si="150"/>
        <v>24.79</v>
      </c>
      <c r="T2433" s="6">
        <f t="shared" si="151"/>
        <v>0.62886859462201927</v>
      </c>
    </row>
    <row r="2434" spans="1:20" ht="15.6">
      <c r="A2434" s="2">
        <v>2673</v>
      </c>
      <c r="B2434" s="10">
        <v>46350</v>
      </c>
      <c r="C2434" s="3">
        <f>YEAR(SalesDataTable[[#This Row],[Order Date]])</f>
        <v>2026</v>
      </c>
      <c r="D2434" s="13" t="str">
        <f>"Q"&amp;ROUNDUP(MONTH(SalesDataTable[[#This Row],[Order Date]])/3,0)</f>
        <v>Q4</v>
      </c>
      <c r="E2434" s="13">
        <f>MONTH(SalesDataTable[[#This Row],[Order Date]])</f>
        <v>11</v>
      </c>
      <c r="F2434" s="3" t="str">
        <f>TEXT(SalesDataTable[[#This Row],[Order Date]],"mmm")</f>
        <v>Nov</v>
      </c>
      <c r="G2434" s="3" t="s">
        <v>11</v>
      </c>
      <c r="H2434" s="3" t="s">
        <v>12</v>
      </c>
      <c r="I2434" s="3" t="s">
        <v>2</v>
      </c>
      <c r="J2434" s="3" t="s">
        <v>3</v>
      </c>
      <c r="K2434" s="3" t="s">
        <v>4</v>
      </c>
      <c r="L2434" s="3" t="s">
        <v>22</v>
      </c>
      <c r="M2434" s="7">
        <v>2</v>
      </c>
      <c r="N2434" s="4">
        <v>51.56</v>
      </c>
      <c r="O2434" s="5">
        <v>0.05</v>
      </c>
      <c r="P2434" s="4">
        <v>22.7</v>
      </c>
      <c r="Q2434" s="4">
        <f t="shared" ref="Q2434:Q2497" si="152">M2434*N2434*(1-O2434)</f>
        <v>97.963999999999999</v>
      </c>
      <c r="R2434" s="4">
        <f t="shared" ref="R2434:R2497" si="153">M2434*P2434</f>
        <v>45.4</v>
      </c>
      <c r="S2434" s="4">
        <f t="shared" ref="S2434:S2497" si="154">Q2434-R2434</f>
        <v>52.564</v>
      </c>
      <c r="T2434" s="6">
        <f t="shared" ref="T2434:T2497" si="155">IFERROR(S2434/Q2434,0)</f>
        <v>0.5365644522477645</v>
      </c>
    </row>
    <row r="2435" spans="1:20" ht="15.6">
      <c r="A2435" s="2">
        <v>4145</v>
      </c>
      <c r="B2435" s="10">
        <v>46350</v>
      </c>
      <c r="C2435" s="3">
        <f>YEAR(SalesDataTable[[#This Row],[Order Date]])</f>
        <v>2026</v>
      </c>
      <c r="D2435" s="13" t="str">
        <f>"Q"&amp;ROUNDUP(MONTH(SalesDataTable[[#This Row],[Order Date]])/3,0)</f>
        <v>Q4</v>
      </c>
      <c r="E2435" s="13">
        <f>MONTH(SalesDataTable[[#This Row],[Order Date]])</f>
        <v>11</v>
      </c>
      <c r="F2435" s="3" t="str">
        <f>TEXT(SalesDataTable[[#This Row],[Order Date]],"mmm")</f>
        <v>Nov</v>
      </c>
      <c r="G2435" s="3" t="s">
        <v>0</v>
      </c>
      <c r="H2435" s="3" t="s">
        <v>1</v>
      </c>
      <c r="I2435" s="3" t="s">
        <v>2</v>
      </c>
      <c r="J2435" s="3" t="s">
        <v>3</v>
      </c>
      <c r="K2435" s="3" t="s">
        <v>23</v>
      </c>
      <c r="L2435" s="3" t="s">
        <v>51</v>
      </c>
      <c r="M2435" s="7">
        <v>1</v>
      </c>
      <c r="N2435" s="4">
        <v>120.49</v>
      </c>
      <c r="O2435" s="5">
        <v>0.15</v>
      </c>
      <c r="P2435" s="4">
        <v>61.22</v>
      </c>
      <c r="Q2435" s="4">
        <f t="shared" si="152"/>
        <v>102.4165</v>
      </c>
      <c r="R2435" s="4">
        <f t="shared" si="153"/>
        <v>61.22</v>
      </c>
      <c r="S2435" s="4">
        <f t="shared" si="154"/>
        <v>41.1965</v>
      </c>
      <c r="T2435" s="6">
        <f t="shared" si="155"/>
        <v>0.40224475548373556</v>
      </c>
    </row>
    <row r="2436" spans="1:20" ht="15.6">
      <c r="A2436" s="2">
        <v>4610</v>
      </c>
      <c r="B2436" s="10">
        <v>46350</v>
      </c>
      <c r="C2436" s="3">
        <f>YEAR(SalesDataTable[[#This Row],[Order Date]])</f>
        <v>2026</v>
      </c>
      <c r="D2436" s="13" t="str">
        <f>"Q"&amp;ROUNDUP(MONTH(SalesDataTable[[#This Row],[Order Date]])/3,0)</f>
        <v>Q4</v>
      </c>
      <c r="E2436" s="13">
        <f>MONTH(SalesDataTable[[#This Row],[Order Date]])</f>
        <v>11</v>
      </c>
      <c r="F2436" s="3" t="str">
        <f>TEXT(SalesDataTable[[#This Row],[Order Date]],"mmm")</f>
        <v>Nov</v>
      </c>
      <c r="G2436" s="3" t="s">
        <v>11</v>
      </c>
      <c r="H2436" s="3" t="s">
        <v>52</v>
      </c>
      <c r="I2436" s="3" t="s">
        <v>19</v>
      </c>
      <c r="J2436" s="3" t="s">
        <v>3</v>
      </c>
      <c r="K2436" s="3" t="s">
        <v>9</v>
      </c>
      <c r="L2436" s="3" t="s">
        <v>37</v>
      </c>
      <c r="M2436" s="7">
        <v>2</v>
      </c>
      <c r="N2436" s="4">
        <v>153.96</v>
      </c>
      <c r="O2436" s="5">
        <v>0</v>
      </c>
      <c r="P2436" s="4">
        <v>79.33</v>
      </c>
      <c r="Q2436" s="4">
        <f t="shared" si="152"/>
        <v>307.92</v>
      </c>
      <c r="R2436" s="4">
        <f t="shared" si="153"/>
        <v>158.66</v>
      </c>
      <c r="S2436" s="4">
        <f t="shared" si="154"/>
        <v>149.26000000000002</v>
      </c>
      <c r="T2436" s="6">
        <f t="shared" si="155"/>
        <v>0.48473629514159527</v>
      </c>
    </row>
    <row r="2437" spans="1:20" ht="15.6">
      <c r="A2437" s="2">
        <v>4721</v>
      </c>
      <c r="B2437" s="10">
        <v>46350</v>
      </c>
      <c r="C2437" s="3">
        <f>YEAR(SalesDataTable[[#This Row],[Order Date]])</f>
        <v>2026</v>
      </c>
      <c r="D2437" s="13" t="str">
        <f>"Q"&amp;ROUNDUP(MONTH(SalesDataTable[[#This Row],[Order Date]])/3,0)</f>
        <v>Q4</v>
      </c>
      <c r="E2437" s="13">
        <f>MONTH(SalesDataTable[[#This Row],[Order Date]])</f>
        <v>11</v>
      </c>
      <c r="F2437" s="3" t="str">
        <f>TEXT(SalesDataTable[[#This Row],[Order Date]],"mmm")</f>
        <v>Nov</v>
      </c>
      <c r="G2437" s="3" t="s">
        <v>11</v>
      </c>
      <c r="H2437" s="3" t="s">
        <v>52</v>
      </c>
      <c r="I2437" s="3" t="s">
        <v>19</v>
      </c>
      <c r="J2437" s="3" t="s">
        <v>13</v>
      </c>
      <c r="K2437" s="3" t="s">
        <v>4</v>
      </c>
      <c r="L2437" s="3" t="s">
        <v>26</v>
      </c>
      <c r="M2437" s="7">
        <v>1</v>
      </c>
      <c r="N2437" s="4">
        <v>39.85</v>
      </c>
      <c r="O2437" s="5">
        <v>0</v>
      </c>
      <c r="P2437" s="4">
        <v>16.3</v>
      </c>
      <c r="Q2437" s="4">
        <f t="shared" si="152"/>
        <v>39.85</v>
      </c>
      <c r="R2437" s="4">
        <f t="shared" si="153"/>
        <v>16.3</v>
      </c>
      <c r="S2437" s="4">
        <f t="shared" si="154"/>
        <v>23.55</v>
      </c>
      <c r="T2437" s="6">
        <f t="shared" si="155"/>
        <v>0.59096612296110418</v>
      </c>
    </row>
    <row r="2438" spans="1:20" ht="15.6">
      <c r="A2438" s="2">
        <v>324</v>
      </c>
      <c r="B2438" s="10">
        <v>46351</v>
      </c>
      <c r="C2438" s="3">
        <f>YEAR(SalesDataTable[[#This Row],[Order Date]])</f>
        <v>2026</v>
      </c>
      <c r="D2438" s="13" t="str">
        <f>"Q"&amp;ROUNDUP(MONTH(SalesDataTable[[#This Row],[Order Date]])/3,0)</f>
        <v>Q4</v>
      </c>
      <c r="E2438" s="13">
        <f>MONTH(SalesDataTable[[#This Row],[Order Date]])</f>
        <v>11</v>
      </c>
      <c r="F2438" s="3" t="str">
        <f>TEXT(SalesDataTable[[#This Row],[Order Date]],"mmm")</f>
        <v>Nov</v>
      </c>
      <c r="G2438" s="3" t="s">
        <v>20</v>
      </c>
      <c r="H2438" s="3" t="s">
        <v>47</v>
      </c>
      <c r="I2438" s="3" t="s">
        <v>28</v>
      </c>
      <c r="J2438" s="3" t="s">
        <v>3</v>
      </c>
      <c r="K2438" s="3" t="s">
        <v>4</v>
      </c>
      <c r="L2438" s="3" t="s">
        <v>30</v>
      </c>
      <c r="M2438" s="7">
        <v>2</v>
      </c>
      <c r="N2438" s="4">
        <v>103.88</v>
      </c>
      <c r="O2438" s="5">
        <v>0.15</v>
      </c>
      <c r="P2438" s="4">
        <v>49.26</v>
      </c>
      <c r="Q2438" s="4">
        <f t="shared" si="152"/>
        <v>176.59599999999998</v>
      </c>
      <c r="R2438" s="4">
        <f t="shared" si="153"/>
        <v>98.52</v>
      </c>
      <c r="S2438" s="4">
        <f t="shared" si="154"/>
        <v>78.075999999999979</v>
      </c>
      <c r="T2438" s="6">
        <f t="shared" si="155"/>
        <v>0.44211646922920106</v>
      </c>
    </row>
    <row r="2439" spans="1:20" ht="15.6">
      <c r="A2439" s="2">
        <v>559</v>
      </c>
      <c r="B2439" s="10">
        <v>46351</v>
      </c>
      <c r="C2439" s="3">
        <f>YEAR(SalesDataTable[[#This Row],[Order Date]])</f>
        <v>2026</v>
      </c>
      <c r="D2439" s="13" t="str">
        <f>"Q"&amp;ROUNDUP(MONTH(SalesDataTable[[#This Row],[Order Date]])/3,0)</f>
        <v>Q4</v>
      </c>
      <c r="E2439" s="13">
        <f>MONTH(SalesDataTable[[#This Row],[Order Date]])</f>
        <v>11</v>
      </c>
      <c r="F2439" s="3" t="str">
        <f>TEXT(SalesDataTable[[#This Row],[Order Date]],"mmm")</f>
        <v>Nov</v>
      </c>
      <c r="G2439" s="3" t="s">
        <v>20</v>
      </c>
      <c r="H2439" s="3" t="s">
        <v>31</v>
      </c>
      <c r="I2439" s="3" t="s">
        <v>2</v>
      </c>
      <c r="J2439" s="3" t="s">
        <v>3</v>
      </c>
      <c r="K2439" s="3" t="s">
        <v>14</v>
      </c>
      <c r="L2439" s="3" t="s">
        <v>44</v>
      </c>
      <c r="M2439" s="7">
        <v>2</v>
      </c>
      <c r="N2439" s="4">
        <v>134.19</v>
      </c>
      <c r="O2439" s="5">
        <v>0.1</v>
      </c>
      <c r="P2439" s="4">
        <v>65.39</v>
      </c>
      <c r="Q2439" s="4">
        <f t="shared" si="152"/>
        <v>241.542</v>
      </c>
      <c r="R2439" s="4">
        <f t="shared" si="153"/>
        <v>130.78</v>
      </c>
      <c r="S2439" s="4">
        <f t="shared" si="154"/>
        <v>110.762</v>
      </c>
      <c r="T2439" s="6">
        <f t="shared" si="155"/>
        <v>0.45856207202060095</v>
      </c>
    </row>
    <row r="2440" spans="1:20" ht="15.6">
      <c r="A2440" s="2">
        <v>1108</v>
      </c>
      <c r="B2440" s="10">
        <v>46351</v>
      </c>
      <c r="C2440" s="3">
        <f>YEAR(SalesDataTable[[#This Row],[Order Date]])</f>
        <v>2026</v>
      </c>
      <c r="D2440" s="13" t="str">
        <f>"Q"&amp;ROUNDUP(MONTH(SalesDataTable[[#This Row],[Order Date]])/3,0)</f>
        <v>Q4</v>
      </c>
      <c r="E2440" s="13">
        <f>MONTH(SalesDataTable[[#This Row],[Order Date]])</f>
        <v>11</v>
      </c>
      <c r="F2440" s="3" t="str">
        <f>TEXT(SalesDataTable[[#This Row],[Order Date]],"mmm")</f>
        <v>Nov</v>
      </c>
      <c r="G2440" s="3" t="s">
        <v>6</v>
      </c>
      <c r="H2440" s="3" t="s">
        <v>7</v>
      </c>
      <c r="I2440" s="3" t="s">
        <v>28</v>
      </c>
      <c r="J2440" s="3" t="s">
        <v>13</v>
      </c>
      <c r="K2440" s="3" t="s">
        <v>14</v>
      </c>
      <c r="L2440" s="3" t="s">
        <v>15</v>
      </c>
      <c r="M2440" s="7">
        <v>1</v>
      </c>
      <c r="N2440" s="4">
        <v>37.06</v>
      </c>
      <c r="O2440" s="5">
        <v>0.1</v>
      </c>
      <c r="P2440" s="4">
        <v>13.18</v>
      </c>
      <c r="Q2440" s="4">
        <f t="shared" si="152"/>
        <v>33.354000000000006</v>
      </c>
      <c r="R2440" s="4">
        <f t="shared" si="153"/>
        <v>13.18</v>
      </c>
      <c r="S2440" s="4">
        <f t="shared" si="154"/>
        <v>20.174000000000007</v>
      </c>
      <c r="T2440" s="6">
        <f t="shared" si="155"/>
        <v>0.6048449961024166</v>
      </c>
    </row>
    <row r="2441" spans="1:20" ht="15.6">
      <c r="A2441" s="2">
        <v>1344</v>
      </c>
      <c r="B2441" s="10">
        <v>46351</v>
      </c>
      <c r="C2441" s="3">
        <f>YEAR(SalesDataTable[[#This Row],[Order Date]])</f>
        <v>2026</v>
      </c>
      <c r="D2441" s="13" t="str">
        <f>"Q"&amp;ROUNDUP(MONTH(SalesDataTable[[#This Row],[Order Date]])/3,0)</f>
        <v>Q4</v>
      </c>
      <c r="E2441" s="13">
        <f>MONTH(SalesDataTable[[#This Row],[Order Date]])</f>
        <v>11</v>
      </c>
      <c r="F2441" s="3" t="str">
        <f>TEXT(SalesDataTable[[#This Row],[Order Date]],"mmm")</f>
        <v>Nov</v>
      </c>
      <c r="G2441" s="3" t="s">
        <v>11</v>
      </c>
      <c r="H2441" s="3" t="s">
        <v>39</v>
      </c>
      <c r="I2441" s="3" t="s">
        <v>2</v>
      </c>
      <c r="J2441" s="3" t="s">
        <v>13</v>
      </c>
      <c r="K2441" s="3" t="s">
        <v>14</v>
      </c>
      <c r="L2441" s="3" t="s">
        <v>44</v>
      </c>
      <c r="M2441" s="7">
        <v>4</v>
      </c>
      <c r="N2441" s="4">
        <v>135.21</v>
      </c>
      <c r="O2441" s="5">
        <v>0.05</v>
      </c>
      <c r="P2441" s="4">
        <v>68.64</v>
      </c>
      <c r="Q2441" s="4">
        <f t="shared" si="152"/>
        <v>513.798</v>
      </c>
      <c r="R2441" s="4">
        <f t="shared" si="153"/>
        <v>274.56</v>
      </c>
      <c r="S2441" s="4">
        <f t="shared" si="154"/>
        <v>239.238</v>
      </c>
      <c r="T2441" s="6">
        <f t="shared" si="155"/>
        <v>0.46562656919645462</v>
      </c>
    </row>
    <row r="2442" spans="1:20" ht="15.6">
      <c r="A2442" s="2">
        <v>1922</v>
      </c>
      <c r="B2442" s="10">
        <v>46351</v>
      </c>
      <c r="C2442" s="3">
        <f>YEAR(SalesDataTable[[#This Row],[Order Date]])</f>
        <v>2026</v>
      </c>
      <c r="D2442" s="13" t="str">
        <f>"Q"&amp;ROUNDUP(MONTH(SalesDataTable[[#This Row],[Order Date]])/3,0)</f>
        <v>Q4</v>
      </c>
      <c r="E2442" s="13">
        <f>MONTH(SalesDataTable[[#This Row],[Order Date]])</f>
        <v>11</v>
      </c>
      <c r="F2442" s="3" t="str">
        <f>TEXT(SalesDataTable[[#This Row],[Order Date]],"mmm")</f>
        <v>Nov</v>
      </c>
      <c r="G2442" s="3" t="s">
        <v>0</v>
      </c>
      <c r="H2442" s="3" t="s">
        <v>36</v>
      </c>
      <c r="I2442" s="3" t="s">
        <v>28</v>
      </c>
      <c r="J2442" s="3" t="s">
        <v>3</v>
      </c>
      <c r="K2442" s="3" t="s">
        <v>9</v>
      </c>
      <c r="L2442" s="3" t="s">
        <v>17</v>
      </c>
      <c r="M2442" s="7">
        <v>2</v>
      </c>
      <c r="N2442" s="4">
        <v>145.77000000000001</v>
      </c>
      <c r="O2442" s="5">
        <v>0.1</v>
      </c>
      <c r="P2442" s="4">
        <v>78.14</v>
      </c>
      <c r="Q2442" s="4">
        <f t="shared" si="152"/>
        <v>262.38600000000002</v>
      </c>
      <c r="R2442" s="4">
        <f t="shared" si="153"/>
        <v>156.28</v>
      </c>
      <c r="S2442" s="4">
        <f t="shared" si="154"/>
        <v>106.10600000000002</v>
      </c>
      <c r="T2442" s="6">
        <f t="shared" si="155"/>
        <v>0.40438895367893107</v>
      </c>
    </row>
    <row r="2443" spans="1:20" ht="15.6">
      <c r="A2443" s="2">
        <v>2343</v>
      </c>
      <c r="B2443" s="10">
        <v>46351</v>
      </c>
      <c r="C2443" s="3">
        <f>YEAR(SalesDataTable[[#This Row],[Order Date]])</f>
        <v>2026</v>
      </c>
      <c r="D2443" s="13" t="str">
        <f>"Q"&amp;ROUNDUP(MONTH(SalesDataTable[[#This Row],[Order Date]])/3,0)</f>
        <v>Q4</v>
      </c>
      <c r="E2443" s="13">
        <f>MONTH(SalesDataTable[[#This Row],[Order Date]])</f>
        <v>11</v>
      </c>
      <c r="F2443" s="3" t="str">
        <f>TEXT(SalesDataTable[[#This Row],[Order Date]],"mmm")</f>
        <v>Nov</v>
      </c>
      <c r="G2443" s="3" t="s">
        <v>0</v>
      </c>
      <c r="H2443" s="3" t="s">
        <v>50</v>
      </c>
      <c r="I2443" s="3" t="s">
        <v>19</v>
      </c>
      <c r="J2443" s="3" t="s">
        <v>13</v>
      </c>
      <c r="K2443" s="3" t="s">
        <v>23</v>
      </c>
      <c r="L2443" s="3" t="s">
        <v>51</v>
      </c>
      <c r="M2443" s="7">
        <v>1</v>
      </c>
      <c r="N2443" s="4">
        <v>121.53</v>
      </c>
      <c r="O2443" s="5">
        <v>0.15</v>
      </c>
      <c r="P2443" s="4">
        <v>62.14</v>
      </c>
      <c r="Q2443" s="4">
        <f t="shared" si="152"/>
        <v>103.3005</v>
      </c>
      <c r="R2443" s="4">
        <f t="shared" si="153"/>
        <v>62.14</v>
      </c>
      <c r="S2443" s="4">
        <f t="shared" si="154"/>
        <v>41.160499999999999</v>
      </c>
      <c r="T2443" s="6">
        <f t="shared" si="155"/>
        <v>0.39845402490791426</v>
      </c>
    </row>
    <row r="2444" spans="1:20" ht="15.6">
      <c r="A2444" s="2">
        <v>2466</v>
      </c>
      <c r="B2444" s="10">
        <v>46351</v>
      </c>
      <c r="C2444" s="3">
        <f>YEAR(SalesDataTable[[#This Row],[Order Date]])</f>
        <v>2026</v>
      </c>
      <c r="D2444" s="13" t="str">
        <f>"Q"&amp;ROUNDUP(MONTH(SalesDataTable[[#This Row],[Order Date]])/3,0)</f>
        <v>Q4</v>
      </c>
      <c r="E2444" s="13">
        <f>MONTH(SalesDataTable[[#This Row],[Order Date]])</f>
        <v>11</v>
      </c>
      <c r="F2444" s="3" t="str">
        <f>TEXT(SalesDataTable[[#This Row],[Order Date]],"mmm")</f>
        <v>Nov</v>
      </c>
      <c r="G2444" s="3" t="s">
        <v>11</v>
      </c>
      <c r="H2444" s="3" t="s">
        <v>12</v>
      </c>
      <c r="I2444" s="3" t="s">
        <v>2</v>
      </c>
      <c r="J2444" s="3" t="s">
        <v>16</v>
      </c>
      <c r="K2444" s="3" t="s">
        <v>4</v>
      </c>
      <c r="L2444" s="3" t="s">
        <v>26</v>
      </c>
      <c r="M2444" s="7">
        <v>2</v>
      </c>
      <c r="N2444" s="4">
        <v>40.51</v>
      </c>
      <c r="O2444" s="5">
        <v>0.05</v>
      </c>
      <c r="P2444" s="4">
        <v>16.45</v>
      </c>
      <c r="Q2444" s="4">
        <f t="shared" si="152"/>
        <v>76.968999999999994</v>
      </c>
      <c r="R2444" s="4">
        <f t="shared" si="153"/>
        <v>32.9</v>
      </c>
      <c r="S2444" s="4">
        <f t="shared" si="154"/>
        <v>44.068999999999996</v>
      </c>
      <c r="T2444" s="6">
        <f t="shared" si="155"/>
        <v>0.5725551845548208</v>
      </c>
    </row>
    <row r="2445" spans="1:20" ht="15.6">
      <c r="A2445" s="2">
        <v>2647</v>
      </c>
      <c r="B2445" s="10">
        <v>46351</v>
      </c>
      <c r="C2445" s="3">
        <f>YEAR(SalesDataTable[[#This Row],[Order Date]])</f>
        <v>2026</v>
      </c>
      <c r="D2445" s="13" t="str">
        <f>"Q"&amp;ROUNDUP(MONTH(SalesDataTable[[#This Row],[Order Date]])/3,0)</f>
        <v>Q4</v>
      </c>
      <c r="E2445" s="13">
        <f>MONTH(SalesDataTable[[#This Row],[Order Date]])</f>
        <v>11</v>
      </c>
      <c r="F2445" s="3" t="str">
        <f>TEXT(SalesDataTable[[#This Row],[Order Date]],"mmm")</f>
        <v>Nov</v>
      </c>
      <c r="G2445" s="3" t="s">
        <v>11</v>
      </c>
      <c r="H2445" s="3" t="s">
        <v>25</v>
      </c>
      <c r="I2445" s="3" t="s">
        <v>2</v>
      </c>
      <c r="J2445" s="3" t="s">
        <v>13</v>
      </c>
      <c r="K2445" s="3" t="s">
        <v>9</v>
      </c>
      <c r="L2445" s="3" t="s">
        <v>46</v>
      </c>
      <c r="M2445" s="7">
        <v>1</v>
      </c>
      <c r="N2445" s="4">
        <v>70.099999999999994</v>
      </c>
      <c r="O2445" s="5">
        <v>0.15</v>
      </c>
      <c r="P2445" s="4">
        <v>32.28</v>
      </c>
      <c r="Q2445" s="4">
        <f t="shared" si="152"/>
        <v>59.584999999999994</v>
      </c>
      <c r="R2445" s="4">
        <f t="shared" si="153"/>
        <v>32.28</v>
      </c>
      <c r="S2445" s="4">
        <f t="shared" si="154"/>
        <v>27.304999999999993</v>
      </c>
      <c r="T2445" s="6">
        <f t="shared" si="155"/>
        <v>0.45825291600234952</v>
      </c>
    </row>
    <row r="2446" spans="1:20" ht="15.6">
      <c r="A2446" s="2">
        <v>2958</v>
      </c>
      <c r="B2446" s="10">
        <v>46351</v>
      </c>
      <c r="C2446" s="3">
        <f>YEAR(SalesDataTable[[#This Row],[Order Date]])</f>
        <v>2026</v>
      </c>
      <c r="D2446" s="13" t="str">
        <f>"Q"&amp;ROUNDUP(MONTH(SalesDataTable[[#This Row],[Order Date]])/3,0)</f>
        <v>Q4</v>
      </c>
      <c r="E2446" s="13">
        <f>MONTH(SalesDataTable[[#This Row],[Order Date]])</f>
        <v>11</v>
      </c>
      <c r="F2446" s="3" t="str">
        <f>TEXT(SalesDataTable[[#This Row],[Order Date]],"mmm")</f>
        <v>Nov</v>
      </c>
      <c r="G2446" s="3" t="s">
        <v>6</v>
      </c>
      <c r="H2446" s="3" t="s">
        <v>43</v>
      </c>
      <c r="I2446" s="3" t="s">
        <v>28</v>
      </c>
      <c r="J2446" s="3" t="s">
        <v>13</v>
      </c>
      <c r="K2446" s="3" t="s">
        <v>9</v>
      </c>
      <c r="L2446" s="3" t="s">
        <v>17</v>
      </c>
      <c r="M2446" s="7">
        <v>1</v>
      </c>
      <c r="N2446" s="4">
        <v>144.25</v>
      </c>
      <c r="O2446" s="5">
        <v>0.1</v>
      </c>
      <c r="P2446" s="4">
        <v>79.55</v>
      </c>
      <c r="Q2446" s="4">
        <f t="shared" si="152"/>
        <v>129.82500000000002</v>
      </c>
      <c r="R2446" s="4">
        <f t="shared" si="153"/>
        <v>79.55</v>
      </c>
      <c r="S2446" s="4">
        <f t="shared" si="154"/>
        <v>50.27500000000002</v>
      </c>
      <c r="T2446" s="6">
        <f t="shared" si="155"/>
        <v>0.38725207009435791</v>
      </c>
    </row>
    <row r="2447" spans="1:20" ht="15.6">
      <c r="A2447" s="2">
        <v>3527</v>
      </c>
      <c r="B2447" s="10">
        <v>46351</v>
      </c>
      <c r="C2447" s="3">
        <f>YEAR(SalesDataTable[[#This Row],[Order Date]])</f>
        <v>2026</v>
      </c>
      <c r="D2447" s="13" t="str">
        <f>"Q"&amp;ROUNDUP(MONTH(SalesDataTable[[#This Row],[Order Date]])/3,0)</f>
        <v>Q4</v>
      </c>
      <c r="E2447" s="13">
        <f>MONTH(SalesDataTable[[#This Row],[Order Date]])</f>
        <v>11</v>
      </c>
      <c r="F2447" s="3" t="str">
        <f>TEXT(SalesDataTable[[#This Row],[Order Date]],"mmm")</f>
        <v>Nov</v>
      </c>
      <c r="G2447" s="3" t="s">
        <v>6</v>
      </c>
      <c r="H2447" s="3" t="s">
        <v>27</v>
      </c>
      <c r="I2447" s="3" t="s">
        <v>28</v>
      </c>
      <c r="J2447" s="3" t="s">
        <v>3</v>
      </c>
      <c r="K2447" s="3" t="s">
        <v>9</v>
      </c>
      <c r="L2447" s="3" t="s">
        <v>17</v>
      </c>
      <c r="M2447" s="7">
        <v>4</v>
      </c>
      <c r="N2447" s="4">
        <v>146.19</v>
      </c>
      <c r="O2447" s="5">
        <v>0.1</v>
      </c>
      <c r="P2447" s="4">
        <v>79.569999999999993</v>
      </c>
      <c r="Q2447" s="4">
        <f t="shared" si="152"/>
        <v>526.28399999999999</v>
      </c>
      <c r="R2447" s="4">
        <f t="shared" si="153"/>
        <v>318.27999999999997</v>
      </c>
      <c r="S2447" s="4">
        <f t="shared" si="154"/>
        <v>208.00400000000002</v>
      </c>
      <c r="T2447" s="6">
        <f t="shared" si="155"/>
        <v>0.39523147198090769</v>
      </c>
    </row>
    <row r="2448" spans="1:20" ht="15.6">
      <c r="A2448" s="2">
        <v>3729</v>
      </c>
      <c r="B2448" s="10">
        <v>46351</v>
      </c>
      <c r="C2448" s="3">
        <f>YEAR(SalesDataTable[[#This Row],[Order Date]])</f>
        <v>2026</v>
      </c>
      <c r="D2448" s="13" t="str">
        <f>"Q"&amp;ROUNDUP(MONTH(SalesDataTable[[#This Row],[Order Date]])/3,0)</f>
        <v>Q4</v>
      </c>
      <c r="E2448" s="13">
        <f>MONTH(SalesDataTable[[#This Row],[Order Date]])</f>
        <v>11</v>
      </c>
      <c r="F2448" s="3" t="str">
        <f>TEXT(SalesDataTable[[#This Row],[Order Date]],"mmm")</f>
        <v>Nov</v>
      </c>
      <c r="G2448" s="3" t="s">
        <v>0</v>
      </c>
      <c r="H2448" s="3" t="s">
        <v>36</v>
      </c>
      <c r="I2448" s="3" t="s">
        <v>2</v>
      </c>
      <c r="J2448" s="3" t="s">
        <v>13</v>
      </c>
      <c r="K2448" s="3" t="s">
        <v>23</v>
      </c>
      <c r="L2448" s="3" t="s">
        <v>40</v>
      </c>
      <c r="M2448" s="7">
        <v>1</v>
      </c>
      <c r="N2448" s="4">
        <v>81.89</v>
      </c>
      <c r="O2448" s="5">
        <v>0.05</v>
      </c>
      <c r="P2448" s="4">
        <v>38.33</v>
      </c>
      <c r="Q2448" s="4">
        <f t="shared" si="152"/>
        <v>77.79549999999999</v>
      </c>
      <c r="R2448" s="4">
        <f t="shared" si="153"/>
        <v>38.33</v>
      </c>
      <c r="S2448" s="4">
        <f t="shared" si="154"/>
        <v>39.465499999999992</v>
      </c>
      <c r="T2448" s="6">
        <f t="shared" si="155"/>
        <v>0.50729797996028048</v>
      </c>
    </row>
    <row r="2449" spans="1:20" ht="15.6">
      <c r="A2449" s="2">
        <v>4961</v>
      </c>
      <c r="B2449" s="10">
        <v>46351</v>
      </c>
      <c r="C2449" s="3">
        <f>YEAR(SalesDataTable[[#This Row],[Order Date]])</f>
        <v>2026</v>
      </c>
      <c r="D2449" s="13" t="str">
        <f>"Q"&amp;ROUNDUP(MONTH(SalesDataTable[[#This Row],[Order Date]])/3,0)</f>
        <v>Q4</v>
      </c>
      <c r="E2449" s="13">
        <f>MONTH(SalesDataTable[[#This Row],[Order Date]])</f>
        <v>11</v>
      </c>
      <c r="F2449" s="3" t="str">
        <f>TEXT(SalesDataTable[[#This Row],[Order Date]],"mmm")</f>
        <v>Nov</v>
      </c>
      <c r="G2449" s="3" t="s">
        <v>11</v>
      </c>
      <c r="H2449" s="3" t="s">
        <v>12</v>
      </c>
      <c r="I2449" s="3" t="s">
        <v>19</v>
      </c>
      <c r="J2449" s="3" t="s">
        <v>13</v>
      </c>
      <c r="K2449" s="3" t="s">
        <v>23</v>
      </c>
      <c r="L2449" s="3" t="s">
        <v>29</v>
      </c>
      <c r="M2449" s="7">
        <v>2</v>
      </c>
      <c r="N2449" s="4">
        <v>194.78</v>
      </c>
      <c r="O2449" s="5">
        <v>0.15</v>
      </c>
      <c r="P2449" s="4">
        <v>102.51</v>
      </c>
      <c r="Q2449" s="4">
        <f t="shared" si="152"/>
        <v>331.12599999999998</v>
      </c>
      <c r="R2449" s="4">
        <f t="shared" si="153"/>
        <v>205.02</v>
      </c>
      <c r="S2449" s="4">
        <f t="shared" si="154"/>
        <v>126.10599999999997</v>
      </c>
      <c r="T2449" s="6">
        <f t="shared" si="155"/>
        <v>0.38083992196324051</v>
      </c>
    </row>
    <row r="2450" spans="1:20" ht="15.6">
      <c r="A2450" s="2">
        <v>5034</v>
      </c>
      <c r="B2450" s="10">
        <v>46351</v>
      </c>
      <c r="C2450" s="3">
        <f>YEAR(SalesDataTable[[#This Row],[Order Date]])</f>
        <v>2026</v>
      </c>
      <c r="D2450" s="13" t="str">
        <f>"Q"&amp;ROUNDUP(MONTH(SalesDataTable[[#This Row],[Order Date]])/3,0)</f>
        <v>Q4</v>
      </c>
      <c r="E2450" s="13">
        <f>MONTH(SalesDataTable[[#This Row],[Order Date]])</f>
        <v>11</v>
      </c>
      <c r="F2450" s="3" t="str">
        <f>TEXT(SalesDataTable[[#This Row],[Order Date]],"mmm")</f>
        <v>Nov</v>
      </c>
      <c r="G2450" s="3" t="s">
        <v>6</v>
      </c>
      <c r="H2450" s="3" t="s">
        <v>49</v>
      </c>
      <c r="I2450" s="3" t="s">
        <v>2</v>
      </c>
      <c r="J2450" s="3" t="s">
        <v>3</v>
      </c>
      <c r="K2450" s="3" t="s">
        <v>9</v>
      </c>
      <c r="L2450" s="3" t="s">
        <v>17</v>
      </c>
      <c r="M2450" s="7">
        <v>1</v>
      </c>
      <c r="N2450" s="4">
        <v>141.63</v>
      </c>
      <c r="O2450" s="5">
        <v>0.05</v>
      </c>
      <c r="P2450" s="4">
        <v>77.17</v>
      </c>
      <c r="Q2450" s="4">
        <f t="shared" si="152"/>
        <v>134.54849999999999</v>
      </c>
      <c r="R2450" s="4">
        <f t="shared" si="153"/>
        <v>77.17</v>
      </c>
      <c r="S2450" s="4">
        <f t="shared" si="154"/>
        <v>57.378499999999988</v>
      </c>
      <c r="T2450" s="6">
        <f t="shared" si="155"/>
        <v>0.42645217152179321</v>
      </c>
    </row>
    <row r="2451" spans="1:20" ht="15.6">
      <c r="A2451" s="2">
        <v>343</v>
      </c>
      <c r="B2451" s="10">
        <v>46352</v>
      </c>
      <c r="C2451" s="3">
        <f>YEAR(SalesDataTable[[#This Row],[Order Date]])</f>
        <v>2026</v>
      </c>
      <c r="D2451" s="13" t="str">
        <f>"Q"&amp;ROUNDUP(MONTH(SalesDataTable[[#This Row],[Order Date]])/3,0)</f>
        <v>Q4</v>
      </c>
      <c r="E2451" s="13">
        <f>MONTH(SalesDataTable[[#This Row],[Order Date]])</f>
        <v>11</v>
      </c>
      <c r="F2451" s="3" t="str">
        <f>TEXT(SalesDataTable[[#This Row],[Order Date]],"mmm")</f>
        <v>Nov</v>
      </c>
      <c r="G2451" s="3" t="s">
        <v>11</v>
      </c>
      <c r="H2451" s="3" t="s">
        <v>52</v>
      </c>
      <c r="I2451" s="3" t="s">
        <v>2</v>
      </c>
      <c r="J2451" s="3" t="s">
        <v>3</v>
      </c>
      <c r="K2451" s="3" t="s">
        <v>4</v>
      </c>
      <c r="L2451" s="3" t="s">
        <v>26</v>
      </c>
      <c r="M2451" s="7">
        <v>1</v>
      </c>
      <c r="N2451" s="4">
        <v>40.86</v>
      </c>
      <c r="O2451" s="5">
        <v>0.05</v>
      </c>
      <c r="P2451" s="4">
        <v>17.14</v>
      </c>
      <c r="Q2451" s="4">
        <f t="shared" si="152"/>
        <v>38.817</v>
      </c>
      <c r="R2451" s="4">
        <f t="shared" si="153"/>
        <v>17.14</v>
      </c>
      <c r="S2451" s="4">
        <f t="shared" si="154"/>
        <v>21.677</v>
      </c>
      <c r="T2451" s="6">
        <f t="shared" si="155"/>
        <v>0.55844088930107938</v>
      </c>
    </row>
    <row r="2452" spans="1:20" ht="15.6">
      <c r="A2452" s="2">
        <v>405</v>
      </c>
      <c r="B2452" s="10">
        <v>46352</v>
      </c>
      <c r="C2452" s="3">
        <f>YEAR(SalesDataTable[[#This Row],[Order Date]])</f>
        <v>2026</v>
      </c>
      <c r="D2452" s="13" t="str">
        <f>"Q"&amp;ROUNDUP(MONTH(SalesDataTable[[#This Row],[Order Date]])/3,0)</f>
        <v>Q4</v>
      </c>
      <c r="E2452" s="13">
        <f>MONTH(SalesDataTable[[#This Row],[Order Date]])</f>
        <v>11</v>
      </c>
      <c r="F2452" s="3" t="str">
        <f>TEXT(SalesDataTable[[#This Row],[Order Date]],"mmm")</f>
        <v>Nov</v>
      </c>
      <c r="G2452" s="3" t="s">
        <v>20</v>
      </c>
      <c r="H2452" s="3" t="s">
        <v>33</v>
      </c>
      <c r="I2452" s="3" t="s">
        <v>2</v>
      </c>
      <c r="J2452" s="3" t="s">
        <v>13</v>
      </c>
      <c r="K2452" s="3" t="s">
        <v>9</v>
      </c>
      <c r="L2452" s="3" t="s">
        <v>17</v>
      </c>
      <c r="M2452" s="7">
        <v>1</v>
      </c>
      <c r="N2452" s="4">
        <v>141.61000000000001</v>
      </c>
      <c r="O2452" s="5">
        <v>0.05</v>
      </c>
      <c r="P2452" s="4">
        <v>77.7</v>
      </c>
      <c r="Q2452" s="4">
        <f t="shared" si="152"/>
        <v>134.52950000000001</v>
      </c>
      <c r="R2452" s="4">
        <f t="shared" si="153"/>
        <v>77.7</v>
      </c>
      <c r="S2452" s="4">
        <f t="shared" si="154"/>
        <v>56.82950000000001</v>
      </c>
      <c r="T2452" s="6">
        <f t="shared" si="155"/>
        <v>0.42243151130421214</v>
      </c>
    </row>
    <row r="2453" spans="1:20" ht="15.6">
      <c r="A2453" s="2">
        <v>485</v>
      </c>
      <c r="B2453" s="10">
        <v>46352</v>
      </c>
      <c r="C2453" s="3">
        <f>YEAR(SalesDataTable[[#This Row],[Order Date]])</f>
        <v>2026</v>
      </c>
      <c r="D2453" s="13" t="str">
        <f>"Q"&amp;ROUNDUP(MONTH(SalesDataTable[[#This Row],[Order Date]])/3,0)</f>
        <v>Q4</v>
      </c>
      <c r="E2453" s="13">
        <f>MONTH(SalesDataTable[[#This Row],[Order Date]])</f>
        <v>11</v>
      </c>
      <c r="F2453" s="3" t="str">
        <f>TEXT(SalesDataTable[[#This Row],[Order Date]],"mmm")</f>
        <v>Nov</v>
      </c>
      <c r="G2453" s="3" t="s">
        <v>20</v>
      </c>
      <c r="H2453" s="3" t="s">
        <v>31</v>
      </c>
      <c r="I2453" s="3" t="s">
        <v>2</v>
      </c>
      <c r="J2453" s="3" t="s">
        <v>13</v>
      </c>
      <c r="K2453" s="3" t="s">
        <v>23</v>
      </c>
      <c r="L2453" s="3" t="s">
        <v>51</v>
      </c>
      <c r="M2453" s="7">
        <v>2</v>
      </c>
      <c r="N2453" s="4">
        <v>122.15</v>
      </c>
      <c r="O2453" s="5">
        <v>0.1</v>
      </c>
      <c r="P2453" s="4">
        <v>61.15</v>
      </c>
      <c r="Q2453" s="4">
        <f t="shared" si="152"/>
        <v>219.87</v>
      </c>
      <c r="R2453" s="4">
        <f t="shared" si="153"/>
        <v>122.3</v>
      </c>
      <c r="S2453" s="4">
        <f t="shared" si="154"/>
        <v>97.570000000000007</v>
      </c>
      <c r="T2453" s="6">
        <f t="shared" si="155"/>
        <v>0.44376222313185065</v>
      </c>
    </row>
    <row r="2454" spans="1:20" ht="15.6">
      <c r="A2454" s="2">
        <v>807</v>
      </c>
      <c r="B2454" s="10">
        <v>46352</v>
      </c>
      <c r="C2454" s="3">
        <f>YEAR(SalesDataTable[[#This Row],[Order Date]])</f>
        <v>2026</v>
      </c>
      <c r="D2454" s="13" t="str">
        <f>"Q"&amp;ROUNDUP(MONTH(SalesDataTable[[#This Row],[Order Date]])/3,0)</f>
        <v>Q4</v>
      </c>
      <c r="E2454" s="13">
        <f>MONTH(SalesDataTable[[#This Row],[Order Date]])</f>
        <v>11</v>
      </c>
      <c r="F2454" s="3" t="str">
        <f>TEXT(SalesDataTable[[#This Row],[Order Date]],"mmm")</f>
        <v>Nov</v>
      </c>
      <c r="G2454" s="3" t="s">
        <v>11</v>
      </c>
      <c r="H2454" s="3" t="s">
        <v>25</v>
      </c>
      <c r="I2454" s="3" t="s">
        <v>19</v>
      </c>
      <c r="J2454" s="3" t="s">
        <v>3</v>
      </c>
      <c r="K2454" s="3" t="s">
        <v>14</v>
      </c>
      <c r="L2454" s="3" t="s">
        <v>44</v>
      </c>
      <c r="M2454" s="7">
        <v>5</v>
      </c>
      <c r="N2454" s="4">
        <v>130.24</v>
      </c>
      <c r="O2454" s="5">
        <v>0.1</v>
      </c>
      <c r="P2454" s="4">
        <v>66.75</v>
      </c>
      <c r="Q2454" s="4">
        <f t="shared" si="152"/>
        <v>586.08000000000004</v>
      </c>
      <c r="R2454" s="4">
        <f t="shared" si="153"/>
        <v>333.75</v>
      </c>
      <c r="S2454" s="4">
        <f t="shared" si="154"/>
        <v>252.33000000000004</v>
      </c>
      <c r="T2454" s="6">
        <f t="shared" si="155"/>
        <v>0.43053849303849306</v>
      </c>
    </row>
    <row r="2455" spans="1:20" ht="15.6">
      <c r="A2455" s="2">
        <v>1666</v>
      </c>
      <c r="B2455" s="10">
        <v>46352</v>
      </c>
      <c r="C2455" s="3">
        <f>YEAR(SalesDataTable[[#This Row],[Order Date]])</f>
        <v>2026</v>
      </c>
      <c r="D2455" s="13" t="str">
        <f>"Q"&amp;ROUNDUP(MONTH(SalesDataTable[[#This Row],[Order Date]])/3,0)</f>
        <v>Q4</v>
      </c>
      <c r="E2455" s="13">
        <f>MONTH(SalesDataTable[[#This Row],[Order Date]])</f>
        <v>11</v>
      </c>
      <c r="F2455" s="3" t="str">
        <f>TEXT(SalesDataTable[[#This Row],[Order Date]],"mmm")</f>
        <v>Nov</v>
      </c>
      <c r="G2455" s="3" t="s">
        <v>0</v>
      </c>
      <c r="H2455" s="3" t="s">
        <v>50</v>
      </c>
      <c r="I2455" s="3" t="s">
        <v>8</v>
      </c>
      <c r="J2455" s="3" t="s">
        <v>3</v>
      </c>
      <c r="K2455" s="3" t="s">
        <v>4</v>
      </c>
      <c r="L2455" s="3" t="s">
        <v>22</v>
      </c>
      <c r="M2455" s="7">
        <v>3</v>
      </c>
      <c r="N2455" s="4">
        <v>50.18</v>
      </c>
      <c r="O2455" s="5">
        <v>0.1</v>
      </c>
      <c r="P2455" s="4">
        <v>23.12</v>
      </c>
      <c r="Q2455" s="4">
        <f t="shared" si="152"/>
        <v>135.48599999999999</v>
      </c>
      <c r="R2455" s="4">
        <f t="shared" si="153"/>
        <v>69.36</v>
      </c>
      <c r="S2455" s="4">
        <f t="shared" si="154"/>
        <v>66.125999999999991</v>
      </c>
      <c r="T2455" s="6">
        <f t="shared" si="155"/>
        <v>0.4880651875470528</v>
      </c>
    </row>
    <row r="2456" spans="1:20" ht="15.6">
      <c r="A2456" s="2">
        <v>3442</v>
      </c>
      <c r="B2456" s="10">
        <v>46352</v>
      </c>
      <c r="C2456" s="3">
        <f>YEAR(SalesDataTable[[#This Row],[Order Date]])</f>
        <v>2026</v>
      </c>
      <c r="D2456" s="13" t="str">
        <f>"Q"&amp;ROUNDUP(MONTH(SalesDataTable[[#This Row],[Order Date]])/3,0)</f>
        <v>Q4</v>
      </c>
      <c r="E2456" s="13">
        <f>MONTH(SalesDataTable[[#This Row],[Order Date]])</f>
        <v>11</v>
      </c>
      <c r="F2456" s="3" t="str">
        <f>TEXT(SalesDataTable[[#This Row],[Order Date]],"mmm")</f>
        <v>Nov</v>
      </c>
      <c r="G2456" s="3" t="s">
        <v>0</v>
      </c>
      <c r="H2456" s="3" t="s">
        <v>36</v>
      </c>
      <c r="I2456" s="3" t="s">
        <v>19</v>
      </c>
      <c r="J2456" s="3" t="s">
        <v>13</v>
      </c>
      <c r="K2456" s="3" t="s">
        <v>34</v>
      </c>
      <c r="L2456" s="3" t="s">
        <v>45</v>
      </c>
      <c r="M2456" s="7">
        <v>2</v>
      </c>
      <c r="N2456" s="4">
        <v>50.93</v>
      </c>
      <c r="O2456" s="5">
        <v>0.15</v>
      </c>
      <c r="P2456" s="4">
        <v>22.35</v>
      </c>
      <c r="Q2456" s="4">
        <f t="shared" si="152"/>
        <v>86.581000000000003</v>
      </c>
      <c r="R2456" s="4">
        <f t="shared" si="153"/>
        <v>44.7</v>
      </c>
      <c r="S2456" s="4">
        <f t="shared" si="154"/>
        <v>41.881</v>
      </c>
      <c r="T2456" s="6">
        <f t="shared" si="155"/>
        <v>0.48372044674928677</v>
      </c>
    </row>
    <row r="2457" spans="1:20" ht="15.6">
      <c r="A2457" s="2">
        <v>4177</v>
      </c>
      <c r="B2457" s="10">
        <v>46352</v>
      </c>
      <c r="C2457" s="3">
        <f>YEAR(SalesDataTable[[#This Row],[Order Date]])</f>
        <v>2026</v>
      </c>
      <c r="D2457" s="13" t="str">
        <f>"Q"&amp;ROUNDUP(MONTH(SalesDataTable[[#This Row],[Order Date]])/3,0)</f>
        <v>Q4</v>
      </c>
      <c r="E2457" s="13">
        <f>MONTH(SalesDataTable[[#This Row],[Order Date]])</f>
        <v>11</v>
      </c>
      <c r="F2457" s="3" t="str">
        <f>TEXT(SalesDataTable[[#This Row],[Order Date]],"mmm")</f>
        <v>Nov</v>
      </c>
      <c r="G2457" s="3" t="s">
        <v>11</v>
      </c>
      <c r="H2457" s="3" t="s">
        <v>39</v>
      </c>
      <c r="I2457" s="3" t="s">
        <v>2</v>
      </c>
      <c r="J2457" s="3" t="s">
        <v>16</v>
      </c>
      <c r="K2457" s="3" t="s">
        <v>4</v>
      </c>
      <c r="L2457" s="3" t="s">
        <v>22</v>
      </c>
      <c r="M2457" s="7">
        <v>1</v>
      </c>
      <c r="N2457" s="4">
        <v>49.6</v>
      </c>
      <c r="O2457" s="5">
        <v>0</v>
      </c>
      <c r="P2457" s="4">
        <v>22.62</v>
      </c>
      <c r="Q2457" s="4">
        <f t="shared" si="152"/>
        <v>49.6</v>
      </c>
      <c r="R2457" s="4">
        <f t="shared" si="153"/>
        <v>22.62</v>
      </c>
      <c r="S2457" s="4">
        <f t="shared" si="154"/>
        <v>26.98</v>
      </c>
      <c r="T2457" s="6">
        <f t="shared" si="155"/>
        <v>0.5439516129032258</v>
      </c>
    </row>
    <row r="2458" spans="1:20" ht="15.6">
      <c r="A2458" s="2">
        <v>4659</v>
      </c>
      <c r="B2458" s="10">
        <v>46352</v>
      </c>
      <c r="C2458" s="3">
        <f>YEAR(SalesDataTable[[#This Row],[Order Date]])</f>
        <v>2026</v>
      </c>
      <c r="D2458" s="13" t="str">
        <f>"Q"&amp;ROUNDUP(MONTH(SalesDataTable[[#This Row],[Order Date]])/3,0)</f>
        <v>Q4</v>
      </c>
      <c r="E2458" s="13">
        <f>MONTH(SalesDataTable[[#This Row],[Order Date]])</f>
        <v>11</v>
      </c>
      <c r="F2458" s="3" t="str">
        <f>TEXT(SalesDataTable[[#This Row],[Order Date]],"mmm")</f>
        <v>Nov</v>
      </c>
      <c r="G2458" s="3" t="s">
        <v>6</v>
      </c>
      <c r="H2458" s="3" t="s">
        <v>41</v>
      </c>
      <c r="I2458" s="3" t="s">
        <v>8</v>
      </c>
      <c r="J2458" s="3" t="s">
        <v>16</v>
      </c>
      <c r="K2458" s="3" t="s">
        <v>23</v>
      </c>
      <c r="L2458" s="3" t="s">
        <v>40</v>
      </c>
      <c r="M2458" s="7">
        <v>3</v>
      </c>
      <c r="N2458" s="4">
        <v>83.3</v>
      </c>
      <c r="O2458" s="5">
        <v>0.15</v>
      </c>
      <c r="P2458" s="4">
        <v>38.74</v>
      </c>
      <c r="Q2458" s="4">
        <f t="shared" si="152"/>
        <v>212.41499999999996</v>
      </c>
      <c r="R2458" s="4">
        <f t="shared" si="153"/>
        <v>116.22</v>
      </c>
      <c r="S2458" s="4">
        <f t="shared" si="154"/>
        <v>96.194999999999965</v>
      </c>
      <c r="T2458" s="6">
        <f t="shared" si="155"/>
        <v>0.45286349834051259</v>
      </c>
    </row>
    <row r="2459" spans="1:20" ht="15.6">
      <c r="A2459" s="2">
        <v>4667</v>
      </c>
      <c r="B2459" s="10">
        <v>46352</v>
      </c>
      <c r="C2459" s="3">
        <f>YEAR(SalesDataTable[[#This Row],[Order Date]])</f>
        <v>2026</v>
      </c>
      <c r="D2459" s="13" t="str">
        <f>"Q"&amp;ROUNDUP(MONTH(SalesDataTable[[#This Row],[Order Date]])/3,0)</f>
        <v>Q4</v>
      </c>
      <c r="E2459" s="13">
        <f>MONTH(SalesDataTable[[#This Row],[Order Date]])</f>
        <v>11</v>
      </c>
      <c r="F2459" s="3" t="str">
        <f>TEXT(SalesDataTable[[#This Row],[Order Date]],"mmm")</f>
        <v>Nov</v>
      </c>
      <c r="G2459" s="3" t="s">
        <v>6</v>
      </c>
      <c r="H2459" s="3" t="s">
        <v>49</v>
      </c>
      <c r="I2459" s="3" t="s">
        <v>28</v>
      </c>
      <c r="J2459" s="3" t="s">
        <v>16</v>
      </c>
      <c r="K2459" s="3" t="s">
        <v>14</v>
      </c>
      <c r="L2459" s="3" t="s">
        <v>15</v>
      </c>
      <c r="M2459" s="7">
        <v>1</v>
      </c>
      <c r="N2459" s="4">
        <v>35.89</v>
      </c>
      <c r="O2459" s="5">
        <v>0.05</v>
      </c>
      <c r="P2459" s="4">
        <v>13.53</v>
      </c>
      <c r="Q2459" s="4">
        <f t="shared" si="152"/>
        <v>34.095500000000001</v>
      </c>
      <c r="R2459" s="4">
        <f t="shared" si="153"/>
        <v>13.53</v>
      </c>
      <c r="S2459" s="4">
        <f t="shared" si="154"/>
        <v>20.5655</v>
      </c>
      <c r="T2459" s="6">
        <f t="shared" si="155"/>
        <v>0.60317343931017287</v>
      </c>
    </row>
    <row r="2460" spans="1:20" ht="15.6">
      <c r="A2460" s="2">
        <v>197</v>
      </c>
      <c r="B2460" s="10">
        <v>46353</v>
      </c>
      <c r="C2460" s="3">
        <f>YEAR(SalesDataTable[[#This Row],[Order Date]])</f>
        <v>2026</v>
      </c>
      <c r="D2460" s="13" t="str">
        <f>"Q"&amp;ROUNDUP(MONTH(SalesDataTable[[#This Row],[Order Date]])/3,0)</f>
        <v>Q4</v>
      </c>
      <c r="E2460" s="13">
        <f>MONTH(SalesDataTable[[#This Row],[Order Date]])</f>
        <v>11</v>
      </c>
      <c r="F2460" s="3" t="str">
        <f>TEXT(SalesDataTable[[#This Row],[Order Date]],"mmm")</f>
        <v>Nov</v>
      </c>
      <c r="G2460" s="3" t="s">
        <v>20</v>
      </c>
      <c r="H2460" s="3" t="s">
        <v>21</v>
      </c>
      <c r="I2460" s="3" t="s">
        <v>19</v>
      </c>
      <c r="J2460" s="3" t="s">
        <v>13</v>
      </c>
      <c r="K2460" s="3" t="s">
        <v>23</v>
      </c>
      <c r="L2460" s="3" t="s">
        <v>29</v>
      </c>
      <c r="M2460" s="7">
        <v>1</v>
      </c>
      <c r="N2460" s="4">
        <v>195.32</v>
      </c>
      <c r="O2460" s="5">
        <v>0</v>
      </c>
      <c r="P2460" s="4">
        <v>103.21</v>
      </c>
      <c r="Q2460" s="4">
        <f t="shared" si="152"/>
        <v>195.32</v>
      </c>
      <c r="R2460" s="4">
        <f t="shared" si="153"/>
        <v>103.21</v>
      </c>
      <c r="S2460" s="4">
        <f t="shared" si="154"/>
        <v>92.11</v>
      </c>
      <c r="T2460" s="6">
        <f t="shared" si="155"/>
        <v>0.47158509113250052</v>
      </c>
    </row>
    <row r="2461" spans="1:20" ht="15.6">
      <c r="A2461" s="2">
        <v>361</v>
      </c>
      <c r="B2461" s="10">
        <v>46353</v>
      </c>
      <c r="C2461" s="3">
        <f>YEAR(SalesDataTable[[#This Row],[Order Date]])</f>
        <v>2026</v>
      </c>
      <c r="D2461" s="13" t="str">
        <f>"Q"&amp;ROUNDUP(MONTH(SalesDataTable[[#This Row],[Order Date]])/3,0)</f>
        <v>Q4</v>
      </c>
      <c r="E2461" s="13">
        <f>MONTH(SalesDataTable[[#This Row],[Order Date]])</f>
        <v>11</v>
      </c>
      <c r="F2461" s="3" t="str">
        <f>TEXT(SalesDataTable[[#This Row],[Order Date]],"mmm")</f>
        <v>Nov</v>
      </c>
      <c r="G2461" s="3" t="s">
        <v>6</v>
      </c>
      <c r="H2461" s="3" t="s">
        <v>27</v>
      </c>
      <c r="I2461" s="3" t="s">
        <v>2</v>
      </c>
      <c r="J2461" s="3" t="s">
        <v>3</v>
      </c>
      <c r="K2461" s="3" t="s">
        <v>14</v>
      </c>
      <c r="L2461" s="3" t="s">
        <v>15</v>
      </c>
      <c r="M2461" s="7">
        <v>1</v>
      </c>
      <c r="N2461" s="4">
        <v>36.36</v>
      </c>
      <c r="O2461" s="5">
        <v>0.05</v>
      </c>
      <c r="P2461" s="4">
        <v>13.33</v>
      </c>
      <c r="Q2461" s="4">
        <f t="shared" si="152"/>
        <v>34.541999999999994</v>
      </c>
      <c r="R2461" s="4">
        <f t="shared" si="153"/>
        <v>13.33</v>
      </c>
      <c r="S2461" s="4">
        <f t="shared" si="154"/>
        <v>21.211999999999996</v>
      </c>
      <c r="T2461" s="6">
        <f t="shared" si="155"/>
        <v>0.61409298824619307</v>
      </c>
    </row>
    <row r="2462" spans="1:20" ht="15.6">
      <c r="A2462" s="2">
        <v>841</v>
      </c>
      <c r="B2462" s="10">
        <v>46353</v>
      </c>
      <c r="C2462" s="3">
        <f>YEAR(SalesDataTable[[#This Row],[Order Date]])</f>
        <v>2026</v>
      </c>
      <c r="D2462" s="13" t="str">
        <f>"Q"&amp;ROUNDUP(MONTH(SalesDataTable[[#This Row],[Order Date]])/3,0)</f>
        <v>Q4</v>
      </c>
      <c r="E2462" s="13">
        <f>MONTH(SalesDataTable[[#This Row],[Order Date]])</f>
        <v>11</v>
      </c>
      <c r="F2462" s="3" t="str">
        <f>TEXT(SalesDataTable[[#This Row],[Order Date]],"mmm")</f>
        <v>Nov</v>
      </c>
      <c r="G2462" s="3" t="s">
        <v>6</v>
      </c>
      <c r="H2462" s="3" t="s">
        <v>43</v>
      </c>
      <c r="I2462" s="3" t="s">
        <v>2</v>
      </c>
      <c r="J2462" s="3" t="s">
        <v>3</v>
      </c>
      <c r="K2462" s="3" t="s">
        <v>14</v>
      </c>
      <c r="L2462" s="3" t="s">
        <v>15</v>
      </c>
      <c r="M2462" s="7">
        <v>2</v>
      </c>
      <c r="N2462" s="4">
        <v>35.85</v>
      </c>
      <c r="O2462" s="5">
        <v>0.05</v>
      </c>
      <c r="P2462" s="4">
        <v>13.69</v>
      </c>
      <c r="Q2462" s="4">
        <f t="shared" si="152"/>
        <v>68.114999999999995</v>
      </c>
      <c r="R2462" s="4">
        <f t="shared" si="153"/>
        <v>27.38</v>
      </c>
      <c r="S2462" s="4">
        <f t="shared" si="154"/>
        <v>40.734999999999999</v>
      </c>
      <c r="T2462" s="6">
        <f t="shared" si="155"/>
        <v>0.59803273875064233</v>
      </c>
    </row>
    <row r="2463" spans="1:20" ht="15.6">
      <c r="A2463" s="2">
        <v>903</v>
      </c>
      <c r="B2463" s="10">
        <v>46353</v>
      </c>
      <c r="C2463" s="3">
        <f>YEAR(SalesDataTable[[#This Row],[Order Date]])</f>
        <v>2026</v>
      </c>
      <c r="D2463" s="13" t="str">
        <f>"Q"&amp;ROUNDUP(MONTH(SalesDataTable[[#This Row],[Order Date]])/3,0)</f>
        <v>Q4</v>
      </c>
      <c r="E2463" s="13">
        <f>MONTH(SalesDataTable[[#This Row],[Order Date]])</f>
        <v>11</v>
      </c>
      <c r="F2463" s="3" t="str">
        <f>TEXT(SalesDataTable[[#This Row],[Order Date]],"mmm")</f>
        <v>Nov</v>
      </c>
      <c r="G2463" s="3" t="s">
        <v>20</v>
      </c>
      <c r="H2463" s="3" t="s">
        <v>33</v>
      </c>
      <c r="I2463" s="3" t="s">
        <v>2</v>
      </c>
      <c r="J2463" s="3" t="s">
        <v>13</v>
      </c>
      <c r="K2463" s="3" t="s">
        <v>14</v>
      </c>
      <c r="L2463" s="3" t="s">
        <v>32</v>
      </c>
      <c r="M2463" s="7">
        <v>4</v>
      </c>
      <c r="N2463" s="4">
        <v>46.73</v>
      </c>
      <c r="O2463" s="5">
        <v>0</v>
      </c>
      <c r="P2463" s="4">
        <v>17.989999999999998</v>
      </c>
      <c r="Q2463" s="4">
        <f t="shared" si="152"/>
        <v>186.92</v>
      </c>
      <c r="R2463" s="4">
        <f t="shared" si="153"/>
        <v>71.959999999999994</v>
      </c>
      <c r="S2463" s="4">
        <f t="shared" si="154"/>
        <v>114.96</v>
      </c>
      <c r="T2463" s="6">
        <f t="shared" si="155"/>
        <v>0.61502246950567085</v>
      </c>
    </row>
    <row r="2464" spans="1:20" ht="15.6">
      <c r="A2464" s="2">
        <v>1278</v>
      </c>
      <c r="B2464" s="10">
        <v>46353</v>
      </c>
      <c r="C2464" s="3">
        <f>YEAR(SalesDataTable[[#This Row],[Order Date]])</f>
        <v>2026</v>
      </c>
      <c r="D2464" s="13" t="str">
        <f>"Q"&amp;ROUNDUP(MONTH(SalesDataTable[[#This Row],[Order Date]])/3,0)</f>
        <v>Q4</v>
      </c>
      <c r="E2464" s="13">
        <f>MONTH(SalesDataTable[[#This Row],[Order Date]])</f>
        <v>11</v>
      </c>
      <c r="F2464" s="3" t="str">
        <f>TEXT(SalesDataTable[[#This Row],[Order Date]],"mmm")</f>
        <v>Nov</v>
      </c>
      <c r="G2464" s="3" t="s">
        <v>20</v>
      </c>
      <c r="H2464" s="3" t="s">
        <v>47</v>
      </c>
      <c r="I2464" s="3" t="s">
        <v>19</v>
      </c>
      <c r="J2464" s="3" t="s">
        <v>3</v>
      </c>
      <c r="K2464" s="3" t="s">
        <v>9</v>
      </c>
      <c r="L2464" s="3" t="s">
        <v>17</v>
      </c>
      <c r="M2464" s="7">
        <v>3</v>
      </c>
      <c r="N2464" s="4">
        <v>143.72</v>
      </c>
      <c r="O2464" s="5">
        <v>0.15</v>
      </c>
      <c r="P2464" s="4">
        <v>78.56</v>
      </c>
      <c r="Q2464" s="4">
        <f t="shared" si="152"/>
        <v>366.48599999999999</v>
      </c>
      <c r="R2464" s="4">
        <f t="shared" si="153"/>
        <v>235.68</v>
      </c>
      <c r="S2464" s="4">
        <f t="shared" si="154"/>
        <v>130.80599999999998</v>
      </c>
      <c r="T2464" s="6">
        <f t="shared" si="155"/>
        <v>0.35691950033561987</v>
      </c>
    </row>
    <row r="2465" spans="1:20" ht="15.6">
      <c r="A2465" s="2">
        <v>2091</v>
      </c>
      <c r="B2465" s="10">
        <v>46353</v>
      </c>
      <c r="C2465" s="3">
        <f>YEAR(SalesDataTable[[#This Row],[Order Date]])</f>
        <v>2026</v>
      </c>
      <c r="D2465" s="13" t="str">
        <f>"Q"&amp;ROUNDUP(MONTH(SalesDataTable[[#This Row],[Order Date]])/3,0)</f>
        <v>Q4</v>
      </c>
      <c r="E2465" s="13">
        <f>MONTH(SalesDataTable[[#This Row],[Order Date]])</f>
        <v>11</v>
      </c>
      <c r="F2465" s="3" t="str">
        <f>TEXT(SalesDataTable[[#This Row],[Order Date]],"mmm")</f>
        <v>Nov</v>
      </c>
      <c r="G2465" s="3" t="s">
        <v>6</v>
      </c>
      <c r="H2465" s="3" t="s">
        <v>43</v>
      </c>
      <c r="I2465" s="3" t="s">
        <v>28</v>
      </c>
      <c r="J2465" s="3" t="s">
        <v>13</v>
      </c>
      <c r="K2465" s="3" t="s">
        <v>34</v>
      </c>
      <c r="L2465" s="3" t="s">
        <v>42</v>
      </c>
      <c r="M2465" s="7">
        <v>1</v>
      </c>
      <c r="N2465" s="4">
        <v>35.590000000000003</v>
      </c>
      <c r="O2465" s="5">
        <v>0</v>
      </c>
      <c r="P2465" s="4">
        <v>13.57</v>
      </c>
      <c r="Q2465" s="4">
        <f t="shared" si="152"/>
        <v>35.590000000000003</v>
      </c>
      <c r="R2465" s="4">
        <f t="shared" si="153"/>
        <v>13.57</v>
      </c>
      <c r="S2465" s="4">
        <f t="shared" si="154"/>
        <v>22.020000000000003</v>
      </c>
      <c r="T2465" s="6">
        <f t="shared" si="155"/>
        <v>0.61871312166338865</v>
      </c>
    </row>
    <row r="2466" spans="1:20" ht="15.6">
      <c r="A2466" s="2">
        <v>3070</v>
      </c>
      <c r="B2466" s="10">
        <v>46353</v>
      </c>
      <c r="C2466" s="3">
        <f>YEAR(SalesDataTable[[#This Row],[Order Date]])</f>
        <v>2026</v>
      </c>
      <c r="D2466" s="13" t="str">
        <f>"Q"&amp;ROUNDUP(MONTH(SalesDataTable[[#This Row],[Order Date]])/3,0)</f>
        <v>Q4</v>
      </c>
      <c r="E2466" s="13">
        <f>MONTH(SalesDataTable[[#This Row],[Order Date]])</f>
        <v>11</v>
      </c>
      <c r="F2466" s="3" t="str">
        <f>TEXT(SalesDataTable[[#This Row],[Order Date]],"mmm")</f>
        <v>Nov</v>
      </c>
      <c r="G2466" s="3" t="s">
        <v>20</v>
      </c>
      <c r="H2466" s="3" t="s">
        <v>47</v>
      </c>
      <c r="I2466" s="3" t="s">
        <v>28</v>
      </c>
      <c r="J2466" s="3" t="s">
        <v>3</v>
      </c>
      <c r="K2466" s="3" t="s">
        <v>9</v>
      </c>
      <c r="L2466" s="3" t="s">
        <v>46</v>
      </c>
      <c r="M2466" s="7">
        <v>4</v>
      </c>
      <c r="N2466" s="4">
        <v>71.11</v>
      </c>
      <c r="O2466" s="5">
        <v>0.05</v>
      </c>
      <c r="P2466" s="4">
        <v>32.25</v>
      </c>
      <c r="Q2466" s="4">
        <f t="shared" si="152"/>
        <v>270.21799999999996</v>
      </c>
      <c r="R2466" s="4">
        <f t="shared" si="153"/>
        <v>129</v>
      </c>
      <c r="S2466" s="4">
        <f t="shared" si="154"/>
        <v>141.21799999999996</v>
      </c>
      <c r="T2466" s="6">
        <f t="shared" si="155"/>
        <v>0.52260767232382732</v>
      </c>
    </row>
    <row r="2467" spans="1:20" ht="15.6">
      <c r="A2467" s="2">
        <v>4007</v>
      </c>
      <c r="B2467" s="10">
        <v>46353</v>
      </c>
      <c r="C2467" s="3">
        <f>YEAR(SalesDataTable[[#This Row],[Order Date]])</f>
        <v>2026</v>
      </c>
      <c r="D2467" s="13" t="str">
        <f>"Q"&amp;ROUNDUP(MONTH(SalesDataTable[[#This Row],[Order Date]])/3,0)</f>
        <v>Q4</v>
      </c>
      <c r="E2467" s="13">
        <f>MONTH(SalesDataTable[[#This Row],[Order Date]])</f>
        <v>11</v>
      </c>
      <c r="F2467" s="3" t="str">
        <f>TEXT(SalesDataTable[[#This Row],[Order Date]],"mmm")</f>
        <v>Nov</v>
      </c>
      <c r="G2467" s="3" t="s">
        <v>0</v>
      </c>
      <c r="H2467" s="3" t="s">
        <v>36</v>
      </c>
      <c r="I2467" s="3" t="s">
        <v>28</v>
      </c>
      <c r="J2467" s="3" t="s">
        <v>16</v>
      </c>
      <c r="K2467" s="3" t="s">
        <v>4</v>
      </c>
      <c r="L2467" s="3" t="s">
        <v>22</v>
      </c>
      <c r="M2467" s="7">
        <v>5</v>
      </c>
      <c r="N2467" s="4">
        <v>51.04</v>
      </c>
      <c r="O2467" s="5">
        <v>0</v>
      </c>
      <c r="P2467" s="4">
        <v>22.69</v>
      </c>
      <c r="Q2467" s="4">
        <f t="shared" si="152"/>
        <v>255.2</v>
      </c>
      <c r="R2467" s="4">
        <f t="shared" si="153"/>
        <v>113.45</v>
      </c>
      <c r="S2467" s="4">
        <f t="shared" si="154"/>
        <v>141.75</v>
      </c>
      <c r="T2467" s="6">
        <f t="shared" si="155"/>
        <v>0.55544670846394983</v>
      </c>
    </row>
    <row r="2468" spans="1:20" ht="15.6">
      <c r="A2468" s="2">
        <v>4488</v>
      </c>
      <c r="B2468" s="10">
        <v>46353</v>
      </c>
      <c r="C2468" s="3">
        <f>YEAR(SalesDataTable[[#This Row],[Order Date]])</f>
        <v>2026</v>
      </c>
      <c r="D2468" s="13" t="str">
        <f>"Q"&amp;ROUNDUP(MONTH(SalesDataTable[[#This Row],[Order Date]])/3,0)</f>
        <v>Q4</v>
      </c>
      <c r="E2468" s="13">
        <f>MONTH(SalesDataTable[[#This Row],[Order Date]])</f>
        <v>11</v>
      </c>
      <c r="F2468" s="3" t="str">
        <f>TEXT(SalesDataTable[[#This Row],[Order Date]],"mmm")</f>
        <v>Nov</v>
      </c>
      <c r="G2468" s="3" t="s">
        <v>6</v>
      </c>
      <c r="H2468" s="3" t="s">
        <v>49</v>
      </c>
      <c r="I2468" s="3" t="s">
        <v>19</v>
      </c>
      <c r="J2468" s="3" t="s">
        <v>3</v>
      </c>
      <c r="K2468" s="3" t="s">
        <v>14</v>
      </c>
      <c r="L2468" s="3" t="s">
        <v>48</v>
      </c>
      <c r="M2468" s="7">
        <v>3</v>
      </c>
      <c r="N2468" s="4">
        <v>161.66</v>
      </c>
      <c r="O2468" s="5">
        <v>0.05</v>
      </c>
      <c r="P2468" s="4">
        <v>88.3</v>
      </c>
      <c r="Q2468" s="4">
        <f t="shared" si="152"/>
        <v>460.73099999999999</v>
      </c>
      <c r="R2468" s="4">
        <f t="shared" si="153"/>
        <v>264.89999999999998</v>
      </c>
      <c r="S2468" s="4">
        <f t="shared" si="154"/>
        <v>195.83100000000002</v>
      </c>
      <c r="T2468" s="6">
        <f t="shared" si="155"/>
        <v>0.42504411467863029</v>
      </c>
    </row>
    <row r="2469" spans="1:20" ht="15.6">
      <c r="A2469" s="2">
        <v>5159</v>
      </c>
      <c r="B2469" s="10">
        <v>46353</v>
      </c>
      <c r="C2469" s="3">
        <f>YEAR(SalesDataTable[[#This Row],[Order Date]])</f>
        <v>2026</v>
      </c>
      <c r="D2469" s="13" t="str">
        <f>"Q"&amp;ROUNDUP(MONTH(SalesDataTable[[#This Row],[Order Date]])/3,0)</f>
        <v>Q4</v>
      </c>
      <c r="E2469" s="13">
        <f>MONTH(SalesDataTable[[#This Row],[Order Date]])</f>
        <v>11</v>
      </c>
      <c r="F2469" s="3" t="str">
        <f>TEXT(SalesDataTable[[#This Row],[Order Date]],"mmm")</f>
        <v>Nov</v>
      </c>
      <c r="G2469" s="3" t="s">
        <v>20</v>
      </c>
      <c r="H2469" s="3" t="s">
        <v>47</v>
      </c>
      <c r="I2469" s="3" t="s">
        <v>2</v>
      </c>
      <c r="J2469" s="3" t="s">
        <v>16</v>
      </c>
      <c r="K2469" s="3" t="s">
        <v>23</v>
      </c>
      <c r="L2469" s="3" t="s">
        <v>40</v>
      </c>
      <c r="M2469" s="7">
        <v>2</v>
      </c>
      <c r="N2469" s="4">
        <v>80.400000000000006</v>
      </c>
      <c r="O2469" s="5">
        <v>0.15</v>
      </c>
      <c r="P2469" s="4">
        <v>38.869999999999997</v>
      </c>
      <c r="Q2469" s="4">
        <f t="shared" si="152"/>
        <v>136.68</v>
      </c>
      <c r="R2469" s="4">
        <f t="shared" si="153"/>
        <v>77.739999999999995</v>
      </c>
      <c r="S2469" s="4">
        <f t="shared" si="154"/>
        <v>58.940000000000012</v>
      </c>
      <c r="T2469" s="6">
        <f t="shared" si="155"/>
        <v>0.43122622183201648</v>
      </c>
    </row>
    <row r="2470" spans="1:20" ht="15.6">
      <c r="A2470" s="2">
        <v>669</v>
      </c>
      <c r="B2470" s="10">
        <v>46354</v>
      </c>
      <c r="C2470" s="3">
        <f>YEAR(SalesDataTable[[#This Row],[Order Date]])</f>
        <v>2026</v>
      </c>
      <c r="D2470" s="13" t="str">
        <f>"Q"&amp;ROUNDUP(MONTH(SalesDataTable[[#This Row],[Order Date]])/3,0)</f>
        <v>Q4</v>
      </c>
      <c r="E2470" s="13">
        <f>MONTH(SalesDataTable[[#This Row],[Order Date]])</f>
        <v>11</v>
      </c>
      <c r="F2470" s="3" t="str">
        <f>TEXT(SalesDataTable[[#This Row],[Order Date]],"mmm")</f>
        <v>Nov</v>
      </c>
      <c r="G2470" s="3" t="s">
        <v>11</v>
      </c>
      <c r="H2470" s="3" t="s">
        <v>18</v>
      </c>
      <c r="I2470" s="3" t="s">
        <v>2</v>
      </c>
      <c r="J2470" s="3" t="s">
        <v>3</v>
      </c>
      <c r="K2470" s="3" t="s">
        <v>34</v>
      </c>
      <c r="L2470" s="3" t="s">
        <v>42</v>
      </c>
      <c r="M2470" s="7">
        <v>3</v>
      </c>
      <c r="N2470" s="4">
        <v>36.81</v>
      </c>
      <c r="O2470" s="5">
        <v>0.05</v>
      </c>
      <c r="P2470" s="4">
        <v>13.82</v>
      </c>
      <c r="Q2470" s="4">
        <f t="shared" si="152"/>
        <v>104.9085</v>
      </c>
      <c r="R2470" s="4">
        <f t="shared" si="153"/>
        <v>41.46</v>
      </c>
      <c r="S2470" s="4">
        <f t="shared" si="154"/>
        <v>63.448500000000003</v>
      </c>
      <c r="T2470" s="6">
        <f t="shared" si="155"/>
        <v>0.60479846723573405</v>
      </c>
    </row>
    <row r="2471" spans="1:20" ht="15.6">
      <c r="A2471" s="2">
        <v>686</v>
      </c>
      <c r="B2471" s="10">
        <v>46354</v>
      </c>
      <c r="C2471" s="3">
        <f>YEAR(SalesDataTable[[#This Row],[Order Date]])</f>
        <v>2026</v>
      </c>
      <c r="D2471" s="13" t="str">
        <f>"Q"&amp;ROUNDUP(MONTH(SalesDataTable[[#This Row],[Order Date]])/3,0)</f>
        <v>Q4</v>
      </c>
      <c r="E2471" s="13">
        <f>MONTH(SalesDataTable[[#This Row],[Order Date]])</f>
        <v>11</v>
      </c>
      <c r="F2471" s="3" t="str">
        <f>TEXT(SalesDataTable[[#This Row],[Order Date]],"mmm")</f>
        <v>Nov</v>
      </c>
      <c r="G2471" s="3" t="s">
        <v>6</v>
      </c>
      <c r="H2471" s="3" t="s">
        <v>43</v>
      </c>
      <c r="I2471" s="3" t="s">
        <v>28</v>
      </c>
      <c r="J2471" s="3" t="s">
        <v>3</v>
      </c>
      <c r="K2471" s="3" t="s">
        <v>14</v>
      </c>
      <c r="L2471" s="3" t="s">
        <v>44</v>
      </c>
      <c r="M2471" s="7">
        <v>2</v>
      </c>
      <c r="N2471" s="4">
        <v>132.61000000000001</v>
      </c>
      <c r="O2471" s="5">
        <v>0.1</v>
      </c>
      <c r="P2471" s="4">
        <v>67.3</v>
      </c>
      <c r="Q2471" s="4">
        <f t="shared" si="152"/>
        <v>238.69800000000004</v>
      </c>
      <c r="R2471" s="4">
        <f t="shared" si="153"/>
        <v>134.6</v>
      </c>
      <c r="S2471" s="4">
        <f t="shared" si="154"/>
        <v>104.09800000000004</v>
      </c>
      <c r="T2471" s="6">
        <f t="shared" si="155"/>
        <v>0.43610755012610086</v>
      </c>
    </row>
    <row r="2472" spans="1:20" ht="15.6">
      <c r="A2472" s="2">
        <v>990</v>
      </c>
      <c r="B2472" s="10">
        <v>46354</v>
      </c>
      <c r="C2472" s="3">
        <f>YEAR(SalesDataTable[[#This Row],[Order Date]])</f>
        <v>2026</v>
      </c>
      <c r="D2472" s="13" t="str">
        <f>"Q"&amp;ROUNDUP(MONTH(SalesDataTable[[#This Row],[Order Date]])/3,0)</f>
        <v>Q4</v>
      </c>
      <c r="E2472" s="13">
        <f>MONTH(SalesDataTable[[#This Row],[Order Date]])</f>
        <v>11</v>
      </c>
      <c r="F2472" s="3" t="str">
        <f>TEXT(SalesDataTable[[#This Row],[Order Date]],"mmm")</f>
        <v>Nov</v>
      </c>
      <c r="G2472" s="3" t="s">
        <v>0</v>
      </c>
      <c r="H2472" s="3" t="s">
        <v>50</v>
      </c>
      <c r="I2472" s="3" t="s">
        <v>2</v>
      </c>
      <c r="J2472" s="3" t="s">
        <v>3</v>
      </c>
      <c r="K2472" s="3" t="s">
        <v>4</v>
      </c>
      <c r="L2472" s="3" t="s">
        <v>26</v>
      </c>
      <c r="M2472" s="7">
        <v>5</v>
      </c>
      <c r="N2472" s="4">
        <v>39.79</v>
      </c>
      <c r="O2472" s="5">
        <v>0.1</v>
      </c>
      <c r="P2472" s="4">
        <v>17.09</v>
      </c>
      <c r="Q2472" s="4">
        <f t="shared" si="152"/>
        <v>179.05500000000001</v>
      </c>
      <c r="R2472" s="4">
        <f t="shared" si="153"/>
        <v>85.45</v>
      </c>
      <c r="S2472" s="4">
        <f t="shared" si="154"/>
        <v>93.605000000000004</v>
      </c>
      <c r="T2472" s="6">
        <f t="shared" si="155"/>
        <v>0.52277233252352628</v>
      </c>
    </row>
    <row r="2473" spans="1:20" ht="15.6">
      <c r="A2473" s="2">
        <v>1134</v>
      </c>
      <c r="B2473" s="10">
        <v>46354</v>
      </c>
      <c r="C2473" s="3">
        <f>YEAR(SalesDataTable[[#This Row],[Order Date]])</f>
        <v>2026</v>
      </c>
      <c r="D2473" s="13" t="str">
        <f>"Q"&amp;ROUNDUP(MONTH(SalesDataTable[[#This Row],[Order Date]])/3,0)</f>
        <v>Q4</v>
      </c>
      <c r="E2473" s="13">
        <f>MONTH(SalesDataTable[[#This Row],[Order Date]])</f>
        <v>11</v>
      </c>
      <c r="F2473" s="3" t="str">
        <f>TEXT(SalesDataTable[[#This Row],[Order Date]],"mmm")</f>
        <v>Nov</v>
      </c>
      <c r="G2473" s="3" t="s">
        <v>20</v>
      </c>
      <c r="H2473" s="3" t="s">
        <v>21</v>
      </c>
      <c r="I2473" s="3" t="s">
        <v>2</v>
      </c>
      <c r="J2473" s="3" t="s">
        <v>3</v>
      </c>
      <c r="K2473" s="3" t="s">
        <v>14</v>
      </c>
      <c r="L2473" s="3" t="s">
        <v>15</v>
      </c>
      <c r="M2473" s="7">
        <v>2</v>
      </c>
      <c r="N2473" s="4">
        <v>36.119999999999997</v>
      </c>
      <c r="O2473" s="5">
        <v>0.1</v>
      </c>
      <c r="P2473" s="4">
        <v>13.61</v>
      </c>
      <c r="Q2473" s="4">
        <f t="shared" si="152"/>
        <v>65.015999999999991</v>
      </c>
      <c r="R2473" s="4">
        <f t="shared" si="153"/>
        <v>27.22</v>
      </c>
      <c r="S2473" s="4">
        <f t="shared" si="154"/>
        <v>37.795999999999992</v>
      </c>
      <c r="T2473" s="6">
        <f t="shared" si="155"/>
        <v>0.58133382551987201</v>
      </c>
    </row>
    <row r="2474" spans="1:20" ht="15.6">
      <c r="A2474" s="2">
        <v>1770</v>
      </c>
      <c r="B2474" s="10">
        <v>46354</v>
      </c>
      <c r="C2474" s="3">
        <f>YEAR(SalesDataTable[[#This Row],[Order Date]])</f>
        <v>2026</v>
      </c>
      <c r="D2474" s="13" t="str">
        <f>"Q"&amp;ROUNDUP(MONTH(SalesDataTable[[#This Row],[Order Date]])/3,0)</f>
        <v>Q4</v>
      </c>
      <c r="E2474" s="13">
        <f>MONTH(SalesDataTable[[#This Row],[Order Date]])</f>
        <v>11</v>
      </c>
      <c r="F2474" s="3" t="str">
        <f>TEXT(SalesDataTable[[#This Row],[Order Date]],"mmm")</f>
        <v>Nov</v>
      </c>
      <c r="G2474" s="3" t="s">
        <v>20</v>
      </c>
      <c r="H2474" s="3" t="s">
        <v>31</v>
      </c>
      <c r="I2474" s="3" t="s">
        <v>19</v>
      </c>
      <c r="J2474" s="3" t="s">
        <v>3</v>
      </c>
      <c r="K2474" s="3" t="s">
        <v>9</v>
      </c>
      <c r="L2474" s="3" t="s">
        <v>37</v>
      </c>
      <c r="M2474" s="7">
        <v>5</v>
      </c>
      <c r="N2474" s="4">
        <v>153.93</v>
      </c>
      <c r="O2474" s="5">
        <v>0.05</v>
      </c>
      <c r="P2474" s="4">
        <v>77.27</v>
      </c>
      <c r="Q2474" s="4">
        <f t="shared" si="152"/>
        <v>731.16750000000002</v>
      </c>
      <c r="R2474" s="4">
        <f t="shared" si="153"/>
        <v>386.34999999999997</v>
      </c>
      <c r="S2474" s="4">
        <f t="shared" si="154"/>
        <v>344.81750000000005</v>
      </c>
      <c r="T2474" s="6">
        <f t="shared" si="155"/>
        <v>0.4715985051304934</v>
      </c>
    </row>
    <row r="2475" spans="1:20" ht="15.6">
      <c r="A2475" s="2">
        <v>3396</v>
      </c>
      <c r="B2475" s="10">
        <v>46354</v>
      </c>
      <c r="C2475" s="3">
        <f>YEAR(SalesDataTable[[#This Row],[Order Date]])</f>
        <v>2026</v>
      </c>
      <c r="D2475" s="13" t="str">
        <f>"Q"&amp;ROUNDUP(MONTH(SalesDataTable[[#This Row],[Order Date]])/3,0)</f>
        <v>Q4</v>
      </c>
      <c r="E2475" s="13">
        <f>MONTH(SalesDataTable[[#This Row],[Order Date]])</f>
        <v>11</v>
      </c>
      <c r="F2475" s="3" t="str">
        <f>TEXT(SalesDataTable[[#This Row],[Order Date]],"mmm")</f>
        <v>Nov</v>
      </c>
      <c r="G2475" s="3" t="s">
        <v>11</v>
      </c>
      <c r="H2475" s="3" t="s">
        <v>18</v>
      </c>
      <c r="I2475" s="3" t="s">
        <v>19</v>
      </c>
      <c r="J2475" s="3" t="s">
        <v>13</v>
      </c>
      <c r="K2475" s="3" t="s">
        <v>34</v>
      </c>
      <c r="L2475" s="3" t="s">
        <v>45</v>
      </c>
      <c r="M2475" s="7">
        <v>3</v>
      </c>
      <c r="N2475" s="4">
        <v>50.67</v>
      </c>
      <c r="O2475" s="5">
        <v>0.05</v>
      </c>
      <c r="P2475" s="4">
        <v>22.25</v>
      </c>
      <c r="Q2475" s="4">
        <f t="shared" si="152"/>
        <v>144.40949999999998</v>
      </c>
      <c r="R2475" s="4">
        <f t="shared" si="153"/>
        <v>66.75</v>
      </c>
      <c r="S2475" s="4">
        <f t="shared" si="154"/>
        <v>77.65949999999998</v>
      </c>
      <c r="T2475" s="6">
        <f t="shared" si="155"/>
        <v>0.53777279195620775</v>
      </c>
    </row>
    <row r="2476" spans="1:20" ht="15.6">
      <c r="A2476" s="2">
        <v>4259</v>
      </c>
      <c r="B2476" s="10">
        <v>46354</v>
      </c>
      <c r="C2476" s="3">
        <f>YEAR(SalesDataTable[[#This Row],[Order Date]])</f>
        <v>2026</v>
      </c>
      <c r="D2476" s="13" t="str">
        <f>"Q"&amp;ROUNDUP(MONTH(SalesDataTable[[#This Row],[Order Date]])/3,0)</f>
        <v>Q4</v>
      </c>
      <c r="E2476" s="13">
        <f>MONTH(SalesDataTable[[#This Row],[Order Date]])</f>
        <v>11</v>
      </c>
      <c r="F2476" s="3" t="str">
        <f>TEXT(SalesDataTable[[#This Row],[Order Date]],"mmm")</f>
        <v>Nov</v>
      </c>
      <c r="G2476" s="3" t="s">
        <v>11</v>
      </c>
      <c r="H2476" s="3" t="s">
        <v>18</v>
      </c>
      <c r="I2476" s="3" t="s">
        <v>2</v>
      </c>
      <c r="J2476" s="3" t="s">
        <v>3</v>
      </c>
      <c r="K2476" s="3" t="s">
        <v>9</v>
      </c>
      <c r="L2476" s="3" t="s">
        <v>46</v>
      </c>
      <c r="M2476" s="7">
        <v>4</v>
      </c>
      <c r="N2476" s="4">
        <v>72.77</v>
      </c>
      <c r="O2476" s="5">
        <v>0</v>
      </c>
      <c r="P2476" s="4">
        <v>32.090000000000003</v>
      </c>
      <c r="Q2476" s="4">
        <f t="shared" si="152"/>
        <v>291.08</v>
      </c>
      <c r="R2476" s="4">
        <f t="shared" si="153"/>
        <v>128.36000000000001</v>
      </c>
      <c r="S2476" s="4">
        <f t="shared" si="154"/>
        <v>162.71999999999997</v>
      </c>
      <c r="T2476" s="6">
        <f t="shared" si="155"/>
        <v>0.55902157482479031</v>
      </c>
    </row>
    <row r="2477" spans="1:20" ht="15.6">
      <c r="A2477" s="2">
        <v>4440</v>
      </c>
      <c r="B2477" s="10">
        <v>46354</v>
      </c>
      <c r="C2477" s="3">
        <f>YEAR(SalesDataTable[[#This Row],[Order Date]])</f>
        <v>2026</v>
      </c>
      <c r="D2477" s="13" t="str">
        <f>"Q"&amp;ROUNDUP(MONTH(SalesDataTable[[#This Row],[Order Date]])/3,0)</f>
        <v>Q4</v>
      </c>
      <c r="E2477" s="13">
        <f>MONTH(SalesDataTable[[#This Row],[Order Date]])</f>
        <v>11</v>
      </c>
      <c r="F2477" s="3" t="str">
        <f>TEXT(SalesDataTable[[#This Row],[Order Date]],"mmm")</f>
        <v>Nov</v>
      </c>
      <c r="G2477" s="3" t="s">
        <v>11</v>
      </c>
      <c r="H2477" s="3" t="s">
        <v>39</v>
      </c>
      <c r="I2477" s="3" t="s">
        <v>28</v>
      </c>
      <c r="J2477" s="3" t="s">
        <v>13</v>
      </c>
      <c r="K2477" s="3" t="s">
        <v>14</v>
      </c>
      <c r="L2477" s="3" t="s">
        <v>32</v>
      </c>
      <c r="M2477" s="7">
        <v>1</v>
      </c>
      <c r="N2477" s="4">
        <v>46.45</v>
      </c>
      <c r="O2477" s="5">
        <v>0.1</v>
      </c>
      <c r="P2477" s="4">
        <v>17.96</v>
      </c>
      <c r="Q2477" s="4">
        <f t="shared" si="152"/>
        <v>41.805000000000007</v>
      </c>
      <c r="R2477" s="4">
        <f t="shared" si="153"/>
        <v>17.96</v>
      </c>
      <c r="S2477" s="4">
        <f t="shared" si="154"/>
        <v>23.845000000000006</v>
      </c>
      <c r="T2477" s="6">
        <f t="shared" si="155"/>
        <v>0.57038631742614521</v>
      </c>
    </row>
    <row r="2478" spans="1:20" ht="15.6">
      <c r="A2478" s="2">
        <v>5115</v>
      </c>
      <c r="B2478" s="10">
        <v>46354</v>
      </c>
      <c r="C2478" s="3">
        <f>YEAR(SalesDataTable[[#This Row],[Order Date]])</f>
        <v>2026</v>
      </c>
      <c r="D2478" s="13" t="str">
        <f>"Q"&amp;ROUNDUP(MONTH(SalesDataTable[[#This Row],[Order Date]])/3,0)</f>
        <v>Q4</v>
      </c>
      <c r="E2478" s="13">
        <f>MONTH(SalesDataTable[[#This Row],[Order Date]])</f>
        <v>11</v>
      </c>
      <c r="F2478" s="3" t="str">
        <f>TEXT(SalesDataTable[[#This Row],[Order Date]],"mmm")</f>
        <v>Nov</v>
      </c>
      <c r="G2478" s="3" t="s">
        <v>0</v>
      </c>
      <c r="H2478" s="3" t="s">
        <v>50</v>
      </c>
      <c r="I2478" s="3" t="s">
        <v>2</v>
      </c>
      <c r="J2478" s="3" t="s">
        <v>13</v>
      </c>
      <c r="K2478" s="3" t="s">
        <v>14</v>
      </c>
      <c r="L2478" s="3" t="s">
        <v>48</v>
      </c>
      <c r="M2478" s="7">
        <v>1</v>
      </c>
      <c r="N2478" s="4">
        <v>165.75</v>
      </c>
      <c r="O2478" s="5">
        <v>0.2</v>
      </c>
      <c r="P2478" s="4">
        <v>89.16</v>
      </c>
      <c r="Q2478" s="4">
        <f t="shared" si="152"/>
        <v>132.6</v>
      </c>
      <c r="R2478" s="4">
        <f t="shared" si="153"/>
        <v>89.16</v>
      </c>
      <c r="S2478" s="4">
        <f t="shared" si="154"/>
        <v>43.44</v>
      </c>
      <c r="T2478" s="6">
        <f t="shared" si="155"/>
        <v>0.32760180995475113</v>
      </c>
    </row>
    <row r="2479" spans="1:20" ht="15.6">
      <c r="A2479" s="2">
        <v>5136</v>
      </c>
      <c r="B2479" s="10">
        <v>46354</v>
      </c>
      <c r="C2479" s="3">
        <f>YEAR(SalesDataTable[[#This Row],[Order Date]])</f>
        <v>2026</v>
      </c>
      <c r="D2479" s="13" t="str">
        <f>"Q"&amp;ROUNDUP(MONTH(SalesDataTable[[#This Row],[Order Date]])/3,0)</f>
        <v>Q4</v>
      </c>
      <c r="E2479" s="13">
        <f>MONTH(SalesDataTable[[#This Row],[Order Date]])</f>
        <v>11</v>
      </c>
      <c r="F2479" s="3" t="str">
        <f>TEXT(SalesDataTable[[#This Row],[Order Date]],"mmm")</f>
        <v>Nov</v>
      </c>
      <c r="G2479" s="3" t="s">
        <v>11</v>
      </c>
      <c r="H2479" s="3" t="s">
        <v>12</v>
      </c>
      <c r="I2479" s="3" t="s">
        <v>28</v>
      </c>
      <c r="J2479" s="3" t="s">
        <v>13</v>
      </c>
      <c r="K2479" s="3" t="s">
        <v>23</v>
      </c>
      <c r="L2479" s="3" t="s">
        <v>29</v>
      </c>
      <c r="M2479" s="7">
        <v>4</v>
      </c>
      <c r="N2479" s="4">
        <v>198.02</v>
      </c>
      <c r="O2479" s="5">
        <v>0.05</v>
      </c>
      <c r="P2479" s="4">
        <v>103.82</v>
      </c>
      <c r="Q2479" s="4">
        <f t="shared" si="152"/>
        <v>752.476</v>
      </c>
      <c r="R2479" s="4">
        <f t="shared" si="153"/>
        <v>415.28</v>
      </c>
      <c r="S2479" s="4">
        <f t="shared" si="154"/>
        <v>337.19600000000003</v>
      </c>
      <c r="T2479" s="6">
        <f t="shared" si="155"/>
        <v>0.44811528872681655</v>
      </c>
    </row>
    <row r="2480" spans="1:20" ht="15.6">
      <c r="A2480" s="2">
        <v>562</v>
      </c>
      <c r="B2480" s="10">
        <v>46355</v>
      </c>
      <c r="C2480" s="3">
        <f>YEAR(SalesDataTable[[#This Row],[Order Date]])</f>
        <v>2026</v>
      </c>
      <c r="D2480" s="13" t="str">
        <f>"Q"&amp;ROUNDUP(MONTH(SalesDataTable[[#This Row],[Order Date]])/3,0)</f>
        <v>Q4</v>
      </c>
      <c r="E2480" s="13">
        <f>MONTH(SalesDataTable[[#This Row],[Order Date]])</f>
        <v>11</v>
      </c>
      <c r="F2480" s="3" t="str">
        <f>TEXT(SalesDataTable[[#This Row],[Order Date]],"mmm")</f>
        <v>Nov</v>
      </c>
      <c r="G2480" s="3" t="s">
        <v>6</v>
      </c>
      <c r="H2480" s="3" t="s">
        <v>43</v>
      </c>
      <c r="I2480" s="3" t="s">
        <v>2</v>
      </c>
      <c r="J2480" s="3" t="s">
        <v>13</v>
      </c>
      <c r="K2480" s="3" t="s">
        <v>14</v>
      </c>
      <c r="L2480" s="3" t="s">
        <v>32</v>
      </c>
      <c r="M2480" s="7">
        <v>1</v>
      </c>
      <c r="N2480" s="4">
        <v>46.3</v>
      </c>
      <c r="O2480" s="5">
        <v>0.2</v>
      </c>
      <c r="P2480" s="4">
        <v>18.78</v>
      </c>
      <c r="Q2480" s="4">
        <f t="shared" si="152"/>
        <v>37.04</v>
      </c>
      <c r="R2480" s="4">
        <f t="shared" si="153"/>
        <v>18.78</v>
      </c>
      <c r="S2480" s="4">
        <f t="shared" si="154"/>
        <v>18.259999999999998</v>
      </c>
      <c r="T2480" s="6">
        <f t="shared" si="155"/>
        <v>0.49298056155507552</v>
      </c>
    </row>
    <row r="2481" spans="1:20" ht="15.6">
      <c r="A2481" s="2">
        <v>806</v>
      </c>
      <c r="B2481" s="10">
        <v>46355</v>
      </c>
      <c r="C2481" s="3">
        <f>YEAR(SalesDataTable[[#This Row],[Order Date]])</f>
        <v>2026</v>
      </c>
      <c r="D2481" s="13" t="str">
        <f>"Q"&amp;ROUNDUP(MONTH(SalesDataTable[[#This Row],[Order Date]])/3,0)</f>
        <v>Q4</v>
      </c>
      <c r="E2481" s="13">
        <f>MONTH(SalesDataTable[[#This Row],[Order Date]])</f>
        <v>11</v>
      </c>
      <c r="F2481" s="3" t="str">
        <f>TEXT(SalesDataTable[[#This Row],[Order Date]],"mmm")</f>
        <v>Nov</v>
      </c>
      <c r="G2481" s="3" t="s">
        <v>0</v>
      </c>
      <c r="H2481" s="3" t="s">
        <v>50</v>
      </c>
      <c r="I2481" s="3" t="s">
        <v>28</v>
      </c>
      <c r="J2481" s="3" t="s">
        <v>3</v>
      </c>
      <c r="K2481" s="3" t="s">
        <v>34</v>
      </c>
      <c r="L2481" s="3" t="s">
        <v>35</v>
      </c>
      <c r="M2481" s="7">
        <v>1</v>
      </c>
      <c r="N2481" s="4">
        <v>39.659999999999997</v>
      </c>
      <c r="O2481" s="5">
        <v>0</v>
      </c>
      <c r="P2481" s="4">
        <v>14.76</v>
      </c>
      <c r="Q2481" s="4">
        <f t="shared" si="152"/>
        <v>39.659999999999997</v>
      </c>
      <c r="R2481" s="4">
        <f t="shared" si="153"/>
        <v>14.76</v>
      </c>
      <c r="S2481" s="4">
        <f t="shared" si="154"/>
        <v>24.9</v>
      </c>
      <c r="T2481" s="6">
        <f t="shared" si="155"/>
        <v>0.62783661119515888</v>
      </c>
    </row>
    <row r="2482" spans="1:20" ht="15.6">
      <c r="A2482" s="2">
        <v>3150</v>
      </c>
      <c r="B2482" s="10">
        <v>46355</v>
      </c>
      <c r="C2482" s="3">
        <f>YEAR(SalesDataTable[[#This Row],[Order Date]])</f>
        <v>2026</v>
      </c>
      <c r="D2482" s="13" t="str">
        <f>"Q"&amp;ROUNDUP(MONTH(SalesDataTable[[#This Row],[Order Date]])/3,0)</f>
        <v>Q4</v>
      </c>
      <c r="E2482" s="13">
        <f>MONTH(SalesDataTable[[#This Row],[Order Date]])</f>
        <v>11</v>
      </c>
      <c r="F2482" s="3" t="str">
        <f>TEXT(SalesDataTable[[#This Row],[Order Date]],"mmm")</f>
        <v>Nov</v>
      </c>
      <c r="G2482" s="3" t="s">
        <v>6</v>
      </c>
      <c r="H2482" s="3" t="s">
        <v>27</v>
      </c>
      <c r="I2482" s="3" t="s">
        <v>2</v>
      </c>
      <c r="J2482" s="3" t="s">
        <v>13</v>
      </c>
      <c r="K2482" s="3" t="s">
        <v>23</v>
      </c>
      <c r="L2482" s="3" t="s">
        <v>40</v>
      </c>
      <c r="M2482" s="7">
        <v>3</v>
      </c>
      <c r="N2482" s="4">
        <v>80.72</v>
      </c>
      <c r="O2482" s="5">
        <v>0.05</v>
      </c>
      <c r="P2482" s="4">
        <v>39.130000000000003</v>
      </c>
      <c r="Q2482" s="4">
        <f t="shared" si="152"/>
        <v>230.05199999999999</v>
      </c>
      <c r="R2482" s="4">
        <f t="shared" si="153"/>
        <v>117.39000000000001</v>
      </c>
      <c r="S2482" s="4">
        <f t="shared" si="154"/>
        <v>112.66199999999998</v>
      </c>
      <c r="T2482" s="6">
        <f t="shared" si="155"/>
        <v>0.48972406238589528</v>
      </c>
    </row>
    <row r="2483" spans="1:20" ht="15.6">
      <c r="A2483" s="2">
        <v>4847</v>
      </c>
      <c r="B2483" s="10">
        <v>46355</v>
      </c>
      <c r="C2483" s="3">
        <f>YEAR(SalesDataTable[[#This Row],[Order Date]])</f>
        <v>2026</v>
      </c>
      <c r="D2483" s="13" t="str">
        <f>"Q"&amp;ROUNDUP(MONTH(SalesDataTable[[#This Row],[Order Date]])/3,0)</f>
        <v>Q4</v>
      </c>
      <c r="E2483" s="13">
        <f>MONTH(SalesDataTable[[#This Row],[Order Date]])</f>
        <v>11</v>
      </c>
      <c r="F2483" s="3" t="str">
        <f>TEXT(SalesDataTable[[#This Row],[Order Date]],"mmm")</f>
        <v>Nov</v>
      </c>
      <c r="G2483" s="3" t="s">
        <v>6</v>
      </c>
      <c r="H2483" s="3" t="s">
        <v>49</v>
      </c>
      <c r="I2483" s="3" t="s">
        <v>28</v>
      </c>
      <c r="J2483" s="3" t="s">
        <v>13</v>
      </c>
      <c r="K2483" s="3" t="s">
        <v>14</v>
      </c>
      <c r="L2483" s="3" t="s">
        <v>15</v>
      </c>
      <c r="M2483" s="7">
        <v>2</v>
      </c>
      <c r="N2483" s="4">
        <v>35.51</v>
      </c>
      <c r="O2483" s="5">
        <v>0.05</v>
      </c>
      <c r="P2483" s="4">
        <v>13.24</v>
      </c>
      <c r="Q2483" s="4">
        <f t="shared" si="152"/>
        <v>67.468999999999994</v>
      </c>
      <c r="R2483" s="4">
        <f t="shared" si="153"/>
        <v>26.48</v>
      </c>
      <c r="S2483" s="4">
        <f t="shared" si="154"/>
        <v>40.98899999999999</v>
      </c>
      <c r="T2483" s="6">
        <f t="shared" si="155"/>
        <v>0.60752345521646967</v>
      </c>
    </row>
    <row r="2484" spans="1:20" ht="15.6">
      <c r="A2484" s="2">
        <v>221</v>
      </c>
      <c r="B2484" s="10">
        <v>46356</v>
      </c>
      <c r="C2484" s="3">
        <f>YEAR(SalesDataTable[[#This Row],[Order Date]])</f>
        <v>2026</v>
      </c>
      <c r="D2484" s="13" t="str">
        <f>"Q"&amp;ROUNDUP(MONTH(SalesDataTable[[#This Row],[Order Date]])/3,0)</f>
        <v>Q4</v>
      </c>
      <c r="E2484" s="13">
        <f>MONTH(SalesDataTable[[#This Row],[Order Date]])</f>
        <v>11</v>
      </c>
      <c r="F2484" s="3" t="str">
        <f>TEXT(SalesDataTable[[#This Row],[Order Date]],"mmm")</f>
        <v>Nov</v>
      </c>
      <c r="G2484" s="3" t="s">
        <v>20</v>
      </c>
      <c r="H2484" s="3" t="s">
        <v>33</v>
      </c>
      <c r="I2484" s="3" t="s">
        <v>19</v>
      </c>
      <c r="J2484" s="3" t="s">
        <v>16</v>
      </c>
      <c r="K2484" s="3" t="s">
        <v>14</v>
      </c>
      <c r="L2484" s="3" t="s">
        <v>44</v>
      </c>
      <c r="M2484" s="7">
        <v>1</v>
      </c>
      <c r="N2484" s="4">
        <v>132.06</v>
      </c>
      <c r="O2484" s="5">
        <v>0.15</v>
      </c>
      <c r="P2484" s="4">
        <v>67.53</v>
      </c>
      <c r="Q2484" s="4">
        <f t="shared" si="152"/>
        <v>112.251</v>
      </c>
      <c r="R2484" s="4">
        <f t="shared" si="153"/>
        <v>67.53</v>
      </c>
      <c r="S2484" s="4">
        <f t="shared" si="154"/>
        <v>44.721000000000004</v>
      </c>
      <c r="T2484" s="6">
        <f t="shared" si="155"/>
        <v>0.39840179597509157</v>
      </c>
    </row>
    <row r="2485" spans="1:20" ht="15.6">
      <c r="A2485" s="2">
        <v>630</v>
      </c>
      <c r="B2485" s="10">
        <v>46356</v>
      </c>
      <c r="C2485" s="3">
        <f>YEAR(SalesDataTable[[#This Row],[Order Date]])</f>
        <v>2026</v>
      </c>
      <c r="D2485" s="13" t="str">
        <f>"Q"&amp;ROUNDUP(MONTH(SalesDataTable[[#This Row],[Order Date]])/3,0)</f>
        <v>Q4</v>
      </c>
      <c r="E2485" s="13">
        <f>MONTH(SalesDataTable[[#This Row],[Order Date]])</f>
        <v>11</v>
      </c>
      <c r="F2485" s="3" t="str">
        <f>TEXT(SalesDataTable[[#This Row],[Order Date]],"mmm")</f>
        <v>Nov</v>
      </c>
      <c r="G2485" s="3" t="s">
        <v>20</v>
      </c>
      <c r="H2485" s="3" t="s">
        <v>33</v>
      </c>
      <c r="I2485" s="3" t="s">
        <v>2</v>
      </c>
      <c r="J2485" s="3" t="s">
        <v>16</v>
      </c>
      <c r="K2485" s="3" t="s">
        <v>4</v>
      </c>
      <c r="L2485" s="3" t="s">
        <v>26</v>
      </c>
      <c r="M2485" s="7">
        <v>3</v>
      </c>
      <c r="N2485" s="4">
        <v>41.07</v>
      </c>
      <c r="O2485" s="5">
        <v>0.1</v>
      </c>
      <c r="P2485" s="4">
        <v>16.86</v>
      </c>
      <c r="Q2485" s="4">
        <f t="shared" si="152"/>
        <v>110.88900000000001</v>
      </c>
      <c r="R2485" s="4">
        <f t="shared" si="153"/>
        <v>50.58</v>
      </c>
      <c r="S2485" s="4">
        <f t="shared" si="154"/>
        <v>60.309000000000012</v>
      </c>
      <c r="T2485" s="6">
        <f t="shared" si="155"/>
        <v>0.54386819251684126</v>
      </c>
    </row>
    <row r="2486" spans="1:20" ht="15.6">
      <c r="A2486" s="2">
        <v>1789</v>
      </c>
      <c r="B2486" s="10">
        <v>46356</v>
      </c>
      <c r="C2486" s="3">
        <f>YEAR(SalesDataTable[[#This Row],[Order Date]])</f>
        <v>2026</v>
      </c>
      <c r="D2486" s="13" t="str">
        <f>"Q"&amp;ROUNDUP(MONTH(SalesDataTable[[#This Row],[Order Date]])/3,0)</f>
        <v>Q4</v>
      </c>
      <c r="E2486" s="13">
        <f>MONTH(SalesDataTable[[#This Row],[Order Date]])</f>
        <v>11</v>
      </c>
      <c r="F2486" s="3" t="str">
        <f>TEXT(SalesDataTable[[#This Row],[Order Date]],"mmm")</f>
        <v>Nov</v>
      </c>
      <c r="G2486" s="3" t="s">
        <v>6</v>
      </c>
      <c r="H2486" s="3" t="s">
        <v>43</v>
      </c>
      <c r="I2486" s="3" t="s">
        <v>2</v>
      </c>
      <c r="J2486" s="3" t="s">
        <v>13</v>
      </c>
      <c r="K2486" s="3" t="s">
        <v>9</v>
      </c>
      <c r="L2486" s="3" t="s">
        <v>37</v>
      </c>
      <c r="M2486" s="7">
        <v>2</v>
      </c>
      <c r="N2486" s="4">
        <v>151.49</v>
      </c>
      <c r="O2486" s="5">
        <v>0.1</v>
      </c>
      <c r="P2486" s="4">
        <v>81.39</v>
      </c>
      <c r="Q2486" s="4">
        <f t="shared" si="152"/>
        <v>272.68200000000002</v>
      </c>
      <c r="R2486" s="4">
        <f t="shared" si="153"/>
        <v>162.78</v>
      </c>
      <c r="S2486" s="4">
        <f t="shared" si="154"/>
        <v>109.90200000000002</v>
      </c>
      <c r="T2486" s="6">
        <f t="shared" si="155"/>
        <v>0.40304090479019522</v>
      </c>
    </row>
    <row r="2487" spans="1:20" ht="15.6">
      <c r="A2487" s="2">
        <v>1947</v>
      </c>
      <c r="B2487" s="10">
        <v>46356</v>
      </c>
      <c r="C2487" s="3">
        <f>YEAR(SalesDataTable[[#This Row],[Order Date]])</f>
        <v>2026</v>
      </c>
      <c r="D2487" s="13" t="str">
        <f>"Q"&amp;ROUNDUP(MONTH(SalesDataTable[[#This Row],[Order Date]])/3,0)</f>
        <v>Q4</v>
      </c>
      <c r="E2487" s="13">
        <f>MONTH(SalesDataTable[[#This Row],[Order Date]])</f>
        <v>11</v>
      </c>
      <c r="F2487" s="3" t="str">
        <f>TEXT(SalesDataTable[[#This Row],[Order Date]],"mmm")</f>
        <v>Nov</v>
      </c>
      <c r="G2487" s="3" t="s">
        <v>0</v>
      </c>
      <c r="H2487" s="3" t="s">
        <v>1</v>
      </c>
      <c r="I2487" s="3" t="s">
        <v>19</v>
      </c>
      <c r="J2487" s="3" t="s">
        <v>16</v>
      </c>
      <c r="K2487" s="3" t="s">
        <v>34</v>
      </c>
      <c r="L2487" s="3" t="s">
        <v>42</v>
      </c>
      <c r="M2487" s="7">
        <v>1</v>
      </c>
      <c r="N2487" s="4">
        <v>35.729999999999997</v>
      </c>
      <c r="O2487" s="5">
        <v>0.2</v>
      </c>
      <c r="P2487" s="4">
        <v>14.33</v>
      </c>
      <c r="Q2487" s="4">
        <f t="shared" si="152"/>
        <v>28.584</v>
      </c>
      <c r="R2487" s="4">
        <f t="shared" si="153"/>
        <v>14.33</v>
      </c>
      <c r="S2487" s="4">
        <f t="shared" si="154"/>
        <v>14.254</v>
      </c>
      <c r="T2487" s="6">
        <f t="shared" si="155"/>
        <v>0.49867058494262523</v>
      </c>
    </row>
    <row r="2488" spans="1:20" ht="15.6">
      <c r="A2488" s="2">
        <v>2279</v>
      </c>
      <c r="B2488" s="10">
        <v>46356</v>
      </c>
      <c r="C2488" s="3">
        <f>YEAR(SalesDataTable[[#This Row],[Order Date]])</f>
        <v>2026</v>
      </c>
      <c r="D2488" s="13" t="str">
        <f>"Q"&amp;ROUNDUP(MONTH(SalesDataTable[[#This Row],[Order Date]])/3,0)</f>
        <v>Q4</v>
      </c>
      <c r="E2488" s="13">
        <f>MONTH(SalesDataTable[[#This Row],[Order Date]])</f>
        <v>11</v>
      </c>
      <c r="F2488" s="3" t="str">
        <f>TEXT(SalesDataTable[[#This Row],[Order Date]],"mmm")</f>
        <v>Nov</v>
      </c>
      <c r="G2488" s="3" t="s">
        <v>0</v>
      </c>
      <c r="H2488" s="3" t="s">
        <v>1</v>
      </c>
      <c r="I2488" s="3" t="s">
        <v>19</v>
      </c>
      <c r="J2488" s="3" t="s">
        <v>3</v>
      </c>
      <c r="K2488" s="3" t="s">
        <v>4</v>
      </c>
      <c r="L2488" s="3" t="s">
        <v>22</v>
      </c>
      <c r="M2488" s="7">
        <v>2</v>
      </c>
      <c r="N2488" s="4">
        <v>50.38</v>
      </c>
      <c r="O2488" s="5">
        <v>0.1</v>
      </c>
      <c r="P2488" s="4">
        <v>22.41</v>
      </c>
      <c r="Q2488" s="4">
        <f t="shared" si="152"/>
        <v>90.684000000000012</v>
      </c>
      <c r="R2488" s="4">
        <f t="shared" si="153"/>
        <v>44.82</v>
      </c>
      <c r="S2488" s="4">
        <f t="shared" si="154"/>
        <v>45.864000000000011</v>
      </c>
      <c r="T2488" s="6">
        <f t="shared" si="155"/>
        <v>0.50575625248114342</v>
      </c>
    </row>
    <row r="2489" spans="1:20" ht="15.6">
      <c r="A2489" s="2">
        <v>2439</v>
      </c>
      <c r="B2489" s="10">
        <v>46356</v>
      </c>
      <c r="C2489" s="3">
        <f>YEAR(SalesDataTable[[#This Row],[Order Date]])</f>
        <v>2026</v>
      </c>
      <c r="D2489" s="13" t="str">
        <f>"Q"&amp;ROUNDUP(MONTH(SalesDataTable[[#This Row],[Order Date]])/3,0)</f>
        <v>Q4</v>
      </c>
      <c r="E2489" s="13">
        <f>MONTH(SalesDataTable[[#This Row],[Order Date]])</f>
        <v>11</v>
      </c>
      <c r="F2489" s="3" t="str">
        <f>TEXT(SalesDataTable[[#This Row],[Order Date]],"mmm")</f>
        <v>Nov</v>
      </c>
      <c r="G2489" s="3" t="s">
        <v>0</v>
      </c>
      <c r="H2489" s="3" t="s">
        <v>36</v>
      </c>
      <c r="I2489" s="3" t="s">
        <v>2</v>
      </c>
      <c r="J2489" s="3" t="s">
        <v>16</v>
      </c>
      <c r="K2489" s="3" t="s">
        <v>34</v>
      </c>
      <c r="L2489" s="3" t="s">
        <v>42</v>
      </c>
      <c r="M2489" s="7">
        <v>1</v>
      </c>
      <c r="N2489" s="4">
        <v>35.67</v>
      </c>
      <c r="O2489" s="5">
        <v>0.1</v>
      </c>
      <c r="P2489" s="4">
        <v>13.81</v>
      </c>
      <c r="Q2489" s="4">
        <f t="shared" si="152"/>
        <v>32.103000000000002</v>
      </c>
      <c r="R2489" s="4">
        <f t="shared" si="153"/>
        <v>13.81</v>
      </c>
      <c r="S2489" s="4">
        <f t="shared" si="154"/>
        <v>18.292999999999999</v>
      </c>
      <c r="T2489" s="6">
        <f t="shared" si="155"/>
        <v>0.5698221350029592</v>
      </c>
    </row>
    <row r="2490" spans="1:20" ht="15.6">
      <c r="A2490" s="2">
        <v>2540</v>
      </c>
      <c r="B2490" s="10">
        <v>46356</v>
      </c>
      <c r="C2490" s="3">
        <f>YEAR(SalesDataTable[[#This Row],[Order Date]])</f>
        <v>2026</v>
      </c>
      <c r="D2490" s="13" t="str">
        <f>"Q"&amp;ROUNDUP(MONTH(SalesDataTable[[#This Row],[Order Date]])/3,0)</f>
        <v>Q4</v>
      </c>
      <c r="E2490" s="13">
        <f>MONTH(SalesDataTable[[#This Row],[Order Date]])</f>
        <v>11</v>
      </c>
      <c r="F2490" s="3" t="str">
        <f>TEXT(SalesDataTable[[#This Row],[Order Date]],"mmm")</f>
        <v>Nov</v>
      </c>
      <c r="G2490" s="3" t="s">
        <v>6</v>
      </c>
      <c r="H2490" s="3" t="s">
        <v>49</v>
      </c>
      <c r="I2490" s="3" t="s">
        <v>8</v>
      </c>
      <c r="J2490" s="3" t="s">
        <v>16</v>
      </c>
      <c r="K2490" s="3" t="s">
        <v>23</v>
      </c>
      <c r="L2490" s="3" t="s">
        <v>40</v>
      </c>
      <c r="M2490" s="7">
        <v>12</v>
      </c>
      <c r="N2490" s="4">
        <v>81.150000000000006</v>
      </c>
      <c r="O2490" s="5">
        <v>0.15</v>
      </c>
      <c r="P2490" s="4">
        <v>39.590000000000003</v>
      </c>
      <c r="Q2490" s="4">
        <f t="shared" si="152"/>
        <v>827.73</v>
      </c>
      <c r="R2490" s="4">
        <f t="shared" si="153"/>
        <v>475.08000000000004</v>
      </c>
      <c r="S2490" s="4">
        <f t="shared" si="154"/>
        <v>352.65</v>
      </c>
      <c r="T2490" s="6">
        <f t="shared" si="155"/>
        <v>0.42604472472907828</v>
      </c>
    </row>
    <row r="2491" spans="1:20" ht="15.6">
      <c r="A2491" s="2">
        <v>2747</v>
      </c>
      <c r="B2491" s="10">
        <v>46356</v>
      </c>
      <c r="C2491" s="3">
        <f>YEAR(SalesDataTable[[#This Row],[Order Date]])</f>
        <v>2026</v>
      </c>
      <c r="D2491" s="13" t="str">
        <f>"Q"&amp;ROUNDUP(MONTH(SalesDataTable[[#This Row],[Order Date]])/3,0)</f>
        <v>Q4</v>
      </c>
      <c r="E2491" s="13">
        <f>MONTH(SalesDataTable[[#This Row],[Order Date]])</f>
        <v>11</v>
      </c>
      <c r="F2491" s="3" t="str">
        <f>TEXT(SalesDataTable[[#This Row],[Order Date]],"mmm")</f>
        <v>Nov</v>
      </c>
      <c r="G2491" s="3" t="s">
        <v>0</v>
      </c>
      <c r="H2491" s="3" t="s">
        <v>50</v>
      </c>
      <c r="I2491" s="3" t="s">
        <v>19</v>
      </c>
      <c r="J2491" s="3" t="s">
        <v>3</v>
      </c>
      <c r="K2491" s="3" t="s">
        <v>23</v>
      </c>
      <c r="L2491" s="3" t="s">
        <v>29</v>
      </c>
      <c r="M2491" s="7">
        <v>1</v>
      </c>
      <c r="N2491" s="4">
        <v>194.73</v>
      </c>
      <c r="O2491" s="5">
        <v>0</v>
      </c>
      <c r="P2491" s="4">
        <v>104.48</v>
      </c>
      <c r="Q2491" s="4">
        <f t="shared" si="152"/>
        <v>194.73</v>
      </c>
      <c r="R2491" s="4">
        <f t="shared" si="153"/>
        <v>104.48</v>
      </c>
      <c r="S2491" s="4">
        <f t="shared" si="154"/>
        <v>90.249999999999986</v>
      </c>
      <c r="T2491" s="6">
        <f t="shared" si="155"/>
        <v>0.46346222975401835</v>
      </c>
    </row>
    <row r="2492" spans="1:20" ht="15.6">
      <c r="A2492" s="2">
        <v>3094</v>
      </c>
      <c r="B2492" s="10">
        <v>46356</v>
      </c>
      <c r="C2492" s="3">
        <f>YEAR(SalesDataTable[[#This Row],[Order Date]])</f>
        <v>2026</v>
      </c>
      <c r="D2492" s="13" t="str">
        <f>"Q"&amp;ROUNDUP(MONTH(SalesDataTable[[#This Row],[Order Date]])/3,0)</f>
        <v>Q4</v>
      </c>
      <c r="E2492" s="13">
        <f>MONTH(SalesDataTable[[#This Row],[Order Date]])</f>
        <v>11</v>
      </c>
      <c r="F2492" s="3" t="str">
        <f>TEXT(SalesDataTable[[#This Row],[Order Date]],"mmm")</f>
        <v>Nov</v>
      </c>
      <c r="G2492" s="3" t="s">
        <v>6</v>
      </c>
      <c r="H2492" s="3" t="s">
        <v>7</v>
      </c>
      <c r="I2492" s="3" t="s">
        <v>28</v>
      </c>
      <c r="J2492" s="3" t="s">
        <v>16</v>
      </c>
      <c r="K2492" s="3" t="s">
        <v>23</v>
      </c>
      <c r="L2492" s="3" t="s">
        <v>51</v>
      </c>
      <c r="M2492" s="7">
        <v>2</v>
      </c>
      <c r="N2492" s="4">
        <v>122.18</v>
      </c>
      <c r="O2492" s="5">
        <v>0.15</v>
      </c>
      <c r="P2492" s="4">
        <v>61.3</v>
      </c>
      <c r="Q2492" s="4">
        <f t="shared" si="152"/>
        <v>207.70600000000002</v>
      </c>
      <c r="R2492" s="4">
        <f t="shared" si="153"/>
        <v>122.6</v>
      </c>
      <c r="S2492" s="4">
        <f t="shared" si="154"/>
        <v>85.106000000000023</v>
      </c>
      <c r="T2492" s="6">
        <f t="shared" si="155"/>
        <v>0.40974261696821479</v>
      </c>
    </row>
    <row r="2493" spans="1:20" ht="15.6">
      <c r="A2493" s="2">
        <v>3359</v>
      </c>
      <c r="B2493" s="10">
        <v>46356</v>
      </c>
      <c r="C2493" s="3">
        <f>YEAR(SalesDataTable[[#This Row],[Order Date]])</f>
        <v>2026</v>
      </c>
      <c r="D2493" s="13" t="str">
        <f>"Q"&amp;ROUNDUP(MONTH(SalesDataTable[[#This Row],[Order Date]])/3,0)</f>
        <v>Q4</v>
      </c>
      <c r="E2493" s="13">
        <f>MONTH(SalesDataTable[[#This Row],[Order Date]])</f>
        <v>11</v>
      </c>
      <c r="F2493" s="3" t="str">
        <f>TEXT(SalesDataTable[[#This Row],[Order Date]],"mmm")</f>
        <v>Nov</v>
      </c>
      <c r="G2493" s="3" t="s">
        <v>20</v>
      </c>
      <c r="H2493" s="3" t="s">
        <v>47</v>
      </c>
      <c r="I2493" s="3" t="s">
        <v>2</v>
      </c>
      <c r="J2493" s="3" t="s">
        <v>3</v>
      </c>
      <c r="K2493" s="3" t="s">
        <v>23</v>
      </c>
      <c r="L2493" s="3" t="s">
        <v>40</v>
      </c>
      <c r="M2493" s="7">
        <v>1</v>
      </c>
      <c r="N2493" s="4">
        <v>83.14</v>
      </c>
      <c r="O2493" s="5">
        <v>0</v>
      </c>
      <c r="P2493" s="4">
        <v>39.369999999999997</v>
      </c>
      <c r="Q2493" s="4">
        <f t="shared" si="152"/>
        <v>83.14</v>
      </c>
      <c r="R2493" s="4">
        <f t="shared" si="153"/>
        <v>39.369999999999997</v>
      </c>
      <c r="S2493" s="4">
        <f t="shared" si="154"/>
        <v>43.77</v>
      </c>
      <c r="T2493" s="6">
        <f t="shared" si="155"/>
        <v>0.52646139042578788</v>
      </c>
    </row>
    <row r="2494" spans="1:20" ht="15.6">
      <c r="A2494" s="2">
        <v>3473</v>
      </c>
      <c r="B2494" s="10">
        <v>46356</v>
      </c>
      <c r="C2494" s="3">
        <f>YEAR(SalesDataTable[[#This Row],[Order Date]])</f>
        <v>2026</v>
      </c>
      <c r="D2494" s="13" t="str">
        <f>"Q"&amp;ROUNDUP(MONTH(SalesDataTable[[#This Row],[Order Date]])/3,0)</f>
        <v>Q4</v>
      </c>
      <c r="E2494" s="13">
        <f>MONTH(SalesDataTable[[#This Row],[Order Date]])</f>
        <v>11</v>
      </c>
      <c r="F2494" s="3" t="str">
        <f>TEXT(SalesDataTable[[#This Row],[Order Date]],"mmm")</f>
        <v>Nov</v>
      </c>
      <c r="G2494" s="3" t="s">
        <v>11</v>
      </c>
      <c r="H2494" s="3" t="s">
        <v>25</v>
      </c>
      <c r="I2494" s="3" t="s">
        <v>2</v>
      </c>
      <c r="J2494" s="3" t="s">
        <v>3</v>
      </c>
      <c r="K2494" s="3" t="s">
        <v>4</v>
      </c>
      <c r="L2494" s="3" t="s">
        <v>5</v>
      </c>
      <c r="M2494" s="7">
        <v>1</v>
      </c>
      <c r="N2494" s="4">
        <v>80.97</v>
      </c>
      <c r="O2494" s="5">
        <v>0</v>
      </c>
      <c r="P2494" s="4">
        <v>43.64</v>
      </c>
      <c r="Q2494" s="4">
        <f t="shared" si="152"/>
        <v>80.97</v>
      </c>
      <c r="R2494" s="4">
        <f t="shared" si="153"/>
        <v>43.64</v>
      </c>
      <c r="S2494" s="4">
        <f t="shared" si="154"/>
        <v>37.33</v>
      </c>
      <c r="T2494" s="6">
        <f t="shared" si="155"/>
        <v>0.4610349512164999</v>
      </c>
    </row>
    <row r="2495" spans="1:20" ht="15.6">
      <c r="A2495" s="2">
        <v>3589</v>
      </c>
      <c r="B2495" s="10">
        <v>46356</v>
      </c>
      <c r="C2495" s="3">
        <f>YEAR(SalesDataTable[[#This Row],[Order Date]])</f>
        <v>2026</v>
      </c>
      <c r="D2495" s="13" t="str">
        <f>"Q"&amp;ROUNDUP(MONTH(SalesDataTable[[#This Row],[Order Date]])/3,0)</f>
        <v>Q4</v>
      </c>
      <c r="E2495" s="13">
        <f>MONTH(SalesDataTable[[#This Row],[Order Date]])</f>
        <v>11</v>
      </c>
      <c r="F2495" s="3" t="str">
        <f>TEXT(SalesDataTable[[#This Row],[Order Date]],"mmm")</f>
        <v>Nov</v>
      </c>
      <c r="G2495" s="3" t="s">
        <v>0</v>
      </c>
      <c r="H2495" s="3" t="s">
        <v>36</v>
      </c>
      <c r="I2495" s="3" t="s">
        <v>2</v>
      </c>
      <c r="J2495" s="3" t="s">
        <v>13</v>
      </c>
      <c r="K2495" s="3" t="s">
        <v>9</v>
      </c>
      <c r="L2495" s="3" t="s">
        <v>46</v>
      </c>
      <c r="M2495" s="7">
        <v>1</v>
      </c>
      <c r="N2495" s="4">
        <v>73.03</v>
      </c>
      <c r="O2495" s="5">
        <v>0</v>
      </c>
      <c r="P2495" s="4">
        <v>32.71</v>
      </c>
      <c r="Q2495" s="4">
        <f t="shared" si="152"/>
        <v>73.03</v>
      </c>
      <c r="R2495" s="4">
        <f t="shared" si="153"/>
        <v>32.71</v>
      </c>
      <c r="S2495" s="4">
        <f t="shared" si="154"/>
        <v>40.32</v>
      </c>
      <c r="T2495" s="6">
        <f t="shared" si="155"/>
        <v>0.55210187594139393</v>
      </c>
    </row>
    <row r="2496" spans="1:20" ht="15.6">
      <c r="A2496" s="2">
        <v>4689</v>
      </c>
      <c r="B2496" s="10">
        <v>46356</v>
      </c>
      <c r="C2496" s="3">
        <f>YEAR(SalesDataTable[[#This Row],[Order Date]])</f>
        <v>2026</v>
      </c>
      <c r="D2496" s="13" t="str">
        <f>"Q"&amp;ROUNDUP(MONTH(SalesDataTable[[#This Row],[Order Date]])/3,0)</f>
        <v>Q4</v>
      </c>
      <c r="E2496" s="13">
        <f>MONTH(SalesDataTable[[#This Row],[Order Date]])</f>
        <v>11</v>
      </c>
      <c r="F2496" s="3" t="str">
        <f>TEXT(SalesDataTable[[#This Row],[Order Date]],"mmm")</f>
        <v>Nov</v>
      </c>
      <c r="G2496" s="3" t="s">
        <v>11</v>
      </c>
      <c r="H2496" s="3" t="s">
        <v>18</v>
      </c>
      <c r="I2496" s="3" t="s">
        <v>2</v>
      </c>
      <c r="J2496" s="3" t="s">
        <v>3</v>
      </c>
      <c r="K2496" s="3" t="s">
        <v>14</v>
      </c>
      <c r="L2496" s="3" t="s">
        <v>32</v>
      </c>
      <c r="M2496" s="7">
        <v>1</v>
      </c>
      <c r="N2496" s="4">
        <v>46.81</v>
      </c>
      <c r="O2496" s="5">
        <v>0.05</v>
      </c>
      <c r="P2496" s="4">
        <v>17.87</v>
      </c>
      <c r="Q2496" s="4">
        <f t="shared" si="152"/>
        <v>44.469500000000004</v>
      </c>
      <c r="R2496" s="4">
        <f t="shared" si="153"/>
        <v>17.87</v>
      </c>
      <c r="S2496" s="4">
        <f t="shared" si="154"/>
        <v>26.599500000000003</v>
      </c>
      <c r="T2496" s="6">
        <f t="shared" si="155"/>
        <v>0.59815154206815913</v>
      </c>
    </row>
    <row r="2497" spans="1:20" ht="15.6">
      <c r="A2497" s="2">
        <v>4819</v>
      </c>
      <c r="B2497" s="10">
        <v>46356</v>
      </c>
      <c r="C2497" s="3">
        <f>YEAR(SalesDataTable[[#This Row],[Order Date]])</f>
        <v>2026</v>
      </c>
      <c r="D2497" s="13" t="str">
        <f>"Q"&amp;ROUNDUP(MONTH(SalesDataTable[[#This Row],[Order Date]])/3,0)</f>
        <v>Q4</v>
      </c>
      <c r="E2497" s="13">
        <f>MONTH(SalesDataTable[[#This Row],[Order Date]])</f>
        <v>11</v>
      </c>
      <c r="F2497" s="3" t="str">
        <f>TEXT(SalesDataTable[[#This Row],[Order Date]],"mmm")</f>
        <v>Nov</v>
      </c>
      <c r="G2497" s="3" t="s">
        <v>20</v>
      </c>
      <c r="H2497" s="3" t="s">
        <v>31</v>
      </c>
      <c r="I2497" s="3" t="s">
        <v>28</v>
      </c>
      <c r="J2497" s="3" t="s">
        <v>13</v>
      </c>
      <c r="K2497" s="3" t="s">
        <v>9</v>
      </c>
      <c r="L2497" s="3" t="s">
        <v>37</v>
      </c>
      <c r="M2497" s="7">
        <v>2</v>
      </c>
      <c r="N2497" s="4">
        <v>153.51</v>
      </c>
      <c r="O2497" s="5">
        <v>0.15</v>
      </c>
      <c r="P2497" s="4">
        <v>81.290000000000006</v>
      </c>
      <c r="Q2497" s="4">
        <f t="shared" si="152"/>
        <v>260.96699999999998</v>
      </c>
      <c r="R2497" s="4">
        <f t="shared" si="153"/>
        <v>162.58000000000001</v>
      </c>
      <c r="S2497" s="4">
        <f t="shared" si="154"/>
        <v>98.386999999999972</v>
      </c>
      <c r="T2497" s="6">
        <f t="shared" si="155"/>
        <v>0.3770093536730697</v>
      </c>
    </row>
    <row r="2498" spans="1:20" ht="15.6">
      <c r="A2498" s="2">
        <v>5167</v>
      </c>
      <c r="B2498" s="10">
        <v>46356</v>
      </c>
      <c r="C2498" s="3">
        <f>YEAR(SalesDataTable[[#This Row],[Order Date]])</f>
        <v>2026</v>
      </c>
      <c r="D2498" s="13" t="str">
        <f>"Q"&amp;ROUNDUP(MONTH(SalesDataTable[[#This Row],[Order Date]])/3,0)</f>
        <v>Q4</v>
      </c>
      <c r="E2498" s="13">
        <f>MONTH(SalesDataTable[[#This Row],[Order Date]])</f>
        <v>11</v>
      </c>
      <c r="F2498" s="3" t="str">
        <f>TEXT(SalesDataTable[[#This Row],[Order Date]],"mmm")</f>
        <v>Nov</v>
      </c>
      <c r="G2498" s="3" t="s">
        <v>11</v>
      </c>
      <c r="H2498" s="3" t="s">
        <v>25</v>
      </c>
      <c r="I2498" s="3" t="s">
        <v>28</v>
      </c>
      <c r="J2498" s="3" t="s">
        <v>13</v>
      </c>
      <c r="K2498" s="3" t="s">
        <v>23</v>
      </c>
      <c r="L2498" s="3" t="s">
        <v>29</v>
      </c>
      <c r="M2498" s="7">
        <v>2</v>
      </c>
      <c r="N2498" s="4">
        <v>197.5</v>
      </c>
      <c r="O2498" s="5">
        <v>0</v>
      </c>
      <c r="P2498" s="4">
        <v>104.47</v>
      </c>
      <c r="Q2498" s="4">
        <f t="shared" ref="Q2498:Q2561" si="156">M2498*N2498*(1-O2498)</f>
        <v>395</v>
      </c>
      <c r="R2498" s="4">
        <f t="shared" ref="R2498:R2561" si="157">M2498*P2498</f>
        <v>208.94</v>
      </c>
      <c r="S2498" s="4">
        <f t="shared" ref="S2498:S2561" si="158">Q2498-R2498</f>
        <v>186.06</v>
      </c>
      <c r="T2498" s="6">
        <f t="shared" ref="T2498:T2561" si="159">IFERROR(S2498/Q2498,0)</f>
        <v>0.4710379746835443</v>
      </c>
    </row>
    <row r="2499" spans="1:20" ht="15.6">
      <c r="A2499" s="2">
        <v>38</v>
      </c>
      <c r="B2499" s="10">
        <v>46357</v>
      </c>
      <c r="C2499" s="3">
        <f>YEAR(SalesDataTable[[#This Row],[Order Date]])</f>
        <v>2026</v>
      </c>
      <c r="D2499" s="13" t="str">
        <f>"Q"&amp;ROUNDUP(MONTH(SalesDataTable[[#This Row],[Order Date]])/3,0)</f>
        <v>Q4</v>
      </c>
      <c r="E2499" s="13">
        <f>MONTH(SalesDataTable[[#This Row],[Order Date]])</f>
        <v>12</v>
      </c>
      <c r="F2499" s="3" t="str">
        <f>TEXT(SalesDataTable[[#This Row],[Order Date]],"mmm")</f>
        <v>Dec</v>
      </c>
      <c r="G2499" s="3" t="s">
        <v>20</v>
      </c>
      <c r="H2499" s="3" t="s">
        <v>33</v>
      </c>
      <c r="I2499" s="3" t="s">
        <v>8</v>
      </c>
      <c r="J2499" s="3" t="s">
        <v>16</v>
      </c>
      <c r="K2499" s="3" t="s">
        <v>9</v>
      </c>
      <c r="L2499" s="3" t="s">
        <v>17</v>
      </c>
      <c r="M2499" s="7">
        <v>8</v>
      </c>
      <c r="N2499" s="4">
        <v>146.55000000000001</v>
      </c>
      <c r="O2499" s="5">
        <v>0.1</v>
      </c>
      <c r="P2499" s="4">
        <v>78.03</v>
      </c>
      <c r="Q2499" s="4">
        <f t="shared" si="156"/>
        <v>1055.1600000000001</v>
      </c>
      <c r="R2499" s="4">
        <f t="shared" si="157"/>
        <v>624.24</v>
      </c>
      <c r="S2499" s="4">
        <f t="shared" si="158"/>
        <v>430.92000000000007</v>
      </c>
      <c r="T2499" s="6">
        <f t="shared" si="159"/>
        <v>0.40839303991811671</v>
      </c>
    </row>
    <row r="2500" spans="1:20" ht="15.6">
      <c r="A2500" s="2">
        <v>364</v>
      </c>
      <c r="B2500" s="10">
        <v>46357</v>
      </c>
      <c r="C2500" s="3">
        <f>YEAR(SalesDataTable[[#This Row],[Order Date]])</f>
        <v>2026</v>
      </c>
      <c r="D2500" s="13" t="str">
        <f>"Q"&amp;ROUNDUP(MONTH(SalesDataTable[[#This Row],[Order Date]])/3,0)</f>
        <v>Q4</v>
      </c>
      <c r="E2500" s="13">
        <f>MONTH(SalesDataTable[[#This Row],[Order Date]])</f>
        <v>12</v>
      </c>
      <c r="F2500" s="3" t="str">
        <f>TEXT(SalesDataTable[[#This Row],[Order Date]],"mmm")</f>
        <v>Dec</v>
      </c>
      <c r="G2500" s="3" t="s">
        <v>20</v>
      </c>
      <c r="H2500" s="3" t="s">
        <v>47</v>
      </c>
      <c r="I2500" s="3" t="s">
        <v>2</v>
      </c>
      <c r="J2500" s="3" t="s">
        <v>16</v>
      </c>
      <c r="K2500" s="3" t="s">
        <v>4</v>
      </c>
      <c r="L2500" s="3" t="s">
        <v>22</v>
      </c>
      <c r="M2500" s="7">
        <v>2</v>
      </c>
      <c r="N2500" s="4">
        <v>51.83</v>
      </c>
      <c r="O2500" s="5">
        <v>0.15</v>
      </c>
      <c r="P2500" s="4">
        <v>22.02</v>
      </c>
      <c r="Q2500" s="4">
        <f t="shared" si="156"/>
        <v>88.11099999999999</v>
      </c>
      <c r="R2500" s="4">
        <f t="shared" si="157"/>
        <v>44.04</v>
      </c>
      <c r="S2500" s="4">
        <f t="shared" si="158"/>
        <v>44.070999999999991</v>
      </c>
      <c r="T2500" s="6">
        <f t="shared" si="159"/>
        <v>0.50017591447151888</v>
      </c>
    </row>
    <row r="2501" spans="1:20" ht="15.6">
      <c r="A2501" s="2">
        <v>2040</v>
      </c>
      <c r="B2501" s="10">
        <v>46357</v>
      </c>
      <c r="C2501" s="3">
        <f>YEAR(SalesDataTable[[#This Row],[Order Date]])</f>
        <v>2026</v>
      </c>
      <c r="D2501" s="13" t="str">
        <f>"Q"&amp;ROUNDUP(MONTH(SalesDataTable[[#This Row],[Order Date]])/3,0)</f>
        <v>Q4</v>
      </c>
      <c r="E2501" s="13">
        <f>MONTH(SalesDataTable[[#This Row],[Order Date]])</f>
        <v>12</v>
      </c>
      <c r="F2501" s="3" t="str">
        <f>TEXT(SalesDataTable[[#This Row],[Order Date]],"mmm")</f>
        <v>Dec</v>
      </c>
      <c r="G2501" s="3" t="s">
        <v>6</v>
      </c>
      <c r="H2501" s="3" t="s">
        <v>43</v>
      </c>
      <c r="I2501" s="3" t="s">
        <v>2</v>
      </c>
      <c r="J2501" s="3" t="s">
        <v>13</v>
      </c>
      <c r="K2501" s="3" t="s">
        <v>9</v>
      </c>
      <c r="L2501" s="3" t="s">
        <v>17</v>
      </c>
      <c r="M2501" s="7">
        <v>1</v>
      </c>
      <c r="N2501" s="4">
        <v>140.34</v>
      </c>
      <c r="O2501" s="5">
        <v>0.15</v>
      </c>
      <c r="P2501" s="4">
        <v>79.92</v>
      </c>
      <c r="Q2501" s="4">
        <f t="shared" si="156"/>
        <v>119.289</v>
      </c>
      <c r="R2501" s="4">
        <f t="shared" si="157"/>
        <v>79.92</v>
      </c>
      <c r="S2501" s="4">
        <f t="shared" si="158"/>
        <v>39.369</v>
      </c>
      <c r="T2501" s="6">
        <f t="shared" si="159"/>
        <v>0.33003043029952467</v>
      </c>
    </row>
    <row r="2502" spans="1:20" ht="15.6">
      <c r="A2502" s="2">
        <v>2899</v>
      </c>
      <c r="B2502" s="10">
        <v>46357</v>
      </c>
      <c r="C2502" s="3">
        <f>YEAR(SalesDataTable[[#This Row],[Order Date]])</f>
        <v>2026</v>
      </c>
      <c r="D2502" s="13" t="str">
        <f>"Q"&amp;ROUNDUP(MONTH(SalesDataTable[[#This Row],[Order Date]])/3,0)</f>
        <v>Q4</v>
      </c>
      <c r="E2502" s="13">
        <f>MONTH(SalesDataTable[[#This Row],[Order Date]])</f>
        <v>12</v>
      </c>
      <c r="F2502" s="3" t="str">
        <f>TEXT(SalesDataTable[[#This Row],[Order Date]],"mmm")</f>
        <v>Dec</v>
      </c>
      <c r="G2502" s="3" t="s">
        <v>0</v>
      </c>
      <c r="H2502" s="3" t="s">
        <v>1</v>
      </c>
      <c r="I2502" s="3" t="s">
        <v>2</v>
      </c>
      <c r="J2502" s="3" t="s">
        <v>13</v>
      </c>
      <c r="K2502" s="3" t="s">
        <v>9</v>
      </c>
      <c r="L2502" s="3" t="s">
        <v>37</v>
      </c>
      <c r="M2502" s="7">
        <v>1</v>
      </c>
      <c r="N2502" s="4">
        <v>156.44999999999999</v>
      </c>
      <c r="O2502" s="5">
        <v>0</v>
      </c>
      <c r="P2502" s="4">
        <v>80.56</v>
      </c>
      <c r="Q2502" s="4">
        <f t="shared" si="156"/>
        <v>156.44999999999999</v>
      </c>
      <c r="R2502" s="4">
        <f t="shared" si="157"/>
        <v>80.56</v>
      </c>
      <c r="S2502" s="4">
        <f t="shared" si="158"/>
        <v>75.889999999999986</v>
      </c>
      <c r="T2502" s="6">
        <f t="shared" si="159"/>
        <v>0.48507510386705011</v>
      </c>
    </row>
    <row r="2503" spans="1:20" ht="15.6">
      <c r="A2503" s="2">
        <v>3199</v>
      </c>
      <c r="B2503" s="10">
        <v>46357</v>
      </c>
      <c r="C2503" s="3">
        <f>YEAR(SalesDataTable[[#This Row],[Order Date]])</f>
        <v>2026</v>
      </c>
      <c r="D2503" s="13" t="str">
        <f>"Q"&amp;ROUNDUP(MONTH(SalesDataTable[[#This Row],[Order Date]])/3,0)</f>
        <v>Q4</v>
      </c>
      <c r="E2503" s="13">
        <f>MONTH(SalesDataTable[[#This Row],[Order Date]])</f>
        <v>12</v>
      </c>
      <c r="F2503" s="3" t="str">
        <f>TEXT(SalesDataTable[[#This Row],[Order Date]],"mmm")</f>
        <v>Dec</v>
      </c>
      <c r="G2503" s="3" t="s">
        <v>11</v>
      </c>
      <c r="H2503" s="3" t="s">
        <v>52</v>
      </c>
      <c r="I2503" s="3" t="s">
        <v>28</v>
      </c>
      <c r="J2503" s="3" t="s">
        <v>3</v>
      </c>
      <c r="K2503" s="3" t="s">
        <v>34</v>
      </c>
      <c r="L2503" s="3" t="s">
        <v>35</v>
      </c>
      <c r="M2503" s="7">
        <v>1</v>
      </c>
      <c r="N2503" s="4">
        <v>41.33</v>
      </c>
      <c r="O2503" s="5">
        <v>0</v>
      </c>
      <c r="P2503" s="4">
        <v>15.03</v>
      </c>
      <c r="Q2503" s="4">
        <f t="shared" si="156"/>
        <v>41.33</v>
      </c>
      <c r="R2503" s="4">
        <f t="shared" si="157"/>
        <v>15.03</v>
      </c>
      <c r="S2503" s="4">
        <f t="shared" si="158"/>
        <v>26.299999999999997</v>
      </c>
      <c r="T2503" s="6">
        <f t="shared" si="159"/>
        <v>0.6363416404548754</v>
      </c>
    </row>
    <row r="2504" spans="1:20" ht="15.6">
      <c r="A2504" s="2">
        <v>4722</v>
      </c>
      <c r="B2504" s="10">
        <v>46357</v>
      </c>
      <c r="C2504" s="3">
        <f>YEAR(SalesDataTable[[#This Row],[Order Date]])</f>
        <v>2026</v>
      </c>
      <c r="D2504" s="13" t="str">
        <f>"Q"&amp;ROUNDUP(MONTH(SalesDataTable[[#This Row],[Order Date]])/3,0)</f>
        <v>Q4</v>
      </c>
      <c r="E2504" s="13">
        <f>MONTH(SalesDataTable[[#This Row],[Order Date]])</f>
        <v>12</v>
      </c>
      <c r="F2504" s="3" t="str">
        <f>TEXT(SalesDataTable[[#This Row],[Order Date]],"mmm")</f>
        <v>Dec</v>
      </c>
      <c r="G2504" s="3" t="s">
        <v>6</v>
      </c>
      <c r="H2504" s="3" t="s">
        <v>41</v>
      </c>
      <c r="I2504" s="3" t="s">
        <v>19</v>
      </c>
      <c r="J2504" s="3" t="s">
        <v>13</v>
      </c>
      <c r="K2504" s="3" t="s">
        <v>4</v>
      </c>
      <c r="L2504" s="3" t="s">
        <v>26</v>
      </c>
      <c r="M2504" s="7">
        <v>1</v>
      </c>
      <c r="N2504" s="4">
        <v>39.479999999999997</v>
      </c>
      <c r="O2504" s="5">
        <v>0.05</v>
      </c>
      <c r="P2504" s="4">
        <v>16.78</v>
      </c>
      <c r="Q2504" s="4">
        <f t="shared" si="156"/>
        <v>37.505999999999993</v>
      </c>
      <c r="R2504" s="4">
        <f t="shared" si="157"/>
        <v>16.78</v>
      </c>
      <c r="S2504" s="4">
        <f t="shared" si="158"/>
        <v>20.725999999999992</v>
      </c>
      <c r="T2504" s="6">
        <f t="shared" si="159"/>
        <v>0.55260491654668575</v>
      </c>
    </row>
    <row r="2505" spans="1:20" ht="15.6">
      <c r="A2505" s="2">
        <v>1423</v>
      </c>
      <c r="B2505" s="10">
        <v>46358</v>
      </c>
      <c r="C2505" s="3">
        <f>YEAR(SalesDataTable[[#This Row],[Order Date]])</f>
        <v>2026</v>
      </c>
      <c r="D2505" s="13" t="str">
        <f>"Q"&amp;ROUNDUP(MONTH(SalesDataTable[[#This Row],[Order Date]])/3,0)</f>
        <v>Q4</v>
      </c>
      <c r="E2505" s="13">
        <f>MONTH(SalesDataTable[[#This Row],[Order Date]])</f>
        <v>12</v>
      </c>
      <c r="F2505" s="3" t="str">
        <f>TEXT(SalesDataTable[[#This Row],[Order Date]],"mmm")</f>
        <v>Dec</v>
      </c>
      <c r="G2505" s="3" t="s">
        <v>11</v>
      </c>
      <c r="H2505" s="3" t="s">
        <v>18</v>
      </c>
      <c r="I2505" s="3" t="s">
        <v>2</v>
      </c>
      <c r="J2505" s="3" t="s">
        <v>16</v>
      </c>
      <c r="K2505" s="3" t="s">
        <v>9</v>
      </c>
      <c r="L2505" s="3" t="s">
        <v>46</v>
      </c>
      <c r="M2505" s="7">
        <v>1</v>
      </c>
      <c r="N2505" s="4">
        <v>73.010000000000005</v>
      </c>
      <c r="O2505" s="5">
        <v>0.1</v>
      </c>
      <c r="P2505" s="4">
        <v>31.51</v>
      </c>
      <c r="Q2505" s="4">
        <f t="shared" si="156"/>
        <v>65.709000000000003</v>
      </c>
      <c r="R2505" s="4">
        <f t="shared" si="157"/>
        <v>31.51</v>
      </c>
      <c r="S2505" s="4">
        <f t="shared" si="158"/>
        <v>34.198999999999998</v>
      </c>
      <c r="T2505" s="6">
        <f t="shared" si="159"/>
        <v>0.52046142841924237</v>
      </c>
    </row>
    <row r="2506" spans="1:20" ht="15.6">
      <c r="A2506" s="2">
        <v>1505</v>
      </c>
      <c r="B2506" s="10">
        <v>46358</v>
      </c>
      <c r="C2506" s="3">
        <f>YEAR(SalesDataTable[[#This Row],[Order Date]])</f>
        <v>2026</v>
      </c>
      <c r="D2506" s="13" t="str">
        <f>"Q"&amp;ROUNDUP(MONTH(SalesDataTable[[#This Row],[Order Date]])/3,0)</f>
        <v>Q4</v>
      </c>
      <c r="E2506" s="13">
        <f>MONTH(SalesDataTable[[#This Row],[Order Date]])</f>
        <v>12</v>
      </c>
      <c r="F2506" s="3" t="str">
        <f>TEXT(SalesDataTable[[#This Row],[Order Date]],"mmm")</f>
        <v>Dec</v>
      </c>
      <c r="G2506" s="3" t="s">
        <v>0</v>
      </c>
      <c r="H2506" s="3" t="s">
        <v>50</v>
      </c>
      <c r="I2506" s="3" t="s">
        <v>2</v>
      </c>
      <c r="J2506" s="3" t="s">
        <v>16</v>
      </c>
      <c r="K2506" s="3" t="s">
        <v>34</v>
      </c>
      <c r="L2506" s="3" t="s">
        <v>35</v>
      </c>
      <c r="M2506" s="7">
        <v>2</v>
      </c>
      <c r="N2506" s="4">
        <v>40.86</v>
      </c>
      <c r="O2506" s="5">
        <v>0.05</v>
      </c>
      <c r="P2506" s="4">
        <v>15.06</v>
      </c>
      <c r="Q2506" s="4">
        <f t="shared" si="156"/>
        <v>77.634</v>
      </c>
      <c r="R2506" s="4">
        <f t="shared" si="157"/>
        <v>30.12</v>
      </c>
      <c r="S2506" s="4">
        <f t="shared" si="158"/>
        <v>47.513999999999996</v>
      </c>
      <c r="T2506" s="6">
        <f t="shared" si="159"/>
        <v>0.6120256588608084</v>
      </c>
    </row>
    <row r="2507" spans="1:20" ht="15.6">
      <c r="A2507" s="2">
        <v>1664</v>
      </c>
      <c r="B2507" s="10">
        <v>46358</v>
      </c>
      <c r="C2507" s="3">
        <f>YEAR(SalesDataTable[[#This Row],[Order Date]])</f>
        <v>2026</v>
      </c>
      <c r="D2507" s="13" t="str">
        <f>"Q"&amp;ROUNDUP(MONTH(SalesDataTable[[#This Row],[Order Date]])/3,0)</f>
        <v>Q4</v>
      </c>
      <c r="E2507" s="13">
        <f>MONTH(SalesDataTable[[#This Row],[Order Date]])</f>
        <v>12</v>
      </c>
      <c r="F2507" s="3" t="str">
        <f>TEXT(SalesDataTable[[#This Row],[Order Date]],"mmm")</f>
        <v>Dec</v>
      </c>
      <c r="G2507" s="3" t="s">
        <v>11</v>
      </c>
      <c r="H2507" s="3" t="s">
        <v>25</v>
      </c>
      <c r="I2507" s="3" t="s">
        <v>28</v>
      </c>
      <c r="J2507" s="3" t="s">
        <v>3</v>
      </c>
      <c r="K2507" s="3" t="s">
        <v>23</v>
      </c>
      <c r="L2507" s="3" t="s">
        <v>29</v>
      </c>
      <c r="M2507" s="7">
        <v>6</v>
      </c>
      <c r="N2507" s="4">
        <v>194.79</v>
      </c>
      <c r="O2507" s="5">
        <v>0</v>
      </c>
      <c r="P2507" s="4">
        <v>105.73</v>
      </c>
      <c r="Q2507" s="4">
        <f t="shared" si="156"/>
        <v>1168.74</v>
      </c>
      <c r="R2507" s="4">
        <f t="shared" si="157"/>
        <v>634.38</v>
      </c>
      <c r="S2507" s="4">
        <f t="shared" si="158"/>
        <v>534.36</v>
      </c>
      <c r="T2507" s="6">
        <f t="shared" si="159"/>
        <v>0.45721032907233433</v>
      </c>
    </row>
    <row r="2508" spans="1:20" ht="15.6">
      <c r="A2508" s="2">
        <v>2035</v>
      </c>
      <c r="B2508" s="10">
        <v>46358</v>
      </c>
      <c r="C2508" s="3">
        <f>YEAR(SalesDataTable[[#This Row],[Order Date]])</f>
        <v>2026</v>
      </c>
      <c r="D2508" s="13" t="str">
        <f>"Q"&amp;ROUNDUP(MONTH(SalesDataTable[[#This Row],[Order Date]])/3,0)</f>
        <v>Q4</v>
      </c>
      <c r="E2508" s="13">
        <f>MONTH(SalesDataTable[[#This Row],[Order Date]])</f>
        <v>12</v>
      </c>
      <c r="F2508" s="3" t="str">
        <f>TEXT(SalesDataTable[[#This Row],[Order Date]],"mmm")</f>
        <v>Dec</v>
      </c>
      <c r="G2508" s="3" t="s">
        <v>20</v>
      </c>
      <c r="H2508" s="3" t="s">
        <v>47</v>
      </c>
      <c r="I2508" s="3" t="s">
        <v>2</v>
      </c>
      <c r="J2508" s="3" t="s">
        <v>13</v>
      </c>
      <c r="K2508" s="3" t="s">
        <v>23</v>
      </c>
      <c r="L2508" s="3" t="s">
        <v>40</v>
      </c>
      <c r="M2508" s="7">
        <v>4</v>
      </c>
      <c r="N2508" s="4">
        <v>80.98</v>
      </c>
      <c r="O2508" s="5">
        <v>0.2</v>
      </c>
      <c r="P2508" s="4">
        <v>38.6</v>
      </c>
      <c r="Q2508" s="4">
        <f t="shared" si="156"/>
        <v>259.13600000000002</v>
      </c>
      <c r="R2508" s="4">
        <f t="shared" si="157"/>
        <v>154.4</v>
      </c>
      <c r="S2508" s="4">
        <f t="shared" si="158"/>
        <v>104.73600000000002</v>
      </c>
      <c r="T2508" s="6">
        <f t="shared" si="159"/>
        <v>0.40417387009138062</v>
      </c>
    </row>
    <row r="2509" spans="1:20" ht="15.6">
      <c r="A2509" s="2">
        <v>2094</v>
      </c>
      <c r="B2509" s="10">
        <v>46358</v>
      </c>
      <c r="C2509" s="3">
        <f>YEAR(SalesDataTable[[#This Row],[Order Date]])</f>
        <v>2026</v>
      </c>
      <c r="D2509" s="13" t="str">
        <f>"Q"&amp;ROUNDUP(MONTH(SalesDataTable[[#This Row],[Order Date]])/3,0)</f>
        <v>Q4</v>
      </c>
      <c r="E2509" s="13">
        <f>MONTH(SalesDataTable[[#This Row],[Order Date]])</f>
        <v>12</v>
      </c>
      <c r="F2509" s="3" t="str">
        <f>TEXT(SalesDataTable[[#This Row],[Order Date]],"mmm")</f>
        <v>Dec</v>
      </c>
      <c r="G2509" s="3" t="s">
        <v>0</v>
      </c>
      <c r="H2509" s="3" t="s">
        <v>50</v>
      </c>
      <c r="I2509" s="3" t="s">
        <v>2</v>
      </c>
      <c r="J2509" s="3" t="s">
        <v>13</v>
      </c>
      <c r="K2509" s="3" t="s">
        <v>23</v>
      </c>
      <c r="L2509" s="3" t="s">
        <v>29</v>
      </c>
      <c r="M2509" s="7">
        <v>3</v>
      </c>
      <c r="N2509" s="4">
        <v>196.48</v>
      </c>
      <c r="O2509" s="5">
        <v>0.05</v>
      </c>
      <c r="P2509" s="4">
        <v>107.2</v>
      </c>
      <c r="Q2509" s="4">
        <f t="shared" si="156"/>
        <v>559.96799999999996</v>
      </c>
      <c r="R2509" s="4">
        <f t="shared" si="157"/>
        <v>321.60000000000002</v>
      </c>
      <c r="S2509" s="4">
        <f t="shared" si="158"/>
        <v>238.36799999999994</v>
      </c>
      <c r="T2509" s="6">
        <f t="shared" si="159"/>
        <v>0.42568146751242919</v>
      </c>
    </row>
    <row r="2510" spans="1:20" ht="15.6">
      <c r="A2510" s="2">
        <v>2204</v>
      </c>
      <c r="B2510" s="10">
        <v>46358</v>
      </c>
      <c r="C2510" s="3">
        <f>YEAR(SalesDataTable[[#This Row],[Order Date]])</f>
        <v>2026</v>
      </c>
      <c r="D2510" s="13" t="str">
        <f>"Q"&amp;ROUNDUP(MONTH(SalesDataTable[[#This Row],[Order Date]])/3,0)</f>
        <v>Q4</v>
      </c>
      <c r="E2510" s="13">
        <f>MONTH(SalesDataTable[[#This Row],[Order Date]])</f>
        <v>12</v>
      </c>
      <c r="F2510" s="3" t="str">
        <f>TEXT(SalesDataTable[[#This Row],[Order Date]],"mmm")</f>
        <v>Dec</v>
      </c>
      <c r="G2510" s="3" t="s">
        <v>0</v>
      </c>
      <c r="H2510" s="3" t="s">
        <v>36</v>
      </c>
      <c r="I2510" s="3" t="s">
        <v>19</v>
      </c>
      <c r="J2510" s="3" t="s">
        <v>13</v>
      </c>
      <c r="K2510" s="3" t="s">
        <v>14</v>
      </c>
      <c r="L2510" s="3" t="s">
        <v>32</v>
      </c>
      <c r="M2510" s="7">
        <v>2</v>
      </c>
      <c r="N2510" s="4">
        <v>46.63</v>
      </c>
      <c r="O2510" s="5">
        <v>0</v>
      </c>
      <c r="P2510" s="4">
        <v>18.68</v>
      </c>
      <c r="Q2510" s="4">
        <f t="shared" si="156"/>
        <v>93.26</v>
      </c>
      <c r="R2510" s="4">
        <f t="shared" si="157"/>
        <v>37.36</v>
      </c>
      <c r="S2510" s="4">
        <f t="shared" si="158"/>
        <v>55.900000000000006</v>
      </c>
      <c r="T2510" s="6">
        <f t="shared" si="159"/>
        <v>0.59939952820072917</v>
      </c>
    </row>
    <row r="2511" spans="1:20" ht="15.6">
      <c r="A2511" s="2">
        <v>3921</v>
      </c>
      <c r="B2511" s="10">
        <v>46358</v>
      </c>
      <c r="C2511" s="3">
        <f>YEAR(SalesDataTable[[#This Row],[Order Date]])</f>
        <v>2026</v>
      </c>
      <c r="D2511" s="13" t="str">
        <f>"Q"&amp;ROUNDUP(MONTH(SalesDataTable[[#This Row],[Order Date]])/3,0)</f>
        <v>Q4</v>
      </c>
      <c r="E2511" s="13">
        <f>MONTH(SalesDataTable[[#This Row],[Order Date]])</f>
        <v>12</v>
      </c>
      <c r="F2511" s="3" t="str">
        <f>TEXT(SalesDataTable[[#This Row],[Order Date]],"mmm")</f>
        <v>Dec</v>
      </c>
      <c r="G2511" s="3" t="s">
        <v>11</v>
      </c>
      <c r="H2511" s="3" t="s">
        <v>25</v>
      </c>
      <c r="I2511" s="3" t="s">
        <v>8</v>
      </c>
      <c r="J2511" s="3" t="s">
        <v>16</v>
      </c>
      <c r="K2511" s="3" t="s">
        <v>9</v>
      </c>
      <c r="L2511" s="3" t="s">
        <v>17</v>
      </c>
      <c r="M2511" s="7">
        <v>12</v>
      </c>
      <c r="N2511" s="4">
        <v>142.93</v>
      </c>
      <c r="O2511" s="5">
        <v>0.1</v>
      </c>
      <c r="P2511" s="4">
        <v>79.81</v>
      </c>
      <c r="Q2511" s="4">
        <f t="shared" si="156"/>
        <v>1543.644</v>
      </c>
      <c r="R2511" s="4">
        <f t="shared" si="157"/>
        <v>957.72</v>
      </c>
      <c r="S2511" s="4">
        <f t="shared" si="158"/>
        <v>585.92399999999998</v>
      </c>
      <c r="T2511" s="6">
        <f t="shared" si="159"/>
        <v>0.37957197384889263</v>
      </c>
    </row>
    <row r="2512" spans="1:20" ht="15.6">
      <c r="A2512" s="2">
        <v>3999</v>
      </c>
      <c r="B2512" s="10">
        <v>46358</v>
      </c>
      <c r="C2512" s="3">
        <f>YEAR(SalesDataTable[[#This Row],[Order Date]])</f>
        <v>2026</v>
      </c>
      <c r="D2512" s="13" t="str">
        <f>"Q"&amp;ROUNDUP(MONTH(SalesDataTable[[#This Row],[Order Date]])/3,0)</f>
        <v>Q4</v>
      </c>
      <c r="E2512" s="13">
        <f>MONTH(SalesDataTable[[#This Row],[Order Date]])</f>
        <v>12</v>
      </c>
      <c r="F2512" s="3" t="str">
        <f>TEXT(SalesDataTable[[#This Row],[Order Date]],"mmm")</f>
        <v>Dec</v>
      </c>
      <c r="G2512" s="3" t="s">
        <v>6</v>
      </c>
      <c r="H2512" s="3" t="s">
        <v>43</v>
      </c>
      <c r="I2512" s="3" t="s">
        <v>19</v>
      </c>
      <c r="J2512" s="3" t="s">
        <v>3</v>
      </c>
      <c r="K2512" s="3" t="s">
        <v>9</v>
      </c>
      <c r="L2512" s="3" t="s">
        <v>37</v>
      </c>
      <c r="M2512" s="7">
        <v>2</v>
      </c>
      <c r="N2512" s="4">
        <v>153.97</v>
      </c>
      <c r="O2512" s="5">
        <v>0</v>
      </c>
      <c r="P2512" s="4">
        <v>79.45</v>
      </c>
      <c r="Q2512" s="4">
        <f t="shared" si="156"/>
        <v>307.94</v>
      </c>
      <c r="R2512" s="4">
        <f t="shared" si="157"/>
        <v>158.9</v>
      </c>
      <c r="S2512" s="4">
        <f t="shared" si="158"/>
        <v>149.04</v>
      </c>
      <c r="T2512" s="6">
        <f t="shared" si="159"/>
        <v>0.48399038773787101</v>
      </c>
    </row>
    <row r="2513" spans="1:20" ht="15.6">
      <c r="A2513" s="2">
        <v>4546</v>
      </c>
      <c r="B2513" s="10">
        <v>46358</v>
      </c>
      <c r="C2513" s="3">
        <f>YEAR(SalesDataTable[[#This Row],[Order Date]])</f>
        <v>2026</v>
      </c>
      <c r="D2513" s="13" t="str">
        <f>"Q"&amp;ROUNDUP(MONTH(SalesDataTable[[#This Row],[Order Date]])/3,0)</f>
        <v>Q4</v>
      </c>
      <c r="E2513" s="13">
        <f>MONTH(SalesDataTable[[#This Row],[Order Date]])</f>
        <v>12</v>
      </c>
      <c r="F2513" s="3" t="str">
        <f>TEXT(SalesDataTable[[#This Row],[Order Date]],"mmm")</f>
        <v>Dec</v>
      </c>
      <c r="G2513" s="3" t="s">
        <v>20</v>
      </c>
      <c r="H2513" s="3" t="s">
        <v>47</v>
      </c>
      <c r="I2513" s="3" t="s">
        <v>2</v>
      </c>
      <c r="J2513" s="3" t="s">
        <v>3</v>
      </c>
      <c r="K2513" s="3" t="s">
        <v>23</v>
      </c>
      <c r="L2513" s="3" t="s">
        <v>24</v>
      </c>
      <c r="M2513" s="7">
        <v>1</v>
      </c>
      <c r="N2513" s="4">
        <v>344.63</v>
      </c>
      <c r="O2513" s="5">
        <v>0.05</v>
      </c>
      <c r="P2513" s="4">
        <v>189.22</v>
      </c>
      <c r="Q2513" s="4">
        <f t="shared" si="156"/>
        <v>327.39849999999996</v>
      </c>
      <c r="R2513" s="4">
        <f t="shared" si="157"/>
        <v>189.22</v>
      </c>
      <c r="S2513" s="4">
        <f t="shared" si="158"/>
        <v>138.17849999999996</v>
      </c>
      <c r="T2513" s="6">
        <f t="shared" si="159"/>
        <v>0.42204988721695419</v>
      </c>
    </row>
    <row r="2514" spans="1:20" ht="15.6">
      <c r="A2514" s="2">
        <v>158</v>
      </c>
      <c r="B2514" s="10">
        <v>46359</v>
      </c>
      <c r="C2514" s="3">
        <f>YEAR(SalesDataTable[[#This Row],[Order Date]])</f>
        <v>2026</v>
      </c>
      <c r="D2514" s="13" t="str">
        <f>"Q"&amp;ROUNDUP(MONTH(SalesDataTable[[#This Row],[Order Date]])/3,0)</f>
        <v>Q4</v>
      </c>
      <c r="E2514" s="13">
        <f>MONTH(SalesDataTable[[#This Row],[Order Date]])</f>
        <v>12</v>
      </c>
      <c r="F2514" s="3" t="str">
        <f>TEXT(SalesDataTable[[#This Row],[Order Date]],"mmm")</f>
        <v>Dec</v>
      </c>
      <c r="G2514" s="3" t="s">
        <v>20</v>
      </c>
      <c r="H2514" s="3" t="s">
        <v>47</v>
      </c>
      <c r="I2514" s="3" t="s">
        <v>2</v>
      </c>
      <c r="J2514" s="3" t="s">
        <v>13</v>
      </c>
      <c r="K2514" s="3" t="s">
        <v>14</v>
      </c>
      <c r="L2514" s="3" t="s">
        <v>32</v>
      </c>
      <c r="M2514" s="7">
        <v>2</v>
      </c>
      <c r="N2514" s="4">
        <v>46.51</v>
      </c>
      <c r="O2514" s="5">
        <v>0.05</v>
      </c>
      <c r="P2514" s="4">
        <v>18.73</v>
      </c>
      <c r="Q2514" s="4">
        <f t="shared" si="156"/>
        <v>88.368999999999986</v>
      </c>
      <c r="R2514" s="4">
        <f t="shared" si="157"/>
        <v>37.46</v>
      </c>
      <c r="S2514" s="4">
        <f t="shared" si="158"/>
        <v>50.908999999999985</v>
      </c>
      <c r="T2514" s="6">
        <f t="shared" si="159"/>
        <v>0.57609568966492763</v>
      </c>
    </row>
    <row r="2515" spans="1:20" ht="15.6">
      <c r="A2515" s="2">
        <v>1972</v>
      </c>
      <c r="B2515" s="10">
        <v>46359</v>
      </c>
      <c r="C2515" s="3">
        <f>YEAR(SalesDataTable[[#This Row],[Order Date]])</f>
        <v>2026</v>
      </c>
      <c r="D2515" s="13" t="str">
        <f>"Q"&amp;ROUNDUP(MONTH(SalesDataTable[[#This Row],[Order Date]])/3,0)</f>
        <v>Q4</v>
      </c>
      <c r="E2515" s="13">
        <f>MONTH(SalesDataTable[[#This Row],[Order Date]])</f>
        <v>12</v>
      </c>
      <c r="F2515" s="3" t="str">
        <f>TEXT(SalesDataTable[[#This Row],[Order Date]],"mmm")</f>
        <v>Dec</v>
      </c>
      <c r="G2515" s="3" t="s">
        <v>0</v>
      </c>
      <c r="H2515" s="3" t="s">
        <v>36</v>
      </c>
      <c r="I2515" s="3" t="s">
        <v>8</v>
      </c>
      <c r="J2515" s="3" t="s">
        <v>16</v>
      </c>
      <c r="K2515" s="3" t="s">
        <v>4</v>
      </c>
      <c r="L2515" s="3" t="s">
        <v>5</v>
      </c>
      <c r="M2515" s="7">
        <v>6</v>
      </c>
      <c r="N2515" s="4">
        <v>80.17</v>
      </c>
      <c r="O2515" s="5">
        <v>0.1</v>
      </c>
      <c r="P2515" s="4">
        <v>42.67</v>
      </c>
      <c r="Q2515" s="4">
        <f t="shared" si="156"/>
        <v>432.91800000000001</v>
      </c>
      <c r="R2515" s="4">
        <f t="shared" si="157"/>
        <v>256.02</v>
      </c>
      <c r="S2515" s="4">
        <f t="shared" si="158"/>
        <v>176.89800000000002</v>
      </c>
      <c r="T2515" s="6">
        <f t="shared" si="159"/>
        <v>0.40861779828974543</v>
      </c>
    </row>
    <row r="2516" spans="1:20" ht="15.6">
      <c r="A2516" s="2">
        <v>3196</v>
      </c>
      <c r="B2516" s="10">
        <v>46359</v>
      </c>
      <c r="C2516" s="3">
        <f>YEAR(SalesDataTable[[#This Row],[Order Date]])</f>
        <v>2026</v>
      </c>
      <c r="D2516" s="13" t="str">
        <f>"Q"&amp;ROUNDUP(MONTH(SalesDataTable[[#This Row],[Order Date]])/3,0)</f>
        <v>Q4</v>
      </c>
      <c r="E2516" s="13">
        <f>MONTH(SalesDataTable[[#This Row],[Order Date]])</f>
        <v>12</v>
      </c>
      <c r="F2516" s="3" t="str">
        <f>TEXT(SalesDataTable[[#This Row],[Order Date]],"mmm")</f>
        <v>Dec</v>
      </c>
      <c r="G2516" s="3" t="s">
        <v>20</v>
      </c>
      <c r="H2516" s="3" t="s">
        <v>47</v>
      </c>
      <c r="I2516" s="3" t="s">
        <v>2</v>
      </c>
      <c r="J2516" s="3" t="s">
        <v>13</v>
      </c>
      <c r="K2516" s="3" t="s">
        <v>23</v>
      </c>
      <c r="L2516" s="3" t="s">
        <v>51</v>
      </c>
      <c r="M2516" s="7">
        <v>2</v>
      </c>
      <c r="N2516" s="4">
        <v>124.62</v>
      </c>
      <c r="O2516" s="5">
        <v>0.1</v>
      </c>
      <c r="P2516" s="4">
        <v>58.91</v>
      </c>
      <c r="Q2516" s="4">
        <f t="shared" si="156"/>
        <v>224.316</v>
      </c>
      <c r="R2516" s="4">
        <f t="shared" si="157"/>
        <v>117.82</v>
      </c>
      <c r="S2516" s="4">
        <f t="shared" si="158"/>
        <v>106.49600000000001</v>
      </c>
      <c r="T2516" s="6">
        <f t="shared" si="159"/>
        <v>0.47475882237557737</v>
      </c>
    </row>
    <row r="2517" spans="1:20" ht="15.6">
      <c r="A2517" s="2">
        <v>3722</v>
      </c>
      <c r="B2517" s="10">
        <v>46359</v>
      </c>
      <c r="C2517" s="3">
        <f>YEAR(SalesDataTable[[#This Row],[Order Date]])</f>
        <v>2026</v>
      </c>
      <c r="D2517" s="13" t="str">
        <f>"Q"&amp;ROUNDUP(MONTH(SalesDataTable[[#This Row],[Order Date]])/3,0)</f>
        <v>Q4</v>
      </c>
      <c r="E2517" s="13">
        <f>MONTH(SalesDataTable[[#This Row],[Order Date]])</f>
        <v>12</v>
      </c>
      <c r="F2517" s="3" t="str">
        <f>TEXT(SalesDataTable[[#This Row],[Order Date]],"mmm")</f>
        <v>Dec</v>
      </c>
      <c r="G2517" s="3" t="s">
        <v>11</v>
      </c>
      <c r="H2517" s="3" t="s">
        <v>18</v>
      </c>
      <c r="I2517" s="3" t="s">
        <v>2</v>
      </c>
      <c r="J2517" s="3" t="s">
        <v>3</v>
      </c>
      <c r="K2517" s="3" t="s">
        <v>9</v>
      </c>
      <c r="L2517" s="3" t="s">
        <v>17</v>
      </c>
      <c r="M2517" s="7">
        <v>1</v>
      </c>
      <c r="N2517" s="4">
        <v>144.78</v>
      </c>
      <c r="O2517" s="5">
        <v>0.15</v>
      </c>
      <c r="P2517" s="4">
        <v>81.53</v>
      </c>
      <c r="Q2517" s="4">
        <f t="shared" si="156"/>
        <v>123.063</v>
      </c>
      <c r="R2517" s="4">
        <f t="shared" si="157"/>
        <v>81.53</v>
      </c>
      <c r="S2517" s="4">
        <f t="shared" si="158"/>
        <v>41.533000000000001</v>
      </c>
      <c r="T2517" s="6">
        <f t="shared" si="159"/>
        <v>0.33749380398657597</v>
      </c>
    </row>
    <row r="2518" spans="1:20" ht="15.6">
      <c r="A2518" s="2">
        <v>4201</v>
      </c>
      <c r="B2518" s="10">
        <v>46359</v>
      </c>
      <c r="C2518" s="3">
        <f>YEAR(SalesDataTable[[#This Row],[Order Date]])</f>
        <v>2026</v>
      </c>
      <c r="D2518" s="13" t="str">
        <f>"Q"&amp;ROUNDUP(MONTH(SalesDataTable[[#This Row],[Order Date]])/3,0)</f>
        <v>Q4</v>
      </c>
      <c r="E2518" s="13">
        <f>MONTH(SalesDataTable[[#This Row],[Order Date]])</f>
        <v>12</v>
      </c>
      <c r="F2518" s="3" t="str">
        <f>TEXT(SalesDataTable[[#This Row],[Order Date]],"mmm")</f>
        <v>Dec</v>
      </c>
      <c r="G2518" s="3" t="s">
        <v>20</v>
      </c>
      <c r="H2518" s="3" t="s">
        <v>31</v>
      </c>
      <c r="I2518" s="3" t="s">
        <v>2</v>
      </c>
      <c r="J2518" s="3" t="s">
        <v>16</v>
      </c>
      <c r="K2518" s="3" t="s">
        <v>14</v>
      </c>
      <c r="L2518" s="3" t="s">
        <v>44</v>
      </c>
      <c r="M2518" s="7">
        <v>1</v>
      </c>
      <c r="N2518" s="4">
        <v>133.80000000000001</v>
      </c>
      <c r="O2518" s="5">
        <v>0</v>
      </c>
      <c r="P2518" s="4">
        <v>66.349999999999994</v>
      </c>
      <c r="Q2518" s="4">
        <f t="shared" si="156"/>
        <v>133.80000000000001</v>
      </c>
      <c r="R2518" s="4">
        <f t="shared" si="157"/>
        <v>66.349999999999994</v>
      </c>
      <c r="S2518" s="4">
        <f t="shared" si="158"/>
        <v>67.450000000000017</v>
      </c>
      <c r="T2518" s="6">
        <f t="shared" si="159"/>
        <v>0.50411061285500758</v>
      </c>
    </row>
    <row r="2519" spans="1:20" ht="15.6">
      <c r="A2519" s="2">
        <v>4498</v>
      </c>
      <c r="B2519" s="10">
        <v>46359</v>
      </c>
      <c r="C2519" s="3">
        <f>YEAR(SalesDataTable[[#This Row],[Order Date]])</f>
        <v>2026</v>
      </c>
      <c r="D2519" s="13" t="str">
        <f>"Q"&amp;ROUNDUP(MONTH(SalesDataTable[[#This Row],[Order Date]])/3,0)</f>
        <v>Q4</v>
      </c>
      <c r="E2519" s="13">
        <f>MONTH(SalesDataTable[[#This Row],[Order Date]])</f>
        <v>12</v>
      </c>
      <c r="F2519" s="3" t="str">
        <f>TEXT(SalesDataTable[[#This Row],[Order Date]],"mmm")</f>
        <v>Dec</v>
      </c>
      <c r="G2519" s="3" t="s">
        <v>20</v>
      </c>
      <c r="H2519" s="3" t="s">
        <v>31</v>
      </c>
      <c r="I2519" s="3" t="s">
        <v>19</v>
      </c>
      <c r="J2519" s="3" t="s">
        <v>13</v>
      </c>
      <c r="K2519" s="3" t="s">
        <v>23</v>
      </c>
      <c r="L2519" s="3" t="s">
        <v>51</v>
      </c>
      <c r="M2519" s="7">
        <v>1</v>
      </c>
      <c r="N2519" s="4">
        <v>124.93</v>
      </c>
      <c r="O2519" s="5">
        <v>0</v>
      </c>
      <c r="P2519" s="4">
        <v>59.41</v>
      </c>
      <c r="Q2519" s="4">
        <f t="shared" si="156"/>
        <v>124.93</v>
      </c>
      <c r="R2519" s="4">
        <f t="shared" si="157"/>
        <v>59.41</v>
      </c>
      <c r="S2519" s="4">
        <f t="shared" si="158"/>
        <v>65.52000000000001</v>
      </c>
      <c r="T2519" s="6">
        <f t="shared" si="159"/>
        <v>0.52445369406867848</v>
      </c>
    </row>
    <row r="2520" spans="1:20" ht="15.6">
      <c r="A2520" s="2">
        <v>4791</v>
      </c>
      <c r="B2520" s="10">
        <v>46359</v>
      </c>
      <c r="C2520" s="3">
        <f>YEAR(SalesDataTable[[#This Row],[Order Date]])</f>
        <v>2026</v>
      </c>
      <c r="D2520" s="13" t="str">
        <f>"Q"&amp;ROUNDUP(MONTH(SalesDataTable[[#This Row],[Order Date]])/3,0)</f>
        <v>Q4</v>
      </c>
      <c r="E2520" s="13">
        <f>MONTH(SalesDataTable[[#This Row],[Order Date]])</f>
        <v>12</v>
      </c>
      <c r="F2520" s="3" t="str">
        <f>TEXT(SalesDataTable[[#This Row],[Order Date]],"mmm")</f>
        <v>Dec</v>
      </c>
      <c r="G2520" s="3" t="s">
        <v>6</v>
      </c>
      <c r="H2520" s="3" t="s">
        <v>43</v>
      </c>
      <c r="I2520" s="3" t="s">
        <v>2</v>
      </c>
      <c r="J2520" s="3" t="s">
        <v>13</v>
      </c>
      <c r="K2520" s="3" t="s">
        <v>9</v>
      </c>
      <c r="L2520" s="3" t="s">
        <v>46</v>
      </c>
      <c r="M2520" s="7">
        <v>2</v>
      </c>
      <c r="N2520" s="4">
        <v>70.59</v>
      </c>
      <c r="O2520" s="5">
        <v>0.1</v>
      </c>
      <c r="P2520" s="4">
        <v>32.68</v>
      </c>
      <c r="Q2520" s="4">
        <f t="shared" si="156"/>
        <v>127.06200000000001</v>
      </c>
      <c r="R2520" s="4">
        <f t="shared" si="157"/>
        <v>65.36</v>
      </c>
      <c r="S2520" s="4">
        <f t="shared" si="158"/>
        <v>61.702000000000012</v>
      </c>
      <c r="T2520" s="6">
        <f t="shared" si="159"/>
        <v>0.48560545245628123</v>
      </c>
    </row>
    <row r="2521" spans="1:20" ht="15.6">
      <c r="A2521" s="2">
        <v>614</v>
      </c>
      <c r="B2521" s="10">
        <v>46360</v>
      </c>
      <c r="C2521" s="3">
        <f>YEAR(SalesDataTable[[#This Row],[Order Date]])</f>
        <v>2026</v>
      </c>
      <c r="D2521" s="13" t="str">
        <f>"Q"&amp;ROUNDUP(MONTH(SalesDataTable[[#This Row],[Order Date]])/3,0)</f>
        <v>Q4</v>
      </c>
      <c r="E2521" s="13">
        <f>MONTH(SalesDataTable[[#This Row],[Order Date]])</f>
        <v>12</v>
      </c>
      <c r="F2521" s="3" t="str">
        <f>TEXT(SalesDataTable[[#This Row],[Order Date]],"mmm")</f>
        <v>Dec</v>
      </c>
      <c r="G2521" s="3" t="s">
        <v>20</v>
      </c>
      <c r="H2521" s="3" t="s">
        <v>31</v>
      </c>
      <c r="I2521" s="3" t="s">
        <v>2</v>
      </c>
      <c r="J2521" s="3" t="s">
        <v>3</v>
      </c>
      <c r="K2521" s="3" t="s">
        <v>9</v>
      </c>
      <c r="L2521" s="3" t="s">
        <v>37</v>
      </c>
      <c r="M2521" s="7">
        <v>2</v>
      </c>
      <c r="N2521" s="4">
        <v>151.05000000000001</v>
      </c>
      <c r="O2521" s="5">
        <v>0.15</v>
      </c>
      <c r="P2521" s="4">
        <v>80.36</v>
      </c>
      <c r="Q2521" s="4">
        <f t="shared" si="156"/>
        <v>256.78500000000003</v>
      </c>
      <c r="R2521" s="4">
        <f t="shared" si="157"/>
        <v>160.72</v>
      </c>
      <c r="S2521" s="4">
        <f t="shared" si="158"/>
        <v>96.065000000000026</v>
      </c>
      <c r="T2521" s="6">
        <f t="shared" si="159"/>
        <v>0.37410674299511271</v>
      </c>
    </row>
    <row r="2522" spans="1:20" ht="15.6">
      <c r="A2522" s="2">
        <v>2301</v>
      </c>
      <c r="B2522" s="10">
        <v>46360</v>
      </c>
      <c r="C2522" s="3">
        <f>YEAR(SalesDataTable[[#This Row],[Order Date]])</f>
        <v>2026</v>
      </c>
      <c r="D2522" s="13" t="str">
        <f>"Q"&amp;ROUNDUP(MONTH(SalesDataTable[[#This Row],[Order Date]])/3,0)</f>
        <v>Q4</v>
      </c>
      <c r="E2522" s="13">
        <f>MONTH(SalesDataTable[[#This Row],[Order Date]])</f>
        <v>12</v>
      </c>
      <c r="F2522" s="3" t="str">
        <f>TEXT(SalesDataTable[[#This Row],[Order Date]],"mmm")</f>
        <v>Dec</v>
      </c>
      <c r="G2522" s="3" t="s">
        <v>20</v>
      </c>
      <c r="H2522" s="3" t="s">
        <v>31</v>
      </c>
      <c r="I2522" s="3" t="s">
        <v>2</v>
      </c>
      <c r="J2522" s="3" t="s">
        <v>3</v>
      </c>
      <c r="K2522" s="3" t="s">
        <v>23</v>
      </c>
      <c r="L2522" s="3" t="s">
        <v>51</v>
      </c>
      <c r="M2522" s="7">
        <v>2</v>
      </c>
      <c r="N2522" s="4">
        <v>120.37</v>
      </c>
      <c r="O2522" s="5">
        <v>0.2</v>
      </c>
      <c r="P2522" s="4">
        <v>59.39</v>
      </c>
      <c r="Q2522" s="4">
        <f t="shared" si="156"/>
        <v>192.59200000000001</v>
      </c>
      <c r="R2522" s="4">
        <f t="shared" si="157"/>
        <v>118.78</v>
      </c>
      <c r="S2522" s="4">
        <f t="shared" si="158"/>
        <v>73.812000000000012</v>
      </c>
      <c r="T2522" s="6">
        <f t="shared" si="159"/>
        <v>0.3832557946332143</v>
      </c>
    </row>
    <row r="2523" spans="1:20" ht="15.6">
      <c r="A2523" s="2">
        <v>4430</v>
      </c>
      <c r="B2523" s="10">
        <v>46360</v>
      </c>
      <c r="C2523" s="3">
        <f>YEAR(SalesDataTable[[#This Row],[Order Date]])</f>
        <v>2026</v>
      </c>
      <c r="D2523" s="13" t="str">
        <f>"Q"&amp;ROUNDUP(MONTH(SalesDataTable[[#This Row],[Order Date]])/3,0)</f>
        <v>Q4</v>
      </c>
      <c r="E2523" s="13">
        <f>MONTH(SalesDataTable[[#This Row],[Order Date]])</f>
        <v>12</v>
      </c>
      <c r="F2523" s="3" t="str">
        <f>TEXT(SalesDataTable[[#This Row],[Order Date]],"mmm")</f>
        <v>Dec</v>
      </c>
      <c r="G2523" s="3" t="s">
        <v>6</v>
      </c>
      <c r="H2523" s="3" t="s">
        <v>7</v>
      </c>
      <c r="I2523" s="3" t="s">
        <v>2</v>
      </c>
      <c r="J2523" s="3" t="s">
        <v>3</v>
      </c>
      <c r="K2523" s="3" t="s">
        <v>23</v>
      </c>
      <c r="L2523" s="3" t="s">
        <v>29</v>
      </c>
      <c r="M2523" s="7">
        <v>3</v>
      </c>
      <c r="N2523" s="4">
        <v>193.8</v>
      </c>
      <c r="O2523" s="5">
        <v>0</v>
      </c>
      <c r="P2523" s="4">
        <v>104.55</v>
      </c>
      <c r="Q2523" s="4">
        <f t="shared" si="156"/>
        <v>581.40000000000009</v>
      </c>
      <c r="R2523" s="4">
        <f t="shared" si="157"/>
        <v>313.64999999999998</v>
      </c>
      <c r="S2523" s="4">
        <f t="shared" si="158"/>
        <v>267.75000000000011</v>
      </c>
      <c r="T2523" s="6">
        <f t="shared" si="159"/>
        <v>0.46052631578947378</v>
      </c>
    </row>
    <row r="2524" spans="1:20" ht="15.6">
      <c r="A2524" s="2">
        <v>318</v>
      </c>
      <c r="B2524" s="10">
        <v>46361</v>
      </c>
      <c r="C2524" s="3">
        <f>YEAR(SalesDataTable[[#This Row],[Order Date]])</f>
        <v>2026</v>
      </c>
      <c r="D2524" s="13" t="str">
        <f>"Q"&amp;ROUNDUP(MONTH(SalesDataTable[[#This Row],[Order Date]])/3,0)</f>
        <v>Q4</v>
      </c>
      <c r="E2524" s="13">
        <f>MONTH(SalesDataTable[[#This Row],[Order Date]])</f>
        <v>12</v>
      </c>
      <c r="F2524" s="3" t="str">
        <f>TEXT(SalesDataTable[[#This Row],[Order Date]],"mmm")</f>
        <v>Dec</v>
      </c>
      <c r="G2524" s="3" t="s">
        <v>20</v>
      </c>
      <c r="H2524" s="3" t="s">
        <v>47</v>
      </c>
      <c r="I2524" s="3" t="s">
        <v>2</v>
      </c>
      <c r="J2524" s="3" t="s">
        <v>16</v>
      </c>
      <c r="K2524" s="3" t="s">
        <v>9</v>
      </c>
      <c r="L2524" s="3" t="s">
        <v>17</v>
      </c>
      <c r="M2524" s="7">
        <v>1</v>
      </c>
      <c r="N2524" s="4">
        <v>146.08000000000001</v>
      </c>
      <c r="O2524" s="5">
        <v>0.1</v>
      </c>
      <c r="P2524" s="4">
        <v>81.540000000000006</v>
      </c>
      <c r="Q2524" s="4">
        <f t="shared" si="156"/>
        <v>131.47200000000001</v>
      </c>
      <c r="R2524" s="4">
        <f t="shared" si="157"/>
        <v>81.540000000000006</v>
      </c>
      <c r="S2524" s="4">
        <f t="shared" si="158"/>
        <v>49.932000000000002</v>
      </c>
      <c r="T2524" s="6">
        <f t="shared" si="159"/>
        <v>0.37979189485213583</v>
      </c>
    </row>
    <row r="2525" spans="1:20" ht="15.6">
      <c r="A2525" s="2">
        <v>782</v>
      </c>
      <c r="B2525" s="10">
        <v>46361</v>
      </c>
      <c r="C2525" s="3">
        <f>YEAR(SalesDataTable[[#This Row],[Order Date]])</f>
        <v>2026</v>
      </c>
      <c r="D2525" s="13" t="str">
        <f>"Q"&amp;ROUNDUP(MONTH(SalesDataTable[[#This Row],[Order Date]])/3,0)</f>
        <v>Q4</v>
      </c>
      <c r="E2525" s="13">
        <f>MONTH(SalesDataTable[[#This Row],[Order Date]])</f>
        <v>12</v>
      </c>
      <c r="F2525" s="3" t="str">
        <f>TEXT(SalesDataTable[[#This Row],[Order Date]],"mmm")</f>
        <v>Dec</v>
      </c>
      <c r="G2525" s="3" t="s">
        <v>20</v>
      </c>
      <c r="H2525" s="3" t="s">
        <v>31</v>
      </c>
      <c r="I2525" s="3" t="s">
        <v>8</v>
      </c>
      <c r="J2525" s="3" t="s">
        <v>16</v>
      </c>
      <c r="K2525" s="3" t="s">
        <v>4</v>
      </c>
      <c r="L2525" s="3" t="s">
        <v>30</v>
      </c>
      <c r="M2525" s="7">
        <v>4</v>
      </c>
      <c r="N2525" s="4">
        <v>101.17</v>
      </c>
      <c r="O2525" s="5">
        <v>0.15</v>
      </c>
      <c r="P2525" s="4">
        <v>50.48</v>
      </c>
      <c r="Q2525" s="4">
        <f t="shared" si="156"/>
        <v>343.97800000000001</v>
      </c>
      <c r="R2525" s="4">
        <f t="shared" si="157"/>
        <v>201.92</v>
      </c>
      <c r="S2525" s="4">
        <f t="shared" si="158"/>
        <v>142.05800000000002</v>
      </c>
      <c r="T2525" s="6">
        <f t="shared" si="159"/>
        <v>0.41298571420265257</v>
      </c>
    </row>
    <row r="2526" spans="1:20" ht="15.6">
      <c r="A2526" s="2">
        <v>1402</v>
      </c>
      <c r="B2526" s="10">
        <v>46361</v>
      </c>
      <c r="C2526" s="3">
        <f>YEAR(SalesDataTable[[#This Row],[Order Date]])</f>
        <v>2026</v>
      </c>
      <c r="D2526" s="13" t="str">
        <f>"Q"&amp;ROUNDUP(MONTH(SalesDataTable[[#This Row],[Order Date]])/3,0)</f>
        <v>Q4</v>
      </c>
      <c r="E2526" s="13">
        <f>MONTH(SalesDataTable[[#This Row],[Order Date]])</f>
        <v>12</v>
      </c>
      <c r="F2526" s="3" t="str">
        <f>TEXT(SalesDataTable[[#This Row],[Order Date]],"mmm")</f>
        <v>Dec</v>
      </c>
      <c r="G2526" s="3" t="s">
        <v>6</v>
      </c>
      <c r="H2526" s="3" t="s">
        <v>27</v>
      </c>
      <c r="I2526" s="3" t="s">
        <v>19</v>
      </c>
      <c r="J2526" s="3" t="s">
        <v>13</v>
      </c>
      <c r="K2526" s="3" t="s">
        <v>23</v>
      </c>
      <c r="L2526" s="3" t="s">
        <v>51</v>
      </c>
      <c r="M2526" s="7">
        <v>2</v>
      </c>
      <c r="N2526" s="4">
        <v>121.64</v>
      </c>
      <c r="O2526" s="5">
        <v>0</v>
      </c>
      <c r="P2526" s="4">
        <v>61.94</v>
      </c>
      <c r="Q2526" s="4">
        <f t="shared" si="156"/>
        <v>243.28</v>
      </c>
      <c r="R2526" s="4">
        <f t="shared" si="157"/>
        <v>123.88</v>
      </c>
      <c r="S2526" s="4">
        <f t="shared" si="158"/>
        <v>119.4</v>
      </c>
      <c r="T2526" s="6">
        <f t="shared" si="159"/>
        <v>0.49079250246629402</v>
      </c>
    </row>
    <row r="2527" spans="1:20" ht="15.6">
      <c r="A2527" s="2">
        <v>1824</v>
      </c>
      <c r="B2527" s="10">
        <v>46361</v>
      </c>
      <c r="C2527" s="3">
        <f>YEAR(SalesDataTable[[#This Row],[Order Date]])</f>
        <v>2026</v>
      </c>
      <c r="D2527" s="13" t="str">
        <f>"Q"&amp;ROUNDUP(MONTH(SalesDataTable[[#This Row],[Order Date]])/3,0)</f>
        <v>Q4</v>
      </c>
      <c r="E2527" s="13">
        <f>MONTH(SalesDataTable[[#This Row],[Order Date]])</f>
        <v>12</v>
      </c>
      <c r="F2527" s="3" t="str">
        <f>TEXT(SalesDataTable[[#This Row],[Order Date]],"mmm")</f>
        <v>Dec</v>
      </c>
      <c r="G2527" s="3" t="s">
        <v>6</v>
      </c>
      <c r="H2527" s="3" t="s">
        <v>7</v>
      </c>
      <c r="I2527" s="3" t="s">
        <v>2</v>
      </c>
      <c r="J2527" s="3" t="s">
        <v>3</v>
      </c>
      <c r="K2527" s="3" t="s">
        <v>14</v>
      </c>
      <c r="L2527" s="3" t="s">
        <v>48</v>
      </c>
      <c r="M2527" s="7">
        <v>1</v>
      </c>
      <c r="N2527" s="4">
        <v>165.1</v>
      </c>
      <c r="O2527" s="5">
        <v>0.05</v>
      </c>
      <c r="P2527" s="4">
        <v>85.23</v>
      </c>
      <c r="Q2527" s="4">
        <f t="shared" si="156"/>
        <v>156.845</v>
      </c>
      <c r="R2527" s="4">
        <f t="shared" si="157"/>
        <v>85.23</v>
      </c>
      <c r="S2527" s="4">
        <f t="shared" si="158"/>
        <v>71.614999999999995</v>
      </c>
      <c r="T2527" s="6">
        <f t="shared" si="159"/>
        <v>0.45659727756702473</v>
      </c>
    </row>
    <row r="2528" spans="1:20" ht="15.6">
      <c r="A2528" s="2">
        <v>2141</v>
      </c>
      <c r="B2528" s="10">
        <v>46361</v>
      </c>
      <c r="C2528" s="3">
        <f>YEAR(SalesDataTable[[#This Row],[Order Date]])</f>
        <v>2026</v>
      </c>
      <c r="D2528" s="13" t="str">
        <f>"Q"&amp;ROUNDUP(MONTH(SalesDataTable[[#This Row],[Order Date]])/3,0)</f>
        <v>Q4</v>
      </c>
      <c r="E2528" s="13">
        <f>MONTH(SalesDataTable[[#This Row],[Order Date]])</f>
        <v>12</v>
      </c>
      <c r="F2528" s="3" t="str">
        <f>TEXT(SalesDataTable[[#This Row],[Order Date]],"mmm")</f>
        <v>Dec</v>
      </c>
      <c r="G2528" s="3" t="s">
        <v>20</v>
      </c>
      <c r="H2528" s="3" t="s">
        <v>47</v>
      </c>
      <c r="I2528" s="3" t="s">
        <v>2</v>
      </c>
      <c r="J2528" s="3" t="s">
        <v>13</v>
      </c>
      <c r="K2528" s="3" t="s">
        <v>23</v>
      </c>
      <c r="L2528" s="3" t="s">
        <v>29</v>
      </c>
      <c r="M2528" s="7">
        <v>3</v>
      </c>
      <c r="N2528" s="4">
        <v>194.07</v>
      </c>
      <c r="O2528" s="5">
        <v>0.1</v>
      </c>
      <c r="P2528" s="4">
        <v>102.37</v>
      </c>
      <c r="Q2528" s="4">
        <f t="shared" si="156"/>
        <v>523.98900000000003</v>
      </c>
      <c r="R2528" s="4">
        <f t="shared" si="157"/>
        <v>307.11</v>
      </c>
      <c r="S2528" s="4">
        <f t="shared" si="158"/>
        <v>216.87900000000002</v>
      </c>
      <c r="T2528" s="6">
        <f t="shared" si="159"/>
        <v>0.4138999101126169</v>
      </c>
    </row>
    <row r="2529" spans="1:20" ht="15.6">
      <c r="A2529" s="2">
        <v>3517</v>
      </c>
      <c r="B2529" s="10">
        <v>46361</v>
      </c>
      <c r="C2529" s="3">
        <f>YEAR(SalesDataTable[[#This Row],[Order Date]])</f>
        <v>2026</v>
      </c>
      <c r="D2529" s="13" t="str">
        <f>"Q"&amp;ROUNDUP(MONTH(SalesDataTable[[#This Row],[Order Date]])/3,0)</f>
        <v>Q4</v>
      </c>
      <c r="E2529" s="13">
        <f>MONTH(SalesDataTable[[#This Row],[Order Date]])</f>
        <v>12</v>
      </c>
      <c r="F2529" s="3" t="str">
        <f>TEXT(SalesDataTable[[#This Row],[Order Date]],"mmm")</f>
        <v>Dec</v>
      </c>
      <c r="G2529" s="3" t="s">
        <v>20</v>
      </c>
      <c r="H2529" s="3" t="s">
        <v>47</v>
      </c>
      <c r="I2529" s="3" t="s">
        <v>28</v>
      </c>
      <c r="J2529" s="3" t="s">
        <v>13</v>
      </c>
      <c r="K2529" s="3" t="s">
        <v>9</v>
      </c>
      <c r="L2529" s="3" t="s">
        <v>37</v>
      </c>
      <c r="M2529" s="7">
        <v>1</v>
      </c>
      <c r="N2529" s="4">
        <v>152.44</v>
      </c>
      <c r="O2529" s="5">
        <v>0.1</v>
      </c>
      <c r="P2529" s="4">
        <v>76.91</v>
      </c>
      <c r="Q2529" s="4">
        <f t="shared" si="156"/>
        <v>137.196</v>
      </c>
      <c r="R2529" s="4">
        <f t="shared" si="157"/>
        <v>76.91</v>
      </c>
      <c r="S2529" s="4">
        <f t="shared" si="158"/>
        <v>60.286000000000001</v>
      </c>
      <c r="T2529" s="6">
        <f t="shared" si="159"/>
        <v>0.43941514329863846</v>
      </c>
    </row>
    <row r="2530" spans="1:20" ht="15.6">
      <c r="A2530" s="2">
        <v>4055</v>
      </c>
      <c r="B2530" s="10">
        <v>46361</v>
      </c>
      <c r="C2530" s="3">
        <f>YEAR(SalesDataTable[[#This Row],[Order Date]])</f>
        <v>2026</v>
      </c>
      <c r="D2530" s="13" t="str">
        <f>"Q"&amp;ROUNDUP(MONTH(SalesDataTable[[#This Row],[Order Date]])/3,0)</f>
        <v>Q4</v>
      </c>
      <c r="E2530" s="13">
        <f>MONTH(SalesDataTable[[#This Row],[Order Date]])</f>
        <v>12</v>
      </c>
      <c r="F2530" s="3" t="str">
        <f>TEXT(SalesDataTable[[#This Row],[Order Date]],"mmm")</f>
        <v>Dec</v>
      </c>
      <c r="G2530" s="3" t="s">
        <v>6</v>
      </c>
      <c r="H2530" s="3" t="s">
        <v>43</v>
      </c>
      <c r="I2530" s="3" t="s">
        <v>2</v>
      </c>
      <c r="J2530" s="3" t="s">
        <v>3</v>
      </c>
      <c r="K2530" s="3" t="s">
        <v>23</v>
      </c>
      <c r="L2530" s="3" t="s">
        <v>51</v>
      </c>
      <c r="M2530" s="7">
        <v>1</v>
      </c>
      <c r="N2530" s="4">
        <v>123.82</v>
      </c>
      <c r="O2530" s="5">
        <v>0.05</v>
      </c>
      <c r="P2530" s="4">
        <v>59.19</v>
      </c>
      <c r="Q2530" s="4">
        <f t="shared" si="156"/>
        <v>117.62899999999999</v>
      </c>
      <c r="R2530" s="4">
        <f t="shared" si="157"/>
        <v>59.19</v>
      </c>
      <c r="S2530" s="4">
        <f t="shared" si="158"/>
        <v>58.438999999999993</v>
      </c>
      <c r="T2530" s="6">
        <f t="shared" si="159"/>
        <v>0.49680775999115862</v>
      </c>
    </row>
    <row r="2531" spans="1:20" ht="15.6">
      <c r="A2531" s="2">
        <v>4168</v>
      </c>
      <c r="B2531" s="10">
        <v>46361</v>
      </c>
      <c r="C2531" s="3">
        <f>YEAR(SalesDataTable[[#This Row],[Order Date]])</f>
        <v>2026</v>
      </c>
      <c r="D2531" s="13" t="str">
        <f>"Q"&amp;ROUNDUP(MONTH(SalesDataTable[[#This Row],[Order Date]])/3,0)</f>
        <v>Q4</v>
      </c>
      <c r="E2531" s="13">
        <f>MONTH(SalesDataTable[[#This Row],[Order Date]])</f>
        <v>12</v>
      </c>
      <c r="F2531" s="3" t="str">
        <f>TEXT(SalesDataTable[[#This Row],[Order Date]],"mmm")</f>
        <v>Dec</v>
      </c>
      <c r="G2531" s="3" t="s">
        <v>0</v>
      </c>
      <c r="H2531" s="3" t="s">
        <v>1</v>
      </c>
      <c r="I2531" s="3" t="s">
        <v>2</v>
      </c>
      <c r="J2531" s="3" t="s">
        <v>13</v>
      </c>
      <c r="K2531" s="3" t="s">
        <v>9</v>
      </c>
      <c r="L2531" s="3" t="s">
        <v>46</v>
      </c>
      <c r="M2531" s="7">
        <v>4</v>
      </c>
      <c r="N2531" s="4">
        <v>71.12</v>
      </c>
      <c r="O2531" s="5">
        <v>0.05</v>
      </c>
      <c r="P2531" s="4">
        <v>31.93</v>
      </c>
      <c r="Q2531" s="4">
        <f t="shared" si="156"/>
        <v>270.25600000000003</v>
      </c>
      <c r="R2531" s="4">
        <f t="shared" si="157"/>
        <v>127.72</v>
      </c>
      <c r="S2531" s="4">
        <f t="shared" si="158"/>
        <v>142.53600000000003</v>
      </c>
      <c r="T2531" s="6">
        <f t="shared" si="159"/>
        <v>0.52741104730329769</v>
      </c>
    </row>
    <row r="2532" spans="1:20" ht="15.6">
      <c r="A2532" s="2">
        <v>4317</v>
      </c>
      <c r="B2532" s="10">
        <v>46361</v>
      </c>
      <c r="C2532" s="3">
        <f>YEAR(SalesDataTable[[#This Row],[Order Date]])</f>
        <v>2026</v>
      </c>
      <c r="D2532" s="13" t="str">
        <f>"Q"&amp;ROUNDUP(MONTH(SalesDataTable[[#This Row],[Order Date]])/3,0)</f>
        <v>Q4</v>
      </c>
      <c r="E2532" s="13">
        <f>MONTH(SalesDataTable[[#This Row],[Order Date]])</f>
        <v>12</v>
      </c>
      <c r="F2532" s="3" t="str">
        <f>TEXT(SalesDataTable[[#This Row],[Order Date]],"mmm")</f>
        <v>Dec</v>
      </c>
      <c r="G2532" s="3" t="s">
        <v>11</v>
      </c>
      <c r="H2532" s="3" t="s">
        <v>52</v>
      </c>
      <c r="I2532" s="3" t="s">
        <v>28</v>
      </c>
      <c r="J2532" s="3" t="s">
        <v>3</v>
      </c>
      <c r="K2532" s="3" t="s">
        <v>9</v>
      </c>
      <c r="L2532" s="3" t="s">
        <v>46</v>
      </c>
      <c r="M2532" s="7">
        <v>1</v>
      </c>
      <c r="N2532" s="4">
        <v>71.55</v>
      </c>
      <c r="O2532" s="5">
        <v>0.1</v>
      </c>
      <c r="P2532" s="4">
        <v>32.07</v>
      </c>
      <c r="Q2532" s="4">
        <f t="shared" si="156"/>
        <v>64.394999999999996</v>
      </c>
      <c r="R2532" s="4">
        <f t="shared" si="157"/>
        <v>32.07</v>
      </c>
      <c r="S2532" s="4">
        <f t="shared" si="158"/>
        <v>32.324999999999996</v>
      </c>
      <c r="T2532" s="6">
        <f t="shared" si="159"/>
        <v>0.50197996738877237</v>
      </c>
    </row>
    <row r="2533" spans="1:20" ht="15.6">
      <c r="A2533" s="2">
        <v>4879</v>
      </c>
      <c r="B2533" s="10">
        <v>46361</v>
      </c>
      <c r="C2533" s="3">
        <f>YEAR(SalesDataTable[[#This Row],[Order Date]])</f>
        <v>2026</v>
      </c>
      <c r="D2533" s="13" t="str">
        <f>"Q"&amp;ROUNDUP(MONTH(SalesDataTable[[#This Row],[Order Date]])/3,0)</f>
        <v>Q4</v>
      </c>
      <c r="E2533" s="13">
        <f>MONTH(SalesDataTable[[#This Row],[Order Date]])</f>
        <v>12</v>
      </c>
      <c r="F2533" s="3" t="str">
        <f>TEXT(SalesDataTable[[#This Row],[Order Date]],"mmm")</f>
        <v>Dec</v>
      </c>
      <c r="G2533" s="3" t="s">
        <v>11</v>
      </c>
      <c r="H2533" s="3" t="s">
        <v>12</v>
      </c>
      <c r="I2533" s="3" t="s">
        <v>28</v>
      </c>
      <c r="J2533" s="3" t="s">
        <v>3</v>
      </c>
      <c r="K2533" s="3" t="s">
        <v>9</v>
      </c>
      <c r="L2533" s="3" t="s">
        <v>46</v>
      </c>
      <c r="M2533" s="7">
        <v>2</v>
      </c>
      <c r="N2533" s="4">
        <v>70.239999999999995</v>
      </c>
      <c r="O2533" s="5">
        <v>0.1</v>
      </c>
      <c r="P2533" s="4">
        <v>33.29</v>
      </c>
      <c r="Q2533" s="4">
        <f t="shared" si="156"/>
        <v>126.43199999999999</v>
      </c>
      <c r="R2533" s="4">
        <f t="shared" si="157"/>
        <v>66.58</v>
      </c>
      <c r="S2533" s="4">
        <f t="shared" si="158"/>
        <v>59.85199999999999</v>
      </c>
      <c r="T2533" s="6">
        <f t="shared" si="159"/>
        <v>0.47339281194634264</v>
      </c>
    </row>
    <row r="2534" spans="1:20" ht="15.6">
      <c r="A2534" s="2">
        <v>467</v>
      </c>
      <c r="B2534" s="10">
        <v>46362</v>
      </c>
      <c r="C2534" s="3">
        <f>YEAR(SalesDataTable[[#This Row],[Order Date]])</f>
        <v>2026</v>
      </c>
      <c r="D2534" s="13" t="str">
        <f>"Q"&amp;ROUNDUP(MONTH(SalesDataTable[[#This Row],[Order Date]])/3,0)</f>
        <v>Q4</v>
      </c>
      <c r="E2534" s="13">
        <f>MONTH(SalesDataTable[[#This Row],[Order Date]])</f>
        <v>12</v>
      </c>
      <c r="F2534" s="3" t="str">
        <f>TEXT(SalesDataTable[[#This Row],[Order Date]],"mmm")</f>
        <v>Dec</v>
      </c>
      <c r="G2534" s="3" t="s">
        <v>0</v>
      </c>
      <c r="H2534" s="3" t="s">
        <v>1</v>
      </c>
      <c r="I2534" s="3" t="s">
        <v>28</v>
      </c>
      <c r="J2534" s="3" t="s">
        <v>3</v>
      </c>
      <c r="K2534" s="3" t="s">
        <v>4</v>
      </c>
      <c r="L2534" s="3" t="s">
        <v>22</v>
      </c>
      <c r="M2534" s="7">
        <v>2</v>
      </c>
      <c r="N2534" s="4">
        <v>50.68</v>
      </c>
      <c r="O2534" s="5">
        <v>0.15</v>
      </c>
      <c r="P2534" s="4">
        <v>22.41</v>
      </c>
      <c r="Q2534" s="4">
        <f t="shared" si="156"/>
        <v>86.155999999999992</v>
      </c>
      <c r="R2534" s="4">
        <f t="shared" si="157"/>
        <v>44.82</v>
      </c>
      <c r="S2534" s="4">
        <f t="shared" si="158"/>
        <v>41.335999999999991</v>
      </c>
      <c r="T2534" s="6">
        <f t="shared" si="159"/>
        <v>0.47978086262129155</v>
      </c>
    </row>
    <row r="2535" spans="1:20" ht="15.6">
      <c r="A2535" s="2">
        <v>825</v>
      </c>
      <c r="B2535" s="10">
        <v>46362</v>
      </c>
      <c r="C2535" s="3">
        <f>YEAR(SalesDataTable[[#This Row],[Order Date]])</f>
        <v>2026</v>
      </c>
      <c r="D2535" s="13" t="str">
        <f>"Q"&amp;ROUNDUP(MONTH(SalesDataTable[[#This Row],[Order Date]])/3,0)</f>
        <v>Q4</v>
      </c>
      <c r="E2535" s="13">
        <f>MONTH(SalesDataTable[[#This Row],[Order Date]])</f>
        <v>12</v>
      </c>
      <c r="F2535" s="3" t="str">
        <f>TEXT(SalesDataTable[[#This Row],[Order Date]],"mmm")</f>
        <v>Dec</v>
      </c>
      <c r="G2535" s="3" t="s">
        <v>20</v>
      </c>
      <c r="H2535" s="3" t="s">
        <v>31</v>
      </c>
      <c r="I2535" s="3" t="s">
        <v>2</v>
      </c>
      <c r="J2535" s="3" t="s">
        <v>13</v>
      </c>
      <c r="K2535" s="3" t="s">
        <v>4</v>
      </c>
      <c r="L2535" s="3" t="s">
        <v>30</v>
      </c>
      <c r="M2535" s="7">
        <v>1</v>
      </c>
      <c r="N2535" s="4">
        <v>101.26</v>
      </c>
      <c r="O2535" s="5">
        <v>0</v>
      </c>
      <c r="P2535" s="4">
        <v>51.7</v>
      </c>
      <c r="Q2535" s="4">
        <f t="shared" si="156"/>
        <v>101.26</v>
      </c>
      <c r="R2535" s="4">
        <f t="shared" si="157"/>
        <v>51.7</v>
      </c>
      <c r="S2535" s="4">
        <f t="shared" si="158"/>
        <v>49.56</v>
      </c>
      <c r="T2535" s="6">
        <f t="shared" si="159"/>
        <v>0.4894331424056883</v>
      </c>
    </row>
    <row r="2536" spans="1:20" ht="15.6">
      <c r="A2536" s="2">
        <v>2346</v>
      </c>
      <c r="B2536" s="10">
        <v>46362</v>
      </c>
      <c r="C2536" s="3">
        <f>YEAR(SalesDataTable[[#This Row],[Order Date]])</f>
        <v>2026</v>
      </c>
      <c r="D2536" s="13" t="str">
        <f>"Q"&amp;ROUNDUP(MONTH(SalesDataTable[[#This Row],[Order Date]])/3,0)</f>
        <v>Q4</v>
      </c>
      <c r="E2536" s="13">
        <f>MONTH(SalesDataTable[[#This Row],[Order Date]])</f>
        <v>12</v>
      </c>
      <c r="F2536" s="3" t="str">
        <f>TEXT(SalesDataTable[[#This Row],[Order Date]],"mmm")</f>
        <v>Dec</v>
      </c>
      <c r="G2536" s="3" t="s">
        <v>0</v>
      </c>
      <c r="H2536" s="3" t="s">
        <v>1</v>
      </c>
      <c r="I2536" s="3" t="s">
        <v>28</v>
      </c>
      <c r="J2536" s="3" t="s">
        <v>16</v>
      </c>
      <c r="K2536" s="3" t="s">
        <v>14</v>
      </c>
      <c r="L2536" s="3" t="s">
        <v>32</v>
      </c>
      <c r="M2536" s="7">
        <v>2</v>
      </c>
      <c r="N2536" s="4">
        <v>46.01</v>
      </c>
      <c r="O2536" s="5">
        <v>0.05</v>
      </c>
      <c r="P2536" s="4">
        <v>18.399999999999999</v>
      </c>
      <c r="Q2536" s="4">
        <f t="shared" si="156"/>
        <v>87.418999999999997</v>
      </c>
      <c r="R2536" s="4">
        <f t="shared" si="157"/>
        <v>36.799999999999997</v>
      </c>
      <c r="S2536" s="4">
        <f t="shared" si="158"/>
        <v>50.619</v>
      </c>
      <c r="T2536" s="6">
        <f t="shared" si="159"/>
        <v>0.57903888170763795</v>
      </c>
    </row>
    <row r="2537" spans="1:20" ht="15.6">
      <c r="A2537" s="2">
        <v>3095</v>
      </c>
      <c r="B2537" s="10">
        <v>46362</v>
      </c>
      <c r="C2537" s="3">
        <f>YEAR(SalesDataTable[[#This Row],[Order Date]])</f>
        <v>2026</v>
      </c>
      <c r="D2537" s="13" t="str">
        <f>"Q"&amp;ROUNDUP(MONTH(SalesDataTable[[#This Row],[Order Date]])/3,0)</f>
        <v>Q4</v>
      </c>
      <c r="E2537" s="13">
        <f>MONTH(SalesDataTable[[#This Row],[Order Date]])</f>
        <v>12</v>
      </c>
      <c r="F2537" s="3" t="str">
        <f>TEXT(SalesDataTable[[#This Row],[Order Date]],"mmm")</f>
        <v>Dec</v>
      </c>
      <c r="G2537" s="3" t="s">
        <v>6</v>
      </c>
      <c r="H2537" s="3" t="s">
        <v>43</v>
      </c>
      <c r="I2537" s="3" t="s">
        <v>2</v>
      </c>
      <c r="J2537" s="3" t="s">
        <v>13</v>
      </c>
      <c r="K2537" s="3" t="s">
        <v>14</v>
      </c>
      <c r="L2537" s="3" t="s">
        <v>44</v>
      </c>
      <c r="M2537" s="7">
        <v>2</v>
      </c>
      <c r="N2537" s="4">
        <v>131.97999999999999</v>
      </c>
      <c r="O2537" s="5">
        <v>0.1</v>
      </c>
      <c r="P2537" s="4">
        <v>68.02</v>
      </c>
      <c r="Q2537" s="4">
        <f t="shared" si="156"/>
        <v>237.56399999999999</v>
      </c>
      <c r="R2537" s="4">
        <f t="shared" si="157"/>
        <v>136.04</v>
      </c>
      <c r="S2537" s="4">
        <f t="shared" si="158"/>
        <v>101.524</v>
      </c>
      <c r="T2537" s="6">
        <f t="shared" si="159"/>
        <v>0.42735431294303855</v>
      </c>
    </row>
    <row r="2538" spans="1:20" ht="15.6">
      <c r="A2538" s="2">
        <v>3580</v>
      </c>
      <c r="B2538" s="10">
        <v>46362</v>
      </c>
      <c r="C2538" s="3">
        <f>YEAR(SalesDataTable[[#This Row],[Order Date]])</f>
        <v>2026</v>
      </c>
      <c r="D2538" s="13" t="str">
        <f>"Q"&amp;ROUNDUP(MONTH(SalesDataTable[[#This Row],[Order Date]])/3,0)</f>
        <v>Q4</v>
      </c>
      <c r="E2538" s="13">
        <f>MONTH(SalesDataTable[[#This Row],[Order Date]])</f>
        <v>12</v>
      </c>
      <c r="F2538" s="3" t="str">
        <f>TEXT(SalesDataTable[[#This Row],[Order Date]],"mmm")</f>
        <v>Dec</v>
      </c>
      <c r="G2538" s="3" t="s">
        <v>20</v>
      </c>
      <c r="H2538" s="3" t="s">
        <v>31</v>
      </c>
      <c r="I2538" s="3" t="s">
        <v>19</v>
      </c>
      <c r="J2538" s="3" t="s">
        <v>13</v>
      </c>
      <c r="K2538" s="3" t="s">
        <v>9</v>
      </c>
      <c r="L2538" s="3" t="s">
        <v>46</v>
      </c>
      <c r="M2538" s="7">
        <v>2</v>
      </c>
      <c r="N2538" s="4">
        <v>73.16</v>
      </c>
      <c r="O2538" s="5">
        <v>0.15</v>
      </c>
      <c r="P2538" s="4">
        <v>32.64</v>
      </c>
      <c r="Q2538" s="4">
        <f t="shared" si="156"/>
        <v>124.37199999999999</v>
      </c>
      <c r="R2538" s="4">
        <f t="shared" si="157"/>
        <v>65.28</v>
      </c>
      <c r="S2538" s="4">
        <f t="shared" si="158"/>
        <v>59.091999999999985</v>
      </c>
      <c r="T2538" s="6">
        <f t="shared" si="159"/>
        <v>0.47512301804264617</v>
      </c>
    </row>
    <row r="2539" spans="1:20" ht="15.6">
      <c r="A2539" s="2">
        <v>4672</v>
      </c>
      <c r="B2539" s="10">
        <v>46362</v>
      </c>
      <c r="C2539" s="3">
        <f>YEAR(SalesDataTable[[#This Row],[Order Date]])</f>
        <v>2026</v>
      </c>
      <c r="D2539" s="13" t="str">
        <f>"Q"&amp;ROUNDUP(MONTH(SalesDataTable[[#This Row],[Order Date]])/3,0)</f>
        <v>Q4</v>
      </c>
      <c r="E2539" s="13">
        <f>MONTH(SalesDataTable[[#This Row],[Order Date]])</f>
        <v>12</v>
      </c>
      <c r="F2539" s="3" t="str">
        <f>TEXT(SalesDataTable[[#This Row],[Order Date]],"mmm")</f>
        <v>Dec</v>
      </c>
      <c r="G2539" s="3" t="s">
        <v>6</v>
      </c>
      <c r="H2539" s="3" t="s">
        <v>27</v>
      </c>
      <c r="I2539" s="3" t="s">
        <v>2</v>
      </c>
      <c r="J2539" s="3" t="s">
        <v>16</v>
      </c>
      <c r="K2539" s="3" t="s">
        <v>14</v>
      </c>
      <c r="L2539" s="3" t="s">
        <v>32</v>
      </c>
      <c r="M2539" s="7">
        <v>2</v>
      </c>
      <c r="N2539" s="4">
        <v>47.43</v>
      </c>
      <c r="O2539" s="5">
        <v>0.05</v>
      </c>
      <c r="P2539" s="4">
        <v>18.63</v>
      </c>
      <c r="Q2539" s="4">
        <f t="shared" si="156"/>
        <v>90.11699999999999</v>
      </c>
      <c r="R2539" s="4">
        <f t="shared" si="157"/>
        <v>37.26</v>
      </c>
      <c r="S2539" s="4">
        <f t="shared" si="158"/>
        <v>52.856999999999992</v>
      </c>
      <c r="T2539" s="6">
        <f t="shared" si="159"/>
        <v>0.58653750124837711</v>
      </c>
    </row>
    <row r="2540" spans="1:20" ht="15.6">
      <c r="A2540" s="2">
        <v>533</v>
      </c>
      <c r="B2540" s="10">
        <v>46363</v>
      </c>
      <c r="C2540" s="3">
        <f>YEAR(SalesDataTable[[#This Row],[Order Date]])</f>
        <v>2026</v>
      </c>
      <c r="D2540" s="13" t="str">
        <f>"Q"&amp;ROUNDUP(MONTH(SalesDataTable[[#This Row],[Order Date]])/3,0)</f>
        <v>Q4</v>
      </c>
      <c r="E2540" s="13">
        <f>MONTH(SalesDataTable[[#This Row],[Order Date]])</f>
        <v>12</v>
      </c>
      <c r="F2540" s="3" t="str">
        <f>TEXT(SalesDataTable[[#This Row],[Order Date]],"mmm")</f>
        <v>Dec</v>
      </c>
      <c r="G2540" s="3" t="s">
        <v>0</v>
      </c>
      <c r="H2540" s="3" t="s">
        <v>36</v>
      </c>
      <c r="I2540" s="3" t="s">
        <v>2</v>
      </c>
      <c r="J2540" s="3" t="s">
        <v>13</v>
      </c>
      <c r="K2540" s="3" t="s">
        <v>14</v>
      </c>
      <c r="L2540" s="3" t="s">
        <v>15</v>
      </c>
      <c r="M2540" s="7">
        <v>1</v>
      </c>
      <c r="N2540" s="4">
        <v>35.93</v>
      </c>
      <c r="O2540" s="5">
        <v>0.05</v>
      </c>
      <c r="P2540" s="4">
        <v>13.23</v>
      </c>
      <c r="Q2540" s="4">
        <f t="shared" si="156"/>
        <v>34.133499999999998</v>
      </c>
      <c r="R2540" s="4">
        <f t="shared" si="157"/>
        <v>13.23</v>
      </c>
      <c r="S2540" s="4">
        <f t="shared" si="158"/>
        <v>20.903499999999998</v>
      </c>
      <c r="T2540" s="6">
        <f t="shared" si="159"/>
        <v>0.6124042363074399</v>
      </c>
    </row>
    <row r="2541" spans="1:20" ht="15.6">
      <c r="A2541" s="2">
        <v>2160</v>
      </c>
      <c r="B2541" s="10">
        <v>46363</v>
      </c>
      <c r="C2541" s="3">
        <f>YEAR(SalesDataTable[[#This Row],[Order Date]])</f>
        <v>2026</v>
      </c>
      <c r="D2541" s="13" t="str">
        <f>"Q"&amp;ROUNDUP(MONTH(SalesDataTable[[#This Row],[Order Date]])/3,0)</f>
        <v>Q4</v>
      </c>
      <c r="E2541" s="13">
        <f>MONTH(SalesDataTable[[#This Row],[Order Date]])</f>
        <v>12</v>
      </c>
      <c r="F2541" s="3" t="str">
        <f>TEXT(SalesDataTable[[#This Row],[Order Date]],"mmm")</f>
        <v>Dec</v>
      </c>
      <c r="G2541" s="3" t="s">
        <v>0</v>
      </c>
      <c r="H2541" s="3" t="s">
        <v>50</v>
      </c>
      <c r="I2541" s="3" t="s">
        <v>28</v>
      </c>
      <c r="J2541" s="3" t="s">
        <v>3</v>
      </c>
      <c r="K2541" s="3" t="s">
        <v>14</v>
      </c>
      <c r="L2541" s="3" t="s">
        <v>15</v>
      </c>
      <c r="M2541" s="7">
        <v>1</v>
      </c>
      <c r="N2541" s="4">
        <v>35.53</v>
      </c>
      <c r="O2541" s="5">
        <v>0.05</v>
      </c>
      <c r="P2541" s="4">
        <v>13.28</v>
      </c>
      <c r="Q2541" s="4">
        <f t="shared" si="156"/>
        <v>33.753500000000003</v>
      </c>
      <c r="R2541" s="4">
        <f t="shared" si="157"/>
        <v>13.28</v>
      </c>
      <c r="S2541" s="4">
        <f t="shared" si="158"/>
        <v>20.473500000000001</v>
      </c>
      <c r="T2541" s="6">
        <f t="shared" si="159"/>
        <v>0.6065593197742456</v>
      </c>
    </row>
    <row r="2542" spans="1:20" ht="15.6">
      <c r="A2542" s="2">
        <v>2841</v>
      </c>
      <c r="B2542" s="10">
        <v>46363</v>
      </c>
      <c r="C2542" s="3">
        <f>YEAR(SalesDataTable[[#This Row],[Order Date]])</f>
        <v>2026</v>
      </c>
      <c r="D2542" s="13" t="str">
        <f>"Q"&amp;ROUNDUP(MONTH(SalesDataTable[[#This Row],[Order Date]])/3,0)</f>
        <v>Q4</v>
      </c>
      <c r="E2542" s="13">
        <f>MONTH(SalesDataTable[[#This Row],[Order Date]])</f>
        <v>12</v>
      </c>
      <c r="F2542" s="3" t="str">
        <f>TEXT(SalesDataTable[[#This Row],[Order Date]],"mmm")</f>
        <v>Dec</v>
      </c>
      <c r="G2542" s="3" t="s">
        <v>6</v>
      </c>
      <c r="H2542" s="3" t="s">
        <v>49</v>
      </c>
      <c r="I2542" s="3" t="s">
        <v>2</v>
      </c>
      <c r="J2542" s="3" t="s">
        <v>13</v>
      </c>
      <c r="K2542" s="3" t="s">
        <v>23</v>
      </c>
      <c r="L2542" s="3" t="s">
        <v>29</v>
      </c>
      <c r="M2542" s="7">
        <v>3</v>
      </c>
      <c r="N2542" s="4">
        <v>196.97</v>
      </c>
      <c r="O2542" s="5">
        <v>0.15</v>
      </c>
      <c r="P2542" s="4">
        <v>101.88</v>
      </c>
      <c r="Q2542" s="4">
        <f t="shared" si="156"/>
        <v>502.27349999999996</v>
      </c>
      <c r="R2542" s="4">
        <f t="shared" si="157"/>
        <v>305.64</v>
      </c>
      <c r="S2542" s="4">
        <f t="shared" si="158"/>
        <v>196.63349999999997</v>
      </c>
      <c r="T2542" s="6">
        <f t="shared" si="159"/>
        <v>0.39148690902466482</v>
      </c>
    </row>
    <row r="2543" spans="1:20" ht="15.6">
      <c r="A2543" s="2">
        <v>3433</v>
      </c>
      <c r="B2543" s="10">
        <v>46363</v>
      </c>
      <c r="C2543" s="3">
        <f>YEAR(SalesDataTable[[#This Row],[Order Date]])</f>
        <v>2026</v>
      </c>
      <c r="D2543" s="13" t="str">
        <f>"Q"&amp;ROUNDUP(MONTH(SalesDataTable[[#This Row],[Order Date]])/3,0)</f>
        <v>Q4</v>
      </c>
      <c r="E2543" s="13">
        <f>MONTH(SalesDataTable[[#This Row],[Order Date]])</f>
        <v>12</v>
      </c>
      <c r="F2543" s="3" t="str">
        <f>TEXT(SalesDataTable[[#This Row],[Order Date]],"mmm")</f>
        <v>Dec</v>
      </c>
      <c r="G2543" s="3" t="s">
        <v>0</v>
      </c>
      <c r="H2543" s="3" t="s">
        <v>1</v>
      </c>
      <c r="I2543" s="3" t="s">
        <v>2</v>
      </c>
      <c r="J2543" s="3" t="s">
        <v>13</v>
      </c>
      <c r="K2543" s="3" t="s">
        <v>14</v>
      </c>
      <c r="L2543" s="3" t="s">
        <v>15</v>
      </c>
      <c r="M2543" s="7">
        <v>2</v>
      </c>
      <c r="N2543" s="4">
        <v>37.020000000000003</v>
      </c>
      <c r="O2543" s="5">
        <v>0.2</v>
      </c>
      <c r="P2543" s="4">
        <v>13.39</v>
      </c>
      <c r="Q2543" s="4">
        <f t="shared" si="156"/>
        <v>59.232000000000006</v>
      </c>
      <c r="R2543" s="4">
        <f t="shared" si="157"/>
        <v>26.78</v>
      </c>
      <c r="S2543" s="4">
        <f t="shared" si="158"/>
        <v>32.452000000000005</v>
      </c>
      <c r="T2543" s="6">
        <f t="shared" si="159"/>
        <v>0.5478795245813074</v>
      </c>
    </row>
    <row r="2544" spans="1:20" ht="15.6">
      <c r="A2544" s="2">
        <v>3763</v>
      </c>
      <c r="B2544" s="10">
        <v>46363</v>
      </c>
      <c r="C2544" s="3">
        <f>YEAR(SalesDataTable[[#This Row],[Order Date]])</f>
        <v>2026</v>
      </c>
      <c r="D2544" s="13" t="str">
        <f>"Q"&amp;ROUNDUP(MONTH(SalesDataTable[[#This Row],[Order Date]])/3,0)</f>
        <v>Q4</v>
      </c>
      <c r="E2544" s="13">
        <f>MONTH(SalesDataTable[[#This Row],[Order Date]])</f>
        <v>12</v>
      </c>
      <c r="F2544" s="3" t="str">
        <f>TEXT(SalesDataTable[[#This Row],[Order Date]],"mmm")</f>
        <v>Dec</v>
      </c>
      <c r="G2544" s="3" t="s">
        <v>6</v>
      </c>
      <c r="H2544" s="3" t="s">
        <v>49</v>
      </c>
      <c r="I2544" s="3" t="s">
        <v>2</v>
      </c>
      <c r="J2544" s="3" t="s">
        <v>13</v>
      </c>
      <c r="K2544" s="3" t="s">
        <v>14</v>
      </c>
      <c r="L2544" s="3" t="s">
        <v>32</v>
      </c>
      <c r="M2544" s="7">
        <v>4</v>
      </c>
      <c r="N2544" s="4">
        <v>47.22</v>
      </c>
      <c r="O2544" s="5">
        <v>0</v>
      </c>
      <c r="P2544" s="4">
        <v>18.420000000000002</v>
      </c>
      <c r="Q2544" s="4">
        <f t="shared" si="156"/>
        <v>188.88</v>
      </c>
      <c r="R2544" s="4">
        <f t="shared" si="157"/>
        <v>73.680000000000007</v>
      </c>
      <c r="S2544" s="4">
        <f t="shared" si="158"/>
        <v>115.19999999999999</v>
      </c>
      <c r="T2544" s="6">
        <f t="shared" si="159"/>
        <v>0.60991105463786521</v>
      </c>
    </row>
    <row r="2545" spans="1:20" ht="15.6">
      <c r="A2545" s="2">
        <v>706</v>
      </c>
      <c r="B2545" s="10">
        <v>46364</v>
      </c>
      <c r="C2545" s="3">
        <f>YEAR(SalesDataTable[[#This Row],[Order Date]])</f>
        <v>2026</v>
      </c>
      <c r="D2545" s="13" t="str">
        <f>"Q"&amp;ROUNDUP(MONTH(SalesDataTable[[#This Row],[Order Date]])/3,0)</f>
        <v>Q4</v>
      </c>
      <c r="E2545" s="13">
        <f>MONTH(SalesDataTable[[#This Row],[Order Date]])</f>
        <v>12</v>
      </c>
      <c r="F2545" s="3" t="str">
        <f>TEXT(SalesDataTable[[#This Row],[Order Date]],"mmm")</f>
        <v>Dec</v>
      </c>
      <c r="G2545" s="3" t="s">
        <v>6</v>
      </c>
      <c r="H2545" s="3" t="s">
        <v>43</v>
      </c>
      <c r="I2545" s="3" t="s">
        <v>19</v>
      </c>
      <c r="J2545" s="3" t="s">
        <v>3</v>
      </c>
      <c r="K2545" s="3" t="s">
        <v>14</v>
      </c>
      <c r="L2545" s="3" t="s">
        <v>32</v>
      </c>
      <c r="M2545" s="7">
        <v>4</v>
      </c>
      <c r="N2545" s="4">
        <v>46.48</v>
      </c>
      <c r="O2545" s="5">
        <v>0.1</v>
      </c>
      <c r="P2545" s="4">
        <v>18.66</v>
      </c>
      <c r="Q2545" s="4">
        <f t="shared" si="156"/>
        <v>167.328</v>
      </c>
      <c r="R2545" s="4">
        <f t="shared" si="157"/>
        <v>74.64</v>
      </c>
      <c r="S2545" s="4">
        <f t="shared" si="158"/>
        <v>92.688000000000002</v>
      </c>
      <c r="T2545" s="6">
        <f t="shared" si="159"/>
        <v>0.55393000573723461</v>
      </c>
    </row>
    <row r="2546" spans="1:20" ht="15.6">
      <c r="A2546" s="2">
        <v>1086</v>
      </c>
      <c r="B2546" s="10">
        <v>46364</v>
      </c>
      <c r="C2546" s="3">
        <f>YEAR(SalesDataTable[[#This Row],[Order Date]])</f>
        <v>2026</v>
      </c>
      <c r="D2546" s="13" t="str">
        <f>"Q"&amp;ROUNDUP(MONTH(SalesDataTable[[#This Row],[Order Date]])/3,0)</f>
        <v>Q4</v>
      </c>
      <c r="E2546" s="13">
        <f>MONTH(SalesDataTable[[#This Row],[Order Date]])</f>
        <v>12</v>
      </c>
      <c r="F2546" s="3" t="str">
        <f>TEXT(SalesDataTable[[#This Row],[Order Date]],"mmm")</f>
        <v>Dec</v>
      </c>
      <c r="G2546" s="3" t="s">
        <v>20</v>
      </c>
      <c r="H2546" s="3" t="s">
        <v>47</v>
      </c>
      <c r="I2546" s="3" t="s">
        <v>8</v>
      </c>
      <c r="J2546" s="3" t="s">
        <v>16</v>
      </c>
      <c r="K2546" s="3" t="s">
        <v>9</v>
      </c>
      <c r="L2546" s="3" t="s">
        <v>17</v>
      </c>
      <c r="M2546" s="7">
        <v>12</v>
      </c>
      <c r="N2546" s="4">
        <v>146.99</v>
      </c>
      <c r="O2546" s="5">
        <v>0.15</v>
      </c>
      <c r="P2546" s="4">
        <v>79.239999999999995</v>
      </c>
      <c r="Q2546" s="4">
        <f t="shared" si="156"/>
        <v>1499.298</v>
      </c>
      <c r="R2546" s="4">
        <f t="shared" si="157"/>
        <v>950.87999999999988</v>
      </c>
      <c r="S2546" s="4">
        <f t="shared" si="158"/>
        <v>548.41800000000012</v>
      </c>
      <c r="T2546" s="6">
        <f t="shared" si="159"/>
        <v>0.36578318653129671</v>
      </c>
    </row>
    <row r="2547" spans="1:20" ht="15.6">
      <c r="A2547" s="2">
        <v>1204</v>
      </c>
      <c r="B2547" s="10">
        <v>46364</v>
      </c>
      <c r="C2547" s="3">
        <f>YEAR(SalesDataTable[[#This Row],[Order Date]])</f>
        <v>2026</v>
      </c>
      <c r="D2547" s="13" t="str">
        <f>"Q"&amp;ROUNDUP(MONTH(SalesDataTable[[#This Row],[Order Date]])/3,0)</f>
        <v>Q4</v>
      </c>
      <c r="E2547" s="13">
        <f>MONTH(SalesDataTable[[#This Row],[Order Date]])</f>
        <v>12</v>
      </c>
      <c r="F2547" s="3" t="str">
        <f>TEXT(SalesDataTable[[#This Row],[Order Date]],"mmm")</f>
        <v>Dec</v>
      </c>
      <c r="G2547" s="3" t="s">
        <v>11</v>
      </c>
      <c r="H2547" s="3" t="s">
        <v>39</v>
      </c>
      <c r="I2547" s="3" t="s">
        <v>2</v>
      </c>
      <c r="J2547" s="3" t="s">
        <v>13</v>
      </c>
      <c r="K2547" s="3" t="s">
        <v>34</v>
      </c>
      <c r="L2547" s="3" t="s">
        <v>35</v>
      </c>
      <c r="M2547" s="7">
        <v>1</v>
      </c>
      <c r="N2547" s="4">
        <v>40.29</v>
      </c>
      <c r="O2547" s="5">
        <v>0</v>
      </c>
      <c r="P2547" s="4">
        <v>15.07</v>
      </c>
      <c r="Q2547" s="4">
        <f t="shared" si="156"/>
        <v>40.29</v>
      </c>
      <c r="R2547" s="4">
        <f t="shared" si="157"/>
        <v>15.07</v>
      </c>
      <c r="S2547" s="4">
        <f t="shared" si="158"/>
        <v>25.22</v>
      </c>
      <c r="T2547" s="6">
        <f t="shared" si="159"/>
        <v>0.62596177711590961</v>
      </c>
    </row>
    <row r="2548" spans="1:20" ht="15.6">
      <c r="A2548" s="2">
        <v>1451</v>
      </c>
      <c r="B2548" s="10">
        <v>46364</v>
      </c>
      <c r="C2548" s="3">
        <f>YEAR(SalesDataTable[[#This Row],[Order Date]])</f>
        <v>2026</v>
      </c>
      <c r="D2548" s="13" t="str">
        <f>"Q"&amp;ROUNDUP(MONTH(SalesDataTable[[#This Row],[Order Date]])/3,0)</f>
        <v>Q4</v>
      </c>
      <c r="E2548" s="13">
        <f>MONTH(SalesDataTable[[#This Row],[Order Date]])</f>
        <v>12</v>
      </c>
      <c r="F2548" s="3" t="str">
        <f>TEXT(SalesDataTable[[#This Row],[Order Date]],"mmm")</f>
        <v>Dec</v>
      </c>
      <c r="G2548" s="3" t="s">
        <v>0</v>
      </c>
      <c r="H2548" s="3" t="s">
        <v>1</v>
      </c>
      <c r="I2548" s="3" t="s">
        <v>8</v>
      </c>
      <c r="J2548" s="3" t="s">
        <v>16</v>
      </c>
      <c r="K2548" s="3" t="s">
        <v>23</v>
      </c>
      <c r="L2548" s="3" t="s">
        <v>51</v>
      </c>
      <c r="M2548" s="7">
        <v>4</v>
      </c>
      <c r="N2548" s="4">
        <v>125.82</v>
      </c>
      <c r="O2548" s="5">
        <v>0.15</v>
      </c>
      <c r="P2548" s="4">
        <v>61.39</v>
      </c>
      <c r="Q2548" s="4">
        <f t="shared" si="156"/>
        <v>427.78799999999995</v>
      </c>
      <c r="R2548" s="4">
        <f t="shared" si="157"/>
        <v>245.56</v>
      </c>
      <c r="S2548" s="4">
        <f t="shared" si="158"/>
        <v>182.22799999999995</v>
      </c>
      <c r="T2548" s="6">
        <f t="shared" si="159"/>
        <v>0.42597735326844133</v>
      </c>
    </row>
    <row r="2549" spans="1:20" ht="15.6">
      <c r="A2549" s="2">
        <v>1650</v>
      </c>
      <c r="B2549" s="10">
        <v>46364</v>
      </c>
      <c r="C2549" s="3">
        <f>YEAR(SalesDataTable[[#This Row],[Order Date]])</f>
        <v>2026</v>
      </c>
      <c r="D2549" s="13" t="str">
        <f>"Q"&amp;ROUNDUP(MONTH(SalesDataTable[[#This Row],[Order Date]])/3,0)</f>
        <v>Q4</v>
      </c>
      <c r="E2549" s="13">
        <f>MONTH(SalesDataTable[[#This Row],[Order Date]])</f>
        <v>12</v>
      </c>
      <c r="F2549" s="3" t="str">
        <f>TEXT(SalesDataTable[[#This Row],[Order Date]],"mmm")</f>
        <v>Dec</v>
      </c>
      <c r="G2549" s="3" t="s">
        <v>6</v>
      </c>
      <c r="H2549" s="3" t="s">
        <v>7</v>
      </c>
      <c r="I2549" s="3" t="s">
        <v>2</v>
      </c>
      <c r="J2549" s="3" t="s">
        <v>13</v>
      </c>
      <c r="K2549" s="3" t="s">
        <v>14</v>
      </c>
      <c r="L2549" s="3" t="s">
        <v>15</v>
      </c>
      <c r="M2549" s="7">
        <v>3</v>
      </c>
      <c r="N2549" s="4">
        <v>36.25</v>
      </c>
      <c r="O2549" s="5">
        <v>0</v>
      </c>
      <c r="P2549" s="4">
        <v>13.67</v>
      </c>
      <c r="Q2549" s="4">
        <f t="shared" si="156"/>
        <v>108.75</v>
      </c>
      <c r="R2549" s="4">
        <f t="shared" si="157"/>
        <v>41.01</v>
      </c>
      <c r="S2549" s="4">
        <f t="shared" si="158"/>
        <v>67.740000000000009</v>
      </c>
      <c r="T2549" s="6">
        <f t="shared" si="159"/>
        <v>0.62289655172413805</v>
      </c>
    </row>
    <row r="2550" spans="1:20" ht="15.6">
      <c r="A2550" s="2">
        <v>1740</v>
      </c>
      <c r="B2550" s="10">
        <v>46364</v>
      </c>
      <c r="C2550" s="3">
        <f>YEAR(SalesDataTable[[#This Row],[Order Date]])</f>
        <v>2026</v>
      </c>
      <c r="D2550" s="13" t="str">
        <f>"Q"&amp;ROUNDUP(MONTH(SalesDataTable[[#This Row],[Order Date]])/3,0)</f>
        <v>Q4</v>
      </c>
      <c r="E2550" s="13">
        <f>MONTH(SalesDataTable[[#This Row],[Order Date]])</f>
        <v>12</v>
      </c>
      <c r="F2550" s="3" t="str">
        <f>TEXT(SalesDataTable[[#This Row],[Order Date]],"mmm")</f>
        <v>Dec</v>
      </c>
      <c r="G2550" s="3" t="s">
        <v>11</v>
      </c>
      <c r="H2550" s="3" t="s">
        <v>39</v>
      </c>
      <c r="I2550" s="3" t="s">
        <v>28</v>
      </c>
      <c r="J2550" s="3" t="s">
        <v>3</v>
      </c>
      <c r="K2550" s="3" t="s">
        <v>14</v>
      </c>
      <c r="L2550" s="3" t="s">
        <v>48</v>
      </c>
      <c r="M2550" s="7">
        <v>1</v>
      </c>
      <c r="N2550" s="4">
        <v>165.29</v>
      </c>
      <c r="O2550" s="5">
        <v>0.05</v>
      </c>
      <c r="P2550" s="4">
        <v>89.92</v>
      </c>
      <c r="Q2550" s="4">
        <f t="shared" si="156"/>
        <v>157.02549999999999</v>
      </c>
      <c r="R2550" s="4">
        <f t="shared" si="157"/>
        <v>89.92</v>
      </c>
      <c r="S2550" s="4">
        <f t="shared" si="158"/>
        <v>67.105499999999992</v>
      </c>
      <c r="T2550" s="6">
        <f t="shared" si="159"/>
        <v>0.42735415585366704</v>
      </c>
    </row>
    <row r="2551" spans="1:20" ht="15.6">
      <c r="A2551" s="2">
        <v>3191</v>
      </c>
      <c r="B2551" s="10">
        <v>46364</v>
      </c>
      <c r="C2551" s="3">
        <f>YEAR(SalesDataTable[[#This Row],[Order Date]])</f>
        <v>2026</v>
      </c>
      <c r="D2551" s="13" t="str">
        <f>"Q"&amp;ROUNDUP(MONTH(SalesDataTable[[#This Row],[Order Date]])/3,0)</f>
        <v>Q4</v>
      </c>
      <c r="E2551" s="13">
        <f>MONTH(SalesDataTable[[#This Row],[Order Date]])</f>
        <v>12</v>
      </c>
      <c r="F2551" s="3" t="str">
        <f>TEXT(SalesDataTable[[#This Row],[Order Date]],"mmm")</f>
        <v>Dec</v>
      </c>
      <c r="G2551" s="3" t="s">
        <v>20</v>
      </c>
      <c r="H2551" s="3" t="s">
        <v>33</v>
      </c>
      <c r="I2551" s="3" t="s">
        <v>2</v>
      </c>
      <c r="J2551" s="3" t="s">
        <v>13</v>
      </c>
      <c r="K2551" s="3" t="s">
        <v>23</v>
      </c>
      <c r="L2551" s="3" t="s">
        <v>40</v>
      </c>
      <c r="M2551" s="7">
        <v>1</v>
      </c>
      <c r="N2551" s="4">
        <v>82.89</v>
      </c>
      <c r="O2551" s="5">
        <v>0.15</v>
      </c>
      <c r="P2551" s="4">
        <v>38.51</v>
      </c>
      <c r="Q2551" s="4">
        <f t="shared" si="156"/>
        <v>70.456500000000005</v>
      </c>
      <c r="R2551" s="4">
        <f t="shared" si="157"/>
        <v>38.51</v>
      </c>
      <c r="S2551" s="4">
        <f t="shared" si="158"/>
        <v>31.946500000000007</v>
      </c>
      <c r="T2551" s="6">
        <f t="shared" si="159"/>
        <v>0.45342161475520365</v>
      </c>
    </row>
    <row r="2552" spans="1:20" ht="15.6">
      <c r="A2552" s="2">
        <v>3662</v>
      </c>
      <c r="B2552" s="10">
        <v>46364</v>
      </c>
      <c r="C2552" s="3">
        <f>YEAR(SalesDataTable[[#This Row],[Order Date]])</f>
        <v>2026</v>
      </c>
      <c r="D2552" s="13" t="str">
        <f>"Q"&amp;ROUNDUP(MONTH(SalesDataTable[[#This Row],[Order Date]])/3,0)</f>
        <v>Q4</v>
      </c>
      <c r="E2552" s="13">
        <f>MONTH(SalesDataTable[[#This Row],[Order Date]])</f>
        <v>12</v>
      </c>
      <c r="F2552" s="3" t="str">
        <f>TEXT(SalesDataTable[[#This Row],[Order Date]],"mmm")</f>
        <v>Dec</v>
      </c>
      <c r="G2552" s="3" t="s">
        <v>6</v>
      </c>
      <c r="H2552" s="3" t="s">
        <v>27</v>
      </c>
      <c r="I2552" s="3" t="s">
        <v>2</v>
      </c>
      <c r="J2552" s="3" t="s">
        <v>16</v>
      </c>
      <c r="K2552" s="3" t="s">
        <v>23</v>
      </c>
      <c r="L2552" s="3" t="s">
        <v>29</v>
      </c>
      <c r="M2552" s="7">
        <v>1</v>
      </c>
      <c r="N2552" s="4">
        <v>199.66</v>
      </c>
      <c r="O2552" s="5">
        <v>0</v>
      </c>
      <c r="P2552" s="4">
        <v>103.15</v>
      </c>
      <c r="Q2552" s="4">
        <f t="shared" si="156"/>
        <v>199.66</v>
      </c>
      <c r="R2552" s="4">
        <f t="shared" si="157"/>
        <v>103.15</v>
      </c>
      <c r="S2552" s="4">
        <f t="shared" si="158"/>
        <v>96.509999999999991</v>
      </c>
      <c r="T2552" s="6">
        <f t="shared" si="159"/>
        <v>0.48337173194430527</v>
      </c>
    </row>
    <row r="2553" spans="1:20" ht="15.6">
      <c r="A2553" s="2">
        <v>3922</v>
      </c>
      <c r="B2553" s="10">
        <v>46364</v>
      </c>
      <c r="C2553" s="3">
        <f>YEAR(SalesDataTable[[#This Row],[Order Date]])</f>
        <v>2026</v>
      </c>
      <c r="D2553" s="13" t="str">
        <f>"Q"&amp;ROUNDUP(MONTH(SalesDataTable[[#This Row],[Order Date]])/3,0)</f>
        <v>Q4</v>
      </c>
      <c r="E2553" s="13">
        <f>MONTH(SalesDataTable[[#This Row],[Order Date]])</f>
        <v>12</v>
      </c>
      <c r="F2553" s="3" t="str">
        <f>TEXT(SalesDataTable[[#This Row],[Order Date]],"mmm")</f>
        <v>Dec</v>
      </c>
      <c r="G2553" s="3" t="s">
        <v>20</v>
      </c>
      <c r="H2553" s="3" t="s">
        <v>33</v>
      </c>
      <c r="I2553" s="3" t="s">
        <v>19</v>
      </c>
      <c r="J2553" s="3" t="s">
        <v>13</v>
      </c>
      <c r="K2553" s="3" t="s">
        <v>9</v>
      </c>
      <c r="L2553" s="3" t="s">
        <v>17</v>
      </c>
      <c r="M2553" s="7">
        <v>2</v>
      </c>
      <c r="N2553" s="4">
        <v>146.25</v>
      </c>
      <c r="O2553" s="5">
        <v>0.05</v>
      </c>
      <c r="P2553" s="4">
        <v>77.3</v>
      </c>
      <c r="Q2553" s="4">
        <f t="shared" si="156"/>
        <v>277.875</v>
      </c>
      <c r="R2553" s="4">
        <f t="shared" si="157"/>
        <v>154.6</v>
      </c>
      <c r="S2553" s="4">
        <f t="shared" si="158"/>
        <v>123.27500000000001</v>
      </c>
      <c r="T2553" s="6">
        <f t="shared" si="159"/>
        <v>0.44363472784525421</v>
      </c>
    </row>
    <row r="2554" spans="1:20" ht="15.6">
      <c r="A2554" s="2">
        <v>4022</v>
      </c>
      <c r="B2554" s="10">
        <v>46364</v>
      </c>
      <c r="C2554" s="3">
        <f>YEAR(SalesDataTable[[#This Row],[Order Date]])</f>
        <v>2026</v>
      </c>
      <c r="D2554" s="13" t="str">
        <f>"Q"&amp;ROUNDUP(MONTH(SalesDataTable[[#This Row],[Order Date]])/3,0)</f>
        <v>Q4</v>
      </c>
      <c r="E2554" s="13">
        <f>MONTH(SalesDataTable[[#This Row],[Order Date]])</f>
        <v>12</v>
      </c>
      <c r="F2554" s="3" t="str">
        <f>TEXT(SalesDataTable[[#This Row],[Order Date]],"mmm")</f>
        <v>Dec</v>
      </c>
      <c r="G2554" s="3" t="s">
        <v>0</v>
      </c>
      <c r="H2554" s="3" t="s">
        <v>36</v>
      </c>
      <c r="I2554" s="3" t="s">
        <v>28</v>
      </c>
      <c r="J2554" s="3" t="s">
        <v>3</v>
      </c>
      <c r="K2554" s="3" t="s">
        <v>23</v>
      </c>
      <c r="L2554" s="3" t="s">
        <v>24</v>
      </c>
      <c r="M2554" s="7">
        <v>1</v>
      </c>
      <c r="N2554" s="4">
        <v>333.51</v>
      </c>
      <c r="O2554" s="5">
        <v>0.2</v>
      </c>
      <c r="P2554" s="4">
        <v>199.91</v>
      </c>
      <c r="Q2554" s="4">
        <f t="shared" si="156"/>
        <v>266.80799999999999</v>
      </c>
      <c r="R2554" s="4">
        <f t="shared" si="157"/>
        <v>199.91</v>
      </c>
      <c r="S2554" s="4">
        <f t="shared" si="158"/>
        <v>66.897999999999996</v>
      </c>
      <c r="T2554" s="6">
        <f t="shared" si="159"/>
        <v>0.25073461065635211</v>
      </c>
    </row>
    <row r="2555" spans="1:20" ht="15.6">
      <c r="A2555" s="2">
        <v>4366</v>
      </c>
      <c r="B2555" s="10">
        <v>46364</v>
      </c>
      <c r="C2555" s="3">
        <f>YEAR(SalesDataTable[[#This Row],[Order Date]])</f>
        <v>2026</v>
      </c>
      <c r="D2555" s="13" t="str">
        <f>"Q"&amp;ROUNDUP(MONTH(SalesDataTable[[#This Row],[Order Date]])/3,0)</f>
        <v>Q4</v>
      </c>
      <c r="E2555" s="13">
        <f>MONTH(SalesDataTable[[#This Row],[Order Date]])</f>
        <v>12</v>
      </c>
      <c r="F2555" s="3" t="str">
        <f>TEXT(SalesDataTable[[#This Row],[Order Date]],"mmm")</f>
        <v>Dec</v>
      </c>
      <c r="G2555" s="3" t="s">
        <v>6</v>
      </c>
      <c r="H2555" s="3" t="s">
        <v>43</v>
      </c>
      <c r="I2555" s="3" t="s">
        <v>19</v>
      </c>
      <c r="J2555" s="3" t="s">
        <v>13</v>
      </c>
      <c r="K2555" s="3" t="s">
        <v>9</v>
      </c>
      <c r="L2555" s="3" t="s">
        <v>37</v>
      </c>
      <c r="M2555" s="7">
        <v>1</v>
      </c>
      <c r="N2555" s="4">
        <v>151.97</v>
      </c>
      <c r="O2555" s="5">
        <v>0.05</v>
      </c>
      <c r="P2555" s="4">
        <v>80.239999999999995</v>
      </c>
      <c r="Q2555" s="4">
        <f t="shared" si="156"/>
        <v>144.3715</v>
      </c>
      <c r="R2555" s="4">
        <f t="shared" si="157"/>
        <v>80.239999999999995</v>
      </c>
      <c r="S2555" s="4">
        <f t="shared" si="158"/>
        <v>64.131500000000003</v>
      </c>
      <c r="T2555" s="6">
        <f t="shared" si="159"/>
        <v>0.44421163456776441</v>
      </c>
    </row>
    <row r="2556" spans="1:20" ht="15.6">
      <c r="A2556" s="2">
        <v>4880</v>
      </c>
      <c r="B2556" s="10">
        <v>46364</v>
      </c>
      <c r="C2556" s="3">
        <f>YEAR(SalesDataTable[[#This Row],[Order Date]])</f>
        <v>2026</v>
      </c>
      <c r="D2556" s="13" t="str">
        <f>"Q"&amp;ROUNDUP(MONTH(SalesDataTable[[#This Row],[Order Date]])/3,0)</f>
        <v>Q4</v>
      </c>
      <c r="E2556" s="13">
        <f>MONTH(SalesDataTable[[#This Row],[Order Date]])</f>
        <v>12</v>
      </c>
      <c r="F2556" s="3" t="str">
        <f>TEXT(SalesDataTable[[#This Row],[Order Date]],"mmm")</f>
        <v>Dec</v>
      </c>
      <c r="G2556" s="3" t="s">
        <v>20</v>
      </c>
      <c r="H2556" s="3" t="s">
        <v>47</v>
      </c>
      <c r="I2556" s="3" t="s">
        <v>19</v>
      </c>
      <c r="J2556" s="3" t="s">
        <v>13</v>
      </c>
      <c r="K2556" s="3" t="s">
        <v>4</v>
      </c>
      <c r="L2556" s="3" t="s">
        <v>26</v>
      </c>
      <c r="M2556" s="7">
        <v>1</v>
      </c>
      <c r="N2556" s="4">
        <v>41.07</v>
      </c>
      <c r="O2556" s="5">
        <v>0</v>
      </c>
      <c r="P2556" s="4">
        <v>16.600000000000001</v>
      </c>
      <c r="Q2556" s="4">
        <f t="shared" si="156"/>
        <v>41.07</v>
      </c>
      <c r="R2556" s="4">
        <f t="shared" si="157"/>
        <v>16.600000000000001</v>
      </c>
      <c r="S2556" s="4">
        <f t="shared" si="158"/>
        <v>24.47</v>
      </c>
      <c r="T2556" s="6">
        <f t="shared" si="159"/>
        <v>0.59581202824446067</v>
      </c>
    </row>
    <row r="2557" spans="1:20" ht="15.6">
      <c r="A2557" s="2">
        <v>5127</v>
      </c>
      <c r="B2557" s="10">
        <v>46364</v>
      </c>
      <c r="C2557" s="3">
        <f>YEAR(SalesDataTable[[#This Row],[Order Date]])</f>
        <v>2026</v>
      </c>
      <c r="D2557" s="13" t="str">
        <f>"Q"&amp;ROUNDUP(MONTH(SalesDataTable[[#This Row],[Order Date]])/3,0)</f>
        <v>Q4</v>
      </c>
      <c r="E2557" s="13">
        <f>MONTH(SalesDataTable[[#This Row],[Order Date]])</f>
        <v>12</v>
      </c>
      <c r="F2557" s="3" t="str">
        <f>TEXT(SalesDataTable[[#This Row],[Order Date]],"mmm")</f>
        <v>Dec</v>
      </c>
      <c r="G2557" s="3" t="s">
        <v>6</v>
      </c>
      <c r="H2557" s="3" t="s">
        <v>41</v>
      </c>
      <c r="I2557" s="3" t="s">
        <v>28</v>
      </c>
      <c r="J2557" s="3" t="s">
        <v>3</v>
      </c>
      <c r="K2557" s="3" t="s">
        <v>23</v>
      </c>
      <c r="L2557" s="3" t="s">
        <v>51</v>
      </c>
      <c r="M2557" s="7">
        <v>1</v>
      </c>
      <c r="N2557" s="4">
        <v>122.65</v>
      </c>
      <c r="O2557" s="5">
        <v>0</v>
      </c>
      <c r="P2557" s="4">
        <v>58.9</v>
      </c>
      <c r="Q2557" s="4">
        <f t="shared" si="156"/>
        <v>122.65</v>
      </c>
      <c r="R2557" s="4">
        <f t="shared" si="157"/>
        <v>58.9</v>
      </c>
      <c r="S2557" s="4">
        <f t="shared" si="158"/>
        <v>63.750000000000007</v>
      </c>
      <c r="T2557" s="6">
        <f t="shared" si="159"/>
        <v>0.51977170811251527</v>
      </c>
    </row>
    <row r="2558" spans="1:20" ht="15.6">
      <c r="A2558" s="2">
        <v>13</v>
      </c>
      <c r="B2558" s="10">
        <v>46365</v>
      </c>
      <c r="C2558" s="3">
        <f>YEAR(SalesDataTable[[#This Row],[Order Date]])</f>
        <v>2026</v>
      </c>
      <c r="D2558" s="13" t="str">
        <f>"Q"&amp;ROUNDUP(MONTH(SalesDataTable[[#This Row],[Order Date]])/3,0)</f>
        <v>Q4</v>
      </c>
      <c r="E2558" s="13">
        <f>MONTH(SalesDataTable[[#This Row],[Order Date]])</f>
        <v>12</v>
      </c>
      <c r="F2558" s="3" t="str">
        <f>TEXT(SalesDataTable[[#This Row],[Order Date]],"mmm")</f>
        <v>Dec</v>
      </c>
      <c r="G2558" s="3" t="s">
        <v>6</v>
      </c>
      <c r="H2558" s="3" t="s">
        <v>27</v>
      </c>
      <c r="I2558" s="3" t="s">
        <v>2</v>
      </c>
      <c r="J2558" s="3" t="s">
        <v>3</v>
      </c>
      <c r="K2558" s="3" t="s">
        <v>9</v>
      </c>
      <c r="L2558" s="3" t="s">
        <v>17</v>
      </c>
      <c r="M2558" s="7">
        <v>6</v>
      </c>
      <c r="N2558" s="4">
        <v>143.16</v>
      </c>
      <c r="O2558" s="5">
        <v>0.15</v>
      </c>
      <c r="P2558" s="4">
        <v>80.349999999999994</v>
      </c>
      <c r="Q2558" s="4">
        <f t="shared" si="156"/>
        <v>730.11599999999999</v>
      </c>
      <c r="R2558" s="4">
        <f t="shared" si="157"/>
        <v>482.09999999999997</v>
      </c>
      <c r="S2558" s="4">
        <f t="shared" si="158"/>
        <v>248.01600000000002</v>
      </c>
      <c r="T2558" s="6">
        <f t="shared" si="159"/>
        <v>0.33969396643820987</v>
      </c>
    </row>
    <row r="2559" spans="1:20" ht="15.6">
      <c r="A2559" s="2">
        <v>102</v>
      </c>
      <c r="B2559" s="10">
        <v>46365</v>
      </c>
      <c r="C2559" s="3">
        <f>YEAR(SalesDataTable[[#This Row],[Order Date]])</f>
        <v>2026</v>
      </c>
      <c r="D2559" s="13" t="str">
        <f>"Q"&amp;ROUNDUP(MONTH(SalesDataTable[[#This Row],[Order Date]])/3,0)</f>
        <v>Q4</v>
      </c>
      <c r="E2559" s="13">
        <f>MONTH(SalesDataTable[[#This Row],[Order Date]])</f>
        <v>12</v>
      </c>
      <c r="F2559" s="3" t="str">
        <f>TEXT(SalesDataTable[[#This Row],[Order Date]],"mmm")</f>
        <v>Dec</v>
      </c>
      <c r="G2559" s="3" t="s">
        <v>11</v>
      </c>
      <c r="H2559" s="3" t="s">
        <v>25</v>
      </c>
      <c r="I2559" s="3" t="s">
        <v>19</v>
      </c>
      <c r="J2559" s="3" t="s">
        <v>13</v>
      </c>
      <c r="K2559" s="3" t="s">
        <v>9</v>
      </c>
      <c r="L2559" s="3" t="s">
        <v>17</v>
      </c>
      <c r="M2559" s="7">
        <v>3</v>
      </c>
      <c r="N2559" s="4">
        <v>142.75</v>
      </c>
      <c r="O2559" s="5">
        <v>0.1</v>
      </c>
      <c r="P2559" s="4">
        <v>81.739999999999995</v>
      </c>
      <c r="Q2559" s="4">
        <f t="shared" si="156"/>
        <v>385.42500000000001</v>
      </c>
      <c r="R2559" s="4">
        <f t="shared" si="157"/>
        <v>245.21999999999997</v>
      </c>
      <c r="S2559" s="4">
        <f t="shared" si="158"/>
        <v>140.20500000000004</v>
      </c>
      <c r="T2559" s="6">
        <f t="shared" si="159"/>
        <v>0.3637672698968672</v>
      </c>
    </row>
    <row r="2560" spans="1:20" ht="15.6">
      <c r="A2560" s="2">
        <v>519</v>
      </c>
      <c r="B2560" s="10">
        <v>46365</v>
      </c>
      <c r="C2560" s="3">
        <f>YEAR(SalesDataTable[[#This Row],[Order Date]])</f>
        <v>2026</v>
      </c>
      <c r="D2560" s="13" t="str">
        <f>"Q"&amp;ROUNDUP(MONTH(SalesDataTable[[#This Row],[Order Date]])/3,0)</f>
        <v>Q4</v>
      </c>
      <c r="E2560" s="13">
        <f>MONTH(SalesDataTable[[#This Row],[Order Date]])</f>
        <v>12</v>
      </c>
      <c r="F2560" s="3" t="str">
        <f>TEXT(SalesDataTable[[#This Row],[Order Date]],"mmm")</f>
        <v>Dec</v>
      </c>
      <c r="G2560" s="3" t="s">
        <v>6</v>
      </c>
      <c r="H2560" s="3" t="s">
        <v>43</v>
      </c>
      <c r="I2560" s="3" t="s">
        <v>19</v>
      </c>
      <c r="J2560" s="3" t="s">
        <v>3</v>
      </c>
      <c r="K2560" s="3" t="s">
        <v>34</v>
      </c>
      <c r="L2560" s="3" t="s">
        <v>42</v>
      </c>
      <c r="M2560" s="7">
        <v>2</v>
      </c>
      <c r="N2560" s="4">
        <v>36.03</v>
      </c>
      <c r="O2560" s="5">
        <v>0.1</v>
      </c>
      <c r="P2560" s="4">
        <v>13.54</v>
      </c>
      <c r="Q2560" s="4">
        <f t="shared" si="156"/>
        <v>64.853999999999999</v>
      </c>
      <c r="R2560" s="4">
        <f t="shared" si="157"/>
        <v>27.08</v>
      </c>
      <c r="S2560" s="4">
        <f t="shared" si="158"/>
        <v>37.774000000000001</v>
      </c>
      <c r="T2560" s="6">
        <f t="shared" si="159"/>
        <v>0.58244672649335427</v>
      </c>
    </row>
    <row r="2561" spans="1:20" ht="15.6">
      <c r="A2561" s="2">
        <v>522</v>
      </c>
      <c r="B2561" s="10">
        <v>46365</v>
      </c>
      <c r="C2561" s="3">
        <f>YEAR(SalesDataTable[[#This Row],[Order Date]])</f>
        <v>2026</v>
      </c>
      <c r="D2561" s="13" t="str">
        <f>"Q"&amp;ROUNDUP(MONTH(SalesDataTable[[#This Row],[Order Date]])/3,0)</f>
        <v>Q4</v>
      </c>
      <c r="E2561" s="13">
        <f>MONTH(SalesDataTable[[#This Row],[Order Date]])</f>
        <v>12</v>
      </c>
      <c r="F2561" s="3" t="str">
        <f>TEXT(SalesDataTable[[#This Row],[Order Date]],"mmm")</f>
        <v>Dec</v>
      </c>
      <c r="G2561" s="3" t="s">
        <v>0</v>
      </c>
      <c r="H2561" s="3" t="s">
        <v>50</v>
      </c>
      <c r="I2561" s="3" t="s">
        <v>19</v>
      </c>
      <c r="J2561" s="3" t="s">
        <v>3</v>
      </c>
      <c r="K2561" s="3" t="s">
        <v>14</v>
      </c>
      <c r="L2561" s="3" t="s">
        <v>44</v>
      </c>
      <c r="M2561" s="7">
        <v>2</v>
      </c>
      <c r="N2561" s="4">
        <v>133.4</v>
      </c>
      <c r="O2561" s="5">
        <v>0</v>
      </c>
      <c r="P2561" s="4">
        <v>67.69</v>
      </c>
      <c r="Q2561" s="4">
        <f t="shared" si="156"/>
        <v>266.8</v>
      </c>
      <c r="R2561" s="4">
        <f t="shared" si="157"/>
        <v>135.38</v>
      </c>
      <c r="S2561" s="4">
        <f t="shared" si="158"/>
        <v>131.42000000000002</v>
      </c>
      <c r="T2561" s="6">
        <f t="shared" si="159"/>
        <v>0.49257871064467768</v>
      </c>
    </row>
    <row r="2562" spans="1:20" ht="15.6">
      <c r="A2562" s="2">
        <v>798</v>
      </c>
      <c r="B2562" s="10">
        <v>46365</v>
      </c>
      <c r="C2562" s="3">
        <f>YEAR(SalesDataTable[[#This Row],[Order Date]])</f>
        <v>2026</v>
      </c>
      <c r="D2562" s="13" t="str">
        <f>"Q"&amp;ROUNDUP(MONTH(SalesDataTable[[#This Row],[Order Date]])/3,0)</f>
        <v>Q4</v>
      </c>
      <c r="E2562" s="13">
        <f>MONTH(SalesDataTable[[#This Row],[Order Date]])</f>
        <v>12</v>
      </c>
      <c r="F2562" s="3" t="str">
        <f>TEXT(SalesDataTable[[#This Row],[Order Date]],"mmm")</f>
        <v>Dec</v>
      </c>
      <c r="G2562" s="3" t="s">
        <v>11</v>
      </c>
      <c r="H2562" s="3" t="s">
        <v>12</v>
      </c>
      <c r="I2562" s="3" t="s">
        <v>19</v>
      </c>
      <c r="J2562" s="3" t="s">
        <v>3</v>
      </c>
      <c r="K2562" s="3" t="s">
        <v>23</v>
      </c>
      <c r="L2562" s="3" t="s">
        <v>29</v>
      </c>
      <c r="M2562" s="7">
        <v>3</v>
      </c>
      <c r="N2562" s="4">
        <v>199.31</v>
      </c>
      <c r="O2562" s="5">
        <v>0.05</v>
      </c>
      <c r="P2562" s="4">
        <v>101.19</v>
      </c>
      <c r="Q2562" s="4">
        <f t="shared" ref="Q2562:Q2625" si="160">M2562*N2562*(1-O2562)</f>
        <v>568.0335</v>
      </c>
      <c r="R2562" s="4">
        <f t="shared" ref="R2562:R2625" si="161">M2562*P2562</f>
        <v>303.57</v>
      </c>
      <c r="S2562" s="4">
        <f t="shared" ref="S2562:S2625" si="162">Q2562-R2562</f>
        <v>264.46350000000001</v>
      </c>
      <c r="T2562" s="6">
        <f t="shared" ref="T2562:T2625" si="163">IFERROR(S2562/Q2562,0)</f>
        <v>0.46557729429690325</v>
      </c>
    </row>
    <row r="2563" spans="1:20" ht="15.6">
      <c r="A2563" s="2">
        <v>1746</v>
      </c>
      <c r="B2563" s="10">
        <v>46365</v>
      </c>
      <c r="C2563" s="3">
        <f>YEAR(SalesDataTable[[#This Row],[Order Date]])</f>
        <v>2026</v>
      </c>
      <c r="D2563" s="13" t="str">
        <f>"Q"&amp;ROUNDUP(MONTH(SalesDataTable[[#This Row],[Order Date]])/3,0)</f>
        <v>Q4</v>
      </c>
      <c r="E2563" s="13">
        <f>MONTH(SalesDataTable[[#This Row],[Order Date]])</f>
        <v>12</v>
      </c>
      <c r="F2563" s="3" t="str">
        <f>TEXT(SalesDataTable[[#This Row],[Order Date]],"mmm")</f>
        <v>Dec</v>
      </c>
      <c r="G2563" s="3" t="s">
        <v>6</v>
      </c>
      <c r="H2563" s="3" t="s">
        <v>41</v>
      </c>
      <c r="I2563" s="3" t="s">
        <v>2</v>
      </c>
      <c r="J2563" s="3" t="s">
        <v>16</v>
      </c>
      <c r="K2563" s="3" t="s">
        <v>14</v>
      </c>
      <c r="L2563" s="3" t="s">
        <v>32</v>
      </c>
      <c r="M2563" s="7">
        <v>1</v>
      </c>
      <c r="N2563" s="4">
        <v>47.44</v>
      </c>
      <c r="O2563" s="5">
        <v>0.15</v>
      </c>
      <c r="P2563" s="4">
        <v>17.899999999999999</v>
      </c>
      <c r="Q2563" s="4">
        <f t="shared" si="160"/>
        <v>40.323999999999998</v>
      </c>
      <c r="R2563" s="4">
        <f t="shared" si="161"/>
        <v>17.899999999999999</v>
      </c>
      <c r="S2563" s="4">
        <f t="shared" si="162"/>
        <v>22.423999999999999</v>
      </c>
      <c r="T2563" s="6">
        <f t="shared" si="163"/>
        <v>0.55609562543398472</v>
      </c>
    </row>
    <row r="2564" spans="1:20" ht="15.6">
      <c r="A2564" s="2">
        <v>3412</v>
      </c>
      <c r="B2564" s="10">
        <v>46365</v>
      </c>
      <c r="C2564" s="3">
        <f>YEAR(SalesDataTable[[#This Row],[Order Date]])</f>
        <v>2026</v>
      </c>
      <c r="D2564" s="13" t="str">
        <f>"Q"&amp;ROUNDUP(MONTH(SalesDataTable[[#This Row],[Order Date]])/3,0)</f>
        <v>Q4</v>
      </c>
      <c r="E2564" s="13">
        <f>MONTH(SalesDataTable[[#This Row],[Order Date]])</f>
        <v>12</v>
      </c>
      <c r="F2564" s="3" t="str">
        <f>TEXT(SalesDataTable[[#This Row],[Order Date]],"mmm")</f>
        <v>Dec</v>
      </c>
      <c r="G2564" s="3" t="s">
        <v>0</v>
      </c>
      <c r="H2564" s="3" t="s">
        <v>1</v>
      </c>
      <c r="I2564" s="3" t="s">
        <v>8</v>
      </c>
      <c r="J2564" s="3" t="s">
        <v>16</v>
      </c>
      <c r="K2564" s="3" t="s">
        <v>9</v>
      </c>
      <c r="L2564" s="3" t="s">
        <v>17</v>
      </c>
      <c r="M2564" s="7">
        <v>10</v>
      </c>
      <c r="N2564" s="4">
        <v>145.30000000000001</v>
      </c>
      <c r="O2564" s="5">
        <v>0.1</v>
      </c>
      <c r="P2564" s="4">
        <v>79.7</v>
      </c>
      <c r="Q2564" s="4">
        <f t="shared" si="160"/>
        <v>1307.7</v>
      </c>
      <c r="R2564" s="4">
        <f t="shared" si="161"/>
        <v>797</v>
      </c>
      <c r="S2564" s="4">
        <f t="shared" si="162"/>
        <v>510.70000000000005</v>
      </c>
      <c r="T2564" s="6">
        <f t="shared" si="163"/>
        <v>0.39053299686472437</v>
      </c>
    </row>
    <row r="2565" spans="1:20" ht="15.6">
      <c r="A2565" s="2">
        <v>175</v>
      </c>
      <c r="B2565" s="10">
        <v>46366</v>
      </c>
      <c r="C2565" s="3">
        <f>YEAR(SalesDataTable[[#This Row],[Order Date]])</f>
        <v>2026</v>
      </c>
      <c r="D2565" s="13" t="str">
        <f>"Q"&amp;ROUNDUP(MONTH(SalesDataTable[[#This Row],[Order Date]])/3,0)</f>
        <v>Q4</v>
      </c>
      <c r="E2565" s="13">
        <f>MONTH(SalesDataTable[[#This Row],[Order Date]])</f>
        <v>12</v>
      </c>
      <c r="F2565" s="3" t="str">
        <f>TEXT(SalesDataTable[[#This Row],[Order Date]],"mmm")</f>
        <v>Dec</v>
      </c>
      <c r="G2565" s="3" t="s">
        <v>0</v>
      </c>
      <c r="H2565" s="3" t="s">
        <v>1</v>
      </c>
      <c r="I2565" s="3" t="s">
        <v>28</v>
      </c>
      <c r="J2565" s="3" t="s">
        <v>13</v>
      </c>
      <c r="K2565" s="3" t="s">
        <v>4</v>
      </c>
      <c r="L2565" s="3" t="s">
        <v>5</v>
      </c>
      <c r="M2565" s="7">
        <v>1</v>
      </c>
      <c r="N2565" s="4">
        <v>81.010000000000005</v>
      </c>
      <c r="O2565" s="5">
        <v>0.2</v>
      </c>
      <c r="P2565" s="4">
        <v>41.51</v>
      </c>
      <c r="Q2565" s="4">
        <f t="shared" si="160"/>
        <v>64.808000000000007</v>
      </c>
      <c r="R2565" s="4">
        <f t="shared" si="161"/>
        <v>41.51</v>
      </c>
      <c r="S2565" s="4">
        <f t="shared" si="162"/>
        <v>23.298000000000009</v>
      </c>
      <c r="T2565" s="6">
        <f t="shared" si="163"/>
        <v>0.35949265522774976</v>
      </c>
    </row>
    <row r="2566" spans="1:20" ht="15.6">
      <c r="A2566" s="2">
        <v>1014</v>
      </c>
      <c r="B2566" s="10">
        <v>46366</v>
      </c>
      <c r="C2566" s="3">
        <f>YEAR(SalesDataTable[[#This Row],[Order Date]])</f>
        <v>2026</v>
      </c>
      <c r="D2566" s="13" t="str">
        <f>"Q"&amp;ROUNDUP(MONTH(SalesDataTable[[#This Row],[Order Date]])/3,0)</f>
        <v>Q4</v>
      </c>
      <c r="E2566" s="13">
        <f>MONTH(SalesDataTable[[#This Row],[Order Date]])</f>
        <v>12</v>
      </c>
      <c r="F2566" s="3" t="str">
        <f>TEXT(SalesDataTable[[#This Row],[Order Date]],"mmm")</f>
        <v>Dec</v>
      </c>
      <c r="G2566" s="3" t="s">
        <v>20</v>
      </c>
      <c r="H2566" s="3" t="s">
        <v>31</v>
      </c>
      <c r="I2566" s="3" t="s">
        <v>28</v>
      </c>
      <c r="J2566" s="3" t="s">
        <v>13</v>
      </c>
      <c r="K2566" s="3" t="s">
        <v>14</v>
      </c>
      <c r="L2566" s="3" t="s">
        <v>15</v>
      </c>
      <c r="M2566" s="7">
        <v>2</v>
      </c>
      <c r="N2566" s="4">
        <v>35.619999999999997</v>
      </c>
      <c r="O2566" s="5">
        <v>0</v>
      </c>
      <c r="P2566" s="4">
        <v>13.62</v>
      </c>
      <c r="Q2566" s="4">
        <f t="shared" si="160"/>
        <v>71.239999999999995</v>
      </c>
      <c r="R2566" s="4">
        <f t="shared" si="161"/>
        <v>27.24</v>
      </c>
      <c r="S2566" s="4">
        <f t="shared" si="162"/>
        <v>44</v>
      </c>
      <c r="T2566" s="6">
        <f t="shared" si="163"/>
        <v>0.61763054463784395</v>
      </c>
    </row>
    <row r="2567" spans="1:20" ht="15.6">
      <c r="A2567" s="2">
        <v>1763</v>
      </c>
      <c r="B2567" s="10">
        <v>46366</v>
      </c>
      <c r="C2567" s="3">
        <f>YEAR(SalesDataTable[[#This Row],[Order Date]])</f>
        <v>2026</v>
      </c>
      <c r="D2567" s="13" t="str">
        <f>"Q"&amp;ROUNDUP(MONTH(SalesDataTable[[#This Row],[Order Date]])/3,0)</f>
        <v>Q4</v>
      </c>
      <c r="E2567" s="13">
        <f>MONTH(SalesDataTable[[#This Row],[Order Date]])</f>
        <v>12</v>
      </c>
      <c r="F2567" s="3" t="str">
        <f>TEXT(SalesDataTable[[#This Row],[Order Date]],"mmm")</f>
        <v>Dec</v>
      </c>
      <c r="G2567" s="3" t="s">
        <v>0</v>
      </c>
      <c r="H2567" s="3" t="s">
        <v>1</v>
      </c>
      <c r="I2567" s="3" t="s">
        <v>2</v>
      </c>
      <c r="J2567" s="3" t="s">
        <v>13</v>
      </c>
      <c r="K2567" s="3" t="s">
        <v>4</v>
      </c>
      <c r="L2567" s="3" t="s">
        <v>22</v>
      </c>
      <c r="M2567" s="7">
        <v>2</v>
      </c>
      <c r="N2567" s="4">
        <v>49.88</v>
      </c>
      <c r="O2567" s="5">
        <v>0.05</v>
      </c>
      <c r="P2567" s="4">
        <v>22.31</v>
      </c>
      <c r="Q2567" s="4">
        <f t="shared" si="160"/>
        <v>94.772000000000006</v>
      </c>
      <c r="R2567" s="4">
        <f t="shared" si="161"/>
        <v>44.62</v>
      </c>
      <c r="S2567" s="4">
        <f t="shared" si="162"/>
        <v>50.152000000000008</v>
      </c>
      <c r="T2567" s="6">
        <f t="shared" si="163"/>
        <v>0.52918583547883347</v>
      </c>
    </row>
    <row r="2568" spans="1:20" ht="15.6">
      <c r="A2568" s="2">
        <v>1863</v>
      </c>
      <c r="B2568" s="10">
        <v>46366</v>
      </c>
      <c r="C2568" s="3">
        <f>YEAR(SalesDataTable[[#This Row],[Order Date]])</f>
        <v>2026</v>
      </c>
      <c r="D2568" s="13" t="str">
        <f>"Q"&amp;ROUNDUP(MONTH(SalesDataTable[[#This Row],[Order Date]])/3,0)</f>
        <v>Q4</v>
      </c>
      <c r="E2568" s="13">
        <f>MONTH(SalesDataTable[[#This Row],[Order Date]])</f>
        <v>12</v>
      </c>
      <c r="F2568" s="3" t="str">
        <f>TEXT(SalesDataTable[[#This Row],[Order Date]],"mmm")</f>
        <v>Dec</v>
      </c>
      <c r="G2568" s="3" t="s">
        <v>20</v>
      </c>
      <c r="H2568" s="3" t="s">
        <v>31</v>
      </c>
      <c r="I2568" s="3" t="s">
        <v>28</v>
      </c>
      <c r="J2568" s="3" t="s">
        <v>3</v>
      </c>
      <c r="K2568" s="3" t="s">
        <v>4</v>
      </c>
      <c r="L2568" s="3" t="s">
        <v>30</v>
      </c>
      <c r="M2568" s="7">
        <v>1</v>
      </c>
      <c r="N2568" s="4">
        <v>101.18</v>
      </c>
      <c r="O2568" s="5">
        <v>0.05</v>
      </c>
      <c r="P2568" s="4">
        <v>49.12</v>
      </c>
      <c r="Q2568" s="4">
        <f t="shared" si="160"/>
        <v>96.120999999999995</v>
      </c>
      <c r="R2568" s="4">
        <f t="shared" si="161"/>
        <v>49.12</v>
      </c>
      <c r="S2568" s="4">
        <f t="shared" si="162"/>
        <v>47.000999999999998</v>
      </c>
      <c r="T2568" s="6">
        <f t="shared" si="163"/>
        <v>0.48897743469169069</v>
      </c>
    </row>
    <row r="2569" spans="1:20" ht="15.6">
      <c r="A2569" s="2">
        <v>3466</v>
      </c>
      <c r="B2569" s="10">
        <v>46366</v>
      </c>
      <c r="C2569" s="3">
        <f>YEAR(SalesDataTable[[#This Row],[Order Date]])</f>
        <v>2026</v>
      </c>
      <c r="D2569" s="13" t="str">
        <f>"Q"&amp;ROUNDUP(MONTH(SalesDataTable[[#This Row],[Order Date]])/3,0)</f>
        <v>Q4</v>
      </c>
      <c r="E2569" s="13">
        <f>MONTH(SalesDataTable[[#This Row],[Order Date]])</f>
        <v>12</v>
      </c>
      <c r="F2569" s="3" t="str">
        <f>TEXT(SalesDataTable[[#This Row],[Order Date]],"mmm")</f>
        <v>Dec</v>
      </c>
      <c r="G2569" s="3" t="s">
        <v>6</v>
      </c>
      <c r="H2569" s="3" t="s">
        <v>43</v>
      </c>
      <c r="I2569" s="3" t="s">
        <v>19</v>
      </c>
      <c r="J2569" s="3" t="s">
        <v>16</v>
      </c>
      <c r="K2569" s="3" t="s">
        <v>34</v>
      </c>
      <c r="L2569" s="3" t="s">
        <v>42</v>
      </c>
      <c r="M2569" s="7">
        <v>2</v>
      </c>
      <c r="N2569" s="4">
        <v>36.64</v>
      </c>
      <c r="O2569" s="5">
        <v>0</v>
      </c>
      <c r="P2569" s="4">
        <v>13.7</v>
      </c>
      <c r="Q2569" s="4">
        <f t="shared" si="160"/>
        <v>73.28</v>
      </c>
      <c r="R2569" s="4">
        <f t="shared" si="161"/>
        <v>27.4</v>
      </c>
      <c r="S2569" s="4">
        <f t="shared" si="162"/>
        <v>45.88</v>
      </c>
      <c r="T2569" s="6">
        <f t="shared" si="163"/>
        <v>0.62609170305676853</v>
      </c>
    </row>
    <row r="2570" spans="1:20" ht="15.6">
      <c r="A2570" s="2">
        <v>3630</v>
      </c>
      <c r="B2570" s="10">
        <v>46366</v>
      </c>
      <c r="C2570" s="3">
        <f>YEAR(SalesDataTable[[#This Row],[Order Date]])</f>
        <v>2026</v>
      </c>
      <c r="D2570" s="13" t="str">
        <f>"Q"&amp;ROUNDUP(MONTH(SalesDataTable[[#This Row],[Order Date]])/3,0)</f>
        <v>Q4</v>
      </c>
      <c r="E2570" s="13">
        <f>MONTH(SalesDataTable[[#This Row],[Order Date]])</f>
        <v>12</v>
      </c>
      <c r="F2570" s="3" t="str">
        <f>TEXT(SalesDataTable[[#This Row],[Order Date]],"mmm")</f>
        <v>Dec</v>
      </c>
      <c r="G2570" s="3" t="s">
        <v>6</v>
      </c>
      <c r="H2570" s="3" t="s">
        <v>43</v>
      </c>
      <c r="I2570" s="3" t="s">
        <v>19</v>
      </c>
      <c r="J2570" s="3" t="s">
        <v>3</v>
      </c>
      <c r="K2570" s="3" t="s">
        <v>4</v>
      </c>
      <c r="L2570" s="3" t="s">
        <v>26</v>
      </c>
      <c r="M2570" s="7">
        <v>3</v>
      </c>
      <c r="N2570" s="4">
        <v>39.979999999999997</v>
      </c>
      <c r="O2570" s="5">
        <v>0.1</v>
      </c>
      <c r="P2570" s="4">
        <v>16.989999999999998</v>
      </c>
      <c r="Q2570" s="4">
        <f t="shared" si="160"/>
        <v>107.946</v>
      </c>
      <c r="R2570" s="4">
        <f t="shared" si="161"/>
        <v>50.97</v>
      </c>
      <c r="S2570" s="4">
        <f t="shared" si="162"/>
        <v>56.975999999999999</v>
      </c>
      <c r="T2570" s="6">
        <f t="shared" si="163"/>
        <v>0.52781946528819967</v>
      </c>
    </row>
    <row r="2571" spans="1:20" ht="15.6">
      <c r="A2571" s="2">
        <v>3633</v>
      </c>
      <c r="B2571" s="10">
        <v>46366</v>
      </c>
      <c r="C2571" s="3">
        <f>YEAR(SalesDataTable[[#This Row],[Order Date]])</f>
        <v>2026</v>
      </c>
      <c r="D2571" s="13" t="str">
        <f>"Q"&amp;ROUNDUP(MONTH(SalesDataTable[[#This Row],[Order Date]])/3,0)</f>
        <v>Q4</v>
      </c>
      <c r="E2571" s="13">
        <f>MONTH(SalesDataTable[[#This Row],[Order Date]])</f>
        <v>12</v>
      </c>
      <c r="F2571" s="3" t="str">
        <f>TEXT(SalesDataTable[[#This Row],[Order Date]],"mmm")</f>
        <v>Dec</v>
      </c>
      <c r="G2571" s="3" t="s">
        <v>20</v>
      </c>
      <c r="H2571" s="3" t="s">
        <v>21</v>
      </c>
      <c r="I2571" s="3" t="s">
        <v>28</v>
      </c>
      <c r="J2571" s="3" t="s">
        <v>16</v>
      </c>
      <c r="K2571" s="3" t="s">
        <v>9</v>
      </c>
      <c r="L2571" s="3" t="s">
        <v>17</v>
      </c>
      <c r="M2571" s="7">
        <v>3</v>
      </c>
      <c r="N2571" s="4">
        <v>144.16</v>
      </c>
      <c r="O2571" s="5">
        <v>0</v>
      </c>
      <c r="P2571" s="4">
        <v>77.36</v>
      </c>
      <c r="Q2571" s="4">
        <f t="shared" si="160"/>
        <v>432.48</v>
      </c>
      <c r="R2571" s="4">
        <f t="shared" si="161"/>
        <v>232.07999999999998</v>
      </c>
      <c r="S2571" s="4">
        <f t="shared" si="162"/>
        <v>200.40000000000003</v>
      </c>
      <c r="T2571" s="6">
        <f t="shared" si="163"/>
        <v>0.46337402885682583</v>
      </c>
    </row>
    <row r="2572" spans="1:20" ht="15.6">
      <c r="A2572" s="2">
        <v>4</v>
      </c>
      <c r="B2572" s="10">
        <v>46367</v>
      </c>
      <c r="C2572" s="3">
        <f>YEAR(SalesDataTable[[#This Row],[Order Date]])</f>
        <v>2026</v>
      </c>
      <c r="D2572" s="13" t="str">
        <f>"Q"&amp;ROUNDUP(MONTH(SalesDataTable[[#This Row],[Order Date]])/3,0)</f>
        <v>Q4</v>
      </c>
      <c r="E2572" s="13">
        <f>MONTH(SalesDataTable[[#This Row],[Order Date]])</f>
        <v>12</v>
      </c>
      <c r="F2572" s="3" t="str">
        <f>TEXT(SalesDataTable[[#This Row],[Order Date]],"mmm")</f>
        <v>Dec</v>
      </c>
      <c r="G2572" s="3" t="s">
        <v>20</v>
      </c>
      <c r="H2572" s="3" t="s">
        <v>21</v>
      </c>
      <c r="I2572" s="3" t="s">
        <v>2</v>
      </c>
      <c r="J2572" s="3" t="s">
        <v>13</v>
      </c>
      <c r="K2572" s="3" t="s">
        <v>4</v>
      </c>
      <c r="L2572" s="3" t="s">
        <v>30</v>
      </c>
      <c r="M2572" s="7">
        <v>1</v>
      </c>
      <c r="N2572" s="4">
        <v>102.98</v>
      </c>
      <c r="O2572" s="5">
        <v>0.1</v>
      </c>
      <c r="P2572" s="4">
        <v>51.45</v>
      </c>
      <c r="Q2572" s="4">
        <f t="shared" si="160"/>
        <v>92.682000000000002</v>
      </c>
      <c r="R2572" s="4">
        <f t="shared" si="161"/>
        <v>51.45</v>
      </c>
      <c r="S2572" s="4">
        <f t="shared" si="162"/>
        <v>41.231999999999999</v>
      </c>
      <c r="T2572" s="6">
        <f t="shared" si="163"/>
        <v>0.4448760277076455</v>
      </c>
    </row>
    <row r="2573" spans="1:20" ht="15.6">
      <c r="A2573" s="2">
        <v>70</v>
      </c>
      <c r="B2573" s="10">
        <v>46367</v>
      </c>
      <c r="C2573" s="3">
        <f>YEAR(SalesDataTable[[#This Row],[Order Date]])</f>
        <v>2026</v>
      </c>
      <c r="D2573" s="13" t="str">
        <f>"Q"&amp;ROUNDUP(MONTH(SalesDataTable[[#This Row],[Order Date]])/3,0)</f>
        <v>Q4</v>
      </c>
      <c r="E2573" s="13">
        <f>MONTH(SalesDataTable[[#This Row],[Order Date]])</f>
        <v>12</v>
      </c>
      <c r="F2573" s="3" t="str">
        <f>TEXT(SalesDataTable[[#This Row],[Order Date]],"mmm")</f>
        <v>Dec</v>
      </c>
      <c r="G2573" s="3" t="s">
        <v>20</v>
      </c>
      <c r="H2573" s="3" t="s">
        <v>47</v>
      </c>
      <c r="I2573" s="3" t="s">
        <v>2</v>
      </c>
      <c r="J2573" s="3" t="s">
        <v>13</v>
      </c>
      <c r="K2573" s="3" t="s">
        <v>34</v>
      </c>
      <c r="L2573" s="3" t="s">
        <v>38</v>
      </c>
      <c r="M2573" s="7">
        <v>2</v>
      </c>
      <c r="N2573" s="4">
        <v>122.49</v>
      </c>
      <c r="O2573" s="5">
        <v>0.15</v>
      </c>
      <c r="P2573" s="4">
        <v>70.930000000000007</v>
      </c>
      <c r="Q2573" s="4">
        <f t="shared" si="160"/>
        <v>208.23299999999998</v>
      </c>
      <c r="R2573" s="4">
        <f t="shared" si="161"/>
        <v>141.86000000000001</v>
      </c>
      <c r="S2573" s="4">
        <f t="shared" si="162"/>
        <v>66.372999999999962</v>
      </c>
      <c r="T2573" s="6">
        <f t="shared" si="163"/>
        <v>0.31874390706564265</v>
      </c>
    </row>
    <row r="2574" spans="1:20" ht="15.6">
      <c r="A2574" s="2">
        <v>948</v>
      </c>
      <c r="B2574" s="10">
        <v>46367</v>
      </c>
      <c r="C2574" s="3">
        <f>YEAR(SalesDataTable[[#This Row],[Order Date]])</f>
        <v>2026</v>
      </c>
      <c r="D2574" s="13" t="str">
        <f>"Q"&amp;ROUNDUP(MONTH(SalesDataTable[[#This Row],[Order Date]])/3,0)</f>
        <v>Q4</v>
      </c>
      <c r="E2574" s="13">
        <f>MONTH(SalesDataTable[[#This Row],[Order Date]])</f>
        <v>12</v>
      </c>
      <c r="F2574" s="3" t="str">
        <f>TEXT(SalesDataTable[[#This Row],[Order Date]],"mmm")</f>
        <v>Dec</v>
      </c>
      <c r="G2574" s="3" t="s">
        <v>6</v>
      </c>
      <c r="H2574" s="3" t="s">
        <v>41</v>
      </c>
      <c r="I2574" s="3" t="s">
        <v>28</v>
      </c>
      <c r="J2574" s="3" t="s">
        <v>13</v>
      </c>
      <c r="K2574" s="3" t="s">
        <v>9</v>
      </c>
      <c r="L2574" s="3" t="s">
        <v>17</v>
      </c>
      <c r="M2574" s="7">
        <v>1</v>
      </c>
      <c r="N2574" s="4">
        <v>141.74</v>
      </c>
      <c r="O2574" s="5">
        <v>0.15</v>
      </c>
      <c r="P2574" s="4">
        <v>78.97</v>
      </c>
      <c r="Q2574" s="4">
        <f t="shared" si="160"/>
        <v>120.479</v>
      </c>
      <c r="R2574" s="4">
        <f t="shared" si="161"/>
        <v>78.97</v>
      </c>
      <c r="S2574" s="4">
        <f t="shared" si="162"/>
        <v>41.509</v>
      </c>
      <c r="T2574" s="6">
        <f t="shared" si="163"/>
        <v>0.34453307215365336</v>
      </c>
    </row>
    <row r="2575" spans="1:20" ht="15.6">
      <c r="A2575" s="2">
        <v>1957</v>
      </c>
      <c r="B2575" s="10">
        <v>46367</v>
      </c>
      <c r="C2575" s="3">
        <f>YEAR(SalesDataTable[[#This Row],[Order Date]])</f>
        <v>2026</v>
      </c>
      <c r="D2575" s="13" t="str">
        <f>"Q"&amp;ROUNDUP(MONTH(SalesDataTable[[#This Row],[Order Date]])/3,0)</f>
        <v>Q4</v>
      </c>
      <c r="E2575" s="13">
        <f>MONTH(SalesDataTable[[#This Row],[Order Date]])</f>
        <v>12</v>
      </c>
      <c r="F2575" s="3" t="str">
        <f>TEXT(SalesDataTable[[#This Row],[Order Date]],"mmm")</f>
        <v>Dec</v>
      </c>
      <c r="G2575" s="3" t="s">
        <v>20</v>
      </c>
      <c r="H2575" s="3" t="s">
        <v>31</v>
      </c>
      <c r="I2575" s="3" t="s">
        <v>2</v>
      </c>
      <c r="J2575" s="3" t="s">
        <v>3</v>
      </c>
      <c r="K2575" s="3" t="s">
        <v>4</v>
      </c>
      <c r="L2575" s="3" t="s">
        <v>26</v>
      </c>
      <c r="M2575" s="7">
        <v>6</v>
      </c>
      <c r="N2575" s="4">
        <v>39.44</v>
      </c>
      <c r="O2575" s="5">
        <v>0.1</v>
      </c>
      <c r="P2575" s="4">
        <v>16.89</v>
      </c>
      <c r="Q2575" s="4">
        <f t="shared" si="160"/>
        <v>212.976</v>
      </c>
      <c r="R2575" s="4">
        <f t="shared" si="161"/>
        <v>101.34</v>
      </c>
      <c r="S2575" s="4">
        <f t="shared" si="162"/>
        <v>111.636</v>
      </c>
      <c r="T2575" s="6">
        <f t="shared" si="163"/>
        <v>0.52417173766058145</v>
      </c>
    </row>
    <row r="2576" spans="1:20" ht="15.6">
      <c r="A2576" s="2">
        <v>3097</v>
      </c>
      <c r="B2576" s="10">
        <v>46367</v>
      </c>
      <c r="C2576" s="3">
        <f>YEAR(SalesDataTable[[#This Row],[Order Date]])</f>
        <v>2026</v>
      </c>
      <c r="D2576" s="13" t="str">
        <f>"Q"&amp;ROUNDUP(MONTH(SalesDataTable[[#This Row],[Order Date]])/3,0)</f>
        <v>Q4</v>
      </c>
      <c r="E2576" s="13">
        <f>MONTH(SalesDataTable[[#This Row],[Order Date]])</f>
        <v>12</v>
      </c>
      <c r="F2576" s="3" t="str">
        <f>TEXT(SalesDataTable[[#This Row],[Order Date]],"mmm")</f>
        <v>Dec</v>
      </c>
      <c r="G2576" s="3" t="s">
        <v>11</v>
      </c>
      <c r="H2576" s="3" t="s">
        <v>18</v>
      </c>
      <c r="I2576" s="3" t="s">
        <v>19</v>
      </c>
      <c r="J2576" s="3" t="s">
        <v>3</v>
      </c>
      <c r="K2576" s="3" t="s">
        <v>4</v>
      </c>
      <c r="L2576" s="3" t="s">
        <v>22</v>
      </c>
      <c r="M2576" s="7">
        <v>1</v>
      </c>
      <c r="N2576" s="4">
        <v>49.64</v>
      </c>
      <c r="O2576" s="5">
        <v>0.1</v>
      </c>
      <c r="P2576" s="4">
        <v>22</v>
      </c>
      <c r="Q2576" s="4">
        <f t="shared" si="160"/>
        <v>44.676000000000002</v>
      </c>
      <c r="R2576" s="4">
        <f t="shared" si="161"/>
        <v>22</v>
      </c>
      <c r="S2576" s="4">
        <f t="shared" si="162"/>
        <v>22.676000000000002</v>
      </c>
      <c r="T2576" s="6">
        <f t="shared" si="163"/>
        <v>0.50756558331094992</v>
      </c>
    </row>
    <row r="2577" spans="1:20" ht="15.6">
      <c r="A2577" s="2">
        <v>3649</v>
      </c>
      <c r="B2577" s="10">
        <v>46367</v>
      </c>
      <c r="C2577" s="3">
        <f>YEAR(SalesDataTable[[#This Row],[Order Date]])</f>
        <v>2026</v>
      </c>
      <c r="D2577" s="13" t="str">
        <f>"Q"&amp;ROUNDUP(MONTH(SalesDataTable[[#This Row],[Order Date]])/3,0)</f>
        <v>Q4</v>
      </c>
      <c r="E2577" s="13">
        <f>MONTH(SalesDataTable[[#This Row],[Order Date]])</f>
        <v>12</v>
      </c>
      <c r="F2577" s="3" t="str">
        <f>TEXT(SalesDataTable[[#This Row],[Order Date]],"mmm")</f>
        <v>Dec</v>
      </c>
      <c r="G2577" s="3" t="s">
        <v>11</v>
      </c>
      <c r="H2577" s="3" t="s">
        <v>12</v>
      </c>
      <c r="I2577" s="3" t="s">
        <v>2</v>
      </c>
      <c r="J2577" s="3" t="s">
        <v>13</v>
      </c>
      <c r="K2577" s="3" t="s">
        <v>14</v>
      </c>
      <c r="L2577" s="3" t="s">
        <v>48</v>
      </c>
      <c r="M2577" s="7">
        <v>1</v>
      </c>
      <c r="N2577" s="4">
        <v>164.29</v>
      </c>
      <c r="O2577" s="5">
        <v>0.05</v>
      </c>
      <c r="P2577" s="4">
        <v>88.66</v>
      </c>
      <c r="Q2577" s="4">
        <f t="shared" si="160"/>
        <v>156.07549999999998</v>
      </c>
      <c r="R2577" s="4">
        <f t="shared" si="161"/>
        <v>88.66</v>
      </c>
      <c r="S2577" s="4">
        <f t="shared" si="162"/>
        <v>67.41549999999998</v>
      </c>
      <c r="T2577" s="6">
        <f t="shared" si="163"/>
        <v>0.43194159237035917</v>
      </c>
    </row>
    <row r="2578" spans="1:20" ht="15.6">
      <c r="A2578" s="2">
        <v>3963</v>
      </c>
      <c r="B2578" s="10">
        <v>46367</v>
      </c>
      <c r="C2578" s="3">
        <f>YEAR(SalesDataTable[[#This Row],[Order Date]])</f>
        <v>2026</v>
      </c>
      <c r="D2578" s="13" t="str">
        <f>"Q"&amp;ROUNDUP(MONTH(SalesDataTable[[#This Row],[Order Date]])/3,0)</f>
        <v>Q4</v>
      </c>
      <c r="E2578" s="13">
        <f>MONTH(SalesDataTable[[#This Row],[Order Date]])</f>
        <v>12</v>
      </c>
      <c r="F2578" s="3" t="str">
        <f>TEXT(SalesDataTable[[#This Row],[Order Date]],"mmm")</f>
        <v>Dec</v>
      </c>
      <c r="G2578" s="3" t="s">
        <v>20</v>
      </c>
      <c r="H2578" s="3" t="s">
        <v>33</v>
      </c>
      <c r="I2578" s="3" t="s">
        <v>2</v>
      </c>
      <c r="J2578" s="3" t="s">
        <v>3</v>
      </c>
      <c r="K2578" s="3" t="s">
        <v>14</v>
      </c>
      <c r="L2578" s="3" t="s">
        <v>15</v>
      </c>
      <c r="M2578" s="7">
        <v>1</v>
      </c>
      <c r="N2578" s="4">
        <v>35.81</v>
      </c>
      <c r="O2578" s="5">
        <v>0</v>
      </c>
      <c r="P2578" s="4">
        <v>13.28</v>
      </c>
      <c r="Q2578" s="4">
        <f t="shared" si="160"/>
        <v>35.81</v>
      </c>
      <c r="R2578" s="4">
        <f t="shared" si="161"/>
        <v>13.28</v>
      </c>
      <c r="S2578" s="4">
        <f t="shared" si="162"/>
        <v>22.53</v>
      </c>
      <c r="T2578" s="6">
        <f t="shared" si="163"/>
        <v>0.62915386763473891</v>
      </c>
    </row>
    <row r="2579" spans="1:20" ht="15.6">
      <c r="A2579" s="2">
        <v>4305</v>
      </c>
      <c r="B2579" s="10">
        <v>46367</v>
      </c>
      <c r="C2579" s="3">
        <f>YEAR(SalesDataTable[[#This Row],[Order Date]])</f>
        <v>2026</v>
      </c>
      <c r="D2579" s="13" t="str">
        <f>"Q"&amp;ROUNDUP(MONTH(SalesDataTable[[#This Row],[Order Date]])/3,0)</f>
        <v>Q4</v>
      </c>
      <c r="E2579" s="13">
        <f>MONTH(SalesDataTable[[#This Row],[Order Date]])</f>
        <v>12</v>
      </c>
      <c r="F2579" s="3" t="str">
        <f>TEXT(SalesDataTable[[#This Row],[Order Date]],"mmm")</f>
        <v>Dec</v>
      </c>
      <c r="G2579" s="3" t="s">
        <v>0</v>
      </c>
      <c r="H2579" s="3" t="s">
        <v>36</v>
      </c>
      <c r="I2579" s="3" t="s">
        <v>19</v>
      </c>
      <c r="J2579" s="3" t="s">
        <v>13</v>
      </c>
      <c r="K2579" s="3" t="s">
        <v>34</v>
      </c>
      <c r="L2579" s="3" t="s">
        <v>35</v>
      </c>
      <c r="M2579" s="7">
        <v>1</v>
      </c>
      <c r="N2579" s="4">
        <v>41.31</v>
      </c>
      <c r="O2579" s="5">
        <v>0.05</v>
      </c>
      <c r="P2579" s="4">
        <v>14.56</v>
      </c>
      <c r="Q2579" s="4">
        <f t="shared" si="160"/>
        <v>39.244500000000002</v>
      </c>
      <c r="R2579" s="4">
        <f t="shared" si="161"/>
        <v>14.56</v>
      </c>
      <c r="S2579" s="4">
        <f t="shared" si="162"/>
        <v>24.6845</v>
      </c>
      <c r="T2579" s="6">
        <f t="shared" si="163"/>
        <v>0.62899259768884808</v>
      </c>
    </row>
    <row r="2580" spans="1:20" ht="15.6">
      <c r="A2580" s="2">
        <v>4942</v>
      </c>
      <c r="B2580" s="10">
        <v>46367</v>
      </c>
      <c r="C2580" s="3">
        <f>YEAR(SalesDataTable[[#This Row],[Order Date]])</f>
        <v>2026</v>
      </c>
      <c r="D2580" s="13" t="str">
        <f>"Q"&amp;ROUNDUP(MONTH(SalesDataTable[[#This Row],[Order Date]])/3,0)</f>
        <v>Q4</v>
      </c>
      <c r="E2580" s="13">
        <f>MONTH(SalesDataTable[[#This Row],[Order Date]])</f>
        <v>12</v>
      </c>
      <c r="F2580" s="3" t="str">
        <f>TEXT(SalesDataTable[[#This Row],[Order Date]],"mmm")</f>
        <v>Dec</v>
      </c>
      <c r="G2580" s="3" t="s">
        <v>20</v>
      </c>
      <c r="H2580" s="3" t="s">
        <v>47</v>
      </c>
      <c r="I2580" s="3" t="s">
        <v>28</v>
      </c>
      <c r="J2580" s="3" t="s">
        <v>13</v>
      </c>
      <c r="K2580" s="3" t="s">
        <v>14</v>
      </c>
      <c r="L2580" s="3" t="s">
        <v>15</v>
      </c>
      <c r="M2580" s="7">
        <v>3</v>
      </c>
      <c r="N2580" s="4">
        <v>36.6</v>
      </c>
      <c r="O2580" s="5">
        <v>0.15</v>
      </c>
      <c r="P2580" s="4">
        <v>13.95</v>
      </c>
      <c r="Q2580" s="4">
        <f t="shared" si="160"/>
        <v>93.330000000000013</v>
      </c>
      <c r="R2580" s="4">
        <f t="shared" si="161"/>
        <v>41.849999999999994</v>
      </c>
      <c r="S2580" s="4">
        <f t="shared" si="162"/>
        <v>51.480000000000018</v>
      </c>
      <c r="T2580" s="6">
        <f t="shared" si="163"/>
        <v>0.55159112825458068</v>
      </c>
    </row>
    <row r="2581" spans="1:20" ht="15.6">
      <c r="A2581" s="2">
        <v>19</v>
      </c>
      <c r="B2581" s="10">
        <v>46368</v>
      </c>
      <c r="C2581" s="3">
        <f>YEAR(SalesDataTable[[#This Row],[Order Date]])</f>
        <v>2026</v>
      </c>
      <c r="D2581" s="13" t="str">
        <f>"Q"&amp;ROUNDUP(MONTH(SalesDataTable[[#This Row],[Order Date]])/3,0)</f>
        <v>Q4</v>
      </c>
      <c r="E2581" s="13">
        <f>MONTH(SalesDataTable[[#This Row],[Order Date]])</f>
        <v>12</v>
      </c>
      <c r="F2581" s="3" t="str">
        <f>TEXT(SalesDataTable[[#This Row],[Order Date]],"mmm")</f>
        <v>Dec</v>
      </c>
      <c r="G2581" s="3" t="s">
        <v>6</v>
      </c>
      <c r="H2581" s="3" t="s">
        <v>7</v>
      </c>
      <c r="I2581" s="3" t="s">
        <v>2</v>
      </c>
      <c r="J2581" s="3" t="s">
        <v>13</v>
      </c>
      <c r="K2581" s="3" t="s">
        <v>4</v>
      </c>
      <c r="L2581" s="3" t="s">
        <v>22</v>
      </c>
      <c r="M2581" s="7">
        <v>5</v>
      </c>
      <c r="N2581" s="4">
        <v>49.59</v>
      </c>
      <c r="O2581" s="5">
        <v>0</v>
      </c>
      <c r="P2581" s="4">
        <v>22.63</v>
      </c>
      <c r="Q2581" s="4">
        <f t="shared" si="160"/>
        <v>247.95000000000002</v>
      </c>
      <c r="R2581" s="4">
        <f t="shared" si="161"/>
        <v>113.14999999999999</v>
      </c>
      <c r="S2581" s="4">
        <f t="shared" si="162"/>
        <v>134.80000000000001</v>
      </c>
      <c r="T2581" s="6">
        <f t="shared" si="163"/>
        <v>0.54365799556362171</v>
      </c>
    </row>
    <row r="2582" spans="1:20" ht="15.6">
      <c r="A2582" s="2">
        <v>4963</v>
      </c>
      <c r="B2582" s="10">
        <v>46368</v>
      </c>
      <c r="C2582" s="3">
        <f>YEAR(SalesDataTable[[#This Row],[Order Date]])</f>
        <v>2026</v>
      </c>
      <c r="D2582" s="13" t="str">
        <f>"Q"&amp;ROUNDUP(MONTH(SalesDataTable[[#This Row],[Order Date]])/3,0)</f>
        <v>Q4</v>
      </c>
      <c r="E2582" s="13">
        <f>MONTH(SalesDataTable[[#This Row],[Order Date]])</f>
        <v>12</v>
      </c>
      <c r="F2582" s="3" t="str">
        <f>TEXT(SalesDataTable[[#This Row],[Order Date]],"mmm")</f>
        <v>Dec</v>
      </c>
      <c r="G2582" s="3" t="s">
        <v>0</v>
      </c>
      <c r="H2582" s="3" t="s">
        <v>1</v>
      </c>
      <c r="I2582" s="3" t="s">
        <v>2</v>
      </c>
      <c r="J2582" s="3" t="s">
        <v>13</v>
      </c>
      <c r="K2582" s="3" t="s">
        <v>9</v>
      </c>
      <c r="L2582" s="3" t="s">
        <v>46</v>
      </c>
      <c r="M2582" s="7">
        <v>5</v>
      </c>
      <c r="N2582" s="4">
        <v>72.3</v>
      </c>
      <c r="O2582" s="5">
        <v>0.05</v>
      </c>
      <c r="P2582" s="4">
        <v>31.73</v>
      </c>
      <c r="Q2582" s="4">
        <f t="shared" si="160"/>
        <v>343.42500000000001</v>
      </c>
      <c r="R2582" s="4">
        <f t="shared" si="161"/>
        <v>158.65</v>
      </c>
      <c r="S2582" s="4">
        <f t="shared" si="162"/>
        <v>184.77500000000001</v>
      </c>
      <c r="T2582" s="6">
        <f t="shared" si="163"/>
        <v>0.53803596127247577</v>
      </c>
    </row>
    <row r="2583" spans="1:20" ht="15.6">
      <c r="A2583" s="2">
        <v>5110</v>
      </c>
      <c r="B2583" s="10">
        <v>46368</v>
      </c>
      <c r="C2583" s="3">
        <f>YEAR(SalesDataTable[[#This Row],[Order Date]])</f>
        <v>2026</v>
      </c>
      <c r="D2583" s="13" t="str">
        <f>"Q"&amp;ROUNDUP(MONTH(SalesDataTable[[#This Row],[Order Date]])/3,0)</f>
        <v>Q4</v>
      </c>
      <c r="E2583" s="13">
        <f>MONTH(SalesDataTable[[#This Row],[Order Date]])</f>
        <v>12</v>
      </c>
      <c r="F2583" s="3" t="str">
        <f>TEXT(SalesDataTable[[#This Row],[Order Date]],"mmm")</f>
        <v>Dec</v>
      </c>
      <c r="G2583" s="3" t="s">
        <v>20</v>
      </c>
      <c r="H2583" s="3" t="s">
        <v>21</v>
      </c>
      <c r="I2583" s="3" t="s">
        <v>2</v>
      </c>
      <c r="J2583" s="3" t="s">
        <v>13</v>
      </c>
      <c r="K2583" s="3" t="s">
        <v>4</v>
      </c>
      <c r="L2583" s="3" t="s">
        <v>22</v>
      </c>
      <c r="M2583" s="7">
        <v>1</v>
      </c>
      <c r="N2583" s="4">
        <v>51.57</v>
      </c>
      <c r="O2583" s="5">
        <v>0.1</v>
      </c>
      <c r="P2583" s="4">
        <v>23.11</v>
      </c>
      <c r="Q2583" s="4">
        <f t="shared" si="160"/>
        <v>46.413000000000004</v>
      </c>
      <c r="R2583" s="4">
        <f t="shared" si="161"/>
        <v>23.11</v>
      </c>
      <c r="S2583" s="4">
        <f t="shared" si="162"/>
        <v>23.303000000000004</v>
      </c>
      <c r="T2583" s="6">
        <f t="shared" si="163"/>
        <v>0.5020791588563549</v>
      </c>
    </row>
    <row r="2584" spans="1:20" ht="15.6">
      <c r="A2584" s="2">
        <v>10</v>
      </c>
      <c r="B2584" s="10">
        <v>46369</v>
      </c>
      <c r="C2584" s="3">
        <f>YEAR(SalesDataTable[[#This Row],[Order Date]])</f>
        <v>2026</v>
      </c>
      <c r="D2584" s="13" t="str">
        <f>"Q"&amp;ROUNDUP(MONTH(SalesDataTable[[#This Row],[Order Date]])/3,0)</f>
        <v>Q4</v>
      </c>
      <c r="E2584" s="13">
        <f>MONTH(SalesDataTable[[#This Row],[Order Date]])</f>
        <v>12</v>
      </c>
      <c r="F2584" s="3" t="str">
        <f>TEXT(SalesDataTable[[#This Row],[Order Date]],"mmm")</f>
        <v>Dec</v>
      </c>
      <c r="G2584" s="3" t="s">
        <v>0</v>
      </c>
      <c r="H2584" s="3" t="s">
        <v>1</v>
      </c>
      <c r="I2584" s="3" t="s">
        <v>2</v>
      </c>
      <c r="J2584" s="3" t="s">
        <v>3</v>
      </c>
      <c r="K2584" s="3" t="s">
        <v>14</v>
      </c>
      <c r="L2584" s="3" t="s">
        <v>15</v>
      </c>
      <c r="M2584" s="7">
        <v>3</v>
      </c>
      <c r="N2584" s="4">
        <v>35.380000000000003</v>
      </c>
      <c r="O2584" s="5">
        <v>0</v>
      </c>
      <c r="P2584" s="4">
        <v>13.51</v>
      </c>
      <c r="Q2584" s="4">
        <f t="shared" si="160"/>
        <v>106.14000000000001</v>
      </c>
      <c r="R2584" s="4">
        <f t="shared" si="161"/>
        <v>40.53</v>
      </c>
      <c r="S2584" s="4">
        <f t="shared" si="162"/>
        <v>65.610000000000014</v>
      </c>
      <c r="T2584" s="6">
        <f t="shared" si="163"/>
        <v>0.61814584511023185</v>
      </c>
    </row>
    <row r="2585" spans="1:20" ht="15.6">
      <c r="A2585" s="2">
        <v>216</v>
      </c>
      <c r="B2585" s="10">
        <v>46369</v>
      </c>
      <c r="C2585" s="3">
        <f>YEAR(SalesDataTable[[#This Row],[Order Date]])</f>
        <v>2026</v>
      </c>
      <c r="D2585" s="13" t="str">
        <f>"Q"&amp;ROUNDUP(MONTH(SalesDataTable[[#This Row],[Order Date]])/3,0)</f>
        <v>Q4</v>
      </c>
      <c r="E2585" s="13">
        <f>MONTH(SalesDataTable[[#This Row],[Order Date]])</f>
        <v>12</v>
      </c>
      <c r="F2585" s="3" t="str">
        <f>TEXT(SalesDataTable[[#This Row],[Order Date]],"mmm")</f>
        <v>Dec</v>
      </c>
      <c r="G2585" s="3" t="s">
        <v>11</v>
      </c>
      <c r="H2585" s="3" t="s">
        <v>12</v>
      </c>
      <c r="I2585" s="3" t="s">
        <v>2</v>
      </c>
      <c r="J2585" s="3" t="s">
        <v>16</v>
      </c>
      <c r="K2585" s="3" t="s">
        <v>4</v>
      </c>
      <c r="L2585" s="3" t="s">
        <v>5</v>
      </c>
      <c r="M2585" s="7">
        <v>1</v>
      </c>
      <c r="N2585" s="4">
        <v>83.08</v>
      </c>
      <c r="O2585" s="5">
        <v>0.15</v>
      </c>
      <c r="P2585" s="4">
        <v>42.91</v>
      </c>
      <c r="Q2585" s="4">
        <f t="shared" si="160"/>
        <v>70.617999999999995</v>
      </c>
      <c r="R2585" s="4">
        <f t="shared" si="161"/>
        <v>42.91</v>
      </c>
      <c r="S2585" s="4">
        <f t="shared" si="162"/>
        <v>27.707999999999998</v>
      </c>
      <c r="T2585" s="6">
        <f t="shared" si="163"/>
        <v>0.39236455294684075</v>
      </c>
    </row>
    <row r="2586" spans="1:20" ht="15.6">
      <c r="A2586" s="2">
        <v>1937</v>
      </c>
      <c r="B2586" s="10">
        <v>46369</v>
      </c>
      <c r="C2586" s="3">
        <f>YEAR(SalesDataTable[[#This Row],[Order Date]])</f>
        <v>2026</v>
      </c>
      <c r="D2586" s="13" t="str">
        <f>"Q"&amp;ROUNDUP(MONTH(SalesDataTable[[#This Row],[Order Date]])/3,0)</f>
        <v>Q4</v>
      </c>
      <c r="E2586" s="13">
        <f>MONTH(SalesDataTable[[#This Row],[Order Date]])</f>
        <v>12</v>
      </c>
      <c r="F2586" s="3" t="str">
        <f>TEXT(SalesDataTable[[#This Row],[Order Date]],"mmm")</f>
        <v>Dec</v>
      </c>
      <c r="G2586" s="3" t="s">
        <v>6</v>
      </c>
      <c r="H2586" s="3" t="s">
        <v>43</v>
      </c>
      <c r="I2586" s="3" t="s">
        <v>8</v>
      </c>
      <c r="J2586" s="3" t="s">
        <v>16</v>
      </c>
      <c r="K2586" s="3" t="s">
        <v>23</v>
      </c>
      <c r="L2586" s="3" t="s">
        <v>51</v>
      </c>
      <c r="M2586" s="7">
        <v>3</v>
      </c>
      <c r="N2586" s="4">
        <v>120.5</v>
      </c>
      <c r="O2586" s="5">
        <v>0.15</v>
      </c>
      <c r="P2586" s="4">
        <v>61.44</v>
      </c>
      <c r="Q2586" s="4">
        <f t="shared" si="160"/>
        <v>307.27499999999998</v>
      </c>
      <c r="R2586" s="4">
        <f t="shared" si="161"/>
        <v>184.32</v>
      </c>
      <c r="S2586" s="4">
        <f t="shared" si="162"/>
        <v>122.95499999999998</v>
      </c>
      <c r="T2586" s="6">
        <f t="shared" si="163"/>
        <v>0.40014644862094212</v>
      </c>
    </row>
    <row r="2587" spans="1:20" ht="15.6">
      <c r="A2587" s="2">
        <v>4720</v>
      </c>
      <c r="B2587" s="10">
        <v>46369</v>
      </c>
      <c r="C2587" s="3">
        <f>YEAR(SalesDataTable[[#This Row],[Order Date]])</f>
        <v>2026</v>
      </c>
      <c r="D2587" s="13" t="str">
        <f>"Q"&amp;ROUNDUP(MONTH(SalesDataTable[[#This Row],[Order Date]])/3,0)</f>
        <v>Q4</v>
      </c>
      <c r="E2587" s="13">
        <f>MONTH(SalesDataTable[[#This Row],[Order Date]])</f>
        <v>12</v>
      </c>
      <c r="F2587" s="3" t="str">
        <f>TEXT(SalesDataTable[[#This Row],[Order Date]],"mmm")</f>
        <v>Dec</v>
      </c>
      <c r="G2587" s="3" t="s">
        <v>0</v>
      </c>
      <c r="H2587" s="3" t="s">
        <v>1</v>
      </c>
      <c r="I2587" s="3" t="s">
        <v>2</v>
      </c>
      <c r="J2587" s="3" t="s">
        <v>13</v>
      </c>
      <c r="K2587" s="3" t="s">
        <v>9</v>
      </c>
      <c r="L2587" s="3" t="s">
        <v>46</v>
      </c>
      <c r="M2587" s="7">
        <v>3</v>
      </c>
      <c r="N2587" s="4">
        <v>73.040000000000006</v>
      </c>
      <c r="O2587" s="5">
        <v>0.1</v>
      </c>
      <c r="P2587" s="4">
        <v>31.78</v>
      </c>
      <c r="Q2587" s="4">
        <f t="shared" si="160"/>
        <v>197.208</v>
      </c>
      <c r="R2587" s="4">
        <f t="shared" si="161"/>
        <v>95.34</v>
      </c>
      <c r="S2587" s="4">
        <f t="shared" si="162"/>
        <v>101.86799999999999</v>
      </c>
      <c r="T2587" s="6">
        <f t="shared" si="163"/>
        <v>0.51655105269563095</v>
      </c>
    </row>
    <row r="2588" spans="1:20" ht="15.6">
      <c r="A2588" s="2">
        <v>91</v>
      </c>
      <c r="B2588" s="10">
        <v>46370</v>
      </c>
      <c r="C2588" s="3">
        <f>YEAR(SalesDataTable[[#This Row],[Order Date]])</f>
        <v>2026</v>
      </c>
      <c r="D2588" s="13" t="str">
        <f>"Q"&amp;ROUNDUP(MONTH(SalesDataTable[[#This Row],[Order Date]])/3,0)</f>
        <v>Q4</v>
      </c>
      <c r="E2588" s="13">
        <f>MONTH(SalesDataTable[[#This Row],[Order Date]])</f>
        <v>12</v>
      </c>
      <c r="F2588" s="3" t="str">
        <f>TEXT(SalesDataTable[[#This Row],[Order Date]],"mmm")</f>
        <v>Dec</v>
      </c>
      <c r="G2588" s="3" t="s">
        <v>6</v>
      </c>
      <c r="H2588" s="3" t="s">
        <v>7</v>
      </c>
      <c r="I2588" s="3" t="s">
        <v>2</v>
      </c>
      <c r="J2588" s="3" t="s">
        <v>3</v>
      </c>
      <c r="K2588" s="3" t="s">
        <v>23</v>
      </c>
      <c r="L2588" s="3" t="s">
        <v>24</v>
      </c>
      <c r="M2588" s="7">
        <v>2</v>
      </c>
      <c r="N2588" s="4">
        <v>339.95</v>
      </c>
      <c r="O2588" s="5">
        <v>0</v>
      </c>
      <c r="P2588" s="4">
        <v>195.78</v>
      </c>
      <c r="Q2588" s="4">
        <f t="shared" si="160"/>
        <v>679.9</v>
      </c>
      <c r="R2588" s="4">
        <f t="shared" si="161"/>
        <v>391.56</v>
      </c>
      <c r="S2588" s="4">
        <f t="shared" si="162"/>
        <v>288.33999999999997</v>
      </c>
      <c r="T2588" s="6">
        <f t="shared" si="163"/>
        <v>0.42409177820267685</v>
      </c>
    </row>
    <row r="2589" spans="1:20" ht="15.6">
      <c r="A2589" s="2">
        <v>505</v>
      </c>
      <c r="B2589" s="10">
        <v>46370</v>
      </c>
      <c r="C2589" s="3">
        <f>YEAR(SalesDataTable[[#This Row],[Order Date]])</f>
        <v>2026</v>
      </c>
      <c r="D2589" s="13" t="str">
        <f>"Q"&amp;ROUNDUP(MONTH(SalesDataTable[[#This Row],[Order Date]])/3,0)</f>
        <v>Q4</v>
      </c>
      <c r="E2589" s="13">
        <f>MONTH(SalesDataTable[[#This Row],[Order Date]])</f>
        <v>12</v>
      </c>
      <c r="F2589" s="3" t="str">
        <f>TEXT(SalesDataTable[[#This Row],[Order Date]],"mmm")</f>
        <v>Dec</v>
      </c>
      <c r="G2589" s="3" t="s">
        <v>0</v>
      </c>
      <c r="H2589" s="3" t="s">
        <v>50</v>
      </c>
      <c r="I2589" s="3" t="s">
        <v>28</v>
      </c>
      <c r="J2589" s="3" t="s">
        <v>3</v>
      </c>
      <c r="K2589" s="3" t="s">
        <v>23</v>
      </c>
      <c r="L2589" s="3" t="s">
        <v>29</v>
      </c>
      <c r="M2589" s="7">
        <v>2</v>
      </c>
      <c r="N2589" s="4">
        <v>199.43</v>
      </c>
      <c r="O2589" s="5">
        <v>0.05</v>
      </c>
      <c r="P2589" s="4">
        <v>106.58</v>
      </c>
      <c r="Q2589" s="4">
        <f t="shared" si="160"/>
        <v>378.91699999999997</v>
      </c>
      <c r="R2589" s="4">
        <f t="shared" si="161"/>
        <v>213.16</v>
      </c>
      <c r="S2589" s="4">
        <f t="shared" si="162"/>
        <v>165.75699999999998</v>
      </c>
      <c r="T2589" s="6">
        <f t="shared" si="163"/>
        <v>0.4374493622613923</v>
      </c>
    </row>
    <row r="2590" spans="1:20" ht="15.6">
      <c r="A2590" s="2">
        <v>640</v>
      </c>
      <c r="B2590" s="10">
        <v>46370</v>
      </c>
      <c r="C2590" s="3">
        <f>YEAR(SalesDataTable[[#This Row],[Order Date]])</f>
        <v>2026</v>
      </c>
      <c r="D2590" s="13" t="str">
        <f>"Q"&amp;ROUNDUP(MONTH(SalesDataTable[[#This Row],[Order Date]])/3,0)</f>
        <v>Q4</v>
      </c>
      <c r="E2590" s="13">
        <f>MONTH(SalesDataTable[[#This Row],[Order Date]])</f>
        <v>12</v>
      </c>
      <c r="F2590" s="3" t="str">
        <f>TEXT(SalesDataTable[[#This Row],[Order Date]],"mmm")</f>
        <v>Dec</v>
      </c>
      <c r="G2590" s="3" t="s">
        <v>0</v>
      </c>
      <c r="H2590" s="3" t="s">
        <v>50</v>
      </c>
      <c r="I2590" s="3" t="s">
        <v>2</v>
      </c>
      <c r="J2590" s="3" t="s">
        <v>3</v>
      </c>
      <c r="K2590" s="3" t="s">
        <v>34</v>
      </c>
      <c r="L2590" s="3" t="s">
        <v>45</v>
      </c>
      <c r="M2590" s="7">
        <v>2</v>
      </c>
      <c r="N2590" s="4">
        <v>51.77</v>
      </c>
      <c r="O2590" s="5">
        <v>0.05</v>
      </c>
      <c r="P2590" s="4">
        <v>21.76</v>
      </c>
      <c r="Q2590" s="4">
        <f t="shared" si="160"/>
        <v>98.363</v>
      </c>
      <c r="R2590" s="4">
        <f t="shared" si="161"/>
        <v>43.52</v>
      </c>
      <c r="S2590" s="4">
        <f t="shared" si="162"/>
        <v>54.842999999999996</v>
      </c>
      <c r="T2590" s="6">
        <f t="shared" si="163"/>
        <v>0.55755721155312465</v>
      </c>
    </row>
    <row r="2591" spans="1:20" ht="15.6">
      <c r="A2591" s="2">
        <v>1408</v>
      </c>
      <c r="B2591" s="10">
        <v>46370</v>
      </c>
      <c r="C2591" s="3">
        <f>YEAR(SalesDataTable[[#This Row],[Order Date]])</f>
        <v>2026</v>
      </c>
      <c r="D2591" s="13" t="str">
        <f>"Q"&amp;ROUNDUP(MONTH(SalesDataTable[[#This Row],[Order Date]])/3,0)</f>
        <v>Q4</v>
      </c>
      <c r="E2591" s="13">
        <f>MONTH(SalesDataTable[[#This Row],[Order Date]])</f>
        <v>12</v>
      </c>
      <c r="F2591" s="3" t="str">
        <f>TEXT(SalesDataTable[[#This Row],[Order Date]],"mmm")</f>
        <v>Dec</v>
      </c>
      <c r="G2591" s="3" t="s">
        <v>6</v>
      </c>
      <c r="H2591" s="3" t="s">
        <v>7</v>
      </c>
      <c r="I2591" s="3" t="s">
        <v>2</v>
      </c>
      <c r="J2591" s="3" t="s">
        <v>13</v>
      </c>
      <c r="K2591" s="3" t="s">
        <v>14</v>
      </c>
      <c r="L2591" s="3" t="s">
        <v>48</v>
      </c>
      <c r="M2591" s="7">
        <v>1</v>
      </c>
      <c r="N2591" s="4">
        <v>161.53</v>
      </c>
      <c r="O2591" s="5">
        <v>0</v>
      </c>
      <c r="P2591" s="4">
        <v>87.43</v>
      </c>
      <c r="Q2591" s="4">
        <f t="shared" si="160"/>
        <v>161.53</v>
      </c>
      <c r="R2591" s="4">
        <f t="shared" si="161"/>
        <v>87.43</v>
      </c>
      <c r="S2591" s="4">
        <f t="shared" si="162"/>
        <v>74.099999999999994</v>
      </c>
      <c r="T2591" s="6">
        <f t="shared" si="163"/>
        <v>0.45873831486411187</v>
      </c>
    </row>
    <row r="2592" spans="1:20" ht="15.6">
      <c r="A2592" s="2">
        <v>2074</v>
      </c>
      <c r="B2592" s="10">
        <v>46370</v>
      </c>
      <c r="C2592" s="3">
        <f>YEAR(SalesDataTable[[#This Row],[Order Date]])</f>
        <v>2026</v>
      </c>
      <c r="D2592" s="13" t="str">
        <f>"Q"&amp;ROUNDUP(MONTH(SalesDataTable[[#This Row],[Order Date]])/3,0)</f>
        <v>Q4</v>
      </c>
      <c r="E2592" s="13">
        <f>MONTH(SalesDataTable[[#This Row],[Order Date]])</f>
        <v>12</v>
      </c>
      <c r="F2592" s="3" t="str">
        <f>TEXT(SalesDataTable[[#This Row],[Order Date]],"mmm")</f>
        <v>Dec</v>
      </c>
      <c r="G2592" s="3" t="s">
        <v>6</v>
      </c>
      <c r="H2592" s="3" t="s">
        <v>43</v>
      </c>
      <c r="I2592" s="3" t="s">
        <v>8</v>
      </c>
      <c r="J2592" s="3" t="s">
        <v>16</v>
      </c>
      <c r="K2592" s="3" t="s">
        <v>9</v>
      </c>
      <c r="L2592" s="3" t="s">
        <v>17</v>
      </c>
      <c r="M2592" s="7">
        <v>4</v>
      </c>
      <c r="N2592" s="4">
        <v>145.85</v>
      </c>
      <c r="O2592" s="5">
        <v>0.1</v>
      </c>
      <c r="P2592" s="4">
        <v>79.47</v>
      </c>
      <c r="Q2592" s="4">
        <f t="shared" si="160"/>
        <v>525.05999999999995</v>
      </c>
      <c r="R2592" s="4">
        <f t="shared" si="161"/>
        <v>317.88</v>
      </c>
      <c r="S2592" s="4">
        <f t="shared" si="162"/>
        <v>207.17999999999995</v>
      </c>
      <c r="T2592" s="6">
        <f t="shared" si="163"/>
        <v>0.39458347617415146</v>
      </c>
    </row>
    <row r="2593" spans="1:20" ht="15.6">
      <c r="A2593" s="2">
        <v>2639</v>
      </c>
      <c r="B2593" s="10">
        <v>46370</v>
      </c>
      <c r="C2593" s="3">
        <f>YEAR(SalesDataTable[[#This Row],[Order Date]])</f>
        <v>2026</v>
      </c>
      <c r="D2593" s="13" t="str">
        <f>"Q"&amp;ROUNDUP(MONTH(SalesDataTable[[#This Row],[Order Date]])/3,0)</f>
        <v>Q4</v>
      </c>
      <c r="E2593" s="13">
        <f>MONTH(SalesDataTable[[#This Row],[Order Date]])</f>
        <v>12</v>
      </c>
      <c r="F2593" s="3" t="str">
        <f>TEXT(SalesDataTable[[#This Row],[Order Date]],"mmm")</f>
        <v>Dec</v>
      </c>
      <c r="G2593" s="3" t="s">
        <v>20</v>
      </c>
      <c r="H2593" s="3" t="s">
        <v>47</v>
      </c>
      <c r="I2593" s="3" t="s">
        <v>2</v>
      </c>
      <c r="J2593" s="3" t="s">
        <v>3</v>
      </c>
      <c r="K2593" s="3" t="s">
        <v>23</v>
      </c>
      <c r="L2593" s="3" t="s">
        <v>29</v>
      </c>
      <c r="M2593" s="7">
        <v>1</v>
      </c>
      <c r="N2593" s="4">
        <v>197.18</v>
      </c>
      <c r="O2593" s="5">
        <v>0</v>
      </c>
      <c r="P2593" s="4">
        <v>105.28</v>
      </c>
      <c r="Q2593" s="4">
        <f t="shared" si="160"/>
        <v>197.18</v>
      </c>
      <c r="R2593" s="4">
        <f t="shared" si="161"/>
        <v>105.28</v>
      </c>
      <c r="S2593" s="4">
        <f t="shared" si="162"/>
        <v>91.9</v>
      </c>
      <c r="T2593" s="6">
        <f t="shared" si="163"/>
        <v>0.46607160969672384</v>
      </c>
    </row>
    <row r="2594" spans="1:20" ht="15.6">
      <c r="A2594" s="2">
        <v>2694</v>
      </c>
      <c r="B2594" s="10">
        <v>46370</v>
      </c>
      <c r="C2594" s="3">
        <f>YEAR(SalesDataTable[[#This Row],[Order Date]])</f>
        <v>2026</v>
      </c>
      <c r="D2594" s="13" t="str">
        <f>"Q"&amp;ROUNDUP(MONTH(SalesDataTable[[#This Row],[Order Date]])/3,0)</f>
        <v>Q4</v>
      </c>
      <c r="E2594" s="13">
        <f>MONTH(SalesDataTable[[#This Row],[Order Date]])</f>
        <v>12</v>
      </c>
      <c r="F2594" s="3" t="str">
        <f>TEXT(SalesDataTable[[#This Row],[Order Date]],"mmm")</f>
        <v>Dec</v>
      </c>
      <c r="G2594" s="3" t="s">
        <v>20</v>
      </c>
      <c r="H2594" s="3" t="s">
        <v>31</v>
      </c>
      <c r="I2594" s="3" t="s">
        <v>2</v>
      </c>
      <c r="J2594" s="3" t="s">
        <v>13</v>
      </c>
      <c r="K2594" s="3" t="s">
        <v>23</v>
      </c>
      <c r="L2594" s="3" t="s">
        <v>51</v>
      </c>
      <c r="M2594" s="7">
        <v>1</v>
      </c>
      <c r="N2594" s="4">
        <v>124.9</v>
      </c>
      <c r="O2594" s="5">
        <v>0</v>
      </c>
      <c r="P2594" s="4">
        <v>62.16</v>
      </c>
      <c r="Q2594" s="4">
        <f t="shared" si="160"/>
        <v>124.9</v>
      </c>
      <c r="R2594" s="4">
        <f t="shared" si="161"/>
        <v>62.16</v>
      </c>
      <c r="S2594" s="4">
        <f t="shared" si="162"/>
        <v>62.740000000000009</v>
      </c>
      <c r="T2594" s="6">
        <f t="shared" si="163"/>
        <v>0.50232185748598879</v>
      </c>
    </row>
    <row r="2595" spans="1:20" ht="15.6">
      <c r="A2595" s="2">
        <v>2797</v>
      </c>
      <c r="B2595" s="10">
        <v>46370</v>
      </c>
      <c r="C2595" s="3">
        <f>YEAR(SalesDataTable[[#This Row],[Order Date]])</f>
        <v>2026</v>
      </c>
      <c r="D2595" s="13" t="str">
        <f>"Q"&amp;ROUNDUP(MONTH(SalesDataTable[[#This Row],[Order Date]])/3,0)</f>
        <v>Q4</v>
      </c>
      <c r="E2595" s="13">
        <f>MONTH(SalesDataTable[[#This Row],[Order Date]])</f>
        <v>12</v>
      </c>
      <c r="F2595" s="3" t="str">
        <f>TEXT(SalesDataTable[[#This Row],[Order Date]],"mmm")</f>
        <v>Dec</v>
      </c>
      <c r="G2595" s="3" t="s">
        <v>11</v>
      </c>
      <c r="H2595" s="3" t="s">
        <v>52</v>
      </c>
      <c r="I2595" s="3" t="s">
        <v>19</v>
      </c>
      <c r="J2595" s="3" t="s">
        <v>13</v>
      </c>
      <c r="K2595" s="3" t="s">
        <v>9</v>
      </c>
      <c r="L2595" s="3" t="s">
        <v>46</v>
      </c>
      <c r="M2595" s="7">
        <v>2</v>
      </c>
      <c r="N2595" s="4">
        <v>70.239999999999995</v>
      </c>
      <c r="O2595" s="5">
        <v>0.1</v>
      </c>
      <c r="P2595" s="4">
        <v>32.130000000000003</v>
      </c>
      <c r="Q2595" s="4">
        <f t="shared" si="160"/>
        <v>126.43199999999999</v>
      </c>
      <c r="R2595" s="4">
        <f t="shared" si="161"/>
        <v>64.260000000000005</v>
      </c>
      <c r="S2595" s="4">
        <f t="shared" si="162"/>
        <v>62.171999999999983</v>
      </c>
      <c r="T2595" s="6">
        <f t="shared" si="163"/>
        <v>0.49174259681093385</v>
      </c>
    </row>
    <row r="2596" spans="1:20" ht="15.6">
      <c r="A2596" s="2">
        <v>2811</v>
      </c>
      <c r="B2596" s="10">
        <v>46370</v>
      </c>
      <c r="C2596" s="3">
        <f>YEAR(SalesDataTable[[#This Row],[Order Date]])</f>
        <v>2026</v>
      </c>
      <c r="D2596" s="13" t="str">
        <f>"Q"&amp;ROUNDUP(MONTH(SalesDataTable[[#This Row],[Order Date]])/3,0)</f>
        <v>Q4</v>
      </c>
      <c r="E2596" s="13">
        <f>MONTH(SalesDataTable[[#This Row],[Order Date]])</f>
        <v>12</v>
      </c>
      <c r="F2596" s="3" t="str">
        <f>TEXT(SalesDataTable[[#This Row],[Order Date]],"mmm")</f>
        <v>Dec</v>
      </c>
      <c r="G2596" s="3" t="s">
        <v>6</v>
      </c>
      <c r="H2596" s="3" t="s">
        <v>41</v>
      </c>
      <c r="I2596" s="3" t="s">
        <v>19</v>
      </c>
      <c r="J2596" s="3" t="s">
        <v>16</v>
      </c>
      <c r="K2596" s="3" t="s">
        <v>9</v>
      </c>
      <c r="L2596" s="3" t="s">
        <v>17</v>
      </c>
      <c r="M2596" s="7">
        <v>5</v>
      </c>
      <c r="N2596" s="4">
        <v>145.6</v>
      </c>
      <c r="O2596" s="5">
        <v>0.15</v>
      </c>
      <c r="P2596" s="4">
        <v>81.180000000000007</v>
      </c>
      <c r="Q2596" s="4">
        <f t="shared" si="160"/>
        <v>618.79999999999995</v>
      </c>
      <c r="R2596" s="4">
        <f t="shared" si="161"/>
        <v>405.90000000000003</v>
      </c>
      <c r="S2596" s="4">
        <f t="shared" si="162"/>
        <v>212.89999999999992</v>
      </c>
      <c r="T2596" s="6">
        <f t="shared" si="163"/>
        <v>0.34405300581771159</v>
      </c>
    </row>
    <row r="2597" spans="1:20" ht="15.6">
      <c r="A2597" s="2">
        <v>4037</v>
      </c>
      <c r="B2597" s="10">
        <v>46370</v>
      </c>
      <c r="C2597" s="3">
        <f>YEAR(SalesDataTable[[#This Row],[Order Date]])</f>
        <v>2026</v>
      </c>
      <c r="D2597" s="13" t="str">
        <f>"Q"&amp;ROUNDUP(MONTH(SalesDataTable[[#This Row],[Order Date]])/3,0)</f>
        <v>Q4</v>
      </c>
      <c r="E2597" s="13">
        <f>MONTH(SalesDataTable[[#This Row],[Order Date]])</f>
        <v>12</v>
      </c>
      <c r="F2597" s="3" t="str">
        <f>TEXT(SalesDataTable[[#This Row],[Order Date]],"mmm")</f>
        <v>Dec</v>
      </c>
      <c r="G2597" s="3" t="s">
        <v>20</v>
      </c>
      <c r="H2597" s="3" t="s">
        <v>33</v>
      </c>
      <c r="I2597" s="3" t="s">
        <v>19</v>
      </c>
      <c r="J2597" s="3" t="s">
        <v>3</v>
      </c>
      <c r="K2597" s="3" t="s">
        <v>9</v>
      </c>
      <c r="L2597" s="3" t="s">
        <v>37</v>
      </c>
      <c r="M2597" s="7">
        <v>1</v>
      </c>
      <c r="N2597" s="4">
        <v>152.4</v>
      </c>
      <c r="O2597" s="5">
        <v>0.05</v>
      </c>
      <c r="P2597" s="4">
        <v>77.98</v>
      </c>
      <c r="Q2597" s="4">
        <f t="shared" si="160"/>
        <v>144.78</v>
      </c>
      <c r="R2597" s="4">
        <f t="shared" si="161"/>
        <v>77.98</v>
      </c>
      <c r="S2597" s="4">
        <f t="shared" si="162"/>
        <v>66.8</v>
      </c>
      <c r="T2597" s="6">
        <f t="shared" si="163"/>
        <v>0.46138969470921398</v>
      </c>
    </row>
    <row r="2598" spans="1:20" ht="15.6">
      <c r="A2598" s="2">
        <v>4629</v>
      </c>
      <c r="B2598" s="10">
        <v>46370</v>
      </c>
      <c r="C2598" s="3">
        <f>YEAR(SalesDataTable[[#This Row],[Order Date]])</f>
        <v>2026</v>
      </c>
      <c r="D2598" s="13" t="str">
        <f>"Q"&amp;ROUNDUP(MONTH(SalesDataTable[[#This Row],[Order Date]])/3,0)</f>
        <v>Q4</v>
      </c>
      <c r="E2598" s="13">
        <f>MONTH(SalesDataTable[[#This Row],[Order Date]])</f>
        <v>12</v>
      </c>
      <c r="F2598" s="3" t="str">
        <f>TEXT(SalesDataTable[[#This Row],[Order Date]],"mmm")</f>
        <v>Dec</v>
      </c>
      <c r="G2598" s="3" t="s">
        <v>11</v>
      </c>
      <c r="H2598" s="3" t="s">
        <v>12</v>
      </c>
      <c r="I2598" s="3" t="s">
        <v>2</v>
      </c>
      <c r="J2598" s="3" t="s">
        <v>13</v>
      </c>
      <c r="K2598" s="3" t="s">
        <v>14</v>
      </c>
      <c r="L2598" s="3" t="s">
        <v>15</v>
      </c>
      <c r="M2598" s="7">
        <v>1</v>
      </c>
      <c r="N2598" s="4">
        <v>36.17</v>
      </c>
      <c r="O2598" s="5">
        <v>0.05</v>
      </c>
      <c r="P2598" s="4">
        <v>13.87</v>
      </c>
      <c r="Q2598" s="4">
        <f t="shared" si="160"/>
        <v>34.361499999999999</v>
      </c>
      <c r="R2598" s="4">
        <f t="shared" si="161"/>
        <v>13.87</v>
      </c>
      <c r="S2598" s="4">
        <f t="shared" si="162"/>
        <v>20.491500000000002</v>
      </c>
      <c r="T2598" s="6">
        <f t="shared" si="163"/>
        <v>0.59635056676803988</v>
      </c>
    </row>
    <row r="2599" spans="1:20" ht="15.6">
      <c r="A2599" s="2">
        <v>2455</v>
      </c>
      <c r="B2599" s="10">
        <v>46371</v>
      </c>
      <c r="C2599" s="3">
        <f>YEAR(SalesDataTable[[#This Row],[Order Date]])</f>
        <v>2026</v>
      </c>
      <c r="D2599" s="13" t="str">
        <f>"Q"&amp;ROUNDUP(MONTH(SalesDataTable[[#This Row],[Order Date]])/3,0)</f>
        <v>Q4</v>
      </c>
      <c r="E2599" s="13">
        <f>MONTH(SalesDataTable[[#This Row],[Order Date]])</f>
        <v>12</v>
      </c>
      <c r="F2599" s="3" t="str">
        <f>TEXT(SalesDataTable[[#This Row],[Order Date]],"mmm")</f>
        <v>Dec</v>
      </c>
      <c r="G2599" s="3" t="s">
        <v>6</v>
      </c>
      <c r="H2599" s="3" t="s">
        <v>43</v>
      </c>
      <c r="I2599" s="3" t="s">
        <v>2</v>
      </c>
      <c r="J2599" s="3" t="s">
        <v>3</v>
      </c>
      <c r="K2599" s="3" t="s">
        <v>23</v>
      </c>
      <c r="L2599" s="3" t="s">
        <v>51</v>
      </c>
      <c r="M2599" s="7">
        <v>3</v>
      </c>
      <c r="N2599" s="4">
        <v>126.21</v>
      </c>
      <c r="O2599" s="5">
        <v>0.1</v>
      </c>
      <c r="P2599" s="4">
        <v>60.65</v>
      </c>
      <c r="Q2599" s="4">
        <f t="shared" si="160"/>
        <v>340.767</v>
      </c>
      <c r="R2599" s="4">
        <f t="shared" si="161"/>
        <v>181.95</v>
      </c>
      <c r="S2599" s="4">
        <f t="shared" si="162"/>
        <v>158.81700000000001</v>
      </c>
      <c r="T2599" s="6">
        <f t="shared" si="163"/>
        <v>0.46605745274630467</v>
      </c>
    </row>
    <row r="2600" spans="1:20" ht="15.6">
      <c r="A2600" s="2">
        <v>3184</v>
      </c>
      <c r="B2600" s="10">
        <v>46371</v>
      </c>
      <c r="C2600" s="3">
        <f>YEAR(SalesDataTable[[#This Row],[Order Date]])</f>
        <v>2026</v>
      </c>
      <c r="D2600" s="13" t="str">
        <f>"Q"&amp;ROUNDUP(MONTH(SalesDataTable[[#This Row],[Order Date]])/3,0)</f>
        <v>Q4</v>
      </c>
      <c r="E2600" s="13">
        <f>MONTH(SalesDataTable[[#This Row],[Order Date]])</f>
        <v>12</v>
      </c>
      <c r="F2600" s="3" t="str">
        <f>TEXT(SalesDataTable[[#This Row],[Order Date]],"mmm")</f>
        <v>Dec</v>
      </c>
      <c r="G2600" s="3" t="s">
        <v>20</v>
      </c>
      <c r="H2600" s="3" t="s">
        <v>47</v>
      </c>
      <c r="I2600" s="3" t="s">
        <v>8</v>
      </c>
      <c r="J2600" s="3" t="s">
        <v>3</v>
      </c>
      <c r="K2600" s="3" t="s">
        <v>9</v>
      </c>
      <c r="L2600" s="3" t="s">
        <v>17</v>
      </c>
      <c r="M2600" s="7">
        <v>6</v>
      </c>
      <c r="N2600" s="4">
        <v>143.72999999999999</v>
      </c>
      <c r="O2600" s="5">
        <v>0.15</v>
      </c>
      <c r="P2600" s="4">
        <v>77.27</v>
      </c>
      <c r="Q2600" s="4">
        <f t="shared" si="160"/>
        <v>733.02299999999991</v>
      </c>
      <c r="R2600" s="4">
        <f t="shared" si="161"/>
        <v>463.62</v>
      </c>
      <c r="S2600" s="4">
        <f t="shared" si="162"/>
        <v>269.40299999999991</v>
      </c>
      <c r="T2600" s="6">
        <f t="shared" si="163"/>
        <v>0.36752325643260847</v>
      </c>
    </row>
    <row r="2601" spans="1:20" ht="15.6">
      <c r="A2601" s="2">
        <v>3363</v>
      </c>
      <c r="B2601" s="10">
        <v>46371</v>
      </c>
      <c r="C2601" s="3">
        <f>YEAR(SalesDataTable[[#This Row],[Order Date]])</f>
        <v>2026</v>
      </c>
      <c r="D2601" s="13" t="str">
        <f>"Q"&amp;ROUNDUP(MONTH(SalesDataTable[[#This Row],[Order Date]])/3,0)</f>
        <v>Q4</v>
      </c>
      <c r="E2601" s="13">
        <f>MONTH(SalesDataTable[[#This Row],[Order Date]])</f>
        <v>12</v>
      </c>
      <c r="F2601" s="3" t="str">
        <f>TEXT(SalesDataTable[[#This Row],[Order Date]],"mmm")</f>
        <v>Dec</v>
      </c>
      <c r="G2601" s="3" t="s">
        <v>6</v>
      </c>
      <c r="H2601" s="3" t="s">
        <v>43</v>
      </c>
      <c r="I2601" s="3" t="s">
        <v>28</v>
      </c>
      <c r="J2601" s="3" t="s">
        <v>13</v>
      </c>
      <c r="K2601" s="3" t="s">
        <v>9</v>
      </c>
      <c r="L2601" s="3" t="s">
        <v>17</v>
      </c>
      <c r="M2601" s="7">
        <v>4</v>
      </c>
      <c r="N2601" s="4">
        <v>146.38999999999999</v>
      </c>
      <c r="O2601" s="5">
        <v>0</v>
      </c>
      <c r="P2601" s="4">
        <v>78.95</v>
      </c>
      <c r="Q2601" s="4">
        <f t="shared" si="160"/>
        <v>585.55999999999995</v>
      </c>
      <c r="R2601" s="4">
        <f t="shared" si="161"/>
        <v>315.8</v>
      </c>
      <c r="S2601" s="4">
        <f t="shared" si="162"/>
        <v>269.75999999999993</v>
      </c>
      <c r="T2601" s="6">
        <f t="shared" si="163"/>
        <v>0.46068720541020552</v>
      </c>
    </row>
    <row r="2602" spans="1:20" ht="15.6">
      <c r="A2602" s="2">
        <v>3373</v>
      </c>
      <c r="B2602" s="10">
        <v>46371</v>
      </c>
      <c r="C2602" s="3">
        <f>YEAR(SalesDataTable[[#This Row],[Order Date]])</f>
        <v>2026</v>
      </c>
      <c r="D2602" s="13" t="str">
        <f>"Q"&amp;ROUNDUP(MONTH(SalesDataTable[[#This Row],[Order Date]])/3,0)</f>
        <v>Q4</v>
      </c>
      <c r="E2602" s="13">
        <f>MONTH(SalesDataTable[[#This Row],[Order Date]])</f>
        <v>12</v>
      </c>
      <c r="F2602" s="3" t="str">
        <f>TEXT(SalesDataTable[[#This Row],[Order Date]],"mmm")</f>
        <v>Dec</v>
      </c>
      <c r="G2602" s="3" t="s">
        <v>6</v>
      </c>
      <c r="H2602" s="3" t="s">
        <v>43</v>
      </c>
      <c r="I2602" s="3" t="s">
        <v>28</v>
      </c>
      <c r="J2602" s="3" t="s">
        <v>3</v>
      </c>
      <c r="K2602" s="3" t="s">
        <v>9</v>
      </c>
      <c r="L2602" s="3" t="s">
        <v>10</v>
      </c>
      <c r="M2602" s="7">
        <v>2</v>
      </c>
      <c r="N2602" s="4">
        <v>89.84</v>
      </c>
      <c r="O2602" s="5">
        <v>0.05</v>
      </c>
      <c r="P2602" s="4">
        <v>45.17</v>
      </c>
      <c r="Q2602" s="4">
        <f t="shared" si="160"/>
        <v>170.696</v>
      </c>
      <c r="R2602" s="4">
        <f t="shared" si="161"/>
        <v>90.34</v>
      </c>
      <c r="S2602" s="4">
        <f t="shared" si="162"/>
        <v>80.355999999999995</v>
      </c>
      <c r="T2602" s="6">
        <f t="shared" si="163"/>
        <v>0.47075502647982376</v>
      </c>
    </row>
    <row r="2603" spans="1:20" ht="15.6">
      <c r="A2603" s="2">
        <v>3799</v>
      </c>
      <c r="B2603" s="10">
        <v>46371</v>
      </c>
      <c r="C2603" s="3">
        <f>YEAR(SalesDataTable[[#This Row],[Order Date]])</f>
        <v>2026</v>
      </c>
      <c r="D2603" s="13" t="str">
        <f>"Q"&amp;ROUNDUP(MONTH(SalesDataTable[[#This Row],[Order Date]])/3,0)</f>
        <v>Q4</v>
      </c>
      <c r="E2603" s="13">
        <f>MONTH(SalesDataTable[[#This Row],[Order Date]])</f>
        <v>12</v>
      </c>
      <c r="F2603" s="3" t="str">
        <f>TEXT(SalesDataTable[[#This Row],[Order Date]],"mmm")</f>
        <v>Dec</v>
      </c>
      <c r="G2603" s="3" t="s">
        <v>11</v>
      </c>
      <c r="H2603" s="3" t="s">
        <v>39</v>
      </c>
      <c r="I2603" s="3" t="s">
        <v>19</v>
      </c>
      <c r="J2603" s="3" t="s">
        <v>13</v>
      </c>
      <c r="K2603" s="3" t="s">
        <v>34</v>
      </c>
      <c r="L2603" s="3" t="s">
        <v>45</v>
      </c>
      <c r="M2603" s="7">
        <v>3</v>
      </c>
      <c r="N2603" s="4">
        <v>49.67</v>
      </c>
      <c r="O2603" s="5">
        <v>0.05</v>
      </c>
      <c r="P2603" s="4">
        <v>21.5</v>
      </c>
      <c r="Q2603" s="4">
        <f t="shared" si="160"/>
        <v>141.55949999999999</v>
      </c>
      <c r="R2603" s="4">
        <f t="shared" si="161"/>
        <v>64.5</v>
      </c>
      <c r="S2603" s="4">
        <f t="shared" si="162"/>
        <v>77.059499999999986</v>
      </c>
      <c r="T2603" s="6">
        <f t="shared" si="163"/>
        <v>0.54436120500566898</v>
      </c>
    </row>
    <row r="2604" spans="1:20" ht="15.6">
      <c r="A2604" s="2">
        <v>5002</v>
      </c>
      <c r="B2604" s="10">
        <v>46371</v>
      </c>
      <c r="C2604" s="3">
        <f>YEAR(SalesDataTable[[#This Row],[Order Date]])</f>
        <v>2026</v>
      </c>
      <c r="D2604" s="13" t="str">
        <f>"Q"&amp;ROUNDUP(MONTH(SalesDataTable[[#This Row],[Order Date]])/3,0)</f>
        <v>Q4</v>
      </c>
      <c r="E2604" s="13">
        <f>MONTH(SalesDataTable[[#This Row],[Order Date]])</f>
        <v>12</v>
      </c>
      <c r="F2604" s="3" t="str">
        <f>TEXT(SalesDataTable[[#This Row],[Order Date]],"mmm")</f>
        <v>Dec</v>
      </c>
      <c r="G2604" s="3" t="s">
        <v>6</v>
      </c>
      <c r="H2604" s="3" t="s">
        <v>49</v>
      </c>
      <c r="I2604" s="3" t="s">
        <v>8</v>
      </c>
      <c r="J2604" s="3" t="s">
        <v>16</v>
      </c>
      <c r="K2604" s="3" t="s">
        <v>9</v>
      </c>
      <c r="L2604" s="3" t="s">
        <v>10</v>
      </c>
      <c r="M2604" s="7">
        <v>4</v>
      </c>
      <c r="N2604" s="4">
        <v>94.3</v>
      </c>
      <c r="O2604" s="5">
        <v>0.1</v>
      </c>
      <c r="P2604" s="4">
        <v>44.36</v>
      </c>
      <c r="Q2604" s="4">
        <f t="shared" si="160"/>
        <v>339.48</v>
      </c>
      <c r="R2604" s="4">
        <f t="shared" si="161"/>
        <v>177.44</v>
      </c>
      <c r="S2604" s="4">
        <f t="shared" si="162"/>
        <v>162.04000000000002</v>
      </c>
      <c r="T2604" s="6">
        <f t="shared" si="163"/>
        <v>0.47731825144338402</v>
      </c>
    </row>
    <row r="2605" spans="1:20" ht="15.6">
      <c r="A2605" s="2">
        <v>2896</v>
      </c>
      <c r="B2605" s="10">
        <v>46372</v>
      </c>
      <c r="C2605" s="3">
        <f>YEAR(SalesDataTable[[#This Row],[Order Date]])</f>
        <v>2026</v>
      </c>
      <c r="D2605" s="13" t="str">
        <f>"Q"&amp;ROUNDUP(MONTH(SalesDataTable[[#This Row],[Order Date]])/3,0)</f>
        <v>Q4</v>
      </c>
      <c r="E2605" s="13">
        <f>MONTH(SalesDataTable[[#This Row],[Order Date]])</f>
        <v>12</v>
      </c>
      <c r="F2605" s="3" t="str">
        <f>TEXT(SalesDataTable[[#This Row],[Order Date]],"mmm")</f>
        <v>Dec</v>
      </c>
      <c r="G2605" s="3" t="s">
        <v>6</v>
      </c>
      <c r="H2605" s="3" t="s">
        <v>43</v>
      </c>
      <c r="I2605" s="3" t="s">
        <v>19</v>
      </c>
      <c r="J2605" s="3" t="s">
        <v>16</v>
      </c>
      <c r="K2605" s="3" t="s">
        <v>34</v>
      </c>
      <c r="L2605" s="3" t="s">
        <v>42</v>
      </c>
      <c r="M2605" s="7">
        <v>2</v>
      </c>
      <c r="N2605" s="4">
        <v>36.020000000000003</v>
      </c>
      <c r="O2605" s="5">
        <v>0.1</v>
      </c>
      <c r="P2605" s="4">
        <v>13.59</v>
      </c>
      <c r="Q2605" s="4">
        <f t="shared" si="160"/>
        <v>64.836000000000013</v>
      </c>
      <c r="R2605" s="4">
        <f t="shared" si="161"/>
        <v>27.18</v>
      </c>
      <c r="S2605" s="4">
        <f t="shared" si="162"/>
        <v>37.656000000000013</v>
      </c>
      <c r="T2605" s="6">
        <f t="shared" si="163"/>
        <v>0.58078845086063302</v>
      </c>
    </row>
    <row r="2606" spans="1:20" ht="15.6">
      <c r="A2606" s="2">
        <v>3334</v>
      </c>
      <c r="B2606" s="10">
        <v>46372</v>
      </c>
      <c r="C2606" s="3">
        <f>YEAR(SalesDataTable[[#This Row],[Order Date]])</f>
        <v>2026</v>
      </c>
      <c r="D2606" s="13" t="str">
        <f>"Q"&amp;ROUNDUP(MONTH(SalesDataTable[[#This Row],[Order Date]])/3,0)</f>
        <v>Q4</v>
      </c>
      <c r="E2606" s="13">
        <f>MONTH(SalesDataTable[[#This Row],[Order Date]])</f>
        <v>12</v>
      </c>
      <c r="F2606" s="3" t="str">
        <f>TEXT(SalesDataTable[[#This Row],[Order Date]],"mmm")</f>
        <v>Dec</v>
      </c>
      <c r="G2606" s="3" t="s">
        <v>6</v>
      </c>
      <c r="H2606" s="3" t="s">
        <v>49</v>
      </c>
      <c r="I2606" s="3" t="s">
        <v>2</v>
      </c>
      <c r="J2606" s="3" t="s">
        <v>3</v>
      </c>
      <c r="K2606" s="3" t="s">
        <v>9</v>
      </c>
      <c r="L2606" s="3" t="s">
        <v>37</v>
      </c>
      <c r="M2606" s="7">
        <v>1</v>
      </c>
      <c r="N2606" s="4">
        <v>154.12</v>
      </c>
      <c r="O2606" s="5">
        <v>0</v>
      </c>
      <c r="P2606" s="4">
        <v>77.45</v>
      </c>
      <c r="Q2606" s="4">
        <f t="shared" si="160"/>
        <v>154.12</v>
      </c>
      <c r="R2606" s="4">
        <f t="shared" si="161"/>
        <v>77.45</v>
      </c>
      <c r="S2606" s="4">
        <f t="shared" si="162"/>
        <v>76.67</v>
      </c>
      <c r="T2606" s="6">
        <f t="shared" si="163"/>
        <v>0.49746950428237735</v>
      </c>
    </row>
    <row r="2607" spans="1:20" ht="15.6">
      <c r="A2607" s="2">
        <v>3469</v>
      </c>
      <c r="B2607" s="10">
        <v>46372</v>
      </c>
      <c r="C2607" s="3">
        <f>YEAR(SalesDataTable[[#This Row],[Order Date]])</f>
        <v>2026</v>
      </c>
      <c r="D2607" s="13" t="str">
        <f>"Q"&amp;ROUNDUP(MONTH(SalesDataTable[[#This Row],[Order Date]])/3,0)</f>
        <v>Q4</v>
      </c>
      <c r="E2607" s="13">
        <f>MONTH(SalesDataTable[[#This Row],[Order Date]])</f>
        <v>12</v>
      </c>
      <c r="F2607" s="3" t="str">
        <f>TEXT(SalesDataTable[[#This Row],[Order Date]],"mmm")</f>
        <v>Dec</v>
      </c>
      <c r="G2607" s="3" t="s">
        <v>0</v>
      </c>
      <c r="H2607" s="3" t="s">
        <v>36</v>
      </c>
      <c r="I2607" s="3" t="s">
        <v>2</v>
      </c>
      <c r="J2607" s="3" t="s">
        <v>3</v>
      </c>
      <c r="K2607" s="3" t="s">
        <v>9</v>
      </c>
      <c r="L2607" s="3" t="s">
        <v>37</v>
      </c>
      <c r="M2607" s="7">
        <v>1</v>
      </c>
      <c r="N2607" s="4">
        <v>150.88</v>
      </c>
      <c r="O2607" s="5">
        <v>0.05</v>
      </c>
      <c r="P2607" s="4">
        <v>81.02</v>
      </c>
      <c r="Q2607" s="4">
        <f t="shared" si="160"/>
        <v>143.33599999999998</v>
      </c>
      <c r="R2607" s="4">
        <f t="shared" si="161"/>
        <v>81.02</v>
      </c>
      <c r="S2607" s="4">
        <f t="shared" si="162"/>
        <v>62.315999999999988</v>
      </c>
      <c r="T2607" s="6">
        <f t="shared" si="163"/>
        <v>0.43475470223809787</v>
      </c>
    </row>
    <row r="2608" spans="1:20" ht="15.6">
      <c r="A2608" s="2">
        <v>569</v>
      </c>
      <c r="B2608" s="10">
        <v>46373</v>
      </c>
      <c r="C2608" s="3">
        <f>YEAR(SalesDataTable[[#This Row],[Order Date]])</f>
        <v>2026</v>
      </c>
      <c r="D2608" s="13" t="str">
        <f>"Q"&amp;ROUNDUP(MONTH(SalesDataTable[[#This Row],[Order Date]])/3,0)</f>
        <v>Q4</v>
      </c>
      <c r="E2608" s="13">
        <f>MONTH(SalesDataTable[[#This Row],[Order Date]])</f>
        <v>12</v>
      </c>
      <c r="F2608" s="3" t="str">
        <f>TEXT(SalesDataTable[[#This Row],[Order Date]],"mmm")</f>
        <v>Dec</v>
      </c>
      <c r="G2608" s="3" t="s">
        <v>11</v>
      </c>
      <c r="H2608" s="3" t="s">
        <v>12</v>
      </c>
      <c r="I2608" s="3" t="s">
        <v>28</v>
      </c>
      <c r="J2608" s="3" t="s">
        <v>13</v>
      </c>
      <c r="K2608" s="3" t="s">
        <v>4</v>
      </c>
      <c r="L2608" s="3" t="s">
        <v>26</v>
      </c>
      <c r="M2608" s="7">
        <v>2</v>
      </c>
      <c r="N2608" s="4">
        <v>40.479999999999997</v>
      </c>
      <c r="O2608" s="5">
        <v>0</v>
      </c>
      <c r="P2608" s="4">
        <v>16.23</v>
      </c>
      <c r="Q2608" s="4">
        <f t="shared" si="160"/>
        <v>80.959999999999994</v>
      </c>
      <c r="R2608" s="4">
        <f t="shared" si="161"/>
        <v>32.46</v>
      </c>
      <c r="S2608" s="4">
        <f t="shared" si="162"/>
        <v>48.499999999999993</v>
      </c>
      <c r="T2608" s="6">
        <f t="shared" si="163"/>
        <v>0.5990612648221344</v>
      </c>
    </row>
    <row r="2609" spans="1:20" ht="15.6">
      <c r="A2609" s="2">
        <v>2404</v>
      </c>
      <c r="B2609" s="10">
        <v>46373</v>
      </c>
      <c r="C2609" s="3">
        <f>YEAR(SalesDataTable[[#This Row],[Order Date]])</f>
        <v>2026</v>
      </c>
      <c r="D2609" s="13" t="str">
        <f>"Q"&amp;ROUNDUP(MONTH(SalesDataTable[[#This Row],[Order Date]])/3,0)</f>
        <v>Q4</v>
      </c>
      <c r="E2609" s="13">
        <f>MONTH(SalesDataTable[[#This Row],[Order Date]])</f>
        <v>12</v>
      </c>
      <c r="F2609" s="3" t="str">
        <f>TEXT(SalesDataTable[[#This Row],[Order Date]],"mmm")</f>
        <v>Dec</v>
      </c>
      <c r="G2609" s="3" t="s">
        <v>11</v>
      </c>
      <c r="H2609" s="3" t="s">
        <v>39</v>
      </c>
      <c r="I2609" s="3" t="s">
        <v>28</v>
      </c>
      <c r="J2609" s="3" t="s">
        <v>16</v>
      </c>
      <c r="K2609" s="3" t="s">
        <v>14</v>
      </c>
      <c r="L2609" s="3" t="s">
        <v>48</v>
      </c>
      <c r="M2609" s="7">
        <v>3</v>
      </c>
      <c r="N2609" s="4">
        <v>163.34</v>
      </c>
      <c r="O2609" s="5">
        <v>0.1</v>
      </c>
      <c r="P2609" s="4">
        <v>88.53</v>
      </c>
      <c r="Q2609" s="4">
        <f t="shared" si="160"/>
        <v>441.01799999999997</v>
      </c>
      <c r="R2609" s="4">
        <f t="shared" si="161"/>
        <v>265.59000000000003</v>
      </c>
      <c r="S2609" s="4">
        <f t="shared" si="162"/>
        <v>175.42799999999994</v>
      </c>
      <c r="T2609" s="6">
        <f t="shared" si="163"/>
        <v>0.39777968246194023</v>
      </c>
    </row>
    <row r="2610" spans="1:20" ht="15.6">
      <c r="A2610" s="2">
        <v>4682</v>
      </c>
      <c r="B2610" s="10">
        <v>46373</v>
      </c>
      <c r="C2610" s="3">
        <f>YEAR(SalesDataTable[[#This Row],[Order Date]])</f>
        <v>2026</v>
      </c>
      <c r="D2610" s="13" t="str">
        <f>"Q"&amp;ROUNDUP(MONTH(SalesDataTable[[#This Row],[Order Date]])/3,0)</f>
        <v>Q4</v>
      </c>
      <c r="E2610" s="13">
        <f>MONTH(SalesDataTable[[#This Row],[Order Date]])</f>
        <v>12</v>
      </c>
      <c r="F2610" s="3" t="str">
        <f>TEXT(SalesDataTable[[#This Row],[Order Date]],"mmm")</f>
        <v>Dec</v>
      </c>
      <c r="G2610" s="3" t="s">
        <v>20</v>
      </c>
      <c r="H2610" s="3" t="s">
        <v>21</v>
      </c>
      <c r="I2610" s="3" t="s">
        <v>19</v>
      </c>
      <c r="J2610" s="3" t="s">
        <v>13</v>
      </c>
      <c r="K2610" s="3" t="s">
        <v>34</v>
      </c>
      <c r="L2610" s="3" t="s">
        <v>35</v>
      </c>
      <c r="M2610" s="7">
        <v>2</v>
      </c>
      <c r="N2610" s="4">
        <v>40.89</v>
      </c>
      <c r="O2610" s="5">
        <v>0</v>
      </c>
      <c r="P2610" s="4">
        <v>14.95</v>
      </c>
      <c r="Q2610" s="4">
        <f t="shared" si="160"/>
        <v>81.78</v>
      </c>
      <c r="R2610" s="4">
        <f t="shared" si="161"/>
        <v>29.9</v>
      </c>
      <c r="S2610" s="4">
        <f t="shared" si="162"/>
        <v>51.88</v>
      </c>
      <c r="T2610" s="6">
        <f t="shared" si="163"/>
        <v>0.63438493519197847</v>
      </c>
    </row>
    <row r="2611" spans="1:20" ht="15.6">
      <c r="A2611" s="2">
        <v>4888</v>
      </c>
      <c r="B2611" s="10">
        <v>46373</v>
      </c>
      <c r="C2611" s="3">
        <f>YEAR(SalesDataTable[[#This Row],[Order Date]])</f>
        <v>2026</v>
      </c>
      <c r="D2611" s="13" t="str">
        <f>"Q"&amp;ROUNDUP(MONTH(SalesDataTable[[#This Row],[Order Date]])/3,0)</f>
        <v>Q4</v>
      </c>
      <c r="E2611" s="13">
        <f>MONTH(SalesDataTable[[#This Row],[Order Date]])</f>
        <v>12</v>
      </c>
      <c r="F2611" s="3" t="str">
        <f>TEXT(SalesDataTable[[#This Row],[Order Date]],"mmm")</f>
        <v>Dec</v>
      </c>
      <c r="G2611" s="3" t="s">
        <v>11</v>
      </c>
      <c r="H2611" s="3" t="s">
        <v>12</v>
      </c>
      <c r="I2611" s="3" t="s">
        <v>28</v>
      </c>
      <c r="J2611" s="3" t="s">
        <v>13</v>
      </c>
      <c r="K2611" s="3" t="s">
        <v>34</v>
      </c>
      <c r="L2611" s="3" t="s">
        <v>35</v>
      </c>
      <c r="M2611" s="7">
        <v>1</v>
      </c>
      <c r="N2611" s="4">
        <v>40.159999999999997</v>
      </c>
      <c r="O2611" s="5">
        <v>0.15</v>
      </c>
      <c r="P2611" s="4">
        <v>14.46</v>
      </c>
      <c r="Q2611" s="4">
        <f t="shared" si="160"/>
        <v>34.135999999999996</v>
      </c>
      <c r="R2611" s="4">
        <f t="shared" si="161"/>
        <v>14.46</v>
      </c>
      <c r="S2611" s="4">
        <f t="shared" si="162"/>
        <v>19.675999999999995</v>
      </c>
      <c r="T2611" s="6">
        <f t="shared" si="163"/>
        <v>0.576400281228029</v>
      </c>
    </row>
    <row r="2612" spans="1:20" ht="15.6">
      <c r="A2612" s="2">
        <v>4923</v>
      </c>
      <c r="B2612" s="10">
        <v>46373</v>
      </c>
      <c r="C2612" s="3">
        <f>YEAR(SalesDataTable[[#This Row],[Order Date]])</f>
        <v>2026</v>
      </c>
      <c r="D2612" s="13" t="str">
        <f>"Q"&amp;ROUNDUP(MONTH(SalesDataTable[[#This Row],[Order Date]])/3,0)</f>
        <v>Q4</v>
      </c>
      <c r="E2612" s="13">
        <f>MONTH(SalesDataTable[[#This Row],[Order Date]])</f>
        <v>12</v>
      </c>
      <c r="F2612" s="3" t="str">
        <f>TEXT(SalesDataTable[[#This Row],[Order Date]],"mmm")</f>
        <v>Dec</v>
      </c>
      <c r="G2612" s="3" t="s">
        <v>20</v>
      </c>
      <c r="H2612" s="3" t="s">
        <v>47</v>
      </c>
      <c r="I2612" s="3" t="s">
        <v>2</v>
      </c>
      <c r="J2612" s="3" t="s">
        <v>13</v>
      </c>
      <c r="K2612" s="3" t="s">
        <v>23</v>
      </c>
      <c r="L2612" s="3" t="s">
        <v>40</v>
      </c>
      <c r="M2612" s="7">
        <v>2</v>
      </c>
      <c r="N2612" s="4">
        <v>79.86</v>
      </c>
      <c r="O2612" s="5">
        <v>0</v>
      </c>
      <c r="P2612" s="4">
        <v>39.049999999999997</v>
      </c>
      <c r="Q2612" s="4">
        <f t="shared" si="160"/>
        <v>159.72</v>
      </c>
      <c r="R2612" s="4">
        <f t="shared" si="161"/>
        <v>78.099999999999994</v>
      </c>
      <c r="S2612" s="4">
        <f t="shared" si="162"/>
        <v>81.62</v>
      </c>
      <c r="T2612" s="6">
        <f t="shared" si="163"/>
        <v>0.51101928374655647</v>
      </c>
    </row>
    <row r="2613" spans="1:20" ht="15.6">
      <c r="A2613" s="2">
        <v>131</v>
      </c>
      <c r="B2613" s="10">
        <v>46374</v>
      </c>
      <c r="C2613" s="3">
        <f>YEAR(SalesDataTable[[#This Row],[Order Date]])</f>
        <v>2026</v>
      </c>
      <c r="D2613" s="13" t="str">
        <f>"Q"&amp;ROUNDUP(MONTH(SalesDataTable[[#This Row],[Order Date]])/3,0)</f>
        <v>Q4</v>
      </c>
      <c r="E2613" s="13">
        <f>MONTH(SalesDataTable[[#This Row],[Order Date]])</f>
        <v>12</v>
      </c>
      <c r="F2613" s="3" t="str">
        <f>TEXT(SalesDataTable[[#This Row],[Order Date]],"mmm")</f>
        <v>Dec</v>
      </c>
      <c r="G2613" s="3" t="s">
        <v>6</v>
      </c>
      <c r="H2613" s="3" t="s">
        <v>41</v>
      </c>
      <c r="I2613" s="3" t="s">
        <v>28</v>
      </c>
      <c r="J2613" s="3" t="s">
        <v>3</v>
      </c>
      <c r="K2613" s="3" t="s">
        <v>23</v>
      </c>
      <c r="L2613" s="3" t="s">
        <v>51</v>
      </c>
      <c r="M2613" s="7">
        <v>2</v>
      </c>
      <c r="N2613" s="4">
        <v>123.42</v>
      </c>
      <c r="O2613" s="5">
        <v>0.1</v>
      </c>
      <c r="P2613" s="4">
        <v>60.03</v>
      </c>
      <c r="Q2613" s="4">
        <f t="shared" si="160"/>
        <v>222.15600000000001</v>
      </c>
      <c r="R2613" s="4">
        <f t="shared" si="161"/>
        <v>120.06</v>
      </c>
      <c r="S2613" s="4">
        <f t="shared" si="162"/>
        <v>102.096</v>
      </c>
      <c r="T2613" s="6">
        <f t="shared" si="163"/>
        <v>0.45956895154756117</v>
      </c>
    </row>
    <row r="2614" spans="1:20" ht="15.6">
      <c r="A2614" s="2">
        <v>349</v>
      </c>
      <c r="B2614" s="10">
        <v>46374</v>
      </c>
      <c r="C2614" s="3">
        <f>YEAR(SalesDataTable[[#This Row],[Order Date]])</f>
        <v>2026</v>
      </c>
      <c r="D2614" s="13" t="str">
        <f>"Q"&amp;ROUNDUP(MONTH(SalesDataTable[[#This Row],[Order Date]])/3,0)</f>
        <v>Q4</v>
      </c>
      <c r="E2614" s="13">
        <f>MONTH(SalesDataTable[[#This Row],[Order Date]])</f>
        <v>12</v>
      </c>
      <c r="F2614" s="3" t="str">
        <f>TEXT(SalesDataTable[[#This Row],[Order Date]],"mmm")</f>
        <v>Dec</v>
      </c>
      <c r="G2614" s="3" t="s">
        <v>11</v>
      </c>
      <c r="H2614" s="3" t="s">
        <v>12</v>
      </c>
      <c r="I2614" s="3" t="s">
        <v>2</v>
      </c>
      <c r="J2614" s="3" t="s">
        <v>3</v>
      </c>
      <c r="K2614" s="3" t="s">
        <v>14</v>
      </c>
      <c r="L2614" s="3" t="s">
        <v>32</v>
      </c>
      <c r="M2614" s="7">
        <v>1</v>
      </c>
      <c r="N2614" s="4">
        <v>47.61</v>
      </c>
      <c r="O2614" s="5">
        <v>0.05</v>
      </c>
      <c r="P2614" s="4">
        <v>18.18</v>
      </c>
      <c r="Q2614" s="4">
        <f t="shared" si="160"/>
        <v>45.229499999999994</v>
      </c>
      <c r="R2614" s="4">
        <f t="shared" si="161"/>
        <v>18.18</v>
      </c>
      <c r="S2614" s="4">
        <f t="shared" si="162"/>
        <v>27.049499999999995</v>
      </c>
      <c r="T2614" s="6">
        <f t="shared" si="163"/>
        <v>0.59804994527907662</v>
      </c>
    </row>
    <row r="2615" spans="1:20" ht="15.6">
      <c r="A2615" s="2">
        <v>1131</v>
      </c>
      <c r="B2615" s="10">
        <v>46374</v>
      </c>
      <c r="C2615" s="3">
        <f>YEAR(SalesDataTable[[#This Row],[Order Date]])</f>
        <v>2026</v>
      </c>
      <c r="D2615" s="13" t="str">
        <f>"Q"&amp;ROUNDUP(MONTH(SalesDataTable[[#This Row],[Order Date]])/3,0)</f>
        <v>Q4</v>
      </c>
      <c r="E2615" s="13">
        <f>MONTH(SalesDataTable[[#This Row],[Order Date]])</f>
        <v>12</v>
      </c>
      <c r="F2615" s="3" t="str">
        <f>TEXT(SalesDataTable[[#This Row],[Order Date]],"mmm")</f>
        <v>Dec</v>
      </c>
      <c r="G2615" s="3" t="s">
        <v>20</v>
      </c>
      <c r="H2615" s="3" t="s">
        <v>33</v>
      </c>
      <c r="I2615" s="3" t="s">
        <v>2</v>
      </c>
      <c r="J2615" s="3" t="s">
        <v>3</v>
      </c>
      <c r="K2615" s="3" t="s">
        <v>9</v>
      </c>
      <c r="L2615" s="3" t="s">
        <v>10</v>
      </c>
      <c r="M2615" s="7">
        <v>2</v>
      </c>
      <c r="N2615" s="4">
        <v>93.88</v>
      </c>
      <c r="O2615" s="5">
        <v>0.1</v>
      </c>
      <c r="P2615" s="4">
        <v>45.89</v>
      </c>
      <c r="Q2615" s="4">
        <f t="shared" si="160"/>
        <v>168.98400000000001</v>
      </c>
      <c r="R2615" s="4">
        <f t="shared" si="161"/>
        <v>91.78</v>
      </c>
      <c r="S2615" s="4">
        <f t="shared" si="162"/>
        <v>77.204000000000008</v>
      </c>
      <c r="T2615" s="6">
        <f t="shared" si="163"/>
        <v>0.45687165648818823</v>
      </c>
    </row>
    <row r="2616" spans="1:20" ht="15.6">
      <c r="A2616" s="2">
        <v>2738</v>
      </c>
      <c r="B2616" s="10">
        <v>46374</v>
      </c>
      <c r="C2616" s="3">
        <f>YEAR(SalesDataTable[[#This Row],[Order Date]])</f>
        <v>2026</v>
      </c>
      <c r="D2616" s="13" t="str">
        <f>"Q"&amp;ROUNDUP(MONTH(SalesDataTable[[#This Row],[Order Date]])/3,0)</f>
        <v>Q4</v>
      </c>
      <c r="E2616" s="13">
        <f>MONTH(SalesDataTable[[#This Row],[Order Date]])</f>
        <v>12</v>
      </c>
      <c r="F2616" s="3" t="str">
        <f>TEXT(SalesDataTable[[#This Row],[Order Date]],"mmm")</f>
        <v>Dec</v>
      </c>
      <c r="G2616" s="3" t="s">
        <v>6</v>
      </c>
      <c r="H2616" s="3" t="s">
        <v>41</v>
      </c>
      <c r="I2616" s="3" t="s">
        <v>2</v>
      </c>
      <c r="J2616" s="3" t="s">
        <v>13</v>
      </c>
      <c r="K2616" s="3" t="s">
        <v>9</v>
      </c>
      <c r="L2616" s="3" t="s">
        <v>17</v>
      </c>
      <c r="M2616" s="7">
        <v>3</v>
      </c>
      <c r="N2616" s="4">
        <v>145.43</v>
      </c>
      <c r="O2616" s="5">
        <v>0.05</v>
      </c>
      <c r="P2616" s="4">
        <v>81.72</v>
      </c>
      <c r="Q2616" s="4">
        <f t="shared" si="160"/>
        <v>414.47550000000001</v>
      </c>
      <c r="R2616" s="4">
        <f t="shared" si="161"/>
        <v>245.16</v>
      </c>
      <c r="S2616" s="4">
        <f t="shared" si="162"/>
        <v>169.31550000000001</v>
      </c>
      <c r="T2616" s="6">
        <f t="shared" si="163"/>
        <v>0.40850544845232106</v>
      </c>
    </row>
    <row r="2617" spans="1:20" ht="15.6">
      <c r="A2617" s="2">
        <v>4400</v>
      </c>
      <c r="B2617" s="10">
        <v>46374</v>
      </c>
      <c r="C2617" s="3">
        <f>YEAR(SalesDataTable[[#This Row],[Order Date]])</f>
        <v>2026</v>
      </c>
      <c r="D2617" s="13" t="str">
        <f>"Q"&amp;ROUNDUP(MONTH(SalesDataTable[[#This Row],[Order Date]])/3,0)</f>
        <v>Q4</v>
      </c>
      <c r="E2617" s="13">
        <f>MONTH(SalesDataTable[[#This Row],[Order Date]])</f>
        <v>12</v>
      </c>
      <c r="F2617" s="3" t="str">
        <f>TEXT(SalesDataTable[[#This Row],[Order Date]],"mmm")</f>
        <v>Dec</v>
      </c>
      <c r="G2617" s="3" t="s">
        <v>20</v>
      </c>
      <c r="H2617" s="3" t="s">
        <v>21</v>
      </c>
      <c r="I2617" s="3" t="s">
        <v>2</v>
      </c>
      <c r="J2617" s="3" t="s">
        <v>3</v>
      </c>
      <c r="K2617" s="3" t="s">
        <v>14</v>
      </c>
      <c r="L2617" s="3" t="s">
        <v>15</v>
      </c>
      <c r="M2617" s="7">
        <v>2</v>
      </c>
      <c r="N2617" s="4">
        <v>36.89</v>
      </c>
      <c r="O2617" s="5">
        <v>0.1</v>
      </c>
      <c r="P2617" s="4">
        <v>13.74</v>
      </c>
      <c r="Q2617" s="4">
        <f t="shared" si="160"/>
        <v>66.402000000000001</v>
      </c>
      <c r="R2617" s="4">
        <f t="shared" si="161"/>
        <v>27.48</v>
      </c>
      <c r="S2617" s="4">
        <f t="shared" si="162"/>
        <v>38.921999999999997</v>
      </c>
      <c r="T2617" s="6">
        <f t="shared" si="163"/>
        <v>0.58615704346254627</v>
      </c>
    </row>
    <row r="2618" spans="1:20" ht="15.6">
      <c r="A2618" s="2">
        <v>3122</v>
      </c>
      <c r="B2618" s="10">
        <v>46375</v>
      </c>
      <c r="C2618" s="3">
        <f>YEAR(SalesDataTable[[#This Row],[Order Date]])</f>
        <v>2026</v>
      </c>
      <c r="D2618" s="13" t="str">
        <f>"Q"&amp;ROUNDUP(MONTH(SalesDataTable[[#This Row],[Order Date]])/3,0)</f>
        <v>Q4</v>
      </c>
      <c r="E2618" s="13">
        <f>MONTH(SalesDataTable[[#This Row],[Order Date]])</f>
        <v>12</v>
      </c>
      <c r="F2618" s="3" t="str">
        <f>TEXT(SalesDataTable[[#This Row],[Order Date]],"mmm")</f>
        <v>Dec</v>
      </c>
      <c r="G2618" s="3" t="s">
        <v>0</v>
      </c>
      <c r="H2618" s="3" t="s">
        <v>1</v>
      </c>
      <c r="I2618" s="3" t="s">
        <v>28</v>
      </c>
      <c r="J2618" s="3" t="s">
        <v>3</v>
      </c>
      <c r="K2618" s="3" t="s">
        <v>9</v>
      </c>
      <c r="L2618" s="3" t="s">
        <v>17</v>
      </c>
      <c r="M2618" s="7">
        <v>1</v>
      </c>
      <c r="N2618" s="4">
        <v>145.44</v>
      </c>
      <c r="O2618" s="5">
        <v>0.1</v>
      </c>
      <c r="P2618" s="4">
        <v>80.42</v>
      </c>
      <c r="Q2618" s="4">
        <f t="shared" si="160"/>
        <v>130.89600000000002</v>
      </c>
      <c r="R2618" s="4">
        <f t="shared" si="161"/>
        <v>80.42</v>
      </c>
      <c r="S2618" s="4">
        <f t="shared" si="162"/>
        <v>50.476000000000013</v>
      </c>
      <c r="T2618" s="6">
        <f t="shared" si="163"/>
        <v>0.38561911746730232</v>
      </c>
    </row>
    <row r="2619" spans="1:20" ht="15.6">
      <c r="A2619" s="2">
        <v>4572</v>
      </c>
      <c r="B2619" s="10">
        <v>46375</v>
      </c>
      <c r="C2619" s="3">
        <f>YEAR(SalesDataTable[[#This Row],[Order Date]])</f>
        <v>2026</v>
      </c>
      <c r="D2619" s="13" t="str">
        <f>"Q"&amp;ROUNDUP(MONTH(SalesDataTable[[#This Row],[Order Date]])/3,0)</f>
        <v>Q4</v>
      </c>
      <c r="E2619" s="13">
        <f>MONTH(SalesDataTable[[#This Row],[Order Date]])</f>
        <v>12</v>
      </c>
      <c r="F2619" s="3" t="str">
        <f>TEXT(SalesDataTable[[#This Row],[Order Date]],"mmm")</f>
        <v>Dec</v>
      </c>
      <c r="G2619" s="3" t="s">
        <v>0</v>
      </c>
      <c r="H2619" s="3" t="s">
        <v>50</v>
      </c>
      <c r="I2619" s="3" t="s">
        <v>2</v>
      </c>
      <c r="J2619" s="3" t="s">
        <v>13</v>
      </c>
      <c r="K2619" s="3" t="s">
        <v>34</v>
      </c>
      <c r="L2619" s="3" t="s">
        <v>45</v>
      </c>
      <c r="M2619" s="7">
        <v>2</v>
      </c>
      <c r="N2619" s="4">
        <v>51.56</v>
      </c>
      <c r="O2619" s="5">
        <v>0</v>
      </c>
      <c r="P2619" s="4">
        <v>21.9</v>
      </c>
      <c r="Q2619" s="4">
        <f t="shared" si="160"/>
        <v>103.12</v>
      </c>
      <c r="R2619" s="4">
        <f t="shared" si="161"/>
        <v>43.8</v>
      </c>
      <c r="S2619" s="4">
        <f t="shared" si="162"/>
        <v>59.320000000000007</v>
      </c>
      <c r="T2619" s="6">
        <f t="shared" si="163"/>
        <v>0.57525213343677273</v>
      </c>
    </row>
    <row r="2620" spans="1:20" ht="15.6">
      <c r="A2620" s="2">
        <v>4783</v>
      </c>
      <c r="B2620" s="10">
        <v>46375</v>
      </c>
      <c r="C2620" s="3">
        <f>YEAR(SalesDataTable[[#This Row],[Order Date]])</f>
        <v>2026</v>
      </c>
      <c r="D2620" s="13" t="str">
        <f>"Q"&amp;ROUNDUP(MONTH(SalesDataTable[[#This Row],[Order Date]])/3,0)</f>
        <v>Q4</v>
      </c>
      <c r="E2620" s="13">
        <f>MONTH(SalesDataTable[[#This Row],[Order Date]])</f>
        <v>12</v>
      </c>
      <c r="F2620" s="3" t="str">
        <f>TEXT(SalesDataTable[[#This Row],[Order Date]],"mmm")</f>
        <v>Dec</v>
      </c>
      <c r="G2620" s="3" t="s">
        <v>20</v>
      </c>
      <c r="H2620" s="3" t="s">
        <v>31</v>
      </c>
      <c r="I2620" s="3" t="s">
        <v>2</v>
      </c>
      <c r="J2620" s="3" t="s">
        <v>13</v>
      </c>
      <c r="K2620" s="3" t="s">
        <v>23</v>
      </c>
      <c r="L2620" s="3" t="s">
        <v>51</v>
      </c>
      <c r="M2620" s="7">
        <v>2</v>
      </c>
      <c r="N2620" s="4">
        <v>122</v>
      </c>
      <c r="O2620" s="5">
        <v>0.15</v>
      </c>
      <c r="P2620" s="4">
        <v>60.01</v>
      </c>
      <c r="Q2620" s="4">
        <f t="shared" si="160"/>
        <v>207.4</v>
      </c>
      <c r="R2620" s="4">
        <f t="shared" si="161"/>
        <v>120.02</v>
      </c>
      <c r="S2620" s="4">
        <f t="shared" si="162"/>
        <v>87.38000000000001</v>
      </c>
      <c r="T2620" s="6">
        <f t="shared" si="163"/>
        <v>0.4213114754098361</v>
      </c>
    </row>
    <row r="2621" spans="1:20" ht="15.6">
      <c r="A2621" s="2">
        <v>5055</v>
      </c>
      <c r="B2621" s="10">
        <v>46375</v>
      </c>
      <c r="C2621" s="3">
        <f>YEAR(SalesDataTable[[#This Row],[Order Date]])</f>
        <v>2026</v>
      </c>
      <c r="D2621" s="13" t="str">
        <f>"Q"&amp;ROUNDUP(MONTH(SalesDataTable[[#This Row],[Order Date]])/3,0)</f>
        <v>Q4</v>
      </c>
      <c r="E2621" s="13">
        <f>MONTH(SalesDataTable[[#This Row],[Order Date]])</f>
        <v>12</v>
      </c>
      <c r="F2621" s="3" t="str">
        <f>TEXT(SalesDataTable[[#This Row],[Order Date]],"mmm")</f>
        <v>Dec</v>
      </c>
      <c r="G2621" s="3" t="s">
        <v>11</v>
      </c>
      <c r="H2621" s="3" t="s">
        <v>18</v>
      </c>
      <c r="I2621" s="3" t="s">
        <v>28</v>
      </c>
      <c r="J2621" s="3" t="s">
        <v>13</v>
      </c>
      <c r="K2621" s="3" t="s">
        <v>9</v>
      </c>
      <c r="L2621" s="3" t="s">
        <v>46</v>
      </c>
      <c r="M2621" s="7">
        <v>1</v>
      </c>
      <c r="N2621" s="4">
        <v>71.89</v>
      </c>
      <c r="O2621" s="5">
        <v>0.15</v>
      </c>
      <c r="P2621" s="4">
        <v>32.409999999999997</v>
      </c>
      <c r="Q2621" s="4">
        <f t="shared" si="160"/>
        <v>61.106499999999997</v>
      </c>
      <c r="R2621" s="4">
        <f t="shared" si="161"/>
        <v>32.409999999999997</v>
      </c>
      <c r="S2621" s="4">
        <f t="shared" si="162"/>
        <v>28.6965</v>
      </c>
      <c r="T2621" s="6">
        <f t="shared" si="163"/>
        <v>0.46961452545964832</v>
      </c>
    </row>
    <row r="2622" spans="1:20" ht="15.6">
      <c r="A2622" s="2">
        <v>5100</v>
      </c>
      <c r="B2622" s="10">
        <v>46375</v>
      </c>
      <c r="C2622" s="3">
        <f>YEAR(SalesDataTable[[#This Row],[Order Date]])</f>
        <v>2026</v>
      </c>
      <c r="D2622" s="13" t="str">
        <f>"Q"&amp;ROUNDUP(MONTH(SalesDataTable[[#This Row],[Order Date]])/3,0)</f>
        <v>Q4</v>
      </c>
      <c r="E2622" s="13">
        <f>MONTH(SalesDataTable[[#This Row],[Order Date]])</f>
        <v>12</v>
      </c>
      <c r="F2622" s="3" t="str">
        <f>TEXT(SalesDataTable[[#This Row],[Order Date]],"mmm")</f>
        <v>Dec</v>
      </c>
      <c r="G2622" s="3" t="s">
        <v>11</v>
      </c>
      <c r="H2622" s="3" t="s">
        <v>25</v>
      </c>
      <c r="I2622" s="3" t="s">
        <v>2</v>
      </c>
      <c r="J2622" s="3" t="s">
        <v>3</v>
      </c>
      <c r="K2622" s="3" t="s">
        <v>9</v>
      </c>
      <c r="L2622" s="3" t="s">
        <v>46</v>
      </c>
      <c r="M2622" s="7">
        <v>2</v>
      </c>
      <c r="N2622" s="4">
        <v>70.59</v>
      </c>
      <c r="O2622" s="5">
        <v>0.15</v>
      </c>
      <c r="P2622" s="4">
        <v>31.56</v>
      </c>
      <c r="Q2622" s="4">
        <f t="shared" si="160"/>
        <v>120.003</v>
      </c>
      <c r="R2622" s="4">
        <f t="shared" si="161"/>
        <v>63.12</v>
      </c>
      <c r="S2622" s="4">
        <f t="shared" si="162"/>
        <v>56.883000000000003</v>
      </c>
      <c r="T2622" s="6">
        <f t="shared" si="163"/>
        <v>0.47401314967125824</v>
      </c>
    </row>
    <row r="2623" spans="1:20" ht="15.6">
      <c r="A2623" s="2">
        <v>488</v>
      </c>
      <c r="B2623" s="10">
        <v>46376</v>
      </c>
      <c r="C2623" s="3">
        <f>YEAR(SalesDataTable[[#This Row],[Order Date]])</f>
        <v>2026</v>
      </c>
      <c r="D2623" s="13" t="str">
        <f>"Q"&amp;ROUNDUP(MONTH(SalesDataTable[[#This Row],[Order Date]])/3,0)</f>
        <v>Q4</v>
      </c>
      <c r="E2623" s="13">
        <f>MONTH(SalesDataTable[[#This Row],[Order Date]])</f>
        <v>12</v>
      </c>
      <c r="F2623" s="3" t="str">
        <f>TEXT(SalesDataTable[[#This Row],[Order Date]],"mmm")</f>
        <v>Dec</v>
      </c>
      <c r="G2623" s="3" t="s">
        <v>20</v>
      </c>
      <c r="H2623" s="3" t="s">
        <v>31</v>
      </c>
      <c r="I2623" s="3" t="s">
        <v>2</v>
      </c>
      <c r="J2623" s="3" t="s">
        <v>3</v>
      </c>
      <c r="K2623" s="3" t="s">
        <v>9</v>
      </c>
      <c r="L2623" s="3" t="s">
        <v>17</v>
      </c>
      <c r="M2623" s="7">
        <v>4</v>
      </c>
      <c r="N2623" s="4">
        <v>141.91</v>
      </c>
      <c r="O2623" s="5">
        <v>0.05</v>
      </c>
      <c r="P2623" s="4">
        <v>80.260000000000005</v>
      </c>
      <c r="Q2623" s="4">
        <f t="shared" si="160"/>
        <v>539.25799999999992</v>
      </c>
      <c r="R2623" s="4">
        <f t="shared" si="161"/>
        <v>321.04000000000002</v>
      </c>
      <c r="S2623" s="4">
        <f t="shared" si="162"/>
        <v>218.2179999999999</v>
      </c>
      <c r="T2623" s="6">
        <f t="shared" si="163"/>
        <v>0.40466344495584661</v>
      </c>
    </row>
    <row r="2624" spans="1:20" ht="15.6">
      <c r="A2624" s="2">
        <v>710</v>
      </c>
      <c r="B2624" s="10">
        <v>46376</v>
      </c>
      <c r="C2624" s="3">
        <f>YEAR(SalesDataTable[[#This Row],[Order Date]])</f>
        <v>2026</v>
      </c>
      <c r="D2624" s="13" t="str">
        <f>"Q"&amp;ROUNDUP(MONTH(SalesDataTable[[#This Row],[Order Date]])/3,0)</f>
        <v>Q4</v>
      </c>
      <c r="E2624" s="13">
        <f>MONTH(SalesDataTable[[#This Row],[Order Date]])</f>
        <v>12</v>
      </c>
      <c r="F2624" s="3" t="str">
        <f>TEXT(SalesDataTable[[#This Row],[Order Date]],"mmm")</f>
        <v>Dec</v>
      </c>
      <c r="G2624" s="3" t="s">
        <v>6</v>
      </c>
      <c r="H2624" s="3" t="s">
        <v>27</v>
      </c>
      <c r="I2624" s="3" t="s">
        <v>8</v>
      </c>
      <c r="J2624" s="3" t="s">
        <v>16</v>
      </c>
      <c r="K2624" s="3" t="s">
        <v>9</v>
      </c>
      <c r="L2624" s="3" t="s">
        <v>17</v>
      </c>
      <c r="M2624" s="7">
        <v>3</v>
      </c>
      <c r="N2624" s="4">
        <v>140.4</v>
      </c>
      <c r="O2624" s="5">
        <v>0.2</v>
      </c>
      <c r="P2624" s="4">
        <v>81.760000000000005</v>
      </c>
      <c r="Q2624" s="4">
        <f t="shared" si="160"/>
        <v>336.96000000000004</v>
      </c>
      <c r="R2624" s="4">
        <f t="shared" si="161"/>
        <v>245.28000000000003</v>
      </c>
      <c r="S2624" s="4">
        <f t="shared" si="162"/>
        <v>91.68</v>
      </c>
      <c r="T2624" s="6">
        <f t="shared" si="163"/>
        <v>0.27207977207977208</v>
      </c>
    </row>
    <row r="2625" spans="1:20" ht="15.6">
      <c r="A2625" s="2">
        <v>1009</v>
      </c>
      <c r="B2625" s="10">
        <v>46376</v>
      </c>
      <c r="C2625" s="3">
        <f>YEAR(SalesDataTable[[#This Row],[Order Date]])</f>
        <v>2026</v>
      </c>
      <c r="D2625" s="13" t="str">
        <f>"Q"&amp;ROUNDUP(MONTH(SalesDataTable[[#This Row],[Order Date]])/3,0)</f>
        <v>Q4</v>
      </c>
      <c r="E2625" s="13">
        <f>MONTH(SalesDataTable[[#This Row],[Order Date]])</f>
        <v>12</v>
      </c>
      <c r="F2625" s="3" t="str">
        <f>TEXT(SalesDataTable[[#This Row],[Order Date]],"mmm")</f>
        <v>Dec</v>
      </c>
      <c r="G2625" s="3" t="s">
        <v>20</v>
      </c>
      <c r="H2625" s="3" t="s">
        <v>47</v>
      </c>
      <c r="I2625" s="3" t="s">
        <v>28</v>
      </c>
      <c r="J2625" s="3" t="s">
        <v>3</v>
      </c>
      <c r="K2625" s="3" t="s">
        <v>9</v>
      </c>
      <c r="L2625" s="3" t="s">
        <v>46</v>
      </c>
      <c r="M2625" s="7">
        <v>2</v>
      </c>
      <c r="N2625" s="4">
        <v>72.349999999999994</v>
      </c>
      <c r="O2625" s="5">
        <v>0.15</v>
      </c>
      <c r="P2625" s="4">
        <v>32.44</v>
      </c>
      <c r="Q2625" s="4">
        <f t="shared" si="160"/>
        <v>122.99499999999999</v>
      </c>
      <c r="R2625" s="4">
        <f t="shared" si="161"/>
        <v>64.88</v>
      </c>
      <c r="S2625" s="4">
        <f t="shared" si="162"/>
        <v>58.114999999999995</v>
      </c>
      <c r="T2625" s="6">
        <f t="shared" si="163"/>
        <v>0.47249888206837676</v>
      </c>
    </row>
    <row r="2626" spans="1:20" ht="15.6">
      <c r="A2626" s="2">
        <v>1231</v>
      </c>
      <c r="B2626" s="10">
        <v>46376</v>
      </c>
      <c r="C2626" s="3">
        <f>YEAR(SalesDataTable[[#This Row],[Order Date]])</f>
        <v>2026</v>
      </c>
      <c r="D2626" s="13" t="str">
        <f>"Q"&amp;ROUNDUP(MONTH(SalesDataTable[[#This Row],[Order Date]])/3,0)</f>
        <v>Q4</v>
      </c>
      <c r="E2626" s="13">
        <f>MONTH(SalesDataTable[[#This Row],[Order Date]])</f>
        <v>12</v>
      </c>
      <c r="F2626" s="3" t="str">
        <f>TEXT(SalesDataTable[[#This Row],[Order Date]],"mmm")</f>
        <v>Dec</v>
      </c>
      <c r="G2626" s="3" t="s">
        <v>20</v>
      </c>
      <c r="H2626" s="3" t="s">
        <v>33</v>
      </c>
      <c r="I2626" s="3" t="s">
        <v>2</v>
      </c>
      <c r="J2626" s="3" t="s">
        <v>13</v>
      </c>
      <c r="K2626" s="3" t="s">
        <v>23</v>
      </c>
      <c r="L2626" s="3" t="s">
        <v>51</v>
      </c>
      <c r="M2626" s="7">
        <v>4</v>
      </c>
      <c r="N2626" s="4">
        <v>120.8</v>
      </c>
      <c r="O2626" s="5">
        <v>0.1</v>
      </c>
      <c r="P2626" s="4">
        <v>59.93</v>
      </c>
      <c r="Q2626" s="4">
        <f t="shared" ref="Q2626:Q2689" si="164">M2626*N2626*(1-O2626)</f>
        <v>434.88</v>
      </c>
      <c r="R2626" s="4">
        <f t="shared" ref="R2626:R2689" si="165">M2626*P2626</f>
        <v>239.72</v>
      </c>
      <c r="S2626" s="4">
        <f t="shared" ref="S2626:S2689" si="166">Q2626-R2626</f>
        <v>195.16</v>
      </c>
      <c r="T2626" s="6">
        <f t="shared" ref="T2626:T2689" si="167">IFERROR(S2626/Q2626,0)</f>
        <v>0.44876747608535689</v>
      </c>
    </row>
    <row r="2627" spans="1:20" ht="15.6">
      <c r="A2627" s="2">
        <v>1445</v>
      </c>
      <c r="B2627" s="10">
        <v>46376</v>
      </c>
      <c r="C2627" s="3">
        <f>YEAR(SalesDataTable[[#This Row],[Order Date]])</f>
        <v>2026</v>
      </c>
      <c r="D2627" s="13" t="str">
        <f>"Q"&amp;ROUNDUP(MONTH(SalesDataTable[[#This Row],[Order Date]])/3,0)</f>
        <v>Q4</v>
      </c>
      <c r="E2627" s="13">
        <f>MONTH(SalesDataTable[[#This Row],[Order Date]])</f>
        <v>12</v>
      </c>
      <c r="F2627" s="3" t="str">
        <f>TEXT(SalesDataTable[[#This Row],[Order Date]],"mmm")</f>
        <v>Dec</v>
      </c>
      <c r="G2627" s="3" t="s">
        <v>20</v>
      </c>
      <c r="H2627" s="3" t="s">
        <v>31</v>
      </c>
      <c r="I2627" s="3" t="s">
        <v>2</v>
      </c>
      <c r="J2627" s="3" t="s">
        <v>13</v>
      </c>
      <c r="K2627" s="3" t="s">
        <v>9</v>
      </c>
      <c r="L2627" s="3" t="s">
        <v>46</v>
      </c>
      <c r="M2627" s="7">
        <v>1</v>
      </c>
      <c r="N2627" s="4">
        <v>71.23</v>
      </c>
      <c r="O2627" s="5">
        <v>0</v>
      </c>
      <c r="P2627" s="4">
        <v>31.63</v>
      </c>
      <c r="Q2627" s="4">
        <f t="shared" si="164"/>
        <v>71.23</v>
      </c>
      <c r="R2627" s="4">
        <f t="shared" si="165"/>
        <v>31.63</v>
      </c>
      <c r="S2627" s="4">
        <f t="shared" si="166"/>
        <v>39.600000000000009</v>
      </c>
      <c r="T2627" s="6">
        <f t="shared" si="167"/>
        <v>0.55594552856942303</v>
      </c>
    </row>
    <row r="2628" spans="1:20" ht="15.6">
      <c r="A2628" s="2">
        <v>2842</v>
      </c>
      <c r="B2628" s="10">
        <v>46376</v>
      </c>
      <c r="C2628" s="3">
        <f>YEAR(SalesDataTable[[#This Row],[Order Date]])</f>
        <v>2026</v>
      </c>
      <c r="D2628" s="13" t="str">
        <f>"Q"&amp;ROUNDUP(MONTH(SalesDataTable[[#This Row],[Order Date]])/3,0)</f>
        <v>Q4</v>
      </c>
      <c r="E2628" s="13">
        <f>MONTH(SalesDataTable[[#This Row],[Order Date]])</f>
        <v>12</v>
      </c>
      <c r="F2628" s="3" t="str">
        <f>TEXT(SalesDataTable[[#This Row],[Order Date]],"mmm")</f>
        <v>Dec</v>
      </c>
      <c r="G2628" s="3" t="s">
        <v>11</v>
      </c>
      <c r="H2628" s="3" t="s">
        <v>39</v>
      </c>
      <c r="I2628" s="3" t="s">
        <v>8</v>
      </c>
      <c r="J2628" s="3" t="s">
        <v>16</v>
      </c>
      <c r="K2628" s="3" t="s">
        <v>4</v>
      </c>
      <c r="L2628" s="3" t="s">
        <v>22</v>
      </c>
      <c r="M2628" s="7">
        <v>5</v>
      </c>
      <c r="N2628" s="4">
        <v>51.02</v>
      </c>
      <c r="O2628" s="5">
        <v>0.05</v>
      </c>
      <c r="P2628" s="4">
        <v>22.56</v>
      </c>
      <c r="Q2628" s="4">
        <f t="shared" si="164"/>
        <v>242.345</v>
      </c>
      <c r="R2628" s="4">
        <f t="shared" si="165"/>
        <v>112.8</v>
      </c>
      <c r="S2628" s="4">
        <f t="shared" si="166"/>
        <v>129.54500000000002</v>
      </c>
      <c r="T2628" s="6">
        <f t="shared" si="167"/>
        <v>0.5345478553302111</v>
      </c>
    </row>
    <row r="2629" spans="1:20" ht="15.6">
      <c r="A2629" s="2">
        <v>3783</v>
      </c>
      <c r="B2629" s="10">
        <v>46376</v>
      </c>
      <c r="C2629" s="3">
        <f>YEAR(SalesDataTable[[#This Row],[Order Date]])</f>
        <v>2026</v>
      </c>
      <c r="D2629" s="13" t="str">
        <f>"Q"&amp;ROUNDUP(MONTH(SalesDataTable[[#This Row],[Order Date]])/3,0)</f>
        <v>Q4</v>
      </c>
      <c r="E2629" s="13">
        <f>MONTH(SalesDataTable[[#This Row],[Order Date]])</f>
        <v>12</v>
      </c>
      <c r="F2629" s="3" t="str">
        <f>TEXT(SalesDataTable[[#This Row],[Order Date]],"mmm")</f>
        <v>Dec</v>
      </c>
      <c r="G2629" s="3" t="s">
        <v>11</v>
      </c>
      <c r="H2629" s="3" t="s">
        <v>12</v>
      </c>
      <c r="I2629" s="3" t="s">
        <v>28</v>
      </c>
      <c r="J2629" s="3" t="s">
        <v>13</v>
      </c>
      <c r="K2629" s="3" t="s">
        <v>14</v>
      </c>
      <c r="L2629" s="3" t="s">
        <v>44</v>
      </c>
      <c r="M2629" s="7">
        <v>1</v>
      </c>
      <c r="N2629" s="4">
        <v>130.52000000000001</v>
      </c>
      <c r="O2629" s="5">
        <v>0.1</v>
      </c>
      <c r="P2629" s="4">
        <v>66.09</v>
      </c>
      <c r="Q2629" s="4">
        <f t="shared" si="164"/>
        <v>117.46800000000002</v>
      </c>
      <c r="R2629" s="4">
        <f t="shared" si="165"/>
        <v>66.09</v>
      </c>
      <c r="S2629" s="4">
        <f t="shared" si="166"/>
        <v>51.378000000000014</v>
      </c>
      <c r="T2629" s="6">
        <f t="shared" si="167"/>
        <v>0.43737869036673821</v>
      </c>
    </row>
    <row r="2630" spans="1:20" ht="15.6">
      <c r="A2630" s="2">
        <v>4484</v>
      </c>
      <c r="B2630" s="10">
        <v>46376</v>
      </c>
      <c r="C2630" s="3">
        <f>YEAR(SalesDataTable[[#This Row],[Order Date]])</f>
        <v>2026</v>
      </c>
      <c r="D2630" s="13" t="str">
        <f>"Q"&amp;ROUNDUP(MONTH(SalesDataTable[[#This Row],[Order Date]])/3,0)</f>
        <v>Q4</v>
      </c>
      <c r="E2630" s="13">
        <f>MONTH(SalesDataTable[[#This Row],[Order Date]])</f>
        <v>12</v>
      </c>
      <c r="F2630" s="3" t="str">
        <f>TEXT(SalesDataTable[[#This Row],[Order Date]],"mmm")</f>
        <v>Dec</v>
      </c>
      <c r="G2630" s="3" t="s">
        <v>6</v>
      </c>
      <c r="H2630" s="3" t="s">
        <v>49</v>
      </c>
      <c r="I2630" s="3" t="s">
        <v>2</v>
      </c>
      <c r="J2630" s="3" t="s">
        <v>3</v>
      </c>
      <c r="K2630" s="3" t="s">
        <v>4</v>
      </c>
      <c r="L2630" s="3" t="s">
        <v>5</v>
      </c>
      <c r="M2630" s="7">
        <v>2</v>
      </c>
      <c r="N2630" s="4">
        <v>79.87</v>
      </c>
      <c r="O2630" s="5">
        <v>0.15</v>
      </c>
      <c r="P2630" s="4">
        <v>41.9</v>
      </c>
      <c r="Q2630" s="4">
        <f t="shared" si="164"/>
        <v>135.779</v>
      </c>
      <c r="R2630" s="4">
        <f t="shared" si="165"/>
        <v>83.8</v>
      </c>
      <c r="S2630" s="4">
        <f t="shared" si="166"/>
        <v>51.978999999999999</v>
      </c>
      <c r="T2630" s="6">
        <f t="shared" si="167"/>
        <v>0.38282061290773978</v>
      </c>
    </row>
    <row r="2631" spans="1:20" ht="15.6">
      <c r="A2631" s="2">
        <v>4597</v>
      </c>
      <c r="B2631" s="10">
        <v>46376</v>
      </c>
      <c r="C2631" s="3">
        <f>YEAR(SalesDataTable[[#This Row],[Order Date]])</f>
        <v>2026</v>
      </c>
      <c r="D2631" s="13" t="str">
        <f>"Q"&amp;ROUNDUP(MONTH(SalesDataTable[[#This Row],[Order Date]])/3,0)</f>
        <v>Q4</v>
      </c>
      <c r="E2631" s="13">
        <f>MONTH(SalesDataTable[[#This Row],[Order Date]])</f>
        <v>12</v>
      </c>
      <c r="F2631" s="3" t="str">
        <f>TEXT(SalesDataTable[[#This Row],[Order Date]],"mmm")</f>
        <v>Dec</v>
      </c>
      <c r="G2631" s="3" t="s">
        <v>20</v>
      </c>
      <c r="H2631" s="3" t="s">
        <v>47</v>
      </c>
      <c r="I2631" s="3" t="s">
        <v>2</v>
      </c>
      <c r="J2631" s="3" t="s">
        <v>3</v>
      </c>
      <c r="K2631" s="3" t="s">
        <v>9</v>
      </c>
      <c r="L2631" s="3" t="s">
        <v>46</v>
      </c>
      <c r="M2631" s="7">
        <v>3</v>
      </c>
      <c r="N2631" s="4">
        <v>71.3</v>
      </c>
      <c r="O2631" s="5">
        <v>0.1</v>
      </c>
      <c r="P2631" s="4">
        <v>32.93</v>
      </c>
      <c r="Q2631" s="4">
        <f t="shared" si="164"/>
        <v>192.51</v>
      </c>
      <c r="R2631" s="4">
        <f t="shared" si="165"/>
        <v>98.789999999999992</v>
      </c>
      <c r="S2631" s="4">
        <f t="shared" si="166"/>
        <v>93.72</v>
      </c>
      <c r="T2631" s="6">
        <f t="shared" si="167"/>
        <v>0.48683185289075892</v>
      </c>
    </row>
    <row r="2632" spans="1:20" ht="15.6">
      <c r="A2632" s="2">
        <v>4917</v>
      </c>
      <c r="B2632" s="10">
        <v>46376</v>
      </c>
      <c r="C2632" s="3">
        <f>YEAR(SalesDataTable[[#This Row],[Order Date]])</f>
        <v>2026</v>
      </c>
      <c r="D2632" s="13" t="str">
        <f>"Q"&amp;ROUNDUP(MONTH(SalesDataTable[[#This Row],[Order Date]])/3,0)</f>
        <v>Q4</v>
      </c>
      <c r="E2632" s="13">
        <f>MONTH(SalesDataTable[[#This Row],[Order Date]])</f>
        <v>12</v>
      </c>
      <c r="F2632" s="3" t="str">
        <f>TEXT(SalesDataTable[[#This Row],[Order Date]],"mmm")</f>
        <v>Dec</v>
      </c>
      <c r="G2632" s="3" t="s">
        <v>0</v>
      </c>
      <c r="H2632" s="3" t="s">
        <v>36</v>
      </c>
      <c r="I2632" s="3" t="s">
        <v>2</v>
      </c>
      <c r="J2632" s="3" t="s">
        <v>3</v>
      </c>
      <c r="K2632" s="3" t="s">
        <v>23</v>
      </c>
      <c r="L2632" s="3" t="s">
        <v>51</v>
      </c>
      <c r="M2632" s="7">
        <v>2</v>
      </c>
      <c r="N2632" s="4">
        <v>122.95</v>
      </c>
      <c r="O2632" s="5">
        <v>0.1</v>
      </c>
      <c r="P2632" s="4">
        <v>59.79</v>
      </c>
      <c r="Q2632" s="4">
        <f t="shared" si="164"/>
        <v>221.31</v>
      </c>
      <c r="R2632" s="4">
        <f t="shared" si="165"/>
        <v>119.58</v>
      </c>
      <c r="S2632" s="4">
        <f t="shared" si="166"/>
        <v>101.73</v>
      </c>
      <c r="T2632" s="6">
        <f t="shared" si="167"/>
        <v>0.45967195336857802</v>
      </c>
    </row>
    <row r="2633" spans="1:20" ht="15.6">
      <c r="A2633" s="2">
        <v>629</v>
      </c>
      <c r="B2633" s="10">
        <v>46377</v>
      </c>
      <c r="C2633" s="3">
        <f>YEAR(SalesDataTable[[#This Row],[Order Date]])</f>
        <v>2026</v>
      </c>
      <c r="D2633" s="13" t="str">
        <f>"Q"&amp;ROUNDUP(MONTH(SalesDataTable[[#This Row],[Order Date]])/3,0)</f>
        <v>Q4</v>
      </c>
      <c r="E2633" s="13">
        <f>MONTH(SalesDataTable[[#This Row],[Order Date]])</f>
        <v>12</v>
      </c>
      <c r="F2633" s="3" t="str">
        <f>TEXT(SalesDataTable[[#This Row],[Order Date]],"mmm")</f>
        <v>Dec</v>
      </c>
      <c r="G2633" s="3" t="s">
        <v>20</v>
      </c>
      <c r="H2633" s="3" t="s">
        <v>47</v>
      </c>
      <c r="I2633" s="3" t="s">
        <v>2</v>
      </c>
      <c r="J2633" s="3" t="s">
        <v>16</v>
      </c>
      <c r="K2633" s="3" t="s">
        <v>34</v>
      </c>
      <c r="L2633" s="3" t="s">
        <v>45</v>
      </c>
      <c r="M2633" s="7">
        <v>2</v>
      </c>
      <c r="N2633" s="4">
        <v>50.04</v>
      </c>
      <c r="O2633" s="5">
        <v>0.05</v>
      </c>
      <c r="P2633" s="4">
        <v>22.43</v>
      </c>
      <c r="Q2633" s="4">
        <f t="shared" si="164"/>
        <v>95.075999999999993</v>
      </c>
      <c r="R2633" s="4">
        <f t="shared" si="165"/>
        <v>44.86</v>
      </c>
      <c r="S2633" s="4">
        <f t="shared" si="166"/>
        <v>50.215999999999994</v>
      </c>
      <c r="T2633" s="6">
        <f t="shared" si="167"/>
        <v>0.52816694013210486</v>
      </c>
    </row>
    <row r="2634" spans="1:20" ht="15.6">
      <c r="A2634" s="2">
        <v>1373</v>
      </c>
      <c r="B2634" s="10">
        <v>46377</v>
      </c>
      <c r="C2634" s="3">
        <f>YEAR(SalesDataTable[[#This Row],[Order Date]])</f>
        <v>2026</v>
      </c>
      <c r="D2634" s="13" t="str">
        <f>"Q"&amp;ROUNDUP(MONTH(SalesDataTable[[#This Row],[Order Date]])/3,0)</f>
        <v>Q4</v>
      </c>
      <c r="E2634" s="13">
        <f>MONTH(SalesDataTable[[#This Row],[Order Date]])</f>
        <v>12</v>
      </c>
      <c r="F2634" s="3" t="str">
        <f>TEXT(SalesDataTable[[#This Row],[Order Date]],"mmm")</f>
        <v>Dec</v>
      </c>
      <c r="G2634" s="3" t="s">
        <v>6</v>
      </c>
      <c r="H2634" s="3" t="s">
        <v>7</v>
      </c>
      <c r="I2634" s="3" t="s">
        <v>28</v>
      </c>
      <c r="J2634" s="3" t="s">
        <v>3</v>
      </c>
      <c r="K2634" s="3" t="s">
        <v>23</v>
      </c>
      <c r="L2634" s="3" t="s">
        <v>40</v>
      </c>
      <c r="M2634" s="7">
        <v>1</v>
      </c>
      <c r="N2634" s="4">
        <v>80.92</v>
      </c>
      <c r="O2634" s="5">
        <v>0.05</v>
      </c>
      <c r="P2634" s="4">
        <v>40.14</v>
      </c>
      <c r="Q2634" s="4">
        <f t="shared" si="164"/>
        <v>76.873999999999995</v>
      </c>
      <c r="R2634" s="4">
        <f t="shared" si="165"/>
        <v>40.14</v>
      </c>
      <c r="S2634" s="4">
        <f t="shared" si="166"/>
        <v>36.733999999999995</v>
      </c>
      <c r="T2634" s="6">
        <f t="shared" si="167"/>
        <v>0.47784686630069978</v>
      </c>
    </row>
    <row r="2635" spans="1:20" ht="15.6">
      <c r="A2635" s="2">
        <v>1668</v>
      </c>
      <c r="B2635" s="10">
        <v>46377</v>
      </c>
      <c r="C2635" s="3">
        <f>YEAR(SalesDataTable[[#This Row],[Order Date]])</f>
        <v>2026</v>
      </c>
      <c r="D2635" s="13" t="str">
        <f>"Q"&amp;ROUNDUP(MONTH(SalesDataTable[[#This Row],[Order Date]])/3,0)</f>
        <v>Q4</v>
      </c>
      <c r="E2635" s="13">
        <f>MONTH(SalesDataTable[[#This Row],[Order Date]])</f>
        <v>12</v>
      </c>
      <c r="F2635" s="3" t="str">
        <f>TEXT(SalesDataTable[[#This Row],[Order Date]],"mmm")</f>
        <v>Dec</v>
      </c>
      <c r="G2635" s="3" t="s">
        <v>11</v>
      </c>
      <c r="H2635" s="3" t="s">
        <v>25</v>
      </c>
      <c r="I2635" s="3" t="s">
        <v>2</v>
      </c>
      <c r="J2635" s="3" t="s">
        <v>16</v>
      </c>
      <c r="K2635" s="3" t="s">
        <v>4</v>
      </c>
      <c r="L2635" s="3" t="s">
        <v>22</v>
      </c>
      <c r="M2635" s="7">
        <v>6</v>
      </c>
      <c r="N2635" s="4">
        <v>50.35</v>
      </c>
      <c r="O2635" s="5">
        <v>0.15</v>
      </c>
      <c r="P2635" s="4">
        <v>22.91</v>
      </c>
      <c r="Q2635" s="4">
        <f t="shared" si="164"/>
        <v>256.78500000000003</v>
      </c>
      <c r="R2635" s="4">
        <f t="shared" si="165"/>
        <v>137.46</v>
      </c>
      <c r="S2635" s="4">
        <f t="shared" si="166"/>
        <v>119.32500000000002</v>
      </c>
      <c r="T2635" s="6">
        <f t="shared" si="167"/>
        <v>0.46468835796483443</v>
      </c>
    </row>
    <row r="2636" spans="1:20" ht="15.6">
      <c r="A2636" s="2">
        <v>2646</v>
      </c>
      <c r="B2636" s="10">
        <v>46377</v>
      </c>
      <c r="C2636" s="3">
        <f>YEAR(SalesDataTable[[#This Row],[Order Date]])</f>
        <v>2026</v>
      </c>
      <c r="D2636" s="13" t="str">
        <f>"Q"&amp;ROUNDUP(MONTH(SalesDataTable[[#This Row],[Order Date]])/3,0)</f>
        <v>Q4</v>
      </c>
      <c r="E2636" s="13">
        <f>MONTH(SalesDataTable[[#This Row],[Order Date]])</f>
        <v>12</v>
      </c>
      <c r="F2636" s="3" t="str">
        <f>TEXT(SalesDataTable[[#This Row],[Order Date]],"mmm")</f>
        <v>Dec</v>
      </c>
      <c r="G2636" s="3" t="s">
        <v>6</v>
      </c>
      <c r="H2636" s="3" t="s">
        <v>7</v>
      </c>
      <c r="I2636" s="3" t="s">
        <v>2</v>
      </c>
      <c r="J2636" s="3" t="s">
        <v>3</v>
      </c>
      <c r="K2636" s="3" t="s">
        <v>34</v>
      </c>
      <c r="L2636" s="3" t="s">
        <v>42</v>
      </c>
      <c r="M2636" s="7">
        <v>1</v>
      </c>
      <c r="N2636" s="4">
        <v>35.799999999999997</v>
      </c>
      <c r="O2636" s="5">
        <v>0.05</v>
      </c>
      <c r="P2636" s="4">
        <v>14.12</v>
      </c>
      <c r="Q2636" s="4">
        <f t="shared" si="164"/>
        <v>34.01</v>
      </c>
      <c r="R2636" s="4">
        <f t="shared" si="165"/>
        <v>14.12</v>
      </c>
      <c r="S2636" s="4">
        <f t="shared" si="166"/>
        <v>19.89</v>
      </c>
      <c r="T2636" s="6">
        <f t="shared" si="167"/>
        <v>0.58482799176712741</v>
      </c>
    </row>
    <row r="2637" spans="1:20" ht="15.6">
      <c r="A2637" s="2">
        <v>3044</v>
      </c>
      <c r="B2637" s="10">
        <v>46377</v>
      </c>
      <c r="C2637" s="3">
        <f>YEAR(SalesDataTable[[#This Row],[Order Date]])</f>
        <v>2026</v>
      </c>
      <c r="D2637" s="13" t="str">
        <f>"Q"&amp;ROUNDUP(MONTH(SalesDataTable[[#This Row],[Order Date]])/3,0)</f>
        <v>Q4</v>
      </c>
      <c r="E2637" s="13">
        <f>MONTH(SalesDataTable[[#This Row],[Order Date]])</f>
        <v>12</v>
      </c>
      <c r="F2637" s="3" t="str">
        <f>TEXT(SalesDataTable[[#This Row],[Order Date]],"mmm")</f>
        <v>Dec</v>
      </c>
      <c r="G2637" s="3" t="s">
        <v>6</v>
      </c>
      <c r="H2637" s="3" t="s">
        <v>27</v>
      </c>
      <c r="I2637" s="3" t="s">
        <v>8</v>
      </c>
      <c r="J2637" s="3" t="s">
        <v>16</v>
      </c>
      <c r="K2637" s="3" t="s">
        <v>4</v>
      </c>
      <c r="L2637" s="3" t="s">
        <v>26</v>
      </c>
      <c r="M2637" s="7">
        <v>4</v>
      </c>
      <c r="N2637" s="4">
        <v>40.64</v>
      </c>
      <c r="O2637" s="5">
        <v>0.1</v>
      </c>
      <c r="P2637" s="4">
        <v>16.260000000000002</v>
      </c>
      <c r="Q2637" s="4">
        <f t="shared" si="164"/>
        <v>146.304</v>
      </c>
      <c r="R2637" s="4">
        <f t="shared" si="165"/>
        <v>65.040000000000006</v>
      </c>
      <c r="S2637" s="4">
        <f t="shared" si="166"/>
        <v>81.263999999999996</v>
      </c>
      <c r="T2637" s="6">
        <f t="shared" si="167"/>
        <v>0.55544619422572172</v>
      </c>
    </row>
    <row r="2638" spans="1:20" ht="15.6">
      <c r="A2638" s="2">
        <v>3065</v>
      </c>
      <c r="B2638" s="10">
        <v>46377</v>
      </c>
      <c r="C2638" s="3">
        <f>YEAR(SalesDataTable[[#This Row],[Order Date]])</f>
        <v>2026</v>
      </c>
      <c r="D2638" s="13" t="str">
        <f>"Q"&amp;ROUNDUP(MONTH(SalesDataTable[[#This Row],[Order Date]])/3,0)</f>
        <v>Q4</v>
      </c>
      <c r="E2638" s="13">
        <f>MONTH(SalesDataTable[[#This Row],[Order Date]])</f>
        <v>12</v>
      </c>
      <c r="F2638" s="3" t="str">
        <f>TEXT(SalesDataTable[[#This Row],[Order Date]],"mmm")</f>
        <v>Dec</v>
      </c>
      <c r="G2638" s="3" t="s">
        <v>11</v>
      </c>
      <c r="H2638" s="3" t="s">
        <v>39</v>
      </c>
      <c r="I2638" s="3" t="s">
        <v>2</v>
      </c>
      <c r="J2638" s="3" t="s">
        <v>13</v>
      </c>
      <c r="K2638" s="3" t="s">
        <v>23</v>
      </c>
      <c r="L2638" s="3" t="s">
        <v>40</v>
      </c>
      <c r="M2638" s="7">
        <v>3</v>
      </c>
      <c r="N2638" s="4">
        <v>81.510000000000005</v>
      </c>
      <c r="O2638" s="5">
        <v>0.05</v>
      </c>
      <c r="P2638" s="4">
        <v>39.9</v>
      </c>
      <c r="Q2638" s="4">
        <f t="shared" si="164"/>
        <v>232.30350000000001</v>
      </c>
      <c r="R2638" s="4">
        <f t="shared" si="165"/>
        <v>119.69999999999999</v>
      </c>
      <c r="S2638" s="4">
        <f t="shared" si="166"/>
        <v>112.60350000000003</v>
      </c>
      <c r="T2638" s="6">
        <f t="shared" si="167"/>
        <v>0.48472580051527425</v>
      </c>
    </row>
    <row r="2639" spans="1:20" ht="15.6">
      <c r="A2639" s="2">
        <v>3365</v>
      </c>
      <c r="B2639" s="10">
        <v>46377</v>
      </c>
      <c r="C2639" s="3">
        <f>YEAR(SalesDataTable[[#This Row],[Order Date]])</f>
        <v>2026</v>
      </c>
      <c r="D2639" s="13" t="str">
        <f>"Q"&amp;ROUNDUP(MONTH(SalesDataTable[[#This Row],[Order Date]])/3,0)</f>
        <v>Q4</v>
      </c>
      <c r="E2639" s="13">
        <f>MONTH(SalesDataTable[[#This Row],[Order Date]])</f>
        <v>12</v>
      </c>
      <c r="F2639" s="3" t="str">
        <f>TEXT(SalesDataTable[[#This Row],[Order Date]],"mmm")</f>
        <v>Dec</v>
      </c>
      <c r="G2639" s="3" t="s">
        <v>20</v>
      </c>
      <c r="H2639" s="3" t="s">
        <v>31</v>
      </c>
      <c r="I2639" s="3" t="s">
        <v>19</v>
      </c>
      <c r="J2639" s="3" t="s">
        <v>13</v>
      </c>
      <c r="K2639" s="3" t="s">
        <v>34</v>
      </c>
      <c r="L2639" s="3" t="s">
        <v>38</v>
      </c>
      <c r="M2639" s="7">
        <v>2</v>
      </c>
      <c r="N2639" s="4">
        <v>122.4</v>
      </c>
      <c r="O2639" s="5">
        <v>0.1</v>
      </c>
      <c r="P2639" s="4">
        <v>71.09</v>
      </c>
      <c r="Q2639" s="4">
        <f t="shared" si="164"/>
        <v>220.32000000000002</v>
      </c>
      <c r="R2639" s="4">
        <f t="shared" si="165"/>
        <v>142.18</v>
      </c>
      <c r="S2639" s="4">
        <f t="shared" si="166"/>
        <v>78.140000000000015</v>
      </c>
      <c r="T2639" s="6">
        <f t="shared" si="167"/>
        <v>0.35466594045025424</v>
      </c>
    </row>
    <row r="2640" spans="1:20" ht="15.6">
      <c r="A2640" s="2">
        <v>4042</v>
      </c>
      <c r="B2640" s="10">
        <v>46377</v>
      </c>
      <c r="C2640" s="3">
        <f>YEAR(SalesDataTable[[#This Row],[Order Date]])</f>
        <v>2026</v>
      </c>
      <c r="D2640" s="13" t="str">
        <f>"Q"&amp;ROUNDUP(MONTH(SalesDataTable[[#This Row],[Order Date]])/3,0)</f>
        <v>Q4</v>
      </c>
      <c r="E2640" s="13">
        <f>MONTH(SalesDataTable[[#This Row],[Order Date]])</f>
        <v>12</v>
      </c>
      <c r="F2640" s="3" t="str">
        <f>TEXT(SalesDataTable[[#This Row],[Order Date]],"mmm")</f>
        <v>Dec</v>
      </c>
      <c r="G2640" s="3" t="s">
        <v>0</v>
      </c>
      <c r="H2640" s="3" t="s">
        <v>36</v>
      </c>
      <c r="I2640" s="3" t="s">
        <v>28</v>
      </c>
      <c r="J2640" s="3" t="s">
        <v>3</v>
      </c>
      <c r="K2640" s="3" t="s">
        <v>14</v>
      </c>
      <c r="L2640" s="3" t="s">
        <v>32</v>
      </c>
      <c r="M2640" s="7">
        <v>1</v>
      </c>
      <c r="N2640" s="4">
        <v>45.94</v>
      </c>
      <c r="O2640" s="5">
        <v>0.05</v>
      </c>
      <c r="P2640" s="4">
        <v>18.100000000000001</v>
      </c>
      <c r="Q2640" s="4">
        <f t="shared" si="164"/>
        <v>43.642999999999994</v>
      </c>
      <c r="R2640" s="4">
        <f t="shared" si="165"/>
        <v>18.100000000000001</v>
      </c>
      <c r="S2640" s="4">
        <f t="shared" si="166"/>
        <v>25.542999999999992</v>
      </c>
      <c r="T2640" s="6">
        <f t="shared" si="167"/>
        <v>0.58527140664024002</v>
      </c>
    </row>
    <row r="2641" spans="1:20" ht="15.6">
      <c r="A2641" s="2">
        <v>4635</v>
      </c>
      <c r="B2641" s="10">
        <v>46377</v>
      </c>
      <c r="C2641" s="3">
        <f>YEAR(SalesDataTable[[#This Row],[Order Date]])</f>
        <v>2026</v>
      </c>
      <c r="D2641" s="13" t="str">
        <f>"Q"&amp;ROUNDUP(MONTH(SalesDataTable[[#This Row],[Order Date]])/3,0)</f>
        <v>Q4</v>
      </c>
      <c r="E2641" s="13">
        <f>MONTH(SalesDataTable[[#This Row],[Order Date]])</f>
        <v>12</v>
      </c>
      <c r="F2641" s="3" t="str">
        <f>TEXT(SalesDataTable[[#This Row],[Order Date]],"mmm")</f>
        <v>Dec</v>
      </c>
      <c r="G2641" s="3" t="s">
        <v>20</v>
      </c>
      <c r="H2641" s="3" t="s">
        <v>47</v>
      </c>
      <c r="I2641" s="3" t="s">
        <v>8</v>
      </c>
      <c r="J2641" s="3" t="s">
        <v>3</v>
      </c>
      <c r="K2641" s="3" t="s">
        <v>23</v>
      </c>
      <c r="L2641" s="3" t="s">
        <v>29</v>
      </c>
      <c r="M2641" s="7">
        <v>15</v>
      </c>
      <c r="N2641" s="4">
        <v>196.89</v>
      </c>
      <c r="O2641" s="5">
        <v>0.15</v>
      </c>
      <c r="P2641" s="4">
        <v>105.09</v>
      </c>
      <c r="Q2641" s="4">
        <f t="shared" si="164"/>
        <v>2510.3474999999999</v>
      </c>
      <c r="R2641" s="4">
        <f t="shared" si="165"/>
        <v>1576.3500000000001</v>
      </c>
      <c r="S2641" s="4">
        <f t="shared" si="166"/>
        <v>933.99749999999972</v>
      </c>
      <c r="T2641" s="6">
        <f t="shared" si="167"/>
        <v>0.37205904760197533</v>
      </c>
    </row>
    <row r="2642" spans="1:20" ht="15.6">
      <c r="A2642" s="2">
        <v>4748</v>
      </c>
      <c r="B2642" s="10">
        <v>46377</v>
      </c>
      <c r="C2642" s="3">
        <f>YEAR(SalesDataTable[[#This Row],[Order Date]])</f>
        <v>2026</v>
      </c>
      <c r="D2642" s="13" t="str">
        <f>"Q"&amp;ROUNDUP(MONTH(SalesDataTable[[#This Row],[Order Date]])/3,0)</f>
        <v>Q4</v>
      </c>
      <c r="E2642" s="13">
        <f>MONTH(SalesDataTable[[#This Row],[Order Date]])</f>
        <v>12</v>
      </c>
      <c r="F2642" s="3" t="str">
        <f>TEXT(SalesDataTable[[#This Row],[Order Date]],"mmm")</f>
        <v>Dec</v>
      </c>
      <c r="G2642" s="3" t="s">
        <v>20</v>
      </c>
      <c r="H2642" s="3" t="s">
        <v>47</v>
      </c>
      <c r="I2642" s="3" t="s">
        <v>19</v>
      </c>
      <c r="J2642" s="3" t="s">
        <v>16</v>
      </c>
      <c r="K2642" s="3" t="s">
        <v>4</v>
      </c>
      <c r="L2642" s="3" t="s">
        <v>22</v>
      </c>
      <c r="M2642" s="7">
        <v>1</v>
      </c>
      <c r="N2642" s="4">
        <v>51.18</v>
      </c>
      <c r="O2642" s="5">
        <v>0.05</v>
      </c>
      <c r="P2642" s="4">
        <v>22.98</v>
      </c>
      <c r="Q2642" s="4">
        <f t="shared" si="164"/>
        <v>48.620999999999995</v>
      </c>
      <c r="R2642" s="4">
        <f t="shared" si="165"/>
        <v>22.98</v>
      </c>
      <c r="S2642" s="4">
        <f t="shared" si="166"/>
        <v>25.640999999999995</v>
      </c>
      <c r="T2642" s="6">
        <f t="shared" si="167"/>
        <v>0.52736471894860237</v>
      </c>
    </row>
    <row r="2643" spans="1:20" ht="15.6">
      <c r="A2643" s="2">
        <v>342</v>
      </c>
      <c r="B2643" s="10">
        <v>46378</v>
      </c>
      <c r="C2643" s="3">
        <f>YEAR(SalesDataTable[[#This Row],[Order Date]])</f>
        <v>2026</v>
      </c>
      <c r="D2643" s="13" t="str">
        <f>"Q"&amp;ROUNDUP(MONTH(SalesDataTable[[#This Row],[Order Date]])/3,0)</f>
        <v>Q4</v>
      </c>
      <c r="E2643" s="13">
        <f>MONTH(SalesDataTable[[#This Row],[Order Date]])</f>
        <v>12</v>
      </c>
      <c r="F2643" s="3" t="str">
        <f>TEXT(SalesDataTable[[#This Row],[Order Date]],"mmm")</f>
        <v>Dec</v>
      </c>
      <c r="G2643" s="3" t="s">
        <v>6</v>
      </c>
      <c r="H2643" s="3" t="s">
        <v>27</v>
      </c>
      <c r="I2643" s="3" t="s">
        <v>19</v>
      </c>
      <c r="J2643" s="3" t="s">
        <v>13</v>
      </c>
      <c r="K2643" s="3" t="s">
        <v>4</v>
      </c>
      <c r="L2643" s="3" t="s">
        <v>26</v>
      </c>
      <c r="M2643" s="7">
        <v>3</v>
      </c>
      <c r="N2643" s="4">
        <v>40.78</v>
      </c>
      <c r="O2643" s="5">
        <v>0.15</v>
      </c>
      <c r="P2643" s="4">
        <v>16.73</v>
      </c>
      <c r="Q2643" s="4">
        <f t="shared" si="164"/>
        <v>103.989</v>
      </c>
      <c r="R2643" s="4">
        <f t="shared" si="165"/>
        <v>50.19</v>
      </c>
      <c r="S2643" s="4">
        <f t="shared" si="166"/>
        <v>53.799000000000007</v>
      </c>
      <c r="T2643" s="6">
        <f t="shared" si="167"/>
        <v>0.51735279693044456</v>
      </c>
    </row>
    <row r="2644" spans="1:20" ht="15.6">
      <c r="A2644" s="2">
        <v>676</v>
      </c>
      <c r="B2644" s="10">
        <v>46378</v>
      </c>
      <c r="C2644" s="3">
        <f>YEAR(SalesDataTable[[#This Row],[Order Date]])</f>
        <v>2026</v>
      </c>
      <c r="D2644" s="13" t="str">
        <f>"Q"&amp;ROUNDUP(MONTH(SalesDataTable[[#This Row],[Order Date]])/3,0)</f>
        <v>Q4</v>
      </c>
      <c r="E2644" s="13">
        <f>MONTH(SalesDataTable[[#This Row],[Order Date]])</f>
        <v>12</v>
      </c>
      <c r="F2644" s="3" t="str">
        <f>TEXT(SalesDataTable[[#This Row],[Order Date]],"mmm")</f>
        <v>Dec</v>
      </c>
      <c r="G2644" s="3" t="s">
        <v>11</v>
      </c>
      <c r="H2644" s="3" t="s">
        <v>18</v>
      </c>
      <c r="I2644" s="3" t="s">
        <v>28</v>
      </c>
      <c r="J2644" s="3" t="s">
        <v>3</v>
      </c>
      <c r="K2644" s="3" t="s">
        <v>23</v>
      </c>
      <c r="L2644" s="3" t="s">
        <v>29</v>
      </c>
      <c r="M2644" s="7">
        <v>1</v>
      </c>
      <c r="N2644" s="4">
        <v>195.63</v>
      </c>
      <c r="O2644" s="5">
        <v>0.05</v>
      </c>
      <c r="P2644" s="4">
        <v>102.13</v>
      </c>
      <c r="Q2644" s="4">
        <f t="shared" si="164"/>
        <v>185.84849999999997</v>
      </c>
      <c r="R2644" s="4">
        <f t="shared" si="165"/>
        <v>102.13</v>
      </c>
      <c r="S2644" s="4">
        <f t="shared" si="166"/>
        <v>83.718499999999977</v>
      </c>
      <c r="T2644" s="6">
        <f t="shared" si="167"/>
        <v>0.45046637449320276</v>
      </c>
    </row>
    <row r="2645" spans="1:20" ht="15.6">
      <c r="A2645" s="2">
        <v>1912</v>
      </c>
      <c r="B2645" s="10">
        <v>46378</v>
      </c>
      <c r="C2645" s="3">
        <f>YEAR(SalesDataTable[[#This Row],[Order Date]])</f>
        <v>2026</v>
      </c>
      <c r="D2645" s="13" t="str">
        <f>"Q"&amp;ROUNDUP(MONTH(SalesDataTable[[#This Row],[Order Date]])/3,0)</f>
        <v>Q4</v>
      </c>
      <c r="E2645" s="13">
        <f>MONTH(SalesDataTable[[#This Row],[Order Date]])</f>
        <v>12</v>
      </c>
      <c r="F2645" s="3" t="str">
        <f>TEXT(SalesDataTable[[#This Row],[Order Date]],"mmm")</f>
        <v>Dec</v>
      </c>
      <c r="G2645" s="3" t="s">
        <v>11</v>
      </c>
      <c r="H2645" s="3" t="s">
        <v>25</v>
      </c>
      <c r="I2645" s="3" t="s">
        <v>8</v>
      </c>
      <c r="J2645" s="3" t="s">
        <v>3</v>
      </c>
      <c r="K2645" s="3" t="s">
        <v>14</v>
      </c>
      <c r="L2645" s="3" t="s">
        <v>44</v>
      </c>
      <c r="M2645" s="7">
        <v>10</v>
      </c>
      <c r="N2645" s="4">
        <v>134.86000000000001</v>
      </c>
      <c r="O2645" s="5">
        <v>0.1</v>
      </c>
      <c r="P2645" s="4">
        <v>65.3</v>
      </c>
      <c r="Q2645" s="4">
        <f t="shared" si="164"/>
        <v>1213.7400000000002</v>
      </c>
      <c r="R2645" s="4">
        <f t="shared" si="165"/>
        <v>653</v>
      </c>
      <c r="S2645" s="4">
        <f t="shared" si="166"/>
        <v>560.74000000000024</v>
      </c>
      <c r="T2645" s="6">
        <f t="shared" si="167"/>
        <v>0.46199350767050612</v>
      </c>
    </row>
    <row r="2646" spans="1:20" ht="15.6">
      <c r="A2646" s="2">
        <v>2065</v>
      </c>
      <c r="B2646" s="10">
        <v>46378</v>
      </c>
      <c r="C2646" s="3">
        <f>YEAR(SalesDataTable[[#This Row],[Order Date]])</f>
        <v>2026</v>
      </c>
      <c r="D2646" s="13" t="str">
        <f>"Q"&amp;ROUNDUP(MONTH(SalesDataTable[[#This Row],[Order Date]])/3,0)</f>
        <v>Q4</v>
      </c>
      <c r="E2646" s="13">
        <f>MONTH(SalesDataTable[[#This Row],[Order Date]])</f>
        <v>12</v>
      </c>
      <c r="F2646" s="3" t="str">
        <f>TEXT(SalesDataTable[[#This Row],[Order Date]],"mmm")</f>
        <v>Dec</v>
      </c>
      <c r="G2646" s="3" t="s">
        <v>20</v>
      </c>
      <c r="H2646" s="3" t="s">
        <v>21</v>
      </c>
      <c r="I2646" s="3" t="s">
        <v>2</v>
      </c>
      <c r="J2646" s="3" t="s">
        <v>13</v>
      </c>
      <c r="K2646" s="3" t="s">
        <v>4</v>
      </c>
      <c r="L2646" s="3" t="s">
        <v>5</v>
      </c>
      <c r="M2646" s="7">
        <v>1</v>
      </c>
      <c r="N2646" s="4">
        <v>83.15</v>
      </c>
      <c r="O2646" s="5">
        <v>0</v>
      </c>
      <c r="P2646" s="4">
        <v>42.3</v>
      </c>
      <c r="Q2646" s="4">
        <f t="shared" si="164"/>
        <v>83.15</v>
      </c>
      <c r="R2646" s="4">
        <f t="shared" si="165"/>
        <v>42.3</v>
      </c>
      <c r="S2646" s="4">
        <f t="shared" si="166"/>
        <v>40.850000000000009</v>
      </c>
      <c r="T2646" s="6">
        <f t="shared" si="167"/>
        <v>0.49128081779915822</v>
      </c>
    </row>
    <row r="2647" spans="1:20" ht="15.6">
      <c r="A2647" s="2">
        <v>3136</v>
      </c>
      <c r="B2647" s="10">
        <v>46378</v>
      </c>
      <c r="C2647" s="3">
        <f>YEAR(SalesDataTable[[#This Row],[Order Date]])</f>
        <v>2026</v>
      </c>
      <c r="D2647" s="13" t="str">
        <f>"Q"&amp;ROUNDUP(MONTH(SalesDataTable[[#This Row],[Order Date]])/3,0)</f>
        <v>Q4</v>
      </c>
      <c r="E2647" s="13">
        <f>MONTH(SalesDataTable[[#This Row],[Order Date]])</f>
        <v>12</v>
      </c>
      <c r="F2647" s="3" t="str">
        <f>TEXT(SalesDataTable[[#This Row],[Order Date]],"mmm")</f>
        <v>Dec</v>
      </c>
      <c r="G2647" s="3" t="s">
        <v>6</v>
      </c>
      <c r="H2647" s="3" t="s">
        <v>27</v>
      </c>
      <c r="I2647" s="3" t="s">
        <v>28</v>
      </c>
      <c r="J2647" s="3" t="s">
        <v>16</v>
      </c>
      <c r="K2647" s="3" t="s">
        <v>4</v>
      </c>
      <c r="L2647" s="3" t="s">
        <v>5</v>
      </c>
      <c r="M2647" s="7">
        <v>1</v>
      </c>
      <c r="N2647" s="4">
        <v>81.599999999999994</v>
      </c>
      <c r="O2647" s="5">
        <v>0.15</v>
      </c>
      <c r="P2647" s="4">
        <v>42</v>
      </c>
      <c r="Q2647" s="4">
        <f t="shared" si="164"/>
        <v>69.36</v>
      </c>
      <c r="R2647" s="4">
        <f t="shared" si="165"/>
        <v>42</v>
      </c>
      <c r="S2647" s="4">
        <f t="shared" si="166"/>
        <v>27.36</v>
      </c>
      <c r="T2647" s="6">
        <f t="shared" si="167"/>
        <v>0.3944636678200692</v>
      </c>
    </row>
    <row r="2648" spans="1:20" ht="15.6">
      <c r="A2648" s="2">
        <v>3423</v>
      </c>
      <c r="B2648" s="10">
        <v>46378</v>
      </c>
      <c r="C2648" s="3">
        <f>YEAR(SalesDataTable[[#This Row],[Order Date]])</f>
        <v>2026</v>
      </c>
      <c r="D2648" s="13" t="str">
        <f>"Q"&amp;ROUNDUP(MONTH(SalesDataTable[[#This Row],[Order Date]])/3,0)</f>
        <v>Q4</v>
      </c>
      <c r="E2648" s="13">
        <f>MONTH(SalesDataTable[[#This Row],[Order Date]])</f>
        <v>12</v>
      </c>
      <c r="F2648" s="3" t="str">
        <f>TEXT(SalesDataTable[[#This Row],[Order Date]],"mmm")</f>
        <v>Dec</v>
      </c>
      <c r="G2648" s="3" t="s">
        <v>20</v>
      </c>
      <c r="H2648" s="3" t="s">
        <v>31</v>
      </c>
      <c r="I2648" s="3" t="s">
        <v>19</v>
      </c>
      <c r="J2648" s="3" t="s">
        <v>16</v>
      </c>
      <c r="K2648" s="3" t="s">
        <v>14</v>
      </c>
      <c r="L2648" s="3" t="s">
        <v>32</v>
      </c>
      <c r="M2648" s="7">
        <v>5</v>
      </c>
      <c r="N2648" s="4">
        <v>47.67</v>
      </c>
      <c r="O2648" s="5">
        <v>0.1</v>
      </c>
      <c r="P2648" s="4">
        <v>17.84</v>
      </c>
      <c r="Q2648" s="4">
        <f t="shared" si="164"/>
        <v>214.51500000000001</v>
      </c>
      <c r="R2648" s="4">
        <f t="shared" si="165"/>
        <v>89.2</v>
      </c>
      <c r="S2648" s="4">
        <f t="shared" si="166"/>
        <v>125.31500000000001</v>
      </c>
      <c r="T2648" s="6">
        <f t="shared" si="167"/>
        <v>0.5841782625923595</v>
      </c>
    </row>
    <row r="2649" spans="1:20" ht="15.6">
      <c r="A2649" s="2">
        <v>3746</v>
      </c>
      <c r="B2649" s="10">
        <v>46378</v>
      </c>
      <c r="C2649" s="3">
        <f>YEAR(SalesDataTable[[#This Row],[Order Date]])</f>
        <v>2026</v>
      </c>
      <c r="D2649" s="13" t="str">
        <f>"Q"&amp;ROUNDUP(MONTH(SalesDataTable[[#This Row],[Order Date]])/3,0)</f>
        <v>Q4</v>
      </c>
      <c r="E2649" s="13">
        <f>MONTH(SalesDataTable[[#This Row],[Order Date]])</f>
        <v>12</v>
      </c>
      <c r="F2649" s="3" t="str">
        <f>TEXT(SalesDataTable[[#This Row],[Order Date]],"mmm")</f>
        <v>Dec</v>
      </c>
      <c r="G2649" s="3" t="s">
        <v>20</v>
      </c>
      <c r="H2649" s="3" t="s">
        <v>31</v>
      </c>
      <c r="I2649" s="3" t="s">
        <v>19</v>
      </c>
      <c r="J2649" s="3" t="s">
        <v>16</v>
      </c>
      <c r="K2649" s="3" t="s">
        <v>4</v>
      </c>
      <c r="L2649" s="3" t="s">
        <v>22</v>
      </c>
      <c r="M2649" s="7">
        <v>2</v>
      </c>
      <c r="N2649" s="4">
        <v>50.96</v>
      </c>
      <c r="O2649" s="5">
        <v>0.15</v>
      </c>
      <c r="P2649" s="4">
        <v>22.59</v>
      </c>
      <c r="Q2649" s="4">
        <f t="shared" si="164"/>
        <v>86.632000000000005</v>
      </c>
      <c r="R2649" s="4">
        <f t="shared" si="165"/>
        <v>45.18</v>
      </c>
      <c r="S2649" s="4">
        <f t="shared" si="166"/>
        <v>41.452000000000005</v>
      </c>
      <c r="T2649" s="6">
        <f t="shared" si="167"/>
        <v>0.47848370117277683</v>
      </c>
    </row>
    <row r="2650" spans="1:20" ht="15.6">
      <c r="A2650" s="2">
        <v>1198</v>
      </c>
      <c r="B2650" s="10">
        <v>46379</v>
      </c>
      <c r="C2650" s="3">
        <f>YEAR(SalesDataTable[[#This Row],[Order Date]])</f>
        <v>2026</v>
      </c>
      <c r="D2650" s="13" t="str">
        <f>"Q"&amp;ROUNDUP(MONTH(SalesDataTable[[#This Row],[Order Date]])/3,0)</f>
        <v>Q4</v>
      </c>
      <c r="E2650" s="13">
        <f>MONTH(SalesDataTable[[#This Row],[Order Date]])</f>
        <v>12</v>
      </c>
      <c r="F2650" s="3" t="str">
        <f>TEXT(SalesDataTable[[#This Row],[Order Date]],"mmm")</f>
        <v>Dec</v>
      </c>
      <c r="G2650" s="3" t="s">
        <v>20</v>
      </c>
      <c r="H2650" s="3" t="s">
        <v>31</v>
      </c>
      <c r="I2650" s="3" t="s">
        <v>19</v>
      </c>
      <c r="J2650" s="3" t="s">
        <v>13</v>
      </c>
      <c r="K2650" s="3" t="s">
        <v>14</v>
      </c>
      <c r="L2650" s="3" t="s">
        <v>32</v>
      </c>
      <c r="M2650" s="7">
        <v>5</v>
      </c>
      <c r="N2650" s="4">
        <v>47.69</v>
      </c>
      <c r="O2650" s="5">
        <v>0.05</v>
      </c>
      <c r="P2650" s="4">
        <v>18.23</v>
      </c>
      <c r="Q2650" s="4">
        <f t="shared" si="164"/>
        <v>226.52749999999997</v>
      </c>
      <c r="R2650" s="4">
        <f t="shared" si="165"/>
        <v>91.15</v>
      </c>
      <c r="S2650" s="4">
        <f t="shared" si="166"/>
        <v>135.37749999999997</v>
      </c>
      <c r="T2650" s="6">
        <f t="shared" si="167"/>
        <v>0.59762059794064726</v>
      </c>
    </row>
    <row r="2651" spans="1:20" ht="15.6">
      <c r="A2651" s="2">
        <v>2123</v>
      </c>
      <c r="B2651" s="10">
        <v>46379</v>
      </c>
      <c r="C2651" s="3">
        <f>YEAR(SalesDataTable[[#This Row],[Order Date]])</f>
        <v>2026</v>
      </c>
      <c r="D2651" s="13" t="str">
        <f>"Q"&amp;ROUNDUP(MONTH(SalesDataTable[[#This Row],[Order Date]])/3,0)</f>
        <v>Q4</v>
      </c>
      <c r="E2651" s="13">
        <f>MONTH(SalesDataTable[[#This Row],[Order Date]])</f>
        <v>12</v>
      </c>
      <c r="F2651" s="3" t="str">
        <f>TEXT(SalesDataTable[[#This Row],[Order Date]],"mmm")</f>
        <v>Dec</v>
      </c>
      <c r="G2651" s="3" t="s">
        <v>20</v>
      </c>
      <c r="H2651" s="3" t="s">
        <v>33</v>
      </c>
      <c r="I2651" s="3" t="s">
        <v>2</v>
      </c>
      <c r="J2651" s="3" t="s">
        <v>3</v>
      </c>
      <c r="K2651" s="3" t="s">
        <v>9</v>
      </c>
      <c r="L2651" s="3" t="s">
        <v>10</v>
      </c>
      <c r="M2651" s="7">
        <v>1</v>
      </c>
      <c r="N2651" s="4">
        <v>91.08</v>
      </c>
      <c r="O2651" s="5">
        <v>0.2</v>
      </c>
      <c r="P2651" s="4">
        <v>46.14</v>
      </c>
      <c r="Q2651" s="4">
        <f t="shared" si="164"/>
        <v>72.864000000000004</v>
      </c>
      <c r="R2651" s="4">
        <f t="shared" si="165"/>
        <v>46.14</v>
      </c>
      <c r="S2651" s="4">
        <f t="shared" si="166"/>
        <v>26.724000000000004</v>
      </c>
      <c r="T2651" s="6">
        <f t="shared" si="167"/>
        <v>0.36676548089591571</v>
      </c>
    </row>
    <row r="2652" spans="1:20" ht="15.6">
      <c r="A2652" s="2">
        <v>2586</v>
      </c>
      <c r="B2652" s="10">
        <v>46379</v>
      </c>
      <c r="C2652" s="3">
        <f>YEAR(SalesDataTable[[#This Row],[Order Date]])</f>
        <v>2026</v>
      </c>
      <c r="D2652" s="13" t="str">
        <f>"Q"&amp;ROUNDUP(MONTH(SalesDataTable[[#This Row],[Order Date]])/3,0)</f>
        <v>Q4</v>
      </c>
      <c r="E2652" s="13">
        <f>MONTH(SalesDataTable[[#This Row],[Order Date]])</f>
        <v>12</v>
      </c>
      <c r="F2652" s="3" t="str">
        <f>TEXT(SalesDataTable[[#This Row],[Order Date]],"mmm")</f>
        <v>Dec</v>
      </c>
      <c r="G2652" s="3" t="s">
        <v>6</v>
      </c>
      <c r="H2652" s="3" t="s">
        <v>49</v>
      </c>
      <c r="I2652" s="3" t="s">
        <v>19</v>
      </c>
      <c r="J2652" s="3" t="s">
        <v>13</v>
      </c>
      <c r="K2652" s="3" t="s">
        <v>9</v>
      </c>
      <c r="L2652" s="3" t="s">
        <v>17</v>
      </c>
      <c r="M2652" s="7">
        <v>1</v>
      </c>
      <c r="N2652" s="4">
        <v>143.84</v>
      </c>
      <c r="O2652" s="5">
        <v>0.15</v>
      </c>
      <c r="P2652" s="4">
        <v>78.17</v>
      </c>
      <c r="Q2652" s="4">
        <f t="shared" si="164"/>
        <v>122.264</v>
      </c>
      <c r="R2652" s="4">
        <f t="shared" si="165"/>
        <v>78.17</v>
      </c>
      <c r="S2652" s="4">
        <f t="shared" si="166"/>
        <v>44.093999999999994</v>
      </c>
      <c r="T2652" s="6">
        <f t="shared" si="167"/>
        <v>0.360645815612118</v>
      </c>
    </row>
    <row r="2653" spans="1:20" ht="15.6">
      <c r="A2653" s="2">
        <v>3048</v>
      </c>
      <c r="B2653" s="10">
        <v>46379</v>
      </c>
      <c r="C2653" s="3">
        <f>YEAR(SalesDataTable[[#This Row],[Order Date]])</f>
        <v>2026</v>
      </c>
      <c r="D2653" s="13" t="str">
        <f>"Q"&amp;ROUNDUP(MONTH(SalesDataTable[[#This Row],[Order Date]])/3,0)</f>
        <v>Q4</v>
      </c>
      <c r="E2653" s="13">
        <f>MONTH(SalesDataTable[[#This Row],[Order Date]])</f>
        <v>12</v>
      </c>
      <c r="F2653" s="3" t="str">
        <f>TEXT(SalesDataTable[[#This Row],[Order Date]],"mmm")</f>
        <v>Dec</v>
      </c>
      <c r="G2653" s="3" t="s">
        <v>6</v>
      </c>
      <c r="H2653" s="3" t="s">
        <v>27</v>
      </c>
      <c r="I2653" s="3" t="s">
        <v>2</v>
      </c>
      <c r="J2653" s="3" t="s">
        <v>13</v>
      </c>
      <c r="K2653" s="3" t="s">
        <v>4</v>
      </c>
      <c r="L2653" s="3" t="s">
        <v>30</v>
      </c>
      <c r="M2653" s="7">
        <v>1</v>
      </c>
      <c r="N2653" s="4">
        <v>102.66</v>
      </c>
      <c r="O2653" s="5">
        <v>0.05</v>
      </c>
      <c r="P2653" s="4">
        <v>49.2</v>
      </c>
      <c r="Q2653" s="4">
        <f t="shared" si="164"/>
        <v>97.526999999999987</v>
      </c>
      <c r="R2653" s="4">
        <f t="shared" si="165"/>
        <v>49.2</v>
      </c>
      <c r="S2653" s="4">
        <f t="shared" si="166"/>
        <v>48.326999999999984</v>
      </c>
      <c r="T2653" s="6">
        <f t="shared" si="167"/>
        <v>0.4955243163431664</v>
      </c>
    </row>
    <row r="2654" spans="1:20" ht="15.6">
      <c r="A2654" s="2">
        <v>3838</v>
      </c>
      <c r="B2654" s="10">
        <v>46379</v>
      </c>
      <c r="C2654" s="3">
        <f>YEAR(SalesDataTable[[#This Row],[Order Date]])</f>
        <v>2026</v>
      </c>
      <c r="D2654" s="13" t="str">
        <f>"Q"&amp;ROUNDUP(MONTH(SalesDataTable[[#This Row],[Order Date]])/3,0)</f>
        <v>Q4</v>
      </c>
      <c r="E2654" s="13">
        <f>MONTH(SalesDataTable[[#This Row],[Order Date]])</f>
        <v>12</v>
      </c>
      <c r="F2654" s="3" t="str">
        <f>TEXT(SalesDataTable[[#This Row],[Order Date]],"mmm")</f>
        <v>Dec</v>
      </c>
      <c r="G2654" s="3" t="s">
        <v>6</v>
      </c>
      <c r="H2654" s="3" t="s">
        <v>41</v>
      </c>
      <c r="I2654" s="3" t="s">
        <v>19</v>
      </c>
      <c r="J2654" s="3" t="s">
        <v>13</v>
      </c>
      <c r="K2654" s="3" t="s">
        <v>34</v>
      </c>
      <c r="L2654" s="3" t="s">
        <v>35</v>
      </c>
      <c r="M2654" s="7">
        <v>2</v>
      </c>
      <c r="N2654" s="4">
        <v>40.32</v>
      </c>
      <c r="O2654" s="5">
        <v>0</v>
      </c>
      <c r="P2654" s="4">
        <v>14.39</v>
      </c>
      <c r="Q2654" s="4">
        <f t="shared" si="164"/>
        <v>80.64</v>
      </c>
      <c r="R2654" s="4">
        <f t="shared" si="165"/>
        <v>28.78</v>
      </c>
      <c r="S2654" s="4">
        <f t="shared" si="166"/>
        <v>51.86</v>
      </c>
      <c r="T2654" s="6">
        <f t="shared" si="167"/>
        <v>0.64310515873015872</v>
      </c>
    </row>
    <row r="2655" spans="1:20" ht="15.6">
      <c r="A2655" s="2">
        <v>4718</v>
      </c>
      <c r="B2655" s="10">
        <v>46379</v>
      </c>
      <c r="C2655" s="3">
        <f>YEAR(SalesDataTable[[#This Row],[Order Date]])</f>
        <v>2026</v>
      </c>
      <c r="D2655" s="13" t="str">
        <f>"Q"&amp;ROUNDUP(MONTH(SalesDataTable[[#This Row],[Order Date]])/3,0)</f>
        <v>Q4</v>
      </c>
      <c r="E2655" s="13">
        <f>MONTH(SalesDataTable[[#This Row],[Order Date]])</f>
        <v>12</v>
      </c>
      <c r="F2655" s="3" t="str">
        <f>TEXT(SalesDataTable[[#This Row],[Order Date]],"mmm")</f>
        <v>Dec</v>
      </c>
      <c r="G2655" s="3" t="s">
        <v>0</v>
      </c>
      <c r="H2655" s="3" t="s">
        <v>1</v>
      </c>
      <c r="I2655" s="3" t="s">
        <v>19</v>
      </c>
      <c r="J2655" s="3" t="s">
        <v>3</v>
      </c>
      <c r="K2655" s="3" t="s">
        <v>9</v>
      </c>
      <c r="L2655" s="3" t="s">
        <v>37</v>
      </c>
      <c r="M2655" s="7">
        <v>1</v>
      </c>
      <c r="N2655" s="4">
        <v>157.58000000000001</v>
      </c>
      <c r="O2655" s="5">
        <v>0.1</v>
      </c>
      <c r="P2655" s="4">
        <v>80.37</v>
      </c>
      <c r="Q2655" s="4">
        <f t="shared" si="164"/>
        <v>141.822</v>
      </c>
      <c r="R2655" s="4">
        <f t="shared" si="165"/>
        <v>80.37</v>
      </c>
      <c r="S2655" s="4">
        <f t="shared" si="166"/>
        <v>61.451999999999998</v>
      </c>
      <c r="T2655" s="6">
        <f t="shared" si="167"/>
        <v>0.43330371874603374</v>
      </c>
    </row>
    <row r="2656" spans="1:20" ht="15.6">
      <c r="A2656" s="2">
        <v>4844</v>
      </c>
      <c r="B2656" s="10">
        <v>46379</v>
      </c>
      <c r="C2656" s="3">
        <f>YEAR(SalesDataTable[[#This Row],[Order Date]])</f>
        <v>2026</v>
      </c>
      <c r="D2656" s="13" t="str">
        <f>"Q"&amp;ROUNDUP(MONTH(SalesDataTable[[#This Row],[Order Date]])/3,0)</f>
        <v>Q4</v>
      </c>
      <c r="E2656" s="13">
        <f>MONTH(SalesDataTable[[#This Row],[Order Date]])</f>
        <v>12</v>
      </c>
      <c r="F2656" s="3" t="str">
        <f>TEXT(SalesDataTable[[#This Row],[Order Date]],"mmm")</f>
        <v>Dec</v>
      </c>
      <c r="G2656" s="3" t="s">
        <v>6</v>
      </c>
      <c r="H2656" s="3" t="s">
        <v>49</v>
      </c>
      <c r="I2656" s="3" t="s">
        <v>2</v>
      </c>
      <c r="J2656" s="3" t="s">
        <v>13</v>
      </c>
      <c r="K2656" s="3" t="s">
        <v>34</v>
      </c>
      <c r="L2656" s="3" t="s">
        <v>42</v>
      </c>
      <c r="M2656" s="7">
        <v>1</v>
      </c>
      <c r="N2656" s="4">
        <v>36.4</v>
      </c>
      <c r="O2656" s="5">
        <v>0</v>
      </c>
      <c r="P2656" s="4">
        <v>14.22</v>
      </c>
      <c r="Q2656" s="4">
        <f t="shared" si="164"/>
        <v>36.4</v>
      </c>
      <c r="R2656" s="4">
        <f t="shared" si="165"/>
        <v>14.22</v>
      </c>
      <c r="S2656" s="4">
        <f t="shared" si="166"/>
        <v>22.18</v>
      </c>
      <c r="T2656" s="6">
        <f t="shared" si="167"/>
        <v>0.6093406593406594</v>
      </c>
    </row>
    <row r="2657" spans="1:20" ht="15.6">
      <c r="A2657" s="2">
        <v>678</v>
      </c>
      <c r="B2657" s="10">
        <v>46380</v>
      </c>
      <c r="C2657" s="3">
        <f>YEAR(SalesDataTable[[#This Row],[Order Date]])</f>
        <v>2026</v>
      </c>
      <c r="D2657" s="13" t="str">
        <f>"Q"&amp;ROUNDUP(MONTH(SalesDataTable[[#This Row],[Order Date]])/3,0)</f>
        <v>Q4</v>
      </c>
      <c r="E2657" s="13">
        <f>MONTH(SalesDataTable[[#This Row],[Order Date]])</f>
        <v>12</v>
      </c>
      <c r="F2657" s="3" t="str">
        <f>TEXT(SalesDataTable[[#This Row],[Order Date]],"mmm")</f>
        <v>Dec</v>
      </c>
      <c r="G2657" s="3" t="s">
        <v>6</v>
      </c>
      <c r="H2657" s="3" t="s">
        <v>41</v>
      </c>
      <c r="I2657" s="3" t="s">
        <v>2</v>
      </c>
      <c r="J2657" s="3" t="s">
        <v>16</v>
      </c>
      <c r="K2657" s="3" t="s">
        <v>9</v>
      </c>
      <c r="L2657" s="3" t="s">
        <v>17</v>
      </c>
      <c r="M2657" s="7">
        <v>1</v>
      </c>
      <c r="N2657" s="4">
        <v>142.15</v>
      </c>
      <c r="O2657" s="5">
        <v>0.05</v>
      </c>
      <c r="P2657" s="4">
        <v>80.5</v>
      </c>
      <c r="Q2657" s="4">
        <f t="shared" si="164"/>
        <v>135.04249999999999</v>
      </c>
      <c r="R2657" s="4">
        <f t="shared" si="165"/>
        <v>80.5</v>
      </c>
      <c r="S2657" s="4">
        <f t="shared" si="166"/>
        <v>54.54249999999999</v>
      </c>
      <c r="T2657" s="6">
        <f t="shared" si="167"/>
        <v>0.40389136753244342</v>
      </c>
    </row>
    <row r="2658" spans="1:20" ht="15.6">
      <c r="A2658" s="2">
        <v>1706</v>
      </c>
      <c r="B2658" s="10">
        <v>46380</v>
      </c>
      <c r="C2658" s="3">
        <f>YEAR(SalesDataTable[[#This Row],[Order Date]])</f>
        <v>2026</v>
      </c>
      <c r="D2658" s="13" t="str">
        <f>"Q"&amp;ROUNDUP(MONTH(SalesDataTable[[#This Row],[Order Date]])/3,0)</f>
        <v>Q4</v>
      </c>
      <c r="E2658" s="13">
        <f>MONTH(SalesDataTable[[#This Row],[Order Date]])</f>
        <v>12</v>
      </c>
      <c r="F2658" s="3" t="str">
        <f>TEXT(SalesDataTable[[#This Row],[Order Date]],"mmm")</f>
        <v>Dec</v>
      </c>
      <c r="G2658" s="3" t="s">
        <v>0</v>
      </c>
      <c r="H2658" s="3" t="s">
        <v>1</v>
      </c>
      <c r="I2658" s="3" t="s">
        <v>2</v>
      </c>
      <c r="J2658" s="3" t="s">
        <v>3</v>
      </c>
      <c r="K2658" s="3" t="s">
        <v>23</v>
      </c>
      <c r="L2658" s="3" t="s">
        <v>24</v>
      </c>
      <c r="M2658" s="7">
        <v>2</v>
      </c>
      <c r="N2658" s="4">
        <v>332.38</v>
      </c>
      <c r="O2658" s="5">
        <v>0.05</v>
      </c>
      <c r="P2658" s="4">
        <v>192.16</v>
      </c>
      <c r="Q2658" s="4">
        <f t="shared" si="164"/>
        <v>631.52199999999993</v>
      </c>
      <c r="R2658" s="4">
        <f t="shared" si="165"/>
        <v>384.32</v>
      </c>
      <c r="S2658" s="4">
        <f t="shared" si="166"/>
        <v>247.20199999999994</v>
      </c>
      <c r="T2658" s="6">
        <f t="shared" si="167"/>
        <v>0.39143846136793331</v>
      </c>
    </row>
    <row r="2659" spans="1:20" ht="15.6">
      <c r="A2659" s="2">
        <v>3034</v>
      </c>
      <c r="B2659" s="10">
        <v>46380</v>
      </c>
      <c r="C2659" s="3">
        <f>YEAR(SalesDataTable[[#This Row],[Order Date]])</f>
        <v>2026</v>
      </c>
      <c r="D2659" s="13" t="str">
        <f>"Q"&amp;ROUNDUP(MONTH(SalesDataTable[[#This Row],[Order Date]])/3,0)</f>
        <v>Q4</v>
      </c>
      <c r="E2659" s="13">
        <f>MONTH(SalesDataTable[[#This Row],[Order Date]])</f>
        <v>12</v>
      </c>
      <c r="F2659" s="3" t="str">
        <f>TEXT(SalesDataTable[[#This Row],[Order Date]],"mmm")</f>
        <v>Dec</v>
      </c>
      <c r="G2659" s="3" t="s">
        <v>6</v>
      </c>
      <c r="H2659" s="3" t="s">
        <v>7</v>
      </c>
      <c r="I2659" s="3" t="s">
        <v>19</v>
      </c>
      <c r="J2659" s="3" t="s">
        <v>13</v>
      </c>
      <c r="K2659" s="3" t="s">
        <v>23</v>
      </c>
      <c r="L2659" s="3" t="s">
        <v>51</v>
      </c>
      <c r="M2659" s="7">
        <v>1</v>
      </c>
      <c r="N2659" s="4">
        <v>122.18</v>
      </c>
      <c r="O2659" s="5">
        <v>0.15</v>
      </c>
      <c r="P2659" s="4">
        <v>61.28</v>
      </c>
      <c r="Q2659" s="4">
        <f t="shared" si="164"/>
        <v>103.85300000000001</v>
      </c>
      <c r="R2659" s="4">
        <f t="shared" si="165"/>
        <v>61.28</v>
      </c>
      <c r="S2659" s="4">
        <f t="shared" si="166"/>
        <v>42.573000000000008</v>
      </c>
      <c r="T2659" s="6">
        <f t="shared" si="167"/>
        <v>0.40993519686479934</v>
      </c>
    </row>
    <row r="2660" spans="1:20" ht="15.6">
      <c r="A2660" s="2">
        <v>3883</v>
      </c>
      <c r="B2660" s="10">
        <v>46380</v>
      </c>
      <c r="C2660" s="3">
        <f>YEAR(SalesDataTable[[#This Row],[Order Date]])</f>
        <v>2026</v>
      </c>
      <c r="D2660" s="13" t="str">
        <f>"Q"&amp;ROUNDUP(MONTH(SalesDataTable[[#This Row],[Order Date]])/3,0)</f>
        <v>Q4</v>
      </c>
      <c r="E2660" s="13">
        <f>MONTH(SalesDataTable[[#This Row],[Order Date]])</f>
        <v>12</v>
      </c>
      <c r="F2660" s="3" t="str">
        <f>TEXT(SalesDataTable[[#This Row],[Order Date]],"mmm")</f>
        <v>Dec</v>
      </c>
      <c r="G2660" s="3" t="s">
        <v>0</v>
      </c>
      <c r="H2660" s="3" t="s">
        <v>1</v>
      </c>
      <c r="I2660" s="3" t="s">
        <v>2</v>
      </c>
      <c r="J2660" s="3" t="s">
        <v>13</v>
      </c>
      <c r="K2660" s="3" t="s">
        <v>23</v>
      </c>
      <c r="L2660" s="3" t="s">
        <v>51</v>
      </c>
      <c r="M2660" s="7">
        <v>1</v>
      </c>
      <c r="N2660" s="4">
        <v>125.66</v>
      </c>
      <c r="O2660" s="5">
        <v>0.15</v>
      </c>
      <c r="P2660" s="4">
        <v>60.6</v>
      </c>
      <c r="Q2660" s="4">
        <f t="shared" si="164"/>
        <v>106.81099999999999</v>
      </c>
      <c r="R2660" s="4">
        <f t="shared" si="165"/>
        <v>60.6</v>
      </c>
      <c r="S2660" s="4">
        <f t="shared" si="166"/>
        <v>46.210999999999991</v>
      </c>
      <c r="T2660" s="6">
        <f t="shared" si="167"/>
        <v>0.43264270533933763</v>
      </c>
    </row>
    <row r="2661" spans="1:20" ht="15.6">
      <c r="A2661" s="2">
        <v>4342</v>
      </c>
      <c r="B2661" s="10">
        <v>46380</v>
      </c>
      <c r="C2661" s="3">
        <f>YEAR(SalesDataTable[[#This Row],[Order Date]])</f>
        <v>2026</v>
      </c>
      <c r="D2661" s="13" t="str">
        <f>"Q"&amp;ROUNDUP(MONTH(SalesDataTable[[#This Row],[Order Date]])/3,0)</f>
        <v>Q4</v>
      </c>
      <c r="E2661" s="13">
        <f>MONTH(SalesDataTable[[#This Row],[Order Date]])</f>
        <v>12</v>
      </c>
      <c r="F2661" s="3" t="str">
        <f>TEXT(SalesDataTable[[#This Row],[Order Date]],"mmm")</f>
        <v>Dec</v>
      </c>
      <c r="G2661" s="3" t="s">
        <v>20</v>
      </c>
      <c r="H2661" s="3" t="s">
        <v>21</v>
      </c>
      <c r="I2661" s="3" t="s">
        <v>2</v>
      </c>
      <c r="J2661" s="3" t="s">
        <v>3</v>
      </c>
      <c r="K2661" s="3" t="s">
        <v>14</v>
      </c>
      <c r="L2661" s="3" t="s">
        <v>32</v>
      </c>
      <c r="M2661" s="7">
        <v>2</v>
      </c>
      <c r="N2661" s="4">
        <v>47.38</v>
      </c>
      <c r="O2661" s="5">
        <v>0.05</v>
      </c>
      <c r="P2661" s="4">
        <v>18.850000000000001</v>
      </c>
      <c r="Q2661" s="4">
        <f t="shared" si="164"/>
        <v>90.022000000000006</v>
      </c>
      <c r="R2661" s="4">
        <f t="shared" si="165"/>
        <v>37.700000000000003</v>
      </c>
      <c r="S2661" s="4">
        <f t="shared" si="166"/>
        <v>52.322000000000003</v>
      </c>
      <c r="T2661" s="6">
        <f t="shared" si="167"/>
        <v>0.58121348114905247</v>
      </c>
    </row>
    <row r="2662" spans="1:20" ht="15.6">
      <c r="A2662" s="2">
        <v>4468</v>
      </c>
      <c r="B2662" s="10">
        <v>46380</v>
      </c>
      <c r="C2662" s="3">
        <f>YEAR(SalesDataTable[[#This Row],[Order Date]])</f>
        <v>2026</v>
      </c>
      <c r="D2662" s="13" t="str">
        <f>"Q"&amp;ROUNDUP(MONTH(SalesDataTable[[#This Row],[Order Date]])/3,0)</f>
        <v>Q4</v>
      </c>
      <c r="E2662" s="13">
        <f>MONTH(SalesDataTable[[#This Row],[Order Date]])</f>
        <v>12</v>
      </c>
      <c r="F2662" s="3" t="str">
        <f>TEXT(SalesDataTable[[#This Row],[Order Date]],"mmm")</f>
        <v>Dec</v>
      </c>
      <c r="G2662" s="3" t="s">
        <v>0</v>
      </c>
      <c r="H2662" s="3" t="s">
        <v>1</v>
      </c>
      <c r="I2662" s="3" t="s">
        <v>2</v>
      </c>
      <c r="J2662" s="3" t="s">
        <v>16</v>
      </c>
      <c r="K2662" s="3" t="s">
        <v>23</v>
      </c>
      <c r="L2662" s="3" t="s">
        <v>40</v>
      </c>
      <c r="M2662" s="7">
        <v>1</v>
      </c>
      <c r="N2662" s="4">
        <v>80.8</v>
      </c>
      <c r="O2662" s="5">
        <v>0.05</v>
      </c>
      <c r="P2662" s="4">
        <v>38.33</v>
      </c>
      <c r="Q2662" s="4">
        <f t="shared" si="164"/>
        <v>76.759999999999991</v>
      </c>
      <c r="R2662" s="4">
        <f t="shared" si="165"/>
        <v>38.33</v>
      </c>
      <c r="S2662" s="4">
        <f t="shared" si="166"/>
        <v>38.429999999999993</v>
      </c>
      <c r="T2662" s="6">
        <f t="shared" si="167"/>
        <v>0.50065138092756645</v>
      </c>
    </row>
    <row r="2663" spans="1:20" ht="15.6">
      <c r="A2663" s="2">
        <v>7</v>
      </c>
      <c r="B2663" s="10">
        <v>46381</v>
      </c>
      <c r="C2663" s="3">
        <f>YEAR(SalesDataTable[[#This Row],[Order Date]])</f>
        <v>2026</v>
      </c>
      <c r="D2663" s="13" t="str">
        <f>"Q"&amp;ROUNDUP(MONTH(SalesDataTable[[#This Row],[Order Date]])/3,0)</f>
        <v>Q4</v>
      </c>
      <c r="E2663" s="13">
        <f>MONTH(SalesDataTable[[#This Row],[Order Date]])</f>
        <v>12</v>
      </c>
      <c r="F2663" s="3" t="str">
        <f>TEXT(SalesDataTable[[#This Row],[Order Date]],"mmm")</f>
        <v>Dec</v>
      </c>
      <c r="G2663" s="3" t="s">
        <v>20</v>
      </c>
      <c r="H2663" s="3" t="s">
        <v>33</v>
      </c>
      <c r="I2663" s="3" t="s">
        <v>2</v>
      </c>
      <c r="J2663" s="3" t="s">
        <v>3</v>
      </c>
      <c r="K2663" s="3" t="s">
        <v>4</v>
      </c>
      <c r="L2663" s="3" t="s">
        <v>30</v>
      </c>
      <c r="M2663" s="7">
        <v>5</v>
      </c>
      <c r="N2663" s="4">
        <v>103.52</v>
      </c>
      <c r="O2663" s="5">
        <v>0.1</v>
      </c>
      <c r="P2663" s="4">
        <v>49.1</v>
      </c>
      <c r="Q2663" s="4">
        <f t="shared" si="164"/>
        <v>465.84000000000003</v>
      </c>
      <c r="R2663" s="4">
        <f t="shared" si="165"/>
        <v>245.5</v>
      </c>
      <c r="S2663" s="4">
        <f t="shared" si="166"/>
        <v>220.34000000000003</v>
      </c>
      <c r="T2663" s="6">
        <f t="shared" si="167"/>
        <v>0.47299501974927016</v>
      </c>
    </row>
    <row r="2664" spans="1:20" ht="15.6">
      <c r="A2664" s="2">
        <v>658</v>
      </c>
      <c r="B2664" s="10">
        <v>46381</v>
      </c>
      <c r="C2664" s="3">
        <f>YEAR(SalesDataTable[[#This Row],[Order Date]])</f>
        <v>2026</v>
      </c>
      <c r="D2664" s="13" t="str">
        <f>"Q"&amp;ROUNDUP(MONTH(SalesDataTable[[#This Row],[Order Date]])/3,0)</f>
        <v>Q4</v>
      </c>
      <c r="E2664" s="13">
        <f>MONTH(SalesDataTable[[#This Row],[Order Date]])</f>
        <v>12</v>
      </c>
      <c r="F2664" s="3" t="str">
        <f>TEXT(SalesDataTable[[#This Row],[Order Date]],"mmm")</f>
        <v>Dec</v>
      </c>
      <c r="G2664" s="3" t="s">
        <v>6</v>
      </c>
      <c r="H2664" s="3" t="s">
        <v>27</v>
      </c>
      <c r="I2664" s="3" t="s">
        <v>19</v>
      </c>
      <c r="J2664" s="3" t="s">
        <v>16</v>
      </c>
      <c r="K2664" s="3" t="s">
        <v>9</v>
      </c>
      <c r="L2664" s="3" t="s">
        <v>37</v>
      </c>
      <c r="M2664" s="7">
        <v>2</v>
      </c>
      <c r="N2664" s="4">
        <v>153.38999999999999</v>
      </c>
      <c r="O2664" s="5">
        <v>0.05</v>
      </c>
      <c r="P2664" s="4">
        <v>78.06</v>
      </c>
      <c r="Q2664" s="4">
        <f t="shared" si="164"/>
        <v>291.44099999999997</v>
      </c>
      <c r="R2664" s="4">
        <f t="shared" si="165"/>
        <v>156.12</v>
      </c>
      <c r="S2664" s="4">
        <f t="shared" si="166"/>
        <v>135.32099999999997</v>
      </c>
      <c r="T2664" s="6">
        <f t="shared" si="167"/>
        <v>0.46431696295305047</v>
      </c>
    </row>
    <row r="2665" spans="1:20" ht="15.6">
      <c r="A2665" s="2">
        <v>1192</v>
      </c>
      <c r="B2665" s="10">
        <v>46381</v>
      </c>
      <c r="C2665" s="3">
        <f>YEAR(SalesDataTable[[#This Row],[Order Date]])</f>
        <v>2026</v>
      </c>
      <c r="D2665" s="13" t="str">
        <f>"Q"&amp;ROUNDUP(MONTH(SalesDataTable[[#This Row],[Order Date]])/3,0)</f>
        <v>Q4</v>
      </c>
      <c r="E2665" s="13">
        <f>MONTH(SalesDataTable[[#This Row],[Order Date]])</f>
        <v>12</v>
      </c>
      <c r="F2665" s="3" t="str">
        <f>TEXT(SalesDataTable[[#This Row],[Order Date]],"mmm")</f>
        <v>Dec</v>
      </c>
      <c r="G2665" s="3" t="s">
        <v>20</v>
      </c>
      <c r="H2665" s="3" t="s">
        <v>47</v>
      </c>
      <c r="I2665" s="3" t="s">
        <v>8</v>
      </c>
      <c r="J2665" s="3" t="s">
        <v>16</v>
      </c>
      <c r="K2665" s="3" t="s">
        <v>34</v>
      </c>
      <c r="L2665" s="3" t="s">
        <v>35</v>
      </c>
      <c r="M2665" s="7">
        <v>6</v>
      </c>
      <c r="N2665" s="4">
        <v>39.49</v>
      </c>
      <c r="O2665" s="5">
        <v>0.05</v>
      </c>
      <c r="P2665" s="4">
        <v>14.49</v>
      </c>
      <c r="Q2665" s="4">
        <f t="shared" si="164"/>
        <v>225.09299999999999</v>
      </c>
      <c r="R2665" s="4">
        <f t="shared" si="165"/>
        <v>86.94</v>
      </c>
      <c r="S2665" s="4">
        <f t="shared" si="166"/>
        <v>138.15299999999999</v>
      </c>
      <c r="T2665" s="6">
        <f t="shared" si="167"/>
        <v>0.61375964601298127</v>
      </c>
    </row>
    <row r="2666" spans="1:20" ht="15.6">
      <c r="A2666" s="2">
        <v>3852</v>
      </c>
      <c r="B2666" s="10">
        <v>46381</v>
      </c>
      <c r="C2666" s="3">
        <f>YEAR(SalesDataTable[[#This Row],[Order Date]])</f>
        <v>2026</v>
      </c>
      <c r="D2666" s="13" t="str">
        <f>"Q"&amp;ROUNDUP(MONTH(SalesDataTable[[#This Row],[Order Date]])/3,0)</f>
        <v>Q4</v>
      </c>
      <c r="E2666" s="13">
        <f>MONTH(SalesDataTable[[#This Row],[Order Date]])</f>
        <v>12</v>
      </c>
      <c r="F2666" s="3" t="str">
        <f>TEXT(SalesDataTable[[#This Row],[Order Date]],"mmm")</f>
        <v>Dec</v>
      </c>
      <c r="G2666" s="3" t="s">
        <v>11</v>
      </c>
      <c r="H2666" s="3" t="s">
        <v>12</v>
      </c>
      <c r="I2666" s="3" t="s">
        <v>19</v>
      </c>
      <c r="J2666" s="3" t="s">
        <v>16</v>
      </c>
      <c r="K2666" s="3" t="s">
        <v>34</v>
      </c>
      <c r="L2666" s="3" t="s">
        <v>42</v>
      </c>
      <c r="M2666" s="7">
        <v>1</v>
      </c>
      <c r="N2666" s="4">
        <v>35.54</v>
      </c>
      <c r="O2666" s="5">
        <v>0.1</v>
      </c>
      <c r="P2666" s="4">
        <v>13.63</v>
      </c>
      <c r="Q2666" s="4">
        <f t="shared" si="164"/>
        <v>31.986000000000001</v>
      </c>
      <c r="R2666" s="4">
        <f t="shared" si="165"/>
        <v>13.63</v>
      </c>
      <c r="S2666" s="4">
        <f t="shared" si="166"/>
        <v>18.356000000000002</v>
      </c>
      <c r="T2666" s="6">
        <f t="shared" si="167"/>
        <v>0.5738760707809667</v>
      </c>
    </row>
    <row r="2667" spans="1:20" ht="15.6">
      <c r="A2667" s="2">
        <v>4507</v>
      </c>
      <c r="B2667" s="10">
        <v>46381</v>
      </c>
      <c r="C2667" s="3">
        <f>YEAR(SalesDataTable[[#This Row],[Order Date]])</f>
        <v>2026</v>
      </c>
      <c r="D2667" s="13" t="str">
        <f>"Q"&amp;ROUNDUP(MONTH(SalesDataTable[[#This Row],[Order Date]])/3,0)</f>
        <v>Q4</v>
      </c>
      <c r="E2667" s="13">
        <f>MONTH(SalesDataTable[[#This Row],[Order Date]])</f>
        <v>12</v>
      </c>
      <c r="F2667" s="3" t="str">
        <f>TEXT(SalesDataTable[[#This Row],[Order Date]],"mmm")</f>
        <v>Dec</v>
      </c>
      <c r="G2667" s="3" t="s">
        <v>6</v>
      </c>
      <c r="H2667" s="3" t="s">
        <v>43</v>
      </c>
      <c r="I2667" s="3" t="s">
        <v>28</v>
      </c>
      <c r="J2667" s="3" t="s">
        <v>3</v>
      </c>
      <c r="K2667" s="3" t="s">
        <v>14</v>
      </c>
      <c r="L2667" s="3" t="s">
        <v>48</v>
      </c>
      <c r="M2667" s="7">
        <v>2</v>
      </c>
      <c r="N2667" s="4">
        <v>167.21</v>
      </c>
      <c r="O2667" s="5">
        <v>0.05</v>
      </c>
      <c r="P2667" s="4">
        <v>88.23</v>
      </c>
      <c r="Q2667" s="4">
        <f t="shared" si="164"/>
        <v>317.69900000000001</v>
      </c>
      <c r="R2667" s="4">
        <f t="shared" si="165"/>
        <v>176.46</v>
      </c>
      <c r="S2667" s="4">
        <f t="shared" si="166"/>
        <v>141.239</v>
      </c>
      <c r="T2667" s="6">
        <f t="shared" si="167"/>
        <v>0.44456860109726504</v>
      </c>
    </row>
    <row r="2668" spans="1:20" ht="15.6">
      <c r="A2668" s="2">
        <v>260</v>
      </c>
      <c r="B2668" s="10">
        <v>46382</v>
      </c>
      <c r="C2668" s="3">
        <f>YEAR(SalesDataTable[[#This Row],[Order Date]])</f>
        <v>2026</v>
      </c>
      <c r="D2668" s="13" t="str">
        <f>"Q"&amp;ROUNDUP(MONTH(SalesDataTable[[#This Row],[Order Date]])/3,0)</f>
        <v>Q4</v>
      </c>
      <c r="E2668" s="13">
        <f>MONTH(SalesDataTable[[#This Row],[Order Date]])</f>
        <v>12</v>
      </c>
      <c r="F2668" s="3" t="str">
        <f>TEXT(SalesDataTable[[#This Row],[Order Date]],"mmm")</f>
        <v>Dec</v>
      </c>
      <c r="G2668" s="3" t="s">
        <v>11</v>
      </c>
      <c r="H2668" s="3" t="s">
        <v>12</v>
      </c>
      <c r="I2668" s="3" t="s">
        <v>2</v>
      </c>
      <c r="J2668" s="3" t="s">
        <v>16</v>
      </c>
      <c r="K2668" s="3" t="s">
        <v>9</v>
      </c>
      <c r="L2668" s="3" t="s">
        <v>46</v>
      </c>
      <c r="M2668" s="7">
        <v>1</v>
      </c>
      <c r="N2668" s="4">
        <v>71.89</v>
      </c>
      <c r="O2668" s="5">
        <v>0.1</v>
      </c>
      <c r="P2668" s="4">
        <v>31.88</v>
      </c>
      <c r="Q2668" s="4">
        <f t="shared" si="164"/>
        <v>64.701000000000008</v>
      </c>
      <c r="R2668" s="4">
        <f t="shared" si="165"/>
        <v>31.88</v>
      </c>
      <c r="S2668" s="4">
        <f t="shared" si="166"/>
        <v>32.821000000000012</v>
      </c>
      <c r="T2668" s="6">
        <f t="shared" si="167"/>
        <v>0.50727191233520363</v>
      </c>
    </row>
    <row r="2669" spans="1:20" ht="15.6">
      <c r="A2669" s="2">
        <v>1659</v>
      </c>
      <c r="B2669" s="10">
        <v>46382</v>
      </c>
      <c r="C2669" s="3">
        <f>YEAR(SalesDataTable[[#This Row],[Order Date]])</f>
        <v>2026</v>
      </c>
      <c r="D2669" s="13" t="str">
        <f>"Q"&amp;ROUNDUP(MONTH(SalesDataTable[[#This Row],[Order Date]])/3,0)</f>
        <v>Q4</v>
      </c>
      <c r="E2669" s="13">
        <f>MONTH(SalesDataTable[[#This Row],[Order Date]])</f>
        <v>12</v>
      </c>
      <c r="F2669" s="3" t="str">
        <f>TEXT(SalesDataTable[[#This Row],[Order Date]],"mmm")</f>
        <v>Dec</v>
      </c>
      <c r="G2669" s="3" t="s">
        <v>0</v>
      </c>
      <c r="H2669" s="3" t="s">
        <v>50</v>
      </c>
      <c r="I2669" s="3" t="s">
        <v>19</v>
      </c>
      <c r="J2669" s="3" t="s">
        <v>13</v>
      </c>
      <c r="K2669" s="3" t="s">
        <v>14</v>
      </c>
      <c r="L2669" s="3" t="s">
        <v>44</v>
      </c>
      <c r="M2669" s="7">
        <v>1</v>
      </c>
      <c r="N2669" s="4">
        <v>133.56</v>
      </c>
      <c r="O2669" s="5">
        <v>0.05</v>
      </c>
      <c r="P2669" s="4">
        <v>68.739999999999995</v>
      </c>
      <c r="Q2669" s="4">
        <f t="shared" si="164"/>
        <v>126.88199999999999</v>
      </c>
      <c r="R2669" s="4">
        <f t="shared" si="165"/>
        <v>68.739999999999995</v>
      </c>
      <c r="S2669" s="4">
        <f t="shared" si="166"/>
        <v>58.141999999999996</v>
      </c>
      <c r="T2669" s="6">
        <f t="shared" si="167"/>
        <v>0.4582367869358932</v>
      </c>
    </row>
    <row r="2670" spans="1:20" ht="15.6">
      <c r="A2670" s="2">
        <v>3188</v>
      </c>
      <c r="B2670" s="10">
        <v>46382</v>
      </c>
      <c r="C2670" s="3">
        <f>YEAR(SalesDataTable[[#This Row],[Order Date]])</f>
        <v>2026</v>
      </c>
      <c r="D2670" s="13" t="str">
        <f>"Q"&amp;ROUNDUP(MONTH(SalesDataTable[[#This Row],[Order Date]])/3,0)</f>
        <v>Q4</v>
      </c>
      <c r="E2670" s="13">
        <f>MONTH(SalesDataTable[[#This Row],[Order Date]])</f>
        <v>12</v>
      </c>
      <c r="F2670" s="3" t="str">
        <f>TEXT(SalesDataTable[[#This Row],[Order Date]],"mmm")</f>
        <v>Dec</v>
      </c>
      <c r="G2670" s="3" t="s">
        <v>20</v>
      </c>
      <c r="H2670" s="3" t="s">
        <v>31</v>
      </c>
      <c r="I2670" s="3" t="s">
        <v>28</v>
      </c>
      <c r="J2670" s="3" t="s">
        <v>13</v>
      </c>
      <c r="K2670" s="3" t="s">
        <v>23</v>
      </c>
      <c r="L2670" s="3" t="s">
        <v>51</v>
      </c>
      <c r="M2670" s="7">
        <v>2</v>
      </c>
      <c r="N2670" s="4">
        <v>122.28</v>
      </c>
      <c r="O2670" s="5">
        <v>0.1</v>
      </c>
      <c r="P2670" s="4">
        <v>61.64</v>
      </c>
      <c r="Q2670" s="4">
        <f t="shared" si="164"/>
        <v>220.10400000000001</v>
      </c>
      <c r="R2670" s="4">
        <f t="shared" si="165"/>
        <v>123.28</v>
      </c>
      <c r="S2670" s="4">
        <f t="shared" si="166"/>
        <v>96.824000000000012</v>
      </c>
      <c r="T2670" s="6">
        <f t="shared" si="167"/>
        <v>0.43990113764402283</v>
      </c>
    </row>
    <row r="2671" spans="1:20" ht="15.6">
      <c r="A2671" s="2">
        <v>3673</v>
      </c>
      <c r="B2671" s="10">
        <v>46382</v>
      </c>
      <c r="C2671" s="3">
        <f>YEAR(SalesDataTable[[#This Row],[Order Date]])</f>
        <v>2026</v>
      </c>
      <c r="D2671" s="13" t="str">
        <f>"Q"&amp;ROUNDUP(MONTH(SalesDataTable[[#This Row],[Order Date]])/3,0)</f>
        <v>Q4</v>
      </c>
      <c r="E2671" s="13">
        <f>MONTH(SalesDataTable[[#This Row],[Order Date]])</f>
        <v>12</v>
      </c>
      <c r="F2671" s="3" t="str">
        <f>TEXT(SalesDataTable[[#This Row],[Order Date]],"mmm")</f>
        <v>Dec</v>
      </c>
      <c r="G2671" s="3" t="s">
        <v>0</v>
      </c>
      <c r="H2671" s="3" t="s">
        <v>50</v>
      </c>
      <c r="I2671" s="3" t="s">
        <v>2</v>
      </c>
      <c r="J2671" s="3" t="s">
        <v>16</v>
      </c>
      <c r="K2671" s="3" t="s">
        <v>34</v>
      </c>
      <c r="L2671" s="3" t="s">
        <v>35</v>
      </c>
      <c r="M2671" s="7">
        <v>1</v>
      </c>
      <c r="N2671" s="4">
        <v>40.619999999999997</v>
      </c>
      <c r="O2671" s="5">
        <v>0</v>
      </c>
      <c r="P2671" s="4">
        <v>14.62</v>
      </c>
      <c r="Q2671" s="4">
        <f t="shared" si="164"/>
        <v>40.619999999999997</v>
      </c>
      <c r="R2671" s="4">
        <f t="shared" si="165"/>
        <v>14.62</v>
      </c>
      <c r="S2671" s="4">
        <f t="shared" si="166"/>
        <v>26</v>
      </c>
      <c r="T2671" s="6">
        <f t="shared" si="167"/>
        <v>0.64007877892663712</v>
      </c>
    </row>
    <row r="2672" spans="1:20" ht="15.6">
      <c r="A2672" s="2">
        <v>3805</v>
      </c>
      <c r="B2672" s="10">
        <v>46382</v>
      </c>
      <c r="C2672" s="3">
        <f>YEAR(SalesDataTable[[#This Row],[Order Date]])</f>
        <v>2026</v>
      </c>
      <c r="D2672" s="13" t="str">
        <f>"Q"&amp;ROUNDUP(MONTH(SalesDataTable[[#This Row],[Order Date]])/3,0)</f>
        <v>Q4</v>
      </c>
      <c r="E2672" s="13">
        <f>MONTH(SalesDataTable[[#This Row],[Order Date]])</f>
        <v>12</v>
      </c>
      <c r="F2672" s="3" t="str">
        <f>TEXT(SalesDataTable[[#This Row],[Order Date]],"mmm")</f>
        <v>Dec</v>
      </c>
      <c r="G2672" s="3" t="s">
        <v>20</v>
      </c>
      <c r="H2672" s="3" t="s">
        <v>21</v>
      </c>
      <c r="I2672" s="3" t="s">
        <v>8</v>
      </c>
      <c r="J2672" s="3" t="s">
        <v>16</v>
      </c>
      <c r="K2672" s="3" t="s">
        <v>14</v>
      </c>
      <c r="L2672" s="3" t="s">
        <v>32</v>
      </c>
      <c r="M2672" s="7">
        <v>8</v>
      </c>
      <c r="N2672" s="4">
        <v>45.54</v>
      </c>
      <c r="O2672" s="5">
        <v>0.15</v>
      </c>
      <c r="P2672" s="4">
        <v>18.54</v>
      </c>
      <c r="Q2672" s="4">
        <f t="shared" si="164"/>
        <v>309.67199999999997</v>
      </c>
      <c r="R2672" s="4">
        <f t="shared" si="165"/>
        <v>148.32</v>
      </c>
      <c r="S2672" s="4">
        <f t="shared" si="166"/>
        <v>161.35199999999998</v>
      </c>
      <c r="T2672" s="6">
        <f t="shared" si="167"/>
        <v>0.52104161822831896</v>
      </c>
    </row>
    <row r="2673" spans="1:20" ht="15.6">
      <c r="A2673" s="2">
        <v>3945</v>
      </c>
      <c r="B2673" s="10">
        <v>46382</v>
      </c>
      <c r="C2673" s="3">
        <f>YEAR(SalesDataTable[[#This Row],[Order Date]])</f>
        <v>2026</v>
      </c>
      <c r="D2673" s="13" t="str">
        <f>"Q"&amp;ROUNDUP(MONTH(SalesDataTable[[#This Row],[Order Date]])/3,0)</f>
        <v>Q4</v>
      </c>
      <c r="E2673" s="13">
        <f>MONTH(SalesDataTable[[#This Row],[Order Date]])</f>
        <v>12</v>
      </c>
      <c r="F2673" s="3" t="str">
        <f>TEXT(SalesDataTable[[#This Row],[Order Date]],"mmm")</f>
        <v>Dec</v>
      </c>
      <c r="G2673" s="3" t="s">
        <v>20</v>
      </c>
      <c r="H2673" s="3" t="s">
        <v>47</v>
      </c>
      <c r="I2673" s="3" t="s">
        <v>8</v>
      </c>
      <c r="J2673" s="3" t="s">
        <v>16</v>
      </c>
      <c r="K2673" s="3" t="s">
        <v>4</v>
      </c>
      <c r="L2673" s="3" t="s">
        <v>22</v>
      </c>
      <c r="M2673" s="7">
        <v>4</v>
      </c>
      <c r="N2673" s="4">
        <v>50.96</v>
      </c>
      <c r="O2673" s="5">
        <v>0.1</v>
      </c>
      <c r="P2673" s="4">
        <v>22.14</v>
      </c>
      <c r="Q2673" s="4">
        <f t="shared" si="164"/>
        <v>183.45600000000002</v>
      </c>
      <c r="R2673" s="4">
        <f t="shared" si="165"/>
        <v>88.56</v>
      </c>
      <c r="S2673" s="4">
        <f t="shared" si="166"/>
        <v>94.896000000000015</v>
      </c>
      <c r="T2673" s="6">
        <f t="shared" si="167"/>
        <v>0.51726844583987441</v>
      </c>
    </row>
    <row r="2674" spans="1:20" ht="15.6">
      <c r="A2674" s="2">
        <v>4266</v>
      </c>
      <c r="B2674" s="10">
        <v>46382</v>
      </c>
      <c r="C2674" s="3">
        <f>YEAR(SalesDataTable[[#This Row],[Order Date]])</f>
        <v>2026</v>
      </c>
      <c r="D2674" s="13" t="str">
        <f>"Q"&amp;ROUNDUP(MONTH(SalesDataTable[[#This Row],[Order Date]])/3,0)</f>
        <v>Q4</v>
      </c>
      <c r="E2674" s="13">
        <f>MONTH(SalesDataTable[[#This Row],[Order Date]])</f>
        <v>12</v>
      </c>
      <c r="F2674" s="3" t="str">
        <f>TEXT(SalesDataTable[[#This Row],[Order Date]],"mmm")</f>
        <v>Dec</v>
      </c>
      <c r="G2674" s="3" t="s">
        <v>6</v>
      </c>
      <c r="H2674" s="3" t="s">
        <v>7</v>
      </c>
      <c r="I2674" s="3" t="s">
        <v>2</v>
      </c>
      <c r="J2674" s="3" t="s">
        <v>13</v>
      </c>
      <c r="K2674" s="3" t="s">
        <v>4</v>
      </c>
      <c r="L2674" s="3" t="s">
        <v>26</v>
      </c>
      <c r="M2674" s="7">
        <v>4</v>
      </c>
      <c r="N2674" s="4">
        <v>40.19</v>
      </c>
      <c r="O2674" s="5">
        <v>0.15</v>
      </c>
      <c r="P2674" s="4">
        <v>16.55</v>
      </c>
      <c r="Q2674" s="4">
        <f t="shared" si="164"/>
        <v>136.64599999999999</v>
      </c>
      <c r="R2674" s="4">
        <f t="shared" si="165"/>
        <v>66.2</v>
      </c>
      <c r="S2674" s="4">
        <f t="shared" si="166"/>
        <v>70.445999999999984</v>
      </c>
      <c r="T2674" s="6">
        <f t="shared" si="167"/>
        <v>0.51553649576277383</v>
      </c>
    </row>
    <row r="2675" spans="1:20" ht="15.6">
      <c r="A2675" s="2">
        <v>606</v>
      </c>
      <c r="B2675" s="10">
        <v>46383</v>
      </c>
      <c r="C2675" s="3">
        <f>YEAR(SalesDataTable[[#This Row],[Order Date]])</f>
        <v>2026</v>
      </c>
      <c r="D2675" s="13" t="str">
        <f>"Q"&amp;ROUNDUP(MONTH(SalesDataTable[[#This Row],[Order Date]])/3,0)</f>
        <v>Q4</v>
      </c>
      <c r="E2675" s="13">
        <f>MONTH(SalesDataTable[[#This Row],[Order Date]])</f>
        <v>12</v>
      </c>
      <c r="F2675" s="3" t="str">
        <f>TEXT(SalesDataTable[[#This Row],[Order Date]],"mmm")</f>
        <v>Dec</v>
      </c>
      <c r="G2675" s="3" t="s">
        <v>6</v>
      </c>
      <c r="H2675" s="3" t="s">
        <v>43</v>
      </c>
      <c r="I2675" s="3" t="s">
        <v>2</v>
      </c>
      <c r="J2675" s="3" t="s">
        <v>13</v>
      </c>
      <c r="K2675" s="3" t="s">
        <v>23</v>
      </c>
      <c r="L2675" s="3" t="s">
        <v>24</v>
      </c>
      <c r="M2675" s="7">
        <v>3</v>
      </c>
      <c r="N2675" s="4">
        <v>333.84</v>
      </c>
      <c r="O2675" s="5">
        <v>0</v>
      </c>
      <c r="P2675" s="4">
        <v>193.05</v>
      </c>
      <c r="Q2675" s="4">
        <f t="shared" si="164"/>
        <v>1001.52</v>
      </c>
      <c r="R2675" s="4">
        <f t="shared" si="165"/>
        <v>579.15000000000009</v>
      </c>
      <c r="S2675" s="4">
        <f t="shared" si="166"/>
        <v>422.36999999999989</v>
      </c>
      <c r="T2675" s="6">
        <f t="shared" si="167"/>
        <v>0.42172897196261672</v>
      </c>
    </row>
    <row r="2676" spans="1:20" ht="15.6">
      <c r="A2676" s="2">
        <v>1166</v>
      </c>
      <c r="B2676" s="10">
        <v>46383</v>
      </c>
      <c r="C2676" s="3">
        <f>YEAR(SalesDataTable[[#This Row],[Order Date]])</f>
        <v>2026</v>
      </c>
      <c r="D2676" s="13" t="str">
        <f>"Q"&amp;ROUNDUP(MONTH(SalesDataTable[[#This Row],[Order Date]])/3,0)</f>
        <v>Q4</v>
      </c>
      <c r="E2676" s="13">
        <f>MONTH(SalesDataTable[[#This Row],[Order Date]])</f>
        <v>12</v>
      </c>
      <c r="F2676" s="3" t="str">
        <f>TEXT(SalesDataTable[[#This Row],[Order Date]],"mmm")</f>
        <v>Dec</v>
      </c>
      <c r="G2676" s="3" t="s">
        <v>11</v>
      </c>
      <c r="H2676" s="3" t="s">
        <v>52</v>
      </c>
      <c r="I2676" s="3" t="s">
        <v>28</v>
      </c>
      <c r="J2676" s="3" t="s">
        <v>3</v>
      </c>
      <c r="K2676" s="3" t="s">
        <v>23</v>
      </c>
      <c r="L2676" s="3" t="s">
        <v>29</v>
      </c>
      <c r="M2676" s="7">
        <v>2</v>
      </c>
      <c r="N2676" s="4">
        <v>198.94</v>
      </c>
      <c r="O2676" s="5">
        <v>0.15</v>
      </c>
      <c r="P2676" s="4">
        <v>102.32</v>
      </c>
      <c r="Q2676" s="4">
        <f t="shared" si="164"/>
        <v>338.19799999999998</v>
      </c>
      <c r="R2676" s="4">
        <f t="shared" si="165"/>
        <v>204.64</v>
      </c>
      <c r="S2676" s="4">
        <f t="shared" si="166"/>
        <v>133.55799999999999</v>
      </c>
      <c r="T2676" s="6">
        <f t="shared" si="167"/>
        <v>0.39491067362905752</v>
      </c>
    </row>
    <row r="2677" spans="1:20" ht="15.6">
      <c r="A2677" s="2">
        <v>1913</v>
      </c>
      <c r="B2677" s="10">
        <v>46383</v>
      </c>
      <c r="C2677" s="3">
        <f>YEAR(SalesDataTable[[#This Row],[Order Date]])</f>
        <v>2026</v>
      </c>
      <c r="D2677" s="13" t="str">
        <f>"Q"&amp;ROUNDUP(MONTH(SalesDataTable[[#This Row],[Order Date]])/3,0)</f>
        <v>Q4</v>
      </c>
      <c r="E2677" s="13">
        <f>MONTH(SalesDataTable[[#This Row],[Order Date]])</f>
        <v>12</v>
      </c>
      <c r="F2677" s="3" t="str">
        <f>TEXT(SalesDataTable[[#This Row],[Order Date]],"mmm")</f>
        <v>Dec</v>
      </c>
      <c r="G2677" s="3" t="s">
        <v>11</v>
      </c>
      <c r="H2677" s="3" t="s">
        <v>25</v>
      </c>
      <c r="I2677" s="3" t="s">
        <v>28</v>
      </c>
      <c r="J2677" s="3" t="s">
        <v>13</v>
      </c>
      <c r="K2677" s="3" t="s">
        <v>34</v>
      </c>
      <c r="L2677" s="3" t="s">
        <v>42</v>
      </c>
      <c r="M2677" s="7">
        <v>3</v>
      </c>
      <c r="N2677" s="4">
        <v>35.979999999999997</v>
      </c>
      <c r="O2677" s="5">
        <v>0</v>
      </c>
      <c r="P2677" s="4">
        <v>13.6</v>
      </c>
      <c r="Q2677" s="4">
        <f t="shared" si="164"/>
        <v>107.94</v>
      </c>
      <c r="R2677" s="4">
        <f t="shared" si="165"/>
        <v>40.799999999999997</v>
      </c>
      <c r="S2677" s="4">
        <f t="shared" si="166"/>
        <v>67.14</v>
      </c>
      <c r="T2677" s="6">
        <f t="shared" si="167"/>
        <v>0.62201222901612008</v>
      </c>
    </row>
    <row r="2678" spans="1:20" ht="15.6">
      <c r="A2678" s="2">
        <v>2402</v>
      </c>
      <c r="B2678" s="10">
        <v>46383</v>
      </c>
      <c r="C2678" s="3">
        <f>YEAR(SalesDataTable[[#This Row],[Order Date]])</f>
        <v>2026</v>
      </c>
      <c r="D2678" s="13" t="str">
        <f>"Q"&amp;ROUNDUP(MONTH(SalesDataTable[[#This Row],[Order Date]])/3,0)</f>
        <v>Q4</v>
      </c>
      <c r="E2678" s="13">
        <f>MONTH(SalesDataTable[[#This Row],[Order Date]])</f>
        <v>12</v>
      </c>
      <c r="F2678" s="3" t="str">
        <f>TEXT(SalesDataTable[[#This Row],[Order Date]],"mmm")</f>
        <v>Dec</v>
      </c>
      <c r="G2678" s="3" t="s">
        <v>6</v>
      </c>
      <c r="H2678" s="3" t="s">
        <v>49</v>
      </c>
      <c r="I2678" s="3" t="s">
        <v>28</v>
      </c>
      <c r="J2678" s="3" t="s">
        <v>13</v>
      </c>
      <c r="K2678" s="3" t="s">
        <v>14</v>
      </c>
      <c r="L2678" s="3" t="s">
        <v>44</v>
      </c>
      <c r="M2678" s="7">
        <v>6</v>
      </c>
      <c r="N2678" s="4">
        <v>133.4</v>
      </c>
      <c r="O2678" s="5">
        <v>0.1</v>
      </c>
      <c r="P2678" s="4">
        <v>66.3</v>
      </c>
      <c r="Q2678" s="4">
        <f t="shared" si="164"/>
        <v>720.36000000000013</v>
      </c>
      <c r="R2678" s="4">
        <f t="shared" si="165"/>
        <v>397.79999999999995</v>
      </c>
      <c r="S2678" s="4">
        <f t="shared" si="166"/>
        <v>322.56000000000017</v>
      </c>
      <c r="T2678" s="6">
        <f t="shared" si="167"/>
        <v>0.44777611194402817</v>
      </c>
    </row>
    <row r="2679" spans="1:20" ht="15.6">
      <c r="A2679" s="2">
        <v>3192</v>
      </c>
      <c r="B2679" s="10">
        <v>46383</v>
      </c>
      <c r="C2679" s="3">
        <f>YEAR(SalesDataTable[[#This Row],[Order Date]])</f>
        <v>2026</v>
      </c>
      <c r="D2679" s="13" t="str">
        <f>"Q"&amp;ROUNDUP(MONTH(SalesDataTable[[#This Row],[Order Date]])/3,0)</f>
        <v>Q4</v>
      </c>
      <c r="E2679" s="13">
        <f>MONTH(SalesDataTable[[#This Row],[Order Date]])</f>
        <v>12</v>
      </c>
      <c r="F2679" s="3" t="str">
        <f>TEXT(SalesDataTable[[#This Row],[Order Date]],"mmm")</f>
        <v>Dec</v>
      </c>
      <c r="G2679" s="3" t="s">
        <v>20</v>
      </c>
      <c r="H2679" s="3" t="s">
        <v>31</v>
      </c>
      <c r="I2679" s="3" t="s">
        <v>2</v>
      </c>
      <c r="J2679" s="3" t="s">
        <v>3</v>
      </c>
      <c r="K2679" s="3" t="s">
        <v>9</v>
      </c>
      <c r="L2679" s="3" t="s">
        <v>10</v>
      </c>
      <c r="M2679" s="7">
        <v>2</v>
      </c>
      <c r="N2679" s="4">
        <v>93.45</v>
      </c>
      <c r="O2679" s="5">
        <v>0</v>
      </c>
      <c r="P2679" s="4">
        <v>45.75</v>
      </c>
      <c r="Q2679" s="4">
        <f t="shared" si="164"/>
        <v>186.9</v>
      </c>
      <c r="R2679" s="4">
        <f t="shared" si="165"/>
        <v>91.5</v>
      </c>
      <c r="S2679" s="4">
        <f t="shared" si="166"/>
        <v>95.4</v>
      </c>
      <c r="T2679" s="6">
        <f t="shared" si="167"/>
        <v>0.5104333868378812</v>
      </c>
    </row>
    <row r="2680" spans="1:20" ht="15.6">
      <c r="A2680" s="2">
        <v>3721</v>
      </c>
      <c r="B2680" s="10">
        <v>46383</v>
      </c>
      <c r="C2680" s="3">
        <f>YEAR(SalesDataTable[[#This Row],[Order Date]])</f>
        <v>2026</v>
      </c>
      <c r="D2680" s="13" t="str">
        <f>"Q"&amp;ROUNDUP(MONTH(SalesDataTable[[#This Row],[Order Date]])/3,0)</f>
        <v>Q4</v>
      </c>
      <c r="E2680" s="13">
        <f>MONTH(SalesDataTable[[#This Row],[Order Date]])</f>
        <v>12</v>
      </c>
      <c r="F2680" s="3" t="str">
        <f>TEXT(SalesDataTable[[#This Row],[Order Date]],"mmm")</f>
        <v>Dec</v>
      </c>
      <c r="G2680" s="3" t="s">
        <v>11</v>
      </c>
      <c r="H2680" s="3" t="s">
        <v>25</v>
      </c>
      <c r="I2680" s="3" t="s">
        <v>28</v>
      </c>
      <c r="J2680" s="3" t="s">
        <v>13</v>
      </c>
      <c r="K2680" s="3" t="s">
        <v>34</v>
      </c>
      <c r="L2680" s="3" t="s">
        <v>45</v>
      </c>
      <c r="M2680" s="7">
        <v>1</v>
      </c>
      <c r="N2680" s="4">
        <v>49.79</v>
      </c>
      <c r="O2680" s="5">
        <v>0.2</v>
      </c>
      <c r="P2680" s="4">
        <v>21.87</v>
      </c>
      <c r="Q2680" s="4">
        <f t="shared" si="164"/>
        <v>39.832000000000001</v>
      </c>
      <c r="R2680" s="4">
        <f t="shared" si="165"/>
        <v>21.87</v>
      </c>
      <c r="S2680" s="4">
        <f t="shared" si="166"/>
        <v>17.962</v>
      </c>
      <c r="T2680" s="6">
        <f t="shared" si="167"/>
        <v>0.45094396465153641</v>
      </c>
    </row>
    <row r="2681" spans="1:20" ht="15.6">
      <c r="A2681" s="2">
        <v>3882</v>
      </c>
      <c r="B2681" s="10">
        <v>46383</v>
      </c>
      <c r="C2681" s="3">
        <f>YEAR(SalesDataTable[[#This Row],[Order Date]])</f>
        <v>2026</v>
      </c>
      <c r="D2681" s="13" t="str">
        <f>"Q"&amp;ROUNDUP(MONTH(SalesDataTable[[#This Row],[Order Date]])/3,0)</f>
        <v>Q4</v>
      </c>
      <c r="E2681" s="13">
        <f>MONTH(SalesDataTable[[#This Row],[Order Date]])</f>
        <v>12</v>
      </c>
      <c r="F2681" s="3" t="str">
        <f>TEXT(SalesDataTable[[#This Row],[Order Date]],"mmm")</f>
        <v>Dec</v>
      </c>
      <c r="G2681" s="3" t="s">
        <v>20</v>
      </c>
      <c r="H2681" s="3" t="s">
        <v>33</v>
      </c>
      <c r="I2681" s="3" t="s">
        <v>28</v>
      </c>
      <c r="J2681" s="3" t="s">
        <v>3</v>
      </c>
      <c r="K2681" s="3" t="s">
        <v>9</v>
      </c>
      <c r="L2681" s="3" t="s">
        <v>46</v>
      </c>
      <c r="M2681" s="7">
        <v>3</v>
      </c>
      <c r="N2681" s="4">
        <v>70.430000000000007</v>
      </c>
      <c r="O2681" s="5">
        <v>0.1</v>
      </c>
      <c r="P2681" s="4">
        <v>32.869999999999997</v>
      </c>
      <c r="Q2681" s="4">
        <f t="shared" si="164"/>
        <v>190.16100000000003</v>
      </c>
      <c r="R2681" s="4">
        <f t="shared" si="165"/>
        <v>98.609999999999985</v>
      </c>
      <c r="S2681" s="4">
        <f t="shared" si="166"/>
        <v>91.551000000000045</v>
      </c>
      <c r="T2681" s="6">
        <f t="shared" si="167"/>
        <v>0.48143941186678674</v>
      </c>
    </row>
    <row r="2682" spans="1:20" ht="15.6">
      <c r="A2682" s="2">
        <v>4945</v>
      </c>
      <c r="B2682" s="10">
        <v>46383</v>
      </c>
      <c r="C2682" s="3">
        <f>YEAR(SalesDataTable[[#This Row],[Order Date]])</f>
        <v>2026</v>
      </c>
      <c r="D2682" s="13" t="str">
        <f>"Q"&amp;ROUNDUP(MONTH(SalesDataTable[[#This Row],[Order Date]])/3,0)</f>
        <v>Q4</v>
      </c>
      <c r="E2682" s="13">
        <f>MONTH(SalesDataTable[[#This Row],[Order Date]])</f>
        <v>12</v>
      </c>
      <c r="F2682" s="3" t="str">
        <f>TEXT(SalesDataTable[[#This Row],[Order Date]],"mmm")</f>
        <v>Dec</v>
      </c>
      <c r="G2682" s="3" t="s">
        <v>11</v>
      </c>
      <c r="H2682" s="3" t="s">
        <v>12</v>
      </c>
      <c r="I2682" s="3" t="s">
        <v>2</v>
      </c>
      <c r="J2682" s="3" t="s">
        <v>16</v>
      </c>
      <c r="K2682" s="3" t="s">
        <v>23</v>
      </c>
      <c r="L2682" s="3" t="s">
        <v>40</v>
      </c>
      <c r="M2682" s="7">
        <v>2</v>
      </c>
      <c r="N2682" s="4">
        <v>82.04</v>
      </c>
      <c r="O2682" s="5">
        <v>0.1</v>
      </c>
      <c r="P2682" s="4">
        <v>38.880000000000003</v>
      </c>
      <c r="Q2682" s="4">
        <f t="shared" si="164"/>
        <v>147.67200000000003</v>
      </c>
      <c r="R2682" s="4">
        <f t="shared" si="165"/>
        <v>77.760000000000005</v>
      </c>
      <c r="S2682" s="4">
        <f t="shared" si="166"/>
        <v>69.91200000000002</v>
      </c>
      <c r="T2682" s="6">
        <f t="shared" si="167"/>
        <v>0.47342759629449055</v>
      </c>
    </row>
    <row r="2683" spans="1:20" ht="15.6">
      <c r="A2683" s="2">
        <v>5084</v>
      </c>
      <c r="B2683" s="10">
        <v>46383</v>
      </c>
      <c r="C2683" s="3">
        <f>YEAR(SalesDataTable[[#This Row],[Order Date]])</f>
        <v>2026</v>
      </c>
      <c r="D2683" s="13" t="str">
        <f>"Q"&amp;ROUNDUP(MONTH(SalesDataTable[[#This Row],[Order Date]])/3,0)</f>
        <v>Q4</v>
      </c>
      <c r="E2683" s="13">
        <f>MONTH(SalesDataTable[[#This Row],[Order Date]])</f>
        <v>12</v>
      </c>
      <c r="F2683" s="3" t="str">
        <f>TEXT(SalesDataTable[[#This Row],[Order Date]],"mmm")</f>
        <v>Dec</v>
      </c>
      <c r="G2683" s="3" t="s">
        <v>6</v>
      </c>
      <c r="H2683" s="3" t="s">
        <v>41</v>
      </c>
      <c r="I2683" s="3" t="s">
        <v>28</v>
      </c>
      <c r="J2683" s="3" t="s">
        <v>3</v>
      </c>
      <c r="K2683" s="3" t="s">
        <v>14</v>
      </c>
      <c r="L2683" s="3" t="s">
        <v>15</v>
      </c>
      <c r="M2683" s="7">
        <v>1</v>
      </c>
      <c r="N2683" s="4">
        <v>35.409999999999997</v>
      </c>
      <c r="O2683" s="5">
        <v>0.2</v>
      </c>
      <c r="P2683" s="4">
        <v>13.54</v>
      </c>
      <c r="Q2683" s="4">
        <f t="shared" si="164"/>
        <v>28.327999999999999</v>
      </c>
      <c r="R2683" s="4">
        <f t="shared" si="165"/>
        <v>13.54</v>
      </c>
      <c r="S2683" s="4">
        <f t="shared" si="166"/>
        <v>14.788</v>
      </c>
      <c r="T2683" s="6">
        <f t="shared" si="167"/>
        <v>0.5220276757977973</v>
      </c>
    </row>
    <row r="2684" spans="1:20" ht="15.6">
      <c r="A2684" s="2">
        <v>246</v>
      </c>
      <c r="B2684" s="10">
        <v>46384</v>
      </c>
      <c r="C2684" s="3">
        <f>YEAR(SalesDataTable[[#This Row],[Order Date]])</f>
        <v>2026</v>
      </c>
      <c r="D2684" s="13" t="str">
        <f>"Q"&amp;ROUNDUP(MONTH(SalesDataTable[[#This Row],[Order Date]])/3,0)</f>
        <v>Q4</v>
      </c>
      <c r="E2684" s="13">
        <f>MONTH(SalesDataTable[[#This Row],[Order Date]])</f>
        <v>12</v>
      </c>
      <c r="F2684" s="3" t="str">
        <f>TEXT(SalesDataTable[[#This Row],[Order Date]],"mmm")</f>
        <v>Dec</v>
      </c>
      <c r="G2684" s="3" t="s">
        <v>20</v>
      </c>
      <c r="H2684" s="3" t="s">
        <v>31</v>
      </c>
      <c r="I2684" s="3" t="s">
        <v>28</v>
      </c>
      <c r="J2684" s="3" t="s">
        <v>16</v>
      </c>
      <c r="K2684" s="3" t="s">
        <v>4</v>
      </c>
      <c r="L2684" s="3" t="s">
        <v>26</v>
      </c>
      <c r="M2684" s="7">
        <v>1</v>
      </c>
      <c r="N2684" s="4">
        <v>41.06</v>
      </c>
      <c r="O2684" s="5">
        <v>0.1</v>
      </c>
      <c r="P2684" s="4">
        <v>16.23</v>
      </c>
      <c r="Q2684" s="4">
        <f t="shared" si="164"/>
        <v>36.954000000000001</v>
      </c>
      <c r="R2684" s="4">
        <f t="shared" si="165"/>
        <v>16.23</v>
      </c>
      <c r="S2684" s="4">
        <f t="shared" si="166"/>
        <v>20.724</v>
      </c>
      <c r="T2684" s="6">
        <f t="shared" si="167"/>
        <v>0.5608053255398604</v>
      </c>
    </row>
    <row r="2685" spans="1:20" ht="15.6">
      <c r="A2685" s="2">
        <v>537</v>
      </c>
      <c r="B2685" s="10">
        <v>46384</v>
      </c>
      <c r="C2685" s="3">
        <f>YEAR(SalesDataTable[[#This Row],[Order Date]])</f>
        <v>2026</v>
      </c>
      <c r="D2685" s="13" t="str">
        <f>"Q"&amp;ROUNDUP(MONTH(SalesDataTable[[#This Row],[Order Date]])/3,0)</f>
        <v>Q4</v>
      </c>
      <c r="E2685" s="13">
        <f>MONTH(SalesDataTable[[#This Row],[Order Date]])</f>
        <v>12</v>
      </c>
      <c r="F2685" s="3" t="str">
        <f>TEXT(SalesDataTable[[#This Row],[Order Date]],"mmm")</f>
        <v>Dec</v>
      </c>
      <c r="G2685" s="3" t="s">
        <v>20</v>
      </c>
      <c r="H2685" s="3" t="s">
        <v>33</v>
      </c>
      <c r="I2685" s="3" t="s">
        <v>8</v>
      </c>
      <c r="J2685" s="3" t="s">
        <v>16</v>
      </c>
      <c r="K2685" s="3" t="s">
        <v>9</v>
      </c>
      <c r="L2685" s="3" t="s">
        <v>10</v>
      </c>
      <c r="M2685" s="7">
        <v>12</v>
      </c>
      <c r="N2685" s="4">
        <v>90.29</v>
      </c>
      <c r="O2685" s="5">
        <v>0.1</v>
      </c>
      <c r="P2685" s="4">
        <v>45.76</v>
      </c>
      <c r="Q2685" s="4">
        <f t="shared" si="164"/>
        <v>975.13200000000006</v>
      </c>
      <c r="R2685" s="4">
        <f t="shared" si="165"/>
        <v>549.12</v>
      </c>
      <c r="S2685" s="4">
        <f t="shared" si="166"/>
        <v>426.01200000000006</v>
      </c>
      <c r="T2685" s="6">
        <f t="shared" si="167"/>
        <v>0.43687623829389255</v>
      </c>
    </row>
    <row r="2686" spans="1:20" ht="15.6">
      <c r="A2686" s="2">
        <v>968</v>
      </c>
      <c r="B2686" s="10">
        <v>46384</v>
      </c>
      <c r="C2686" s="3">
        <f>YEAR(SalesDataTable[[#This Row],[Order Date]])</f>
        <v>2026</v>
      </c>
      <c r="D2686" s="13" t="str">
        <f>"Q"&amp;ROUNDUP(MONTH(SalesDataTable[[#This Row],[Order Date]])/3,0)</f>
        <v>Q4</v>
      </c>
      <c r="E2686" s="13">
        <f>MONTH(SalesDataTable[[#This Row],[Order Date]])</f>
        <v>12</v>
      </c>
      <c r="F2686" s="3" t="str">
        <f>TEXT(SalesDataTable[[#This Row],[Order Date]],"mmm")</f>
        <v>Dec</v>
      </c>
      <c r="G2686" s="3" t="s">
        <v>6</v>
      </c>
      <c r="H2686" s="3" t="s">
        <v>43</v>
      </c>
      <c r="I2686" s="3" t="s">
        <v>19</v>
      </c>
      <c r="J2686" s="3" t="s">
        <v>13</v>
      </c>
      <c r="K2686" s="3" t="s">
        <v>4</v>
      </c>
      <c r="L2686" s="3" t="s">
        <v>30</v>
      </c>
      <c r="M2686" s="7">
        <v>1</v>
      </c>
      <c r="N2686" s="4">
        <v>103.13</v>
      </c>
      <c r="O2686" s="5">
        <v>0.15</v>
      </c>
      <c r="P2686" s="4">
        <v>50.06</v>
      </c>
      <c r="Q2686" s="4">
        <f t="shared" si="164"/>
        <v>87.660499999999999</v>
      </c>
      <c r="R2686" s="4">
        <f t="shared" si="165"/>
        <v>50.06</v>
      </c>
      <c r="S2686" s="4">
        <f t="shared" si="166"/>
        <v>37.600499999999997</v>
      </c>
      <c r="T2686" s="6">
        <f t="shared" si="167"/>
        <v>0.42893321393329947</v>
      </c>
    </row>
    <row r="2687" spans="1:20" ht="15.6">
      <c r="A2687" s="2">
        <v>1234</v>
      </c>
      <c r="B2687" s="10">
        <v>46384</v>
      </c>
      <c r="C2687" s="3">
        <f>YEAR(SalesDataTable[[#This Row],[Order Date]])</f>
        <v>2026</v>
      </c>
      <c r="D2687" s="13" t="str">
        <f>"Q"&amp;ROUNDUP(MONTH(SalesDataTable[[#This Row],[Order Date]])/3,0)</f>
        <v>Q4</v>
      </c>
      <c r="E2687" s="13">
        <f>MONTH(SalesDataTable[[#This Row],[Order Date]])</f>
        <v>12</v>
      </c>
      <c r="F2687" s="3" t="str">
        <f>TEXT(SalesDataTable[[#This Row],[Order Date]],"mmm")</f>
        <v>Dec</v>
      </c>
      <c r="G2687" s="3" t="s">
        <v>20</v>
      </c>
      <c r="H2687" s="3" t="s">
        <v>47</v>
      </c>
      <c r="I2687" s="3" t="s">
        <v>2</v>
      </c>
      <c r="J2687" s="3" t="s">
        <v>3</v>
      </c>
      <c r="K2687" s="3" t="s">
        <v>4</v>
      </c>
      <c r="L2687" s="3" t="s">
        <v>5</v>
      </c>
      <c r="M2687" s="7">
        <v>1</v>
      </c>
      <c r="N2687" s="4">
        <v>81.39</v>
      </c>
      <c r="O2687" s="5">
        <v>0.05</v>
      </c>
      <c r="P2687" s="4">
        <v>43.54</v>
      </c>
      <c r="Q2687" s="4">
        <f t="shared" si="164"/>
        <v>77.320499999999996</v>
      </c>
      <c r="R2687" s="4">
        <f t="shared" si="165"/>
        <v>43.54</v>
      </c>
      <c r="S2687" s="4">
        <f t="shared" si="166"/>
        <v>33.780499999999996</v>
      </c>
      <c r="T2687" s="6">
        <f t="shared" si="167"/>
        <v>0.43688931137279247</v>
      </c>
    </row>
    <row r="2688" spans="1:20" ht="15.6">
      <c r="A2688" s="2">
        <v>2061</v>
      </c>
      <c r="B2688" s="10">
        <v>46384</v>
      </c>
      <c r="C2688" s="3">
        <f>YEAR(SalesDataTable[[#This Row],[Order Date]])</f>
        <v>2026</v>
      </c>
      <c r="D2688" s="13" t="str">
        <f>"Q"&amp;ROUNDUP(MONTH(SalesDataTable[[#This Row],[Order Date]])/3,0)</f>
        <v>Q4</v>
      </c>
      <c r="E2688" s="13">
        <f>MONTH(SalesDataTable[[#This Row],[Order Date]])</f>
        <v>12</v>
      </c>
      <c r="F2688" s="3" t="str">
        <f>TEXT(SalesDataTable[[#This Row],[Order Date]],"mmm")</f>
        <v>Dec</v>
      </c>
      <c r="G2688" s="3" t="s">
        <v>0</v>
      </c>
      <c r="H2688" s="3" t="s">
        <v>50</v>
      </c>
      <c r="I2688" s="3" t="s">
        <v>28</v>
      </c>
      <c r="J2688" s="3" t="s">
        <v>3</v>
      </c>
      <c r="K2688" s="3" t="s">
        <v>23</v>
      </c>
      <c r="L2688" s="3" t="s">
        <v>24</v>
      </c>
      <c r="M2688" s="7">
        <v>2</v>
      </c>
      <c r="N2688" s="4">
        <v>342.78</v>
      </c>
      <c r="O2688" s="5">
        <v>0</v>
      </c>
      <c r="P2688" s="4">
        <v>197.89</v>
      </c>
      <c r="Q2688" s="4">
        <f t="shared" si="164"/>
        <v>685.56</v>
      </c>
      <c r="R2688" s="4">
        <f t="shared" si="165"/>
        <v>395.78</v>
      </c>
      <c r="S2688" s="4">
        <f t="shared" si="166"/>
        <v>289.77999999999997</v>
      </c>
      <c r="T2688" s="6">
        <f t="shared" si="167"/>
        <v>0.4226909387945621</v>
      </c>
    </row>
    <row r="2689" spans="1:20" ht="15.6">
      <c r="A2689" s="2">
        <v>2219</v>
      </c>
      <c r="B2689" s="10">
        <v>46384</v>
      </c>
      <c r="C2689" s="3">
        <f>YEAR(SalesDataTable[[#This Row],[Order Date]])</f>
        <v>2026</v>
      </c>
      <c r="D2689" s="13" t="str">
        <f>"Q"&amp;ROUNDUP(MONTH(SalesDataTable[[#This Row],[Order Date]])/3,0)</f>
        <v>Q4</v>
      </c>
      <c r="E2689" s="13">
        <f>MONTH(SalesDataTable[[#This Row],[Order Date]])</f>
        <v>12</v>
      </c>
      <c r="F2689" s="3" t="str">
        <f>TEXT(SalesDataTable[[#This Row],[Order Date]],"mmm")</f>
        <v>Dec</v>
      </c>
      <c r="G2689" s="3" t="s">
        <v>6</v>
      </c>
      <c r="H2689" s="3" t="s">
        <v>49</v>
      </c>
      <c r="I2689" s="3" t="s">
        <v>2</v>
      </c>
      <c r="J2689" s="3" t="s">
        <v>3</v>
      </c>
      <c r="K2689" s="3" t="s">
        <v>9</v>
      </c>
      <c r="L2689" s="3" t="s">
        <v>17</v>
      </c>
      <c r="M2689" s="7">
        <v>1</v>
      </c>
      <c r="N2689" s="4">
        <v>147</v>
      </c>
      <c r="O2689" s="5">
        <v>0.15</v>
      </c>
      <c r="P2689" s="4">
        <v>79.58</v>
      </c>
      <c r="Q2689" s="4">
        <f t="shared" si="164"/>
        <v>124.95</v>
      </c>
      <c r="R2689" s="4">
        <f t="shared" si="165"/>
        <v>79.58</v>
      </c>
      <c r="S2689" s="4">
        <f t="shared" si="166"/>
        <v>45.370000000000005</v>
      </c>
      <c r="T2689" s="6">
        <f t="shared" si="167"/>
        <v>0.36310524209683875</v>
      </c>
    </row>
    <row r="2690" spans="1:20" ht="15.6">
      <c r="A2690" s="2">
        <v>2651</v>
      </c>
      <c r="B2690" s="10">
        <v>46384</v>
      </c>
      <c r="C2690" s="3">
        <f>YEAR(SalesDataTable[[#This Row],[Order Date]])</f>
        <v>2026</v>
      </c>
      <c r="D2690" s="13" t="str">
        <f>"Q"&amp;ROUNDUP(MONTH(SalesDataTable[[#This Row],[Order Date]])/3,0)</f>
        <v>Q4</v>
      </c>
      <c r="E2690" s="13">
        <f>MONTH(SalesDataTable[[#This Row],[Order Date]])</f>
        <v>12</v>
      </c>
      <c r="F2690" s="3" t="str">
        <f>TEXT(SalesDataTable[[#This Row],[Order Date]],"mmm")</f>
        <v>Dec</v>
      </c>
      <c r="G2690" s="3" t="s">
        <v>0</v>
      </c>
      <c r="H2690" s="3" t="s">
        <v>50</v>
      </c>
      <c r="I2690" s="3" t="s">
        <v>2</v>
      </c>
      <c r="J2690" s="3" t="s">
        <v>13</v>
      </c>
      <c r="K2690" s="3" t="s">
        <v>14</v>
      </c>
      <c r="L2690" s="3" t="s">
        <v>32</v>
      </c>
      <c r="M2690" s="7">
        <v>1</v>
      </c>
      <c r="N2690" s="4">
        <v>45.69</v>
      </c>
      <c r="O2690" s="5">
        <v>0.2</v>
      </c>
      <c r="P2690" s="4">
        <v>18.829999999999998</v>
      </c>
      <c r="Q2690" s="4">
        <f t="shared" ref="Q2690:Q2708" si="168">M2690*N2690*(1-O2690)</f>
        <v>36.552</v>
      </c>
      <c r="R2690" s="4">
        <f t="shared" ref="R2690:R2708" si="169">M2690*P2690</f>
        <v>18.829999999999998</v>
      </c>
      <c r="S2690" s="4">
        <f t="shared" ref="S2690:S2708" si="170">Q2690-R2690</f>
        <v>17.722000000000001</v>
      </c>
      <c r="T2690" s="6">
        <f t="shared" ref="T2690:T2708" si="171">IFERROR(S2690/Q2690,0)</f>
        <v>0.48484351061501429</v>
      </c>
    </row>
    <row r="2691" spans="1:20" ht="15.6">
      <c r="A2691" s="2">
        <v>3173</v>
      </c>
      <c r="B2691" s="10">
        <v>46384</v>
      </c>
      <c r="C2691" s="3">
        <f>YEAR(SalesDataTable[[#This Row],[Order Date]])</f>
        <v>2026</v>
      </c>
      <c r="D2691" s="13" t="str">
        <f>"Q"&amp;ROUNDUP(MONTH(SalesDataTable[[#This Row],[Order Date]])/3,0)</f>
        <v>Q4</v>
      </c>
      <c r="E2691" s="13">
        <f>MONTH(SalesDataTable[[#This Row],[Order Date]])</f>
        <v>12</v>
      </c>
      <c r="F2691" s="3" t="str">
        <f>TEXT(SalesDataTable[[#This Row],[Order Date]],"mmm")</f>
        <v>Dec</v>
      </c>
      <c r="G2691" s="3" t="s">
        <v>6</v>
      </c>
      <c r="H2691" s="3" t="s">
        <v>43</v>
      </c>
      <c r="I2691" s="3" t="s">
        <v>28</v>
      </c>
      <c r="J2691" s="3" t="s">
        <v>3</v>
      </c>
      <c r="K2691" s="3" t="s">
        <v>4</v>
      </c>
      <c r="L2691" s="3" t="s">
        <v>26</v>
      </c>
      <c r="M2691" s="7">
        <v>1</v>
      </c>
      <c r="N2691" s="4">
        <v>39.69</v>
      </c>
      <c r="O2691" s="5">
        <v>0</v>
      </c>
      <c r="P2691" s="4">
        <v>17.09</v>
      </c>
      <c r="Q2691" s="4">
        <f t="shared" si="168"/>
        <v>39.69</v>
      </c>
      <c r="R2691" s="4">
        <f t="shared" si="169"/>
        <v>17.09</v>
      </c>
      <c r="S2691" s="4">
        <f t="shared" si="170"/>
        <v>22.599999999999998</v>
      </c>
      <c r="T2691" s="6">
        <f t="shared" si="171"/>
        <v>0.56941295036533135</v>
      </c>
    </row>
    <row r="2692" spans="1:20" ht="15.6">
      <c r="A2692" s="2">
        <v>3409</v>
      </c>
      <c r="B2692" s="10">
        <v>46384</v>
      </c>
      <c r="C2692" s="3">
        <f>YEAR(SalesDataTable[[#This Row],[Order Date]])</f>
        <v>2026</v>
      </c>
      <c r="D2692" s="13" t="str">
        <f>"Q"&amp;ROUNDUP(MONTH(SalesDataTable[[#This Row],[Order Date]])/3,0)</f>
        <v>Q4</v>
      </c>
      <c r="E2692" s="13">
        <f>MONTH(SalesDataTable[[#This Row],[Order Date]])</f>
        <v>12</v>
      </c>
      <c r="F2692" s="3" t="str">
        <f>TEXT(SalesDataTable[[#This Row],[Order Date]],"mmm")</f>
        <v>Dec</v>
      </c>
      <c r="G2692" s="3" t="s">
        <v>20</v>
      </c>
      <c r="H2692" s="3" t="s">
        <v>21</v>
      </c>
      <c r="I2692" s="3" t="s">
        <v>2</v>
      </c>
      <c r="J2692" s="3" t="s">
        <v>13</v>
      </c>
      <c r="K2692" s="3" t="s">
        <v>23</v>
      </c>
      <c r="L2692" s="3" t="s">
        <v>51</v>
      </c>
      <c r="M2692" s="7">
        <v>5</v>
      </c>
      <c r="N2692" s="4">
        <v>122.42</v>
      </c>
      <c r="O2692" s="5">
        <v>0</v>
      </c>
      <c r="P2692" s="4">
        <v>60.8</v>
      </c>
      <c r="Q2692" s="4">
        <f t="shared" si="168"/>
        <v>612.1</v>
      </c>
      <c r="R2692" s="4">
        <f t="shared" si="169"/>
        <v>304</v>
      </c>
      <c r="S2692" s="4">
        <f t="shared" si="170"/>
        <v>308.10000000000002</v>
      </c>
      <c r="T2692" s="6">
        <f t="shared" si="171"/>
        <v>0.50334912595981052</v>
      </c>
    </row>
    <row r="2693" spans="1:20" ht="15.6">
      <c r="A2693" s="2">
        <v>3535</v>
      </c>
      <c r="B2693" s="10">
        <v>46384</v>
      </c>
      <c r="C2693" s="3">
        <f>YEAR(SalesDataTable[[#This Row],[Order Date]])</f>
        <v>2026</v>
      </c>
      <c r="D2693" s="13" t="str">
        <f>"Q"&amp;ROUNDUP(MONTH(SalesDataTable[[#This Row],[Order Date]])/3,0)</f>
        <v>Q4</v>
      </c>
      <c r="E2693" s="13">
        <f>MONTH(SalesDataTable[[#This Row],[Order Date]])</f>
        <v>12</v>
      </c>
      <c r="F2693" s="3" t="str">
        <f>TEXT(SalesDataTable[[#This Row],[Order Date]],"mmm")</f>
        <v>Dec</v>
      </c>
      <c r="G2693" s="3" t="s">
        <v>6</v>
      </c>
      <c r="H2693" s="3" t="s">
        <v>27</v>
      </c>
      <c r="I2693" s="3" t="s">
        <v>19</v>
      </c>
      <c r="J2693" s="3" t="s">
        <v>13</v>
      </c>
      <c r="K2693" s="3" t="s">
        <v>14</v>
      </c>
      <c r="L2693" s="3" t="s">
        <v>15</v>
      </c>
      <c r="M2693" s="7">
        <v>1</v>
      </c>
      <c r="N2693" s="4">
        <v>37.03</v>
      </c>
      <c r="O2693" s="5">
        <v>0.15</v>
      </c>
      <c r="P2693" s="4">
        <v>13.53</v>
      </c>
      <c r="Q2693" s="4">
        <f t="shared" si="168"/>
        <v>31.4755</v>
      </c>
      <c r="R2693" s="4">
        <f t="shared" si="169"/>
        <v>13.53</v>
      </c>
      <c r="S2693" s="4">
        <f t="shared" si="170"/>
        <v>17.945500000000003</v>
      </c>
      <c r="T2693" s="6">
        <f t="shared" si="171"/>
        <v>0.57014185636447401</v>
      </c>
    </row>
    <row r="2694" spans="1:20" ht="15.6">
      <c r="A2694" s="2">
        <v>5134</v>
      </c>
      <c r="B2694" s="10">
        <v>46384</v>
      </c>
      <c r="C2694" s="3">
        <f>YEAR(SalesDataTable[[#This Row],[Order Date]])</f>
        <v>2026</v>
      </c>
      <c r="D2694" s="13" t="str">
        <f>"Q"&amp;ROUNDUP(MONTH(SalesDataTable[[#This Row],[Order Date]])/3,0)</f>
        <v>Q4</v>
      </c>
      <c r="E2694" s="13">
        <f>MONTH(SalesDataTable[[#This Row],[Order Date]])</f>
        <v>12</v>
      </c>
      <c r="F2694" s="3" t="str">
        <f>TEXT(SalesDataTable[[#This Row],[Order Date]],"mmm")</f>
        <v>Dec</v>
      </c>
      <c r="G2694" s="3" t="s">
        <v>6</v>
      </c>
      <c r="H2694" s="3" t="s">
        <v>49</v>
      </c>
      <c r="I2694" s="3" t="s">
        <v>19</v>
      </c>
      <c r="J2694" s="3" t="s">
        <v>3</v>
      </c>
      <c r="K2694" s="3" t="s">
        <v>9</v>
      </c>
      <c r="L2694" s="3" t="s">
        <v>10</v>
      </c>
      <c r="M2694" s="7">
        <v>1</v>
      </c>
      <c r="N2694" s="4">
        <v>90.99</v>
      </c>
      <c r="O2694" s="5">
        <v>0.05</v>
      </c>
      <c r="P2694" s="4">
        <v>44.78</v>
      </c>
      <c r="Q2694" s="4">
        <f t="shared" si="168"/>
        <v>86.440499999999986</v>
      </c>
      <c r="R2694" s="4">
        <f t="shared" si="169"/>
        <v>44.78</v>
      </c>
      <c r="S2694" s="4">
        <f t="shared" si="170"/>
        <v>41.660499999999985</v>
      </c>
      <c r="T2694" s="6">
        <f t="shared" si="171"/>
        <v>0.48195579618350187</v>
      </c>
    </row>
    <row r="2695" spans="1:20" ht="15.6">
      <c r="A2695" s="2">
        <v>2011</v>
      </c>
      <c r="B2695" s="10">
        <v>46385</v>
      </c>
      <c r="C2695" s="3">
        <f>YEAR(SalesDataTable[[#This Row],[Order Date]])</f>
        <v>2026</v>
      </c>
      <c r="D2695" s="13" t="str">
        <f>"Q"&amp;ROUNDUP(MONTH(SalesDataTable[[#This Row],[Order Date]])/3,0)</f>
        <v>Q4</v>
      </c>
      <c r="E2695" s="13">
        <f>MONTH(SalesDataTable[[#This Row],[Order Date]])</f>
        <v>12</v>
      </c>
      <c r="F2695" s="3" t="str">
        <f>TEXT(SalesDataTable[[#This Row],[Order Date]],"mmm")</f>
        <v>Dec</v>
      </c>
      <c r="G2695" s="3" t="s">
        <v>6</v>
      </c>
      <c r="H2695" s="3" t="s">
        <v>41</v>
      </c>
      <c r="I2695" s="3" t="s">
        <v>2</v>
      </c>
      <c r="J2695" s="3" t="s">
        <v>3</v>
      </c>
      <c r="K2695" s="3" t="s">
        <v>9</v>
      </c>
      <c r="L2695" s="3" t="s">
        <v>10</v>
      </c>
      <c r="M2695" s="7">
        <v>1</v>
      </c>
      <c r="N2695" s="4">
        <v>90.81</v>
      </c>
      <c r="O2695" s="5">
        <v>0.1</v>
      </c>
      <c r="P2695" s="4">
        <v>46.53</v>
      </c>
      <c r="Q2695" s="4">
        <f t="shared" si="168"/>
        <v>81.728999999999999</v>
      </c>
      <c r="R2695" s="4">
        <f t="shared" si="169"/>
        <v>46.53</v>
      </c>
      <c r="S2695" s="4">
        <f t="shared" si="170"/>
        <v>35.198999999999998</v>
      </c>
      <c r="T2695" s="6">
        <f t="shared" si="171"/>
        <v>0.43067944059024332</v>
      </c>
    </row>
    <row r="2696" spans="1:20" ht="15.6">
      <c r="A2696" s="2">
        <v>2477</v>
      </c>
      <c r="B2696" s="10">
        <v>46385</v>
      </c>
      <c r="C2696" s="3">
        <f>YEAR(SalesDataTable[[#This Row],[Order Date]])</f>
        <v>2026</v>
      </c>
      <c r="D2696" s="13" t="str">
        <f>"Q"&amp;ROUNDUP(MONTH(SalesDataTable[[#This Row],[Order Date]])/3,0)</f>
        <v>Q4</v>
      </c>
      <c r="E2696" s="13">
        <f>MONTH(SalesDataTable[[#This Row],[Order Date]])</f>
        <v>12</v>
      </c>
      <c r="F2696" s="3" t="str">
        <f>TEXT(SalesDataTable[[#This Row],[Order Date]],"mmm")</f>
        <v>Dec</v>
      </c>
      <c r="G2696" s="3" t="s">
        <v>0</v>
      </c>
      <c r="H2696" s="3" t="s">
        <v>50</v>
      </c>
      <c r="I2696" s="3" t="s">
        <v>19</v>
      </c>
      <c r="J2696" s="3" t="s">
        <v>13</v>
      </c>
      <c r="K2696" s="3" t="s">
        <v>4</v>
      </c>
      <c r="L2696" s="3" t="s">
        <v>26</v>
      </c>
      <c r="M2696" s="7">
        <v>1</v>
      </c>
      <c r="N2696" s="4">
        <v>41.28</v>
      </c>
      <c r="O2696" s="5">
        <v>0.15</v>
      </c>
      <c r="P2696" s="4">
        <v>16.41</v>
      </c>
      <c r="Q2696" s="4">
        <f t="shared" si="168"/>
        <v>35.088000000000001</v>
      </c>
      <c r="R2696" s="4">
        <f t="shared" si="169"/>
        <v>16.41</v>
      </c>
      <c r="S2696" s="4">
        <f t="shared" si="170"/>
        <v>18.678000000000001</v>
      </c>
      <c r="T2696" s="6">
        <f t="shared" si="171"/>
        <v>0.53231874145006841</v>
      </c>
    </row>
    <row r="2697" spans="1:20" ht="15.6">
      <c r="A2697" s="2">
        <v>2745</v>
      </c>
      <c r="B2697" s="10">
        <v>46385</v>
      </c>
      <c r="C2697" s="3">
        <f>YEAR(SalesDataTable[[#This Row],[Order Date]])</f>
        <v>2026</v>
      </c>
      <c r="D2697" s="13" t="str">
        <f>"Q"&amp;ROUNDUP(MONTH(SalesDataTable[[#This Row],[Order Date]])/3,0)</f>
        <v>Q4</v>
      </c>
      <c r="E2697" s="13">
        <f>MONTH(SalesDataTable[[#This Row],[Order Date]])</f>
        <v>12</v>
      </c>
      <c r="F2697" s="3" t="str">
        <f>TEXT(SalesDataTable[[#This Row],[Order Date]],"mmm")</f>
        <v>Dec</v>
      </c>
      <c r="G2697" s="3" t="s">
        <v>20</v>
      </c>
      <c r="H2697" s="3" t="s">
        <v>47</v>
      </c>
      <c r="I2697" s="3" t="s">
        <v>28</v>
      </c>
      <c r="J2697" s="3" t="s">
        <v>16</v>
      </c>
      <c r="K2697" s="3" t="s">
        <v>14</v>
      </c>
      <c r="L2697" s="3" t="s">
        <v>32</v>
      </c>
      <c r="M2697" s="7">
        <v>1</v>
      </c>
      <c r="N2697" s="4">
        <v>46.07</v>
      </c>
      <c r="O2697" s="5">
        <v>0</v>
      </c>
      <c r="P2697" s="4">
        <v>18.420000000000002</v>
      </c>
      <c r="Q2697" s="4">
        <f t="shared" si="168"/>
        <v>46.07</v>
      </c>
      <c r="R2697" s="4">
        <f t="shared" si="169"/>
        <v>18.420000000000002</v>
      </c>
      <c r="S2697" s="4">
        <f t="shared" si="170"/>
        <v>27.65</v>
      </c>
      <c r="T2697" s="6">
        <f t="shared" si="171"/>
        <v>0.60017364879531143</v>
      </c>
    </row>
    <row r="2698" spans="1:20" ht="15.6">
      <c r="A2698" s="2">
        <v>4427</v>
      </c>
      <c r="B2698" s="10">
        <v>46385</v>
      </c>
      <c r="C2698" s="3">
        <f>YEAR(SalesDataTable[[#This Row],[Order Date]])</f>
        <v>2026</v>
      </c>
      <c r="D2698" s="13" t="str">
        <f>"Q"&amp;ROUNDUP(MONTH(SalesDataTable[[#This Row],[Order Date]])/3,0)</f>
        <v>Q4</v>
      </c>
      <c r="E2698" s="13">
        <f>MONTH(SalesDataTable[[#This Row],[Order Date]])</f>
        <v>12</v>
      </c>
      <c r="F2698" s="3" t="str">
        <f>TEXT(SalesDataTable[[#This Row],[Order Date]],"mmm")</f>
        <v>Dec</v>
      </c>
      <c r="G2698" s="3" t="s">
        <v>6</v>
      </c>
      <c r="H2698" s="3" t="s">
        <v>43</v>
      </c>
      <c r="I2698" s="3" t="s">
        <v>19</v>
      </c>
      <c r="J2698" s="3" t="s">
        <v>16</v>
      </c>
      <c r="K2698" s="3" t="s">
        <v>9</v>
      </c>
      <c r="L2698" s="3" t="s">
        <v>17</v>
      </c>
      <c r="M2698" s="7">
        <v>1</v>
      </c>
      <c r="N2698" s="4">
        <v>147.29</v>
      </c>
      <c r="O2698" s="5">
        <v>0.1</v>
      </c>
      <c r="P2698" s="4">
        <v>78.2</v>
      </c>
      <c r="Q2698" s="4">
        <f t="shared" si="168"/>
        <v>132.56100000000001</v>
      </c>
      <c r="R2698" s="4">
        <f t="shared" si="169"/>
        <v>78.2</v>
      </c>
      <c r="S2698" s="4">
        <f t="shared" si="170"/>
        <v>54.361000000000004</v>
      </c>
      <c r="T2698" s="6">
        <f t="shared" si="171"/>
        <v>0.4100829052285363</v>
      </c>
    </row>
    <row r="2699" spans="1:20" ht="15.6">
      <c r="A2699" s="2">
        <v>377</v>
      </c>
      <c r="B2699" s="10">
        <v>46386</v>
      </c>
      <c r="C2699" s="3">
        <f>YEAR(SalesDataTable[[#This Row],[Order Date]])</f>
        <v>2026</v>
      </c>
      <c r="D2699" s="13" t="str">
        <f>"Q"&amp;ROUNDUP(MONTH(SalesDataTable[[#This Row],[Order Date]])/3,0)</f>
        <v>Q4</v>
      </c>
      <c r="E2699" s="13">
        <f>MONTH(SalesDataTable[[#This Row],[Order Date]])</f>
        <v>12</v>
      </c>
      <c r="F2699" s="3" t="str">
        <f>TEXT(SalesDataTable[[#This Row],[Order Date]],"mmm")</f>
        <v>Dec</v>
      </c>
      <c r="G2699" s="3" t="s">
        <v>20</v>
      </c>
      <c r="H2699" s="3" t="s">
        <v>47</v>
      </c>
      <c r="I2699" s="3" t="s">
        <v>2</v>
      </c>
      <c r="J2699" s="3" t="s">
        <v>13</v>
      </c>
      <c r="K2699" s="3" t="s">
        <v>4</v>
      </c>
      <c r="L2699" s="3" t="s">
        <v>26</v>
      </c>
      <c r="M2699" s="7">
        <v>1</v>
      </c>
      <c r="N2699" s="4">
        <v>40.82</v>
      </c>
      <c r="O2699" s="5">
        <v>0.1</v>
      </c>
      <c r="P2699" s="4">
        <v>17.2</v>
      </c>
      <c r="Q2699" s="4">
        <f t="shared" si="168"/>
        <v>36.738</v>
      </c>
      <c r="R2699" s="4">
        <f t="shared" si="169"/>
        <v>17.2</v>
      </c>
      <c r="S2699" s="4">
        <f t="shared" si="170"/>
        <v>19.538</v>
      </c>
      <c r="T2699" s="6">
        <f t="shared" si="171"/>
        <v>0.53181991398551909</v>
      </c>
    </row>
    <row r="2700" spans="1:20" ht="15.6">
      <c r="A2700" s="2">
        <v>1530</v>
      </c>
      <c r="B2700" s="10">
        <v>46386</v>
      </c>
      <c r="C2700" s="3">
        <f>YEAR(SalesDataTable[[#This Row],[Order Date]])</f>
        <v>2026</v>
      </c>
      <c r="D2700" s="13" t="str">
        <f>"Q"&amp;ROUNDUP(MONTH(SalesDataTable[[#This Row],[Order Date]])/3,0)</f>
        <v>Q4</v>
      </c>
      <c r="E2700" s="13">
        <f>MONTH(SalesDataTable[[#This Row],[Order Date]])</f>
        <v>12</v>
      </c>
      <c r="F2700" s="3" t="str">
        <f>TEXT(SalesDataTable[[#This Row],[Order Date]],"mmm")</f>
        <v>Dec</v>
      </c>
      <c r="G2700" s="3" t="s">
        <v>20</v>
      </c>
      <c r="H2700" s="3" t="s">
        <v>31</v>
      </c>
      <c r="I2700" s="3" t="s">
        <v>2</v>
      </c>
      <c r="J2700" s="3" t="s">
        <v>13</v>
      </c>
      <c r="K2700" s="3" t="s">
        <v>34</v>
      </c>
      <c r="L2700" s="3" t="s">
        <v>45</v>
      </c>
      <c r="M2700" s="7">
        <v>3</v>
      </c>
      <c r="N2700" s="4">
        <v>50.72</v>
      </c>
      <c r="O2700" s="5">
        <v>0</v>
      </c>
      <c r="P2700" s="4">
        <v>22.3</v>
      </c>
      <c r="Q2700" s="4">
        <f t="shared" si="168"/>
        <v>152.16</v>
      </c>
      <c r="R2700" s="4">
        <f t="shared" si="169"/>
        <v>66.900000000000006</v>
      </c>
      <c r="S2700" s="4">
        <f t="shared" si="170"/>
        <v>85.259999999999991</v>
      </c>
      <c r="T2700" s="6">
        <f t="shared" si="171"/>
        <v>0.56033123028391163</v>
      </c>
    </row>
    <row r="2701" spans="1:20" ht="15.6">
      <c r="A2701" s="2">
        <v>2135</v>
      </c>
      <c r="B2701" s="10">
        <v>46386</v>
      </c>
      <c r="C2701" s="3">
        <f>YEAR(SalesDataTable[[#This Row],[Order Date]])</f>
        <v>2026</v>
      </c>
      <c r="D2701" s="13" t="str">
        <f>"Q"&amp;ROUNDUP(MONTH(SalesDataTable[[#This Row],[Order Date]])/3,0)</f>
        <v>Q4</v>
      </c>
      <c r="E2701" s="13">
        <f>MONTH(SalesDataTable[[#This Row],[Order Date]])</f>
        <v>12</v>
      </c>
      <c r="F2701" s="3" t="str">
        <f>TEXT(SalesDataTable[[#This Row],[Order Date]],"mmm")</f>
        <v>Dec</v>
      </c>
      <c r="G2701" s="3" t="s">
        <v>6</v>
      </c>
      <c r="H2701" s="3" t="s">
        <v>43</v>
      </c>
      <c r="I2701" s="3" t="s">
        <v>28</v>
      </c>
      <c r="J2701" s="3" t="s">
        <v>16</v>
      </c>
      <c r="K2701" s="3" t="s">
        <v>23</v>
      </c>
      <c r="L2701" s="3" t="s">
        <v>29</v>
      </c>
      <c r="M2701" s="7">
        <v>3</v>
      </c>
      <c r="N2701" s="4">
        <v>194.7</v>
      </c>
      <c r="O2701" s="5">
        <v>0.1</v>
      </c>
      <c r="P2701" s="4">
        <v>102.62</v>
      </c>
      <c r="Q2701" s="4">
        <f t="shared" si="168"/>
        <v>525.68999999999994</v>
      </c>
      <c r="R2701" s="4">
        <f t="shared" si="169"/>
        <v>307.86</v>
      </c>
      <c r="S2701" s="4">
        <f t="shared" si="170"/>
        <v>217.82999999999993</v>
      </c>
      <c r="T2701" s="6">
        <f t="shared" si="171"/>
        <v>0.41436968555612613</v>
      </c>
    </row>
    <row r="2702" spans="1:20" ht="15.6">
      <c r="A2702" s="2">
        <v>2916</v>
      </c>
      <c r="B2702" s="10">
        <v>46386</v>
      </c>
      <c r="C2702" s="3">
        <f>YEAR(SalesDataTable[[#This Row],[Order Date]])</f>
        <v>2026</v>
      </c>
      <c r="D2702" s="13" t="str">
        <f>"Q"&amp;ROUNDUP(MONTH(SalesDataTable[[#This Row],[Order Date]])/3,0)</f>
        <v>Q4</v>
      </c>
      <c r="E2702" s="13">
        <f>MONTH(SalesDataTable[[#This Row],[Order Date]])</f>
        <v>12</v>
      </c>
      <c r="F2702" s="3" t="str">
        <f>TEXT(SalesDataTable[[#This Row],[Order Date]],"mmm")</f>
        <v>Dec</v>
      </c>
      <c r="G2702" s="3" t="s">
        <v>6</v>
      </c>
      <c r="H2702" s="3" t="s">
        <v>27</v>
      </c>
      <c r="I2702" s="3" t="s">
        <v>19</v>
      </c>
      <c r="J2702" s="3" t="s">
        <v>13</v>
      </c>
      <c r="K2702" s="3" t="s">
        <v>14</v>
      </c>
      <c r="L2702" s="3" t="s">
        <v>15</v>
      </c>
      <c r="M2702" s="7">
        <v>1</v>
      </c>
      <c r="N2702" s="4">
        <v>36.64</v>
      </c>
      <c r="O2702" s="5">
        <v>0.05</v>
      </c>
      <c r="P2702" s="4">
        <v>13.59</v>
      </c>
      <c r="Q2702" s="4">
        <f t="shared" si="168"/>
        <v>34.808</v>
      </c>
      <c r="R2702" s="4">
        <f t="shared" si="169"/>
        <v>13.59</v>
      </c>
      <c r="S2702" s="4">
        <f t="shared" si="170"/>
        <v>21.218</v>
      </c>
      <c r="T2702" s="6">
        <f t="shared" si="171"/>
        <v>0.60957251206619167</v>
      </c>
    </row>
    <row r="2703" spans="1:20" ht="15.6">
      <c r="A2703" s="2">
        <v>3449</v>
      </c>
      <c r="B2703" s="10">
        <v>46386</v>
      </c>
      <c r="C2703" s="3">
        <f>YEAR(SalesDataTable[[#This Row],[Order Date]])</f>
        <v>2026</v>
      </c>
      <c r="D2703" s="13" t="str">
        <f>"Q"&amp;ROUNDUP(MONTH(SalesDataTable[[#This Row],[Order Date]])/3,0)</f>
        <v>Q4</v>
      </c>
      <c r="E2703" s="13">
        <f>MONTH(SalesDataTable[[#This Row],[Order Date]])</f>
        <v>12</v>
      </c>
      <c r="F2703" s="3" t="str">
        <f>TEXT(SalesDataTable[[#This Row],[Order Date]],"mmm")</f>
        <v>Dec</v>
      </c>
      <c r="G2703" s="3" t="s">
        <v>11</v>
      </c>
      <c r="H2703" s="3" t="s">
        <v>39</v>
      </c>
      <c r="I2703" s="3" t="s">
        <v>28</v>
      </c>
      <c r="J2703" s="3" t="s">
        <v>3</v>
      </c>
      <c r="K2703" s="3" t="s">
        <v>23</v>
      </c>
      <c r="L2703" s="3" t="s">
        <v>29</v>
      </c>
      <c r="M2703" s="7">
        <v>6</v>
      </c>
      <c r="N2703" s="4">
        <v>192.9</v>
      </c>
      <c r="O2703" s="5">
        <v>0.2</v>
      </c>
      <c r="P2703" s="4">
        <v>106.89</v>
      </c>
      <c r="Q2703" s="4">
        <f t="shared" si="168"/>
        <v>925.92000000000007</v>
      </c>
      <c r="R2703" s="4">
        <f t="shared" si="169"/>
        <v>641.34</v>
      </c>
      <c r="S2703" s="4">
        <f t="shared" si="170"/>
        <v>284.58000000000004</v>
      </c>
      <c r="T2703" s="6">
        <f t="shared" si="171"/>
        <v>0.30734836702954899</v>
      </c>
    </row>
    <row r="2704" spans="1:20" ht="15.6">
      <c r="A2704" s="2">
        <v>3498</v>
      </c>
      <c r="B2704" s="10">
        <v>46386</v>
      </c>
      <c r="C2704" s="3">
        <f>YEAR(SalesDataTable[[#This Row],[Order Date]])</f>
        <v>2026</v>
      </c>
      <c r="D2704" s="13" t="str">
        <f>"Q"&amp;ROUNDUP(MONTH(SalesDataTable[[#This Row],[Order Date]])/3,0)</f>
        <v>Q4</v>
      </c>
      <c r="E2704" s="13">
        <f>MONTH(SalesDataTable[[#This Row],[Order Date]])</f>
        <v>12</v>
      </c>
      <c r="F2704" s="3" t="str">
        <f>TEXT(SalesDataTable[[#This Row],[Order Date]],"mmm")</f>
        <v>Dec</v>
      </c>
      <c r="G2704" s="3" t="s">
        <v>20</v>
      </c>
      <c r="H2704" s="3" t="s">
        <v>31</v>
      </c>
      <c r="I2704" s="3" t="s">
        <v>28</v>
      </c>
      <c r="J2704" s="3" t="s">
        <v>3</v>
      </c>
      <c r="K2704" s="3" t="s">
        <v>9</v>
      </c>
      <c r="L2704" s="3" t="s">
        <v>46</v>
      </c>
      <c r="M2704" s="7">
        <v>2</v>
      </c>
      <c r="N2704" s="4">
        <v>71.56</v>
      </c>
      <c r="O2704" s="5">
        <v>0.1</v>
      </c>
      <c r="P2704" s="4">
        <v>32.99</v>
      </c>
      <c r="Q2704" s="4">
        <f t="shared" si="168"/>
        <v>128.80800000000002</v>
      </c>
      <c r="R2704" s="4">
        <f t="shared" si="169"/>
        <v>65.98</v>
      </c>
      <c r="S2704" s="4">
        <f t="shared" si="170"/>
        <v>62.828000000000017</v>
      </c>
      <c r="T2704" s="6">
        <f t="shared" si="171"/>
        <v>0.4877647351096206</v>
      </c>
    </row>
    <row r="2705" spans="1:20" ht="15.6">
      <c r="A2705" s="2">
        <v>4851</v>
      </c>
      <c r="B2705" s="10">
        <v>46386</v>
      </c>
      <c r="C2705" s="3">
        <f>YEAR(SalesDataTable[[#This Row],[Order Date]])</f>
        <v>2026</v>
      </c>
      <c r="D2705" s="13" t="str">
        <f>"Q"&amp;ROUNDUP(MONTH(SalesDataTable[[#This Row],[Order Date]])/3,0)</f>
        <v>Q4</v>
      </c>
      <c r="E2705" s="13">
        <f>MONTH(SalesDataTable[[#This Row],[Order Date]])</f>
        <v>12</v>
      </c>
      <c r="F2705" s="3" t="str">
        <f>TEXT(SalesDataTable[[#This Row],[Order Date]],"mmm")</f>
        <v>Dec</v>
      </c>
      <c r="G2705" s="3" t="s">
        <v>20</v>
      </c>
      <c r="H2705" s="3" t="s">
        <v>47</v>
      </c>
      <c r="I2705" s="3" t="s">
        <v>28</v>
      </c>
      <c r="J2705" s="3" t="s">
        <v>13</v>
      </c>
      <c r="K2705" s="3" t="s">
        <v>4</v>
      </c>
      <c r="L2705" s="3" t="s">
        <v>26</v>
      </c>
      <c r="M2705" s="7">
        <v>1</v>
      </c>
      <c r="N2705" s="4">
        <v>40.270000000000003</v>
      </c>
      <c r="O2705" s="5">
        <v>0.1</v>
      </c>
      <c r="P2705" s="4">
        <v>16.63</v>
      </c>
      <c r="Q2705" s="4">
        <f t="shared" si="168"/>
        <v>36.243000000000002</v>
      </c>
      <c r="R2705" s="4">
        <f t="shared" si="169"/>
        <v>16.63</v>
      </c>
      <c r="S2705" s="4">
        <f t="shared" si="170"/>
        <v>19.613000000000003</v>
      </c>
      <c r="T2705" s="6">
        <f t="shared" si="171"/>
        <v>0.54115277432883602</v>
      </c>
    </row>
    <row r="2706" spans="1:20" ht="15.6">
      <c r="A2706" s="2">
        <v>4926</v>
      </c>
      <c r="B2706" s="10">
        <v>46386</v>
      </c>
      <c r="C2706" s="3">
        <f>YEAR(SalesDataTable[[#This Row],[Order Date]])</f>
        <v>2026</v>
      </c>
      <c r="D2706" s="13" t="str">
        <f>"Q"&amp;ROUNDUP(MONTH(SalesDataTable[[#This Row],[Order Date]])/3,0)</f>
        <v>Q4</v>
      </c>
      <c r="E2706" s="13">
        <f>MONTH(SalesDataTable[[#This Row],[Order Date]])</f>
        <v>12</v>
      </c>
      <c r="F2706" s="3" t="str">
        <f>TEXT(SalesDataTable[[#This Row],[Order Date]],"mmm")</f>
        <v>Dec</v>
      </c>
      <c r="G2706" s="3" t="s">
        <v>20</v>
      </c>
      <c r="H2706" s="3" t="s">
        <v>31</v>
      </c>
      <c r="I2706" s="3" t="s">
        <v>19</v>
      </c>
      <c r="J2706" s="3" t="s">
        <v>16</v>
      </c>
      <c r="K2706" s="3" t="s">
        <v>4</v>
      </c>
      <c r="L2706" s="3" t="s">
        <v>5</v>
      </c>
      <c r="M2706" s="7">
        <v>6</v>
      </c>
      <c r="N2706" s="4">
        <v>81.180000000000007</v>
      </c>
      <c r="O2706" s="5">
        <v>0.05</v>
      </c>
      <c r="P2706" s="4">
        <v>43.3</v>
      </c>
      <c r="Q2706" s="4">
        <f t="shared" si="168"/>
        <v>462.726</v>
      </c>
      <c r="R2706" s="4">
        <f t="shared" si="169"/>
        <v>259.79999999999995</v>
      </c>
      <c r="S2706" s="4">
        <f t="shared" si="170"/>
        <v>202.92600000000004</v>
      </c>
      <c r="T2706" s="6">
        <f t="shared" si="171"/>
        <v>0.43854462468069666</v>
      </c>
    </row>
    <row r="2707" spans="1:20" ht="15.6">
      <c r="A2707" s="2">
        <v>5035</v>
      </c>
      <c r="B2707" s="10">
        <v>46386</v>
      </c>
      <c r="C2707" s="3">
        <f>YEAR(SalesDataTable[[#This Row],[Order Date]])</f>
        <v>2026</v>
      </c>
      <c r="D2707" s="13" t="str">
        <f>"Q"&amp;ROUNDUP(MONTH(SalesDataTable[[#This Row],[Order Date]])/3,0)</f>
        <v>Q4</v>
      </c>
      <c r="E2707" s="13">
        <f>MONTH(SalesDataTable[[#This Row],[Order Date]])</f>
        <v>12</v>
      </c>
      <c r="F2707" s="3" t="str">
        <f>TEXT(SalesDataTable[[#This Row],[Order Date]],"mmm")</f>
        <v>Dec</v>
      </c>
      <c r="G2707" s="3" t="s">
        <v>6</v>
      </c>
      <c r="H2707" s="3" t="s">
        <v>43</v>
      </c>
      <c r="I2707" s="3" t="s">
        <v>2</v>
      </c>
      <c r="J2707" s="3" t="s">
        <v>13</v>
      </c>
      <c r="K2707" s="3" t="s">
        <v>4</v>
      </c>
      <c r="L2707" s="3" t="s">
        <v>30</v>
      </c>
      <c r="M2707" s="7">
        <v>2</v>
      </c>
      <c r="N2707" s="4">
        <v>101.73</v>
      </c>
      <c r="O2707" s="5">
        <v>0.1</v>
      </c>
      <c r="P2707" s="4">
        <v>49.3</v>
      </c>
      <c r="Q2707" s="4">
        <f t="shared" si="168"/>
        <v>183.114</v>
      </c>
      <c r="R2707" s="4">
        <f t="shared" si="169"/>
        <v>98.6</v>
      </c>
      <c r="S2707" s="4">
        <f t="shared" si="170"/>
        <v>84.51400000000001</v>
      </c>
      <c r="T2707" s="6">
        <f t="shared" si="171"/>
        <v>0.46153762137247839</v>
      </c>
    </row>
    <row r="2708" spans="1:20" ht="15.6">
      <c r="A2708" s="2">
        <v>5135</v>
      </c>
      <c r="B2708" s="10">
        <v>46386</v>
      </c>
      <c r="C2708" s="3">
        <f>YEAR(SalesDataTable[[#This Row],[Order Date]])</f>
        <v>2026</v>
      </c>
      <c r="D2708" s="13" t="str">
        <f>"Q"&amp;ROUNDUP(MONTH(SalesDataTable[[#This Row],[Order Date]])/3,0)</f>
        <v>Q4</v>
      </c>
      <c r="E2708" s="13">
        <f>MONTH(SalesDataTable[[#This Row],[Order Date]])</f>
        <v>12</v>
      </c>
      <c r="F2708" s="3" t="str">
        <f>TEXT(SalesDataTable[[#This Row],[Order Date]],"mmm")</f>
        <v>Dec</v>
      </c>
      <c r="G2708" s="3" t="s">
        <v>11</v>
      </c>
      <c r="H2708" s="3" t="s">
        <v>39</v>
      </c>
      <c r="I2708" s="3" t="s">
        <v>2</v>
      </c>
      <c r="J2708" s="3" t="s">
        <v>13</v>
      </c>
      <c r="K2708" s="3" t="s">
        <v>4</v>
      </c>
      <c r="L2708" s="3" t="s">
        <v>22</v>
      </c>
      <c r="M2708" s="7">
        <v>5</v>
      </c>
      <c r="N2708" s="4">
        <v>51.78</v>
      </c>
      <c r="O2708" s="5">
        <v>0.15</v>
      </c>
      <c r="P2708" s="4">
        <v>22.37</v>
      </c>
      <c r="Q2708" s="4">
        <f t="shared" si="168"/>
        <v>220.06499999999997</v>
      </c>
      <c r="R2708" s="4">
        <f t="shared" si="169"/>
        <v>111.85000000000001</v>
      </c>
      <c r="S2708" s="4">
        <f t="shared" si="170"/>
        <v>108.21499999999996</v>
      </c>
      <c r="T2708" s="6">
        <f t="shared" si="171"/>
        <v>0.49174107650012483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323E8-D0FA-4497-97D5-3F5DA3EB7860}">
  <dimension ref="A2:Y75"/>
  <sheetViews>
    <sheetView showGridLines="0" zoomScale="102" zoomScaleNormal="75" workbookViewId="0">
      <selection activeCell="W11" sqref="W11"/>
    </sheetView>
  </sheetViews>
  <sheetFormatPr defaultRowHeight="14.4"/>
  <cols>
    <col min="18" max="18" width="8.88671875" customWidth="1"/>
  </cols>
  <sheetData>
    <row r="2" spans="1:25">
      <c r="A2" s="20"/>
      <c r="B2" s="20"/>
      <c r="C2" s="20"/>
      <c r="D2" s="20"/>
      <c r="E2" s="20"/>
      <c r="F2" s="20"/>
      <c r="G2" s="20"/>
      <c r="H2" s="20"/>
      <c r="I2" s="20"/>
      <c r="J2" s="20"/>
      <c r="K2" s="20"/>
      <c r="L2" s="20"/>
      <c r="M2" s="20"/>
      <c r="N2" s="20"/>
      <c r="O2" s="20"/>
      <c r="P2" s="20"/>
      <c r="Q2" s="20"/>
      <c r="R2" s="20"/>
      <c r="S2" s="20"/>
      <c r="T2" s="20"/>
      <c r="U2" s="20"/>
      <c r="V2" s="20"/>
      <c r="W2" s="20"/>
      <c r="X2" s="20"/>
      <c r="Y2" s="20"/>
    </row>
    <row r="3" spans="1:25">
      <c r="A3" s="20"/>
      <c r="B3" s="20"/>
      <c r="C3" s="20"/>
      <c r="D3" s="20"/>
      <c r="E3" s="20"/>
      <c r="F3" s="20"/>
      <c r="G3" s="20"/>
      <c r="H3" s="20"/>
      <c r="I3" s="20"/>
      <c r="J3" s="20"/>
      <c r="K3" s="20"/>
      <c r="L3" s="20"/>
      <c r="M3" s="20"/>
      <c r="N3" s="20"/>
      <c r="O3" s="20"/>
      <c r="P3" s="20"/>
      <c r="Q3" s="20"/>
      <c r="R3" s="20"/>
      <c r="S3" s="20"/>
      <c r="T3" s="20"/>
      <c r="U3" s="20"/>
      <c r="V3" s="20"/>
      <c r="W3" s="20"/>
      <c r="X3" s="20"/>
      <c r="Y3" s="20"/>
    </row>
    <row r="4" spans="1:25">
      <c r="A4" s="20"/>
      <c r="B4" s="20"/>
      <c r="C4" s="20"/>
      <c r="D4" s="20"/>
      <c r="E4" s="20"/>
      <c r="F4" s="20"/>
      <c r="G4" s="20"/>
      <c r="H4" s="20"/>
      <c r="I4" s="20"/>
      <c r="J4" s="20"/>
      <c r="K4" s="20"/>
      <c r="L4" s="20"/>
      <c r="M4" s="20"/>
      <c r="N4" s="20"/>
      <c r="O4" s="20"/>
      <c r="P4" s="20"/>
      <c r="Q4" s="20"/>
      <c r="R4" s="20"/>
      <c r="S4" s="20"/>
      <c r="T4" s="20"/>
      <c r="U4" s="20"/>
      <c r="V4" s="20"/>
      <c r="W4" s="20"/>
      <c r="X4" s="20"/>
      <c r="Y4" s="20"/>
    </row>
    <row r="5" spans="1:25">
      <c r="A5" s="20"/>
      <c r="B5" s="20"/>
      <c r="C5" s="20"/>
      <c r="D5" s="20"/>
      <c r="E5" s="20"/>
      <c r="F5" s="20"/>
      <c r="G5" s="20"/>
      <c r="H5" s="20"/>
      <c r="I5" s="20"/>
      <c r="J5" s="20"/>
      <c r="K5" s="20"/>
      <c r="L5" s="20"/>
      <c r="M5" s="20"/>
      <c r="N5" s="20"/>
      <c r="O5" s="20"/>
      <c r="P5" s="20"/>
      <c r="Q5" s="20"/>
      <c r="R5" s="20"/>
      <c r="S5" s="20"/>
      <c r="T5" s="20"/>
      <c r="U5" s="20"/>
      <c r="V5" s="20"/>
      <c r="W5" s="20"/>
      <c r="X5" s="20"/>
      <c r="Y5" s="20"/>
    </row>
    <row r="6" spans="1:25">
      <c r="A6" s="20"/>
      <c r="B6" s="20"/>
      <c r="C6" s="20"/>
      <c r="D6" s="20"/>
      <c r="E6" s="20"/>
      <c r="F6" s="20"/>
      <c r="G6" s="20"/>
      <c r="H6" s="20"/>
      <c r="I6" s="20"/>
      <c r="J6" s="20"/>
      <c r="K6" s="20"/>
      <c r="L6" s="20"/>
      <c r="M6" s="20"/>
      <c r="N6" s="20"/>
      <c r="O6" s="20"/>
      <c r="P6" s="20"/>
      <c r="Q6" s="20"/>
      <c r="R6" s="20"/>
      <c r="S6" s="20"/>
      <c r="T6" s="20"/>
      <c r="U6" s="20"/>
      <c r="V6" s="20"/>
      <c r="W6" s="20"/>
      <c r="X6" s="20"/>
      <c r="Y6" s="20"/>
    </row>
    <row r="7" spans="1:25">
      <c r="A7" s="20"/>
      <c r="B7" s="20"/>
      <c r="C7" s="20"/>
      <c r="D7" s="20"/>
      <c r="E7" s="20"/>
      <c r="F7" s="20"/>
      <c r="G7" s="20"/>
      <c r="H7" s="20"/>
      <c r="I7" s="20"/>
      <c r="J7" s="20"/>
      <c r="K7" s="20"/>
      <c r="L7" s="20"/>
      <c r="M7" s="20"/>
      <c r="N7" s="20"/>
      <c r="O7" s="20"/>
      <c r="P7" s="20"/>
      <c r="Q7" s="20"/>
      <c r="R7" s="20"/>
      <c r="S7" s="20"/>
      <c r="T7" s="20"/>
      <c r="U7" s="20"/>
      <c r="V7" s="20"/>
      <c r="W7" s="20"/>
      <c r="X7" s="20"/>
      <c r="Y7" s="20"/>
    </row>
    <row r="8" spans="1:25">
      <c r="A8" s="20"/>
      <c r="B8" s="20"/>
      <c r="C8" s="20"/>
      <c r="D8" s="20"/>
      <c r="E8" s="20"/>
      <c r="F8" s="20"/>
      <c r="G8" s="20"/>
      <c r="H8" s="20"/>
      <c r="I8" s="20"/>
      <c r="J8" s="20"/>
      <c r="K8" s="20"/>
      <c r="L8" s="20"/>
      <c r="M8" s="20"/>
      <c r="N8" s="20"/>
      <c r="O8" s="20"/>
      <c r="P8" s="20"/>
      <c r="Q8" s="20"/>
      <c r="R8" s="20"/>
      <c r="S8" s="20"/>
      <c r="T8" s="20"/>
      <c r="U8" s="20"/>
      <c r="V8" s="20"/>
      <c r="W8" s="20"/>
      <c r="X8" s="20"/>
      <c r="Y8" s="20"/>
    </row>
    <row r="9" spans="1:25">
      <c r="A9" s="20"/>
      <c r="B9" s="20"/>
      <c r="C9" s="20"/>
      <c r="D9" s="20"/>
      <c r="E9" s="20"/>
      <c r="F9" s="20"/>
      <c r="G9" s="20"/>
      <c r="H9" s="20"/>
      <c r="I9" s="20"/>
      <c r="J9" s="20"/>
      <c r="K9" s="20"/>
      <c r="L9" s="20"/>
      <c r="M9" s="20"/>
      <c r="N9" s="20"/>
      <c r="O9" s="20"/>
      <c r="P9" s="20"/>
      <c r="Q9" s="20"/>
      <c r="R9" s="20"/>
      <c r="S9" s="20"/>
      <c r="T9" s="20"/>
      <c r="U9" s="20"/>
      <c r="V9" s="20"/>
      <c r="W9" s="20"/>
      <c r="X9" s="20"/>
      <c r="Y9" s="20"/>
    </row>
    <row r="10" spans="1:25">
      <c r="A10" s="20"/>
      <c r="B10" s="20"/>
      <c r="C10" s="20"/>
      <c r="D10" s="20"/>
      <c r="E10" s="20"/>
      <c r="F10" s="20"/>
      <c r="G10" s="20"/>
      <c r="H10" s="20"/>
      <c r="I10" s="20"/>
      <c r="J10" s="20"/>
      <c r="K10" s="20"/>
      <c r="L10" s="20"/>
      <c r="M10" s="20"/>
      <c r="N10" s="20"/>
      <c r="O10" s="20"/>
      <c r="P10" s="20"/>
      <c r="Q10" s="20"/>
      <c r="R10" s="20"/>
      <c r="S10" s="20"/>
      <c r="T10" s="20"/>
      <c r="U10" s="20"/>
      <c r="V10" s="20"/>
      <c r="W10" s="20"/>
      <c r="X10" s="20"/>
      <c r="Y10" s="20"/>
    </row>
    <row r="11" spans="1:25">
      <c r="A11" s="20"/>
      <c r="B11" s="20"/>
      <c r="C11" s="20"/>
      <c r="D11" s="20"/>
      <c r="E11" s="20"/>
      <c r="F11" s="20"/>
      <c r="G11" s="20"/>
      <c r="H11" s="20"/>
      <c r="I11" s="20"/>
      <c r="J11" s="20"/>
      <c r="K11" s="20"/>
      <c r="L11" s="20"/>
      <c r="M11" s="20"/>
      <c r="N11" s="20"/>
      <c r="O11" s="20"/>
      <c r="P11" s="20"/>
      <c r="Q11" s="20"/>
      <c r="R11" s="20"/>
      <c r="S11" s="20"/>
      <c r="T11" s="20"/>
      <c r="U11" s="20"/>
      <c r="V11" s="20"/>
      <c r="W11" s="20"/>
      <c r="X11" s="20"/>
      <c r="Y11" s="20"/>
    </row>
    <row r="12" spans="1:25">
      <c r="A12" s="20"/>
      <c r="B12" s="20"/>
      <c r="C12" s="20"/>
      <c r="D12" s="20"/>
      <c r="E12" s="20"/>
      <c r="F12" s="20"/>
      <c r="G12" s="20"/>
      <c r="H12" s="20"/>
      <c r="I12" s="20"/>
      <c r="J12" s="20"/>
      <c r="K12" s="20"/>
      <c r="L12" s="20"/>
      <c r="M12" s="20"/>
      <c r="N12" s="20"/>
      <c r="O12" s="20"/>
      <c r="P12" s="20"/>
      <c r="Q12" s="20"/>
      <c r="R12" s="20"/>
      <c r="S12" s="20"/>
      <c r="T12" s="20"/>
      <c r="U12" s="20"/>
      <c r="V12" s="20"/>
      <c r="W12" s="20"/>
      <c r="X12" s="20"/>
      <c r="Y12" s="20"/>
    </row>
    <row r="13" spans="1:25">
      <c r="A13" s="20"/>
      <c r="B13" s="20"/>
      <c r="C13" s="20"/>
      <c r="D13" s="20"/>
      <c r="E13" s="20"/>
      <c r="F13" s="20"/>
      <c r="G13" s="20"/>
      <c r="H13" s="20"/>
      <c r="I13" s="20"/>
      <c r="J13" s="20"/>
      <c r="K13" s="20"/>
      <c r="L13" s="20"/>
      <c r="M13" s="20"/>
      <c r="N13" s="20"/>
      <c r="O13" s="20"/>
      <c r="P13" s="20"/>
      <c r="Q13" s="20"/>
      <c r="R13" s="20"/>
      <c r="S13" s="20"/>
      <c r="T13" s="20"/>
      <c r="U13" s="20"/>
      <c r="V13" s="20"/>
      <c r="W13" s="20"/>
      <c r="X13" s="20"/>
      <c r="Y13" s="20"/>
    </row>
    <row r="14" spans="1:25">
      <c r="A14" s="20"/>
      <c r="B14" s="20"/>
      <c r="C14" s="20"/>
      <c r="D14" s="20"/>
      <c r="E14" s="20"/>
      <c r="F14" s="20"/>
      <c r="G14" s="20"/>
      <c r="H14" s="20"/>
      <c r="I14" s="20"/>
      <c r="J14" s="20"/>
      <c r="K14" s="20"/>
      <c r="L14" s="20"/>
      <c r="M14" s="20"/>
      <c r="N14" s="20"/>
      <c r="O14" s="20"/>
      <c r="P14" s="20"/>
      <c r="Q14" s="20"/>
      <c r="R14" s="20"/>
      <c r="S14" s="20"/>
      <c r="T14" s="20"/>
      <c r="U14" s="20"/>
      <c r="V14" s="20"/>
      <c r="W14" s="20"/>
      <c r="X14" s="20"/>
      <c r="Y14" s="20"/>
    </row>
    <row r="15" spans="1:25">
      <c r="A15" s="20"/>
      <c r="B15" s="20"/>
      <c r="C15" s="20"/>
      <c r="D15" s="20"/>
      <c r="E15" s="20"/>
      <c r="F15" s="20"/>
      <c r="G15" s="20"/>
      <c r="H15" s="20"/>
      <c r="I15" s="20"/>
      <c r="J15" s="20"/>
      <c r="K15" s="20"/>
      <c r="L15" s="20"/>
      <c r="M15" s="20"/>
      <c r="N15" s="20"/>
      <c r="O15" s="20"/>
      <c r="P15" s="20"/>
      <c r="Q15" s="20"/>
      <c r="R15" s="20"/>
      <c r="S15" s="20"/>
      <c r="T15" s="20"/>
      <c r="U15" s="20"/>
      <c r="V15" s="20"/>
      <c r="W15" s="20"/>
      <c r="X15" s="20"/>
      <c r="Y15" s="20"/>
    </row>
    <row r="16" spans="1:25">
      <c r="A16" s="20"/>
      <c r="B16" s="20"/>
      <c r="C16" s="20"/>
      <c r="D16" s="20"/>
      <c r="E16" s="20"/>
      <c r="F16" s="20"/>
      <c r="G16" s="20"/>
      <c r="H16" s="20"/>
      <c r="I16" s="20"/>
      <c r="J16" s="20"/>
      <c r="K16" s="20"/>
      <c r="L16" s="20"/>
      <c r="M16" s="20"/>
      <c r="N16" s="20"/>
      <c r="O16" s="20"/>
      <c r="P16" s="20"/>
      <c r="Q16" s="20"/>
      <c r="R16" s="20"/>
      <c r="S16" s="20"/>
      <c r="T16" s="20"/>
      <c r="U16" s="20"/>
      <c r="V16" s="20"/>
      <c r="W16" s="20"/>
      <c r="X16" s="20"/>
      <c r="Y16" s="20"/>
    </row>
    <row r="17" spans="1:25">
      <c r="A17" s="20"/>
      <c r="B17" s="20"/>
      <c r="C17" s="20"/>
      <c r="D17" s="20"/>
      <c r="E17" s="20"/>
      <c r="F17" s="20"/>
      <c r="G17" s="20"/>
      <c r="H17" s="20"/>
      <c r="I17" s="20"/>
      <c r="J17" s="20"/>
      <c r="K17" s="20"/>
      <c r="L17" s="20"/>
      <c r="M17" s="20"/>
      <c r="N17" s="20"/>
      <c r="O17" s="20"/>
      <c r="P17" s="20"/>
      <c r="Q17" s="20"/>
      <c r="R17" s="20"/>
      <c r="S17" s="20"/>
      <c r="T17" s="20"/>
      <c r="U17" s="20"/>
      <c r="V17" s="20"/>
      <c r="W17" s="20"/>
      <c r="X17" s="20"/>
      <c r="Y17" s="20"/>
    </row>
    <row r="18" spans="1:25">
      <c r="A18" s="20"/>
      <c r="B18" s="20"/>
      <c r="C18" s="20"/>
      <c r="D18" s="20"/>
      <c r="E18" s="20"/>
      <c r="F18" s="20"/>
      <c r="G18" s="20"/>
      <c r="H18" s="20"/>
      <c r="I18" s="20"/>
      <c r="J18" s="20"/>
      <c r="K18" s="20"/>
      <c r="L18" s="20"/>
      <c r="M18" s="20"/>
      <c r="N18" s="20"/>
      <c r="O18" s="20"/>
      <c r="P18" s="20"/>
      <c r="Q18" s="20"/>
      <c r="R18" s="20"/>
      <c r="S18" s="20"/>
      <c r="T18" s="20"/>
      <c r="U18" s="20"/>
      <c r="V18" s="20"/>
      <c r="W18" s="20"/>
      <c r="X18" s="20"/>
      <c r="Y18" s="20"/>
    </row>
    <row r="19" spans="1:25">
      <c r="A19" s="20"/>
      <c r="B19" s="20"/>
      <c r="C19" s="20"/>
      <c r="D19" s="20"/>
      <c r="E19" s="20"/>
      <c r="F19" s="20"/>
      <c r="G19" s="20"/>
      <c r="H19" s="20"/>
      <c r="I19" s="20"/>
      <c r="J19" s="20"/>
      <c r="K19" s="20"/>
      <c r="L19" s="20"/>
      <c r="M19" s="20"/>
      <c r="N19" s="20"/>
      <c r="O19" s="20"/>
      <c r="P19" s="20"/>
      <c r="Q19" s="20"/>
      <c r="R19" s="20"/>
      <c r="S19" s="20"/>
      <c r="T19" s="20"/>
      <c r="U19" s="20"/>
      <c r="V19" s="20"/>
      <c r="W19" s="20"/>
      <c r="X19" s="20"/>
      <c r="Y19" s="20"/>
    </row>
    <row r="20" spans="1:25">
      <c r="A20" s="20"/>
      <c r="B20" s="20"/>
      <c r="C20" s="20"/>
      <c r="D20" s="20"/>
      <c r="E20" s="20"/>
      <c r="F20" s="20"/>
      <c r="G20" s="20"/>
      <c r="H20" s="20"/>
      <c r="I20" s="20"/>
      <c r="J20" s="20"/>
      <c r="K20" s="20"/>
      <c r="L20" s="20"/>
      <c r="M20" s="20"/>
      <c r="N20" s="20"/>
      <c r="O20" s="20"/>
      <c r="P20" s="20"/>
      <c r="Q20" s="20"/>
      <c r="R20" s="20"/>
      <c r="S20" s="20"/>
      <c r="T20" s="20"/>
      <c r="U20" s="20"/>
      <c r="V20" s="20"/>
      <c r="W20" s="20"/>
      <c r="X20" s="20"/>
      <c r="Y20" s="20"/>
    </row>
    <row r="21" spans="1:25">
      <c r="A21" s="20"/>
      <c r="B21" s="20"/>
      <c r="C21" s="20"/>
      <c r="D21" s="20"/>
      <c r="E21" s="20"/>
      <c r="F21" s="20"/>
      <c r="G21" s="20"/>
      <c r="H21" s="20"/>
      <c r="I21" s="20"/>
      <c r="J21" s="20"/>
      <c r="K21" s="20"/>
      <c r="L21" s="20"/>
      <c r="M21" s="20"/>
      <c r="N21" s="20"/>
      <c r="O21" s="20"/>
      <c r="P21" s="20"/>
      <c r="Q21" s="20"/>
      <c r="R21" s="20"/>
      <c r="S21" s="20"/>
      <c r="T21" s="20"/>
      <c r="U21" s="20"/>
      <c r="V21" s="20"/>
      <c r="W21" s="20"/>
      <c r="X21" s="20"/>
      <c r="Y21" s="20"/>
    </row>
    <row r="22" spans="1:25">
      <c r="A22" s="20"/>
      <c r="B22" s="20"/>
      <c r="C22" s="20"/>
      <c r="D22" s="20"/>
      <c r="E22" s="20"/>
      <c r="F22" s="20"/>
      <c r="G22" s="20"/>
      <c r="H22" s="20"/>
      <c r="I22" s="20"/>
      <c r="J22" s="20"/>
      <c r="K22" s="20"/>
      <c r="L22" s="20"/>
      <c r="M22" s="20"/>
      <c r="N22" s="20"/>
      <c r="O22" s="20"/>
      <c r="P22" s="20"/>
      <c r="Q22" s="20"/>
      <c r="R22" s="20"/>
      <c r="S22" s="20"/>
      <c r="T22" s="20"/>
      <c r="U22" s="20"/>
      <c r="V22" s="20"/>
      <c r="W22" s="20"/>
      <c r="X22" s="20"/>
      <c r="Y22" s="20"/>
    </row>
    <row r="23" spans="1:25">
      <c r="A23" s="20"/>
      <c r="B23" s="20"/>
      <c r="C23" s="20"/>
      <c r="D23" s="20"/>
      <c r="E23" s="20"/>
      <c r="F23" s="20"/>
      <c r="G23" s="20"/>
      <c r="H23" s="20"/>
      <c r="I23" s="20"/>
      <c r="J23" s="20"/>
      <c r="K23" s="20"/>
      <c r="L23" s="20"/>
      <c r="M23" s="20"/>
      <c r="N23" s="20"/>
      <c r="O23" s="20"/>
      <c r="P23" s="20"/>
      <c r="Q23" s="20"/>
      <c r="R23" s="20"/>
      <c r="S23" s="20"/>
      <c r="T23" s="20"/>
      <c r="U23" s="20"/>
      <c r="V23" s="20"/>
      <c r="W23" s="20"/>
      <c r="X23" s="20"/>
      <c r="Y23" s="20"/>
    </row>
    <row r="24" spans="1:25">
      <c r="A24" s="20"/>
      <c r="B24" s="20"/>
      <c r="C24" s="20"/>
      <c r="D24" s="20"/>
      <c r="E24" s="20"/>
      <c r="F24" s="20"/>
      <c r="G24" s="20"/>
      <c r="H24" s="20"/>
      <c r="I24" s="20"/>
      <c r="J24" s="20"/>
      <c r="K24" s="20"/>
      <c r="L24" s="20"/>
      <c r="M24" s="20"/>
      <c r="N24" s="20"/>
      <c r="O24" s="20"/>
      <c r="P24" s="20"/>
      <c r="Q24" s="20"/>
      <c r="R24" s="20"/>
      <c r="S24" s="20"/>
      <c r="T24" s="20"/>
      <c r="U24" s="20"/>
      <c r="V24" s="20"/>
      <c r="W24" s="20"/>
      <c r="X24" s="20"/>
      <c r="Y24" s="20"/>
    </row>
    <row r="25" spans="1:25">
      <c r="A25" s="20"/>
      <c r="B25" s="20"/>
      <c r="C25" s="20"/>
      <c r="D25" s="20"/>
      <c r="E25" s="20"/>
      <c r="F25" s="20"/>
      <c r="G25" s="20"/>
      <c r="H25" s="20"/>
      <c r="I25" s="20"/>
      <c r="J25" s="20"/>
      <c r="K25" s="20"/>
      <c r="L25" s="20"/>
      <c r="M25" s="20"/>
      <c r="N25" s="20"/>
      <c r="O25" s="20"/>
      <c r="P25" s="20"/>
      <c r="Q25" s="20"/>
      <c r="R25" s="20"/>
      <c r="S25" s="20"/>
      <c r="T25" s="20"/>
      <c r="U25" s="20"/>
      <c r="V25" s="20"/>
      <c r="W25" s="20"/>
      <c r="X25" s="20"/>
      <c r="Y25" s="20"/>
    </row>
    <row r="26" spans="1:25">
      <c r="A26" s="20"/>
      <c r="B26" s="20"/>
      <c r="C26" s="20"/>
      <c r="D26" s="20"/>
      <c r="E26" s="20"/>
      <c r="F26" s="20"/>
      <c r="G26" s="20"/>
      <c r="H26" s="20"/>
      <c r="I26" s="20"/>
      <c r="J26" s="20"/>
      <c r="K26" s="20"/>
      <c r="L26" s="20"/>
      <c r="M26" s="20"/>
      <c r="N26" s="20"/>
      <c r="O26" s="20"/>
      <c r="P26" s="20"/>
      <c r="Q26" s="20"/>
      <c r="R26" s="20"/>
      <c r="S26" s="20"/>
      <c r="T26" s="20"/>
      <c r="U26" s="20"/>
      <c r="V26" s="20"/>
      <c r="W26" s="20"/>
      <c r="X26" s="20"/>
      <c r="Y26" s="20"/>
    </row>
    <row r="27" spans="1:25">
      <c r="A27" s="20"/>
      <c r="B27" s="20"/>
      <c r="C27" s="20"/>
      <c r="D27" s="20"/>
      <c r="E27" s="20"/>
      <c r="F27" s="20"/>
      <c r="G27" s="20"/>
      <c r="H27" s="20"/>
      <c r="I27" s="20"/>
      <c r="J27" s="20"/>
      <c r="K27" s="20"/>
      <c r="L27" s="20"/>
      <c r="M27" s="20"/>
      <c r="N27" s="20"/>
      <c r="O27" s="20"/>
      <c r="P27" s="20"/>
      <c r="Q27" s="20"/>
      <c r="R27" s="20"/>
      <c r="S27" s="20"/>
      <c r="T27" s="20"/>
      <c r="U27" s="20"/>
      <c r="V27" s="20"/>
      <c r="W27" s="20"/>
      <c r="X27" s="20"/>
      <c r="Y27" s="20"/>
    </row>
    <row r="28" spans="1:25">
      <c r="A28" s="20"/>
      <c r="B28" s="20"/>
      <c r="C28" s="20"/>
      <c r="D28" s="20"/>
      <c r="E28" s="20"/>
      <c r="F28" s="20"/>
      <c r="G28" s="20"/>
      <c r="H28" s="20"/>
      <c r="I28" s="20"/>
      <c r="J28" s="20"/>
      <c r="K28" s="20"/>
      <c r="L28" s="20"/>
      <c r="M28" s="20"/>
      <c r="N28" s="20"/>
      <c r="O28" s="20"/>
      <c r="P28" s="20"/>
      <c r="Q28" s="20"/>
      <c r="R28" s="20"/>
      <c r="S28" s="20"/>
      <c r="T28" s="20"/>
      <c r="U28" s="20"/>
      <c r="V28" s="20"/>
      <c r="W28" s="20"/>
      <c r="X28" s="20"/>
      <c r="Y28" s="20"/>
    </row>
    <row r="29" spans="1:25">
      <c r="A29" s="20"/>
      <c r="B29" s="20"/>
      <c r="C29" s="20"/>
      <c r="D29" s="20"/>
      <c r="E29" s="20"/>
      <c r="F29" s="20"/>
      <c r="G29" s="20"/>
      <c r="H29" s="20"/>
      <c r="I29" s="20"/>
      <c r="J29" s="20"/>
      <c r="K29" s="20"/>
      <c r="L29" s="20"/>
      <c r="M29" s="20"/>
      <c r="N29" s="20"/>
      <c r="O29" s="20"/>
      <c r="P29" s="20"/>
      <c r="Q29" s="20"/>
      <c r="R29" s="20"/>
      <c r="S29" s="20"/>
      <c r="T29" s="20"/>
      <c r="U29" s="20"/>
      <c r="V29" s="20"/>
      <c r="W29" s="20"/>
      <c r="X29" s="20"/>
      <c r="Y29" s="20"/>
    </row>
    <row r="30" spans="1:25">
      <c r="A30" s="20"/>
      <c r="B30" s="20"/>
      <c r="C30" s="20"/>
      <c r="D30" s="20"/>
      <c r="E30" s="20"/>
      <c r="F30" s="20"/>
      <c r="G30" s="20"/>
      <c r="H30" s="20"/>
      <c r="I30" s="20"/>
      <c r="J30" s="20"/>
      <c r="K30" s="20"/>
      <c r="L30" s="20"/>
      <c r="M30" s="20"/>
      <c r="N30" s="20"/>
      <c r="O30" s="20"/>
      <c r="P30" s="20"/>
      <c r="Q30" s="20"/>
      <c r="R30" s="20"/>
      <c r="S30" s="20"/>
      <c r="T30" s="20"/>
      <c r="U30" s="20"/>
      <c r="V30" s="20"/>
      <c r="W30" s="20"/>
      <c r="X30" s="20"/>
      <c r="Y30" s="20"/>
    </row>
    <row r="31" spans="1:25">
      <c r="A31" s="20"/>
      <c r="B31" s="20"/>
      <c r="C31" s="20"/>
      <c r="D31" s="20"/>
      <c r="E31" s="20"/>
      <c r="F31" s="20"/>
      <c r="G31" s="20"/>
      <c r="H31" s="20"/>
      <c r="I31" s="20"/>
      <c r="J31" s="20"/>
      <c r="K31" s="20"/>
      <c r="L31" s="20"/>
      <c r="M31" s="20"/>
      <c r="N31" s="20"/>
      <c r="O31" s="20"/>
      <c r="P31" s="20"/>
      <c r="Q31" s="20"/>
      <c r="R31" s="20"/>
      <c r="S31" s="20"/>
      <c r="T31" s="20"/>
      <c r="U31" s="20"/>
      <c r="V31" s="20"/>
      <c r="W31" s="20"/>
      <c r="X31" s="20"/>
      <c r="Y31" s="20"/>
    </row>
    <row r="32" spans="1:25">
      <c r="A32" s="20"/>
      <c r="B32" s="20"/>
      <c r="C32" s="20"/>
      <c r="D32" s="20"/>
      <c r="E32" s="20"/>
      <c r="F32" s="20"/>
      <c r="G32" s="20"/>
      <c r="H32" s="20"/>
      <c r="I32" s="20"/>
      <c r="J32" s="20"/>
      <c r="K32" s="20"/>
      <c r="L32" s="20"/>
      <c r="M32" s="20"/>
      <c r="N32" s="20"/>
      <c r="O32" s="20"/>
      <c r="P32" s="20"/>
      <c r="Q32" s="20"/>
      <c r="R32" s="20"/>
      <c r="S32" s="20"/>
      <c r="T32" s="20"/>
      <c r="U32" s="20"/>
      <c r="V32" s="20"/>
      <c r="W32" s="20"/>
      <c r="X32" s="20"/>
      <c r="Y32" s="20"/>
    </row>
    <row r="33" spans="1:25">
      <c r="A33" s="20"/>
      <c r="B33" s="20"/>
      <c r="C33" s="20"/>
      <c r="D33" s="20"/>
      <c r="E33" s="20"/>
      <c r="F33" s="20"/>
      <c r="G33" s="20"/>
      <c r="H33" s="20"/>
      <c r="I33" s="20"/>
      <c r="J33" s="20"/>
      <c r="K33" s="20"/>
      <c r="L33" s="20"/>
      <c r="M33" s="20"/>
      <c r="N33" s="20"/>
      <c r="O33" s="20"/>
      <c r="P33" s="20"/>
      <c r="Q33" s="20"/>
      <c r="R33" s="20"/>
      <c r="S33" s="20"/>
      <c r="T33" s="20"/>
      <c r="U33" s="20"/>
      <c r="V33" s="20"/>
      <c r="W33" s="20"/>
      <c r="X33" s="20"/>
      <c r="Y33" s="20"/>
    </row>
    <row r="34" spans="1:25">
      <c r="A34" s="20"/>
      <c r="B34" s="20"/>
      <c r="C34" s="20"/>
      <c r="D34" s="20"/>
      <c r="E34" s="20"/>
      <c r="F34" s="20"/>
      <c r="G34" s="20"/>
      <c r="H34" s="20"/>
      <c r="I34" s="20"/>
      <c r="J34" s="20"/>
      <c r="K34" s="20"/>
      <c r="L34" s="20"/>
      <c r="M34" s="20"/>
      <c r="N34" s="20"/>
      <c r="O34" s="20"/>
      <c r="P34" s="20"/>
      <c r="Q34" s="20"/>
      <c r="R34" s="20"/>
      <c r="S34" s="20"/>
      <c r="T34" s="20"/>
      <c r="U34" s="20"/>
      <c r="V34" s="20"/>
      <c r="W34" s="20"/>
      <c r="X34" s="20"/>
      <c r="Y34" s="20"/>
    </row>
    <row r="35" spans="1:25">
      <c r="A35" s="20"/>
      <c r="B35" s="20"/>
      <c r="C35" s="20"/>
      <c r="D35" s="20"/>
      <c r="E35" s="20"/>
      <c r="F35" s="20"/>
      <c r="G35" s="20"/>
      <c r="H35" s="20"/>
      <c r="I35" s="20"/>
      <c r="J35" s="20"/>
      <c r="K35" s="20"/>
      <c r="L35" s="20"/>
      <c r="M35" s="20"/>
      <c r="N35" s="20"/>
      <c r="O35" s="20"/>
      <c r="P35" s="20"/>
      <c r="Q35" s="20"/>
      <c r="R35" s="20"/>
      <c r="S35" s="20"/>
      <c r="T35" s="20"/>
      <c r="U35" s="20"/>
      <c r="V35" s="20"/>
      <c r="W35" s="20"/>
      <c r="X35" s="20"/>
      <c r="Y35" s="20"/>
    </row>
    <row r="36" spans="1:25">
      <c r="A36" s="20"/>
      <c r="B36" s="20"/>
      <c r="C36" s="20"/>
      <c r="D36" s="20"/>
      <c r="E36" s="20"/>
      <c r="F36" s="20"/>
      <c r="G36" s="20"/>
      <c r="H36" s="20"/>
      <c r="I36" s="20"/>
      <c r="J36" s="20"/>
      <c r="K36" s="20"/>
      <c r="L36" s="20"/>
      <c r="M36" s="20"/>
      <c r="N36" s="20"/>
      <c r="O36" s="20"/>
      <c r="P36" s="20"/>
      <c r="Q36" s="20"/>
      <c r="R36" s="20"/>
      <c r="S36" s="20"/>
      <c r="T36" s="20"/>
      <c r="U36" s="20"/>
      <c r="V36" s="20"/>
      <c r="W36" s="20"/>
      <c r="X36" s="20"/>
      <c r="Y36" s="20"/>
    </row>
    <row r="37" spans="1:25">
      <c r="A37" s="20"/>
      <c r="B37" s="20"/>
      <c r="C37" s="20"/>
      <c r="D37" s="20"/>
      <c r="E37" s="20"/>
      <c r="F37" s="20"/>
      <c r="G37" s="20"/>
      <c r="H37" s="20"/>
      <c r="I37" s="20"/>
      <c r="J37" s="20"/>
      <c r="K37" s="20"/>
      <c r="L37" s="20"/>
      <c r="M37" s="20"/>
      <c r="N37" s="20"/>
      <c r="O37" s="20"/>
      <c r="P37" s="20"/>
      <c r="Q37" s="20"/>
      <c r="R37" s="20"/>
      <c r="S37" s="20"/>
      <c r="T37" s="20"/>
      <c r="U37" s="20"/>
      <c r="V37" s="20"/>
      <c r="W37" s="20"/>
      <c r="X37" s="20"/>
      <c r="Y37" s="20"/>
    </row>
    <row r="38" spans="1:25">
      <c r="A38" s="20"/>
      <c r="B38" s="20"/>
      <c r="C38" s="20"/>
      <c r="D38" s="20"/>
      <c r="E38" s="20"/>
      <c r="F38" s="20"/>
      <c r="G38" s="20"/>
      <c r="H38" s="20"/>
      <c r="I38" s="20"/>
      <c r="J38" s="20"/>
      <c r="K38" s="20"/>
      <c r="L38" s="20"/>
      <c r="M38" s="20"/>
      <c r="N38" s="20"/>
      <c r="O38" s="20"/>
      <c r="P38" s="20"/>
      <c r="Q38" s="20"/>
      <c r="R38" s="20"/>
      <c r="S38" s="20"/>
      <c r="T38" s="20"/>
      <c r="U38" s="20"/>
      <c r="V38" s="20"/>
      <c r="W38" s="20"/>
      <c r="X38" s="20"/>
      <c r="Y38" s="20"/>
    </row>
    <row r="39" spans="1:25">
      <c r="A39" s="20"/>
      <c r="B39" s="20"/>
      <c r="C39" s="20"/>
      <c r="D39" s="20"/>
      <c r="E39" s="20"/>
      <c r="F39" s="20"/>
      <c r="G39" s="20"/>
      <c r="H39" s="20"/>
      <c r="I39" s="20"/>
      <c r="J39" s="20"/>
      <c r="K39" s="20"/>
      <c r="L39" s="20"/>
      <c r="M39" s="20"/>
      <c r="N39" s="20"/>
      <c r="O39" s="20"/>
      <c r="P39" s="20"/>
      <c r="Q39" s="20"/>
      <c r="R39" s="20"/>
      <c r="S39" s="20"/>
      <c r="T39" s="20"/>
      <c r="U39" s="20"/>
      <c r="V39" s="20"/>
      <c r="W39" s="20"/>
      <c r="X39" s="20"/>
      <c r="Y39" s="20"/>
    </row>
    <row r="40" spans="1:25">
      <c r="A40" s="20"/>
      <c r="B40" s="20"/>
      <c r="C40" s="20"/>
      <c r="D40" s="20"/>
      <c r="E40" s="20"/>
      <c r="F40" s="20"/>
      <c r="G40" s="20"/>
      <c r="H40" s="20"/>
      <c r="I40" s="20"/>
      <c r="J40" s="20"/>
      <c r="K40" s="20"/>
      <c r="L40" s="20"/>
      <c r="M40" s="20"/>
      <c r="N40" s="20"/>
      <c r="O40" s="20"/>
      <c r="P40" s="20"/>
      <c r="Q40" s="20"/>
      <c r="R40" s="20"/>
      <c r="S40" s="20"/>
      <c r="T40" s="20"/>
      <c r="U40" s="20"/>
      <c r="V40" s="20"/>
      <c r="W40" s="20"/>
      <c r="X40" s="20"/>
      <c r="Y40" s="20"/>
    </row>
    <row r="41" spans="1:25">
      <c r="A41" s="20"/>
      <c r="B41" s="20"/>
      <c r="C41" s="20"/>
      <c r="D41" s="20"/>
      <c r="E41" s="20"/>
      <c r="F41" s="20"/>
      <c r="G41" s="20"/>
      <c r="H41" s="20"/>
      <c r="I41" s="20"/>
      <c r="J41" s="20"/>
      <c r="K41" s="20"/>
      <c r="L41" s="20"/>
      <c r="M41" s="20"/>
      <c r="N41" s="20"/>
      <c r="O41" s="20"/>
      <c r="P41" s="20"/>
      <c r="Q41" s="20"/>
      <c r="R41" s="20"/>
      <c r="S41" s="20"/>
      <c r="T41" s="20"/>
      <c r="U41" s="20"/>
      <c r="V41" s="20"/>
      <c r="W41" s="20"/>
      <c r="X41" s="20"/>
      <c r="Y41" s="20"/>
    </row>
    <row r="42" spans="1:25">
      <c r="A42" s="20"/>
      <c r="B42" s="20"/>
      <c r="C42" s="20"/>
      <c r="D42" s="20"/>
      <c r="E42" s="20"/>
      <c r="F42" s="20"/>
      <c r="G42" s="20"/>
      <c r="H42" s="20"/>
      <c r="I42" s="20"/>
      <c r="J42" s="20"/>
      <c r="K42" s="20"/>
      <c r="L42" s="20"/>
      <c r="M42" s="20"/>
      <c r="N42" s="20"/>
      <c r="O42" s="20"/>
      <c r="P42" s="20"/>
      <c r="Q42" s="20"/>
      <c r="R42" s="20"/>
      <c r="S42" s="20"/>
      <c r="T42" s="20"/>
      <c r="U42" s="20"/>
      <c r="V42" s="20"/>
      <c r="W42" s="20"/>
      <c r="X42" s="20"/>
      <c r="Y42" s="20"/>
    </row>
    <row r="43" spans="1:25">
      <c r="A43" s="20"/>
      <c r="B43" s="20"/>
      <c r="C43" s="20"/>
      <c r="D43" s="20"/>
      <c r="E43" s="20"/>
      <c r="F43" s="20"/>
      <c r="G43" s="20"/>
      <c r="H43" s="20"/>
      <c r="I43" s="20"/>
      <c r="J43" s="20"/>
      <c r="K43" s="20"/>
      <c r="L43" s="20"/>
      <c r="M43" s="20"/>
      <c r="N43" s="20"/>
      <c r="O43" s="20"/>
      <c r="P43" s="20"/>
      <c r="Q43" s="20"/>
      <c r="R43" s="20"/>
      <c r="S43" s="20"/>
      <c r="T43" s="20"/>
      <c r="U43" s="20"/>
      <c r="V43" s="20"/>
      <c r="W43" s="20"/>
      <c r="X43" s="20"/>
      <c r="Y43" s="20"/>
    </row>
    <row r="44" spans="1:25">
      <c r="A44" s="20"/>
      <c r="B44" s="20"/>
      <c r="C44" s="20"/>
      <c r="D44" s="20"/>
      <c r="E44" s="20"/>
      <c r="F44" s="20"/>
      <c r="G44" s="20"/>
      <c r="H44" s="20"/>
      <c r="I44" s="20"/>
      <c r="J44" s="20"/>
      <c r="K44" s="20"/>
      <c r="L44" s="20"/>
      <c r="M44" s="20"/>
      <c r="N44" s="20"/>
      <c r="O44" s="20"/>
      <c r="P44" s="20"/>
      <c r="Q44" s="20"/>
      <c r="R44" s="20"/>
      <c r="S44" s="20"/>
      <c r="T44" s="20"/>
      <c r="U44" s="20"/>
      <c r="V44" s="20"/>
      <c r="W44" s="20"/>
      <c r="X44" s="20"/>
      <c r="Y44" s="20"/>
    </row>
    <row r="45" spans="1:25">
      <c r="A45" s="20"/>
      <c r="B45" s="20"/>
      <c r="C45" s="20"/>
      <c r="D45" s="20"/>
      <c r="E45" s="20"/>
      <c r="F45" s="20"/>
      <c r="G45" s="20"/>
      <c r="H45" s="20"/>
      <c r="I45" s="20"/>
      <c r="J45" s="20"/>
      <c r="K45" s="20"/>
      <c r="L45" s="20"/>
      <c r="M45" s="20"/>
      <c r="N45" s="20"/>
      <c r="O45" s="20"/>
      <c r="P45" s="20"/>
      <c r="Q45" s="20"/>
      <c r="R45" s="20"/>
      <c r="S45" s="20"/>
      <c r="T45" s="20"/>
      <c r="U45" s="20"/>
      <c r="V45" s="20"/>
      <c r="W45" s="20"/>
      <c r="X45" s="20"/>
      <c r="Y45" s="20"/>
    </row>
    <row r="46" spans="1:25">
      <c r="A46" s="20"/>
      <c r="B46" s="20"/>
      <c r="C46" s="20"/>
      <c r="D46" s="20"/>
      <c r="E46" s="20"/>
      <c r="F46" s="20"/>
      <c r="G46" s="20"/>
      <c r="H46" s="20"/>
      <c r="I46" s="20"/>
      <c r="J46" s="20"/>
      <c r="K46" s="20"/>
      <c r="L46" s="20"/>
      <c r="M46" s="20"/>
      <c r="N46" s="20"/>
      <c r="O46" s="20"/>
      <c r="P46" s="20"/>
      <c r="Q46" s="20"/>
      <c r="R46" s="20"/>
      <c r="S46" s="20"/>
      <c r="T46" s="20"/>
      <c r="U46" s="20"/>
      <c r="V46" s="20"/>
      <c r="W46" s="20"/>
      <c r="X46" s="20"/>
      <c r="Y46" s="20"/>
    </row>
    <row r="47" spans="1:25">
      <c r="A47" s="20"/>
      <c r="B47" s="20"/>
      <c r="C47" s="20"/>
      <c r="D47" s="20"/>
      <c r="E47" s="20"/>
      <c r="F47" s="20"/>
      <c r="G47" s="20"/>
      <c r="H47" s="20"/>
      <c r="I47" s="20"/>
      <c r="J47" s="20"/>
      <c r="K47" s="20"/>
      <c r="L47" s="20"/>
      <c r="M47" s="20"/>
      <c r="N47" s="20"/>
      <c r="O47" s="20"/>
      <c r="P47" s="20"/>
      <c r="Q47" s="20"/>
      <c r="R47" s="20"/>
      <c r="S47" s="20"/>
      <c r="T47" s="20"/>
      <c r="U47" s="20"/>
      <c r="V47" s="20"/>
      <c r="W47" s="20"/>
      <c r="X47" s="20"/>
      <c r="Y47" s="20"/>
    </row>
    <row r="48" spans="1:25">
      <c r="A48" s="20"/>
      <c r="B48" s="20"/>
      <c r="C48" s="20"/>
      <c r="D48" s="20"/>
      <c r="E48" s="20"/>
      <c r="F48" s="20"/>
      <c r="G48" s="20"/>
      <c r="H48" s="20"/>
      <c r="I48" s="20"/>
      <c r="J48" s="20"/>
      <c r="K48" s="20"/>
      <c r="L48" s="20"/>
      <c r="M48" s="20"/>
      <c r="N48" s="20"/>
      <c r="O48" s="20"/>
      <c r="P48" s="20"/>
      <c r="Q48" s="20"/>
      <c r="R48" s="20"/>
      <c r="S48" s="20"/>
      <c r="T48" s="20"/>
      <c r="U48" s="20"/>
      <c r="V48" s="20"/>
      <c r="W48" s="20"/>
      <c r="X48" s="20"/>
      <c r="Y48" s="20"/>
    </row>
    <row r="49" spans="1:25">
      <c r="A49" s="20"/>
      <c r="B49" s="20"/>
      <c r="C49" s="20"/>
      <c r="D49" s="20"/>
      <c r="E49" s="20"/>
      <c r="F49" s="20"/>
      <c r="G49" s="20"/>
      <c r="H49" s="20"/>
      <c r="I49" s="20"/>
      <c r="J49" s="20"/>
      <c r="K49" s="20"/>
      <c r="L49" s="20"/>
      <c r="M49" s="20"/>
      <c r="N49" s="20"/>
      <c r="O49" s="20"/>
      <c r="P49" s="20"/>
      <c r="Q49" s="20"/>
      <c r="R49" s="20"/>
      <c r="S49" s="20"/>
      <c r="T49" s="20"/>
      <c r="U49" s="20"/>
      <c r="V49" s="20"/>
      <c r="W49" s="20"/>
      <c r="X49" s="20"/>
      <c r="Y49" s="20"/>
    </row>
    <row r="50" spans="1:25">
      <c r="A50" s="20"/>
      <c r="B50" s="20"/>
      <c r="C50" s="20"/>
      <c r="D50" s="20"/>
      <c r="E50" s="20"/>
      <c r="F50" s="20"/>
      <c r="G50" s="20"/>
      <c r="H50" s="20"/>
      <c r="I50" s="20"/>
      <c r="J50" s="20"/>
      <c r="K50" s="20"/>
      <c r="L50" s="20"/>
      <c r="M50" s="20"/>
      <c r="N50" s="20"/>
      <c r="O50" s="20"/>
      <c r="P50" s="20"/>
      <c r="Q50" s="20"/>
      <c r="R50" s="20"/>
      <c r="S50" s="20"/>
      <c r="T50" s="20"/>
      <c r="U50" s="20"/>
      <c r="V50" s="20"/>
      <c r="W50" s="20"/>
      <c r="X50" s="20"/>
      <c r="Y50" s="20"/>
    </row>
    <row r="51" spans="1:25">
      <c r="A51" s="20"/>
      <c r="B51" s="20"/>
      <c r="C51" s="20"/>
      <c r="D51" s="20"/>
      <c r="E51" s="20"/>
      <c r="F51" s="20"/>
      <c r="G51" s="20"/>
      <c r="H51" s="20"/>
      <c r="I51" s="20"/>
      <c r="J51" s="20"/>
      <c r="K51" s="20"/>
      <c r="L51" s="20"/>
      <c r="M51" s="20"/>
      <c r="N51" s="20"/>
      <c r="O51" s="20"/>
      <c r="P51" s="20"/>
      <c r="Q51" s="20"/>
      <c r="R51" s="20"/>
      <c r="S51" s="20"/>
      <c r="T51" s="20"/>
      <c r="U51" s="20"/>
      <c r="V51" s="20"/>
      <c r="W51" s="20"/>
      <c r="X51" s="20"/>
      <c r="Y51" s="20"/>
    </row>
    <row r="52" spans="1:25">
      <c r="A52" s="20"/>
      <c r="B52" s="20"/>
      <c r="C52" s="20"/>
      <c r="D52" s="20"/>
      <c r="E52" s="20"/>
      <c r="F52" s="20"/>
      <c r="G52" s="20"/>
      <c r="H52" s="20"/>
      <c r="I52" s="20"/>
      <c r="J52" s="20"/>
      <c r="K52" s="20"/>
      <c r="L52" s="20"/>
      <c r="M52" s="20"/>
      <c r="N52" s="20"/>
      <c r="O52" s="20"/>
      <c r="P52" s="20"/>
      <c r="Q52" s="20"/>
      <c r="R52" s="20"/>
      <c r="S52" s="20"/>
      <c r="T52" s="20"/>
      <c r="U52" s="20"/>
      <c r="V52" s="20"/>
      <c r="W52" s="20"/>
      <c r="X52" s="20"/>
      <c r="Y52" s="20"/>
    </row>
    <row r="53" spans="1:25">
      <c r="A53" s="20"/>
      <c r="B53" s="20"/>
      <c r="C53" s="20"/>
      <c r="D53" s="20"/>
      <c r="E53" s="20"/>
      <c r="F53" s="20"/>
      <c r="G53" s="20"/>
      <c r="H53" s="20"/>
      <c r="I53" s="20"/>
      <c r="J53" s="20"/>
      <c r="K53" s="20"/>
      <c r="L53" s="20"/>
      <c r="M53" s="20"/>
      <c r="N53" s="20"/>
      <c r="O53" s="20"/>
      <c r="P53" s="20"/>
      <c r="Q53" s="20"/>
      <c r="R53" s="20"/>
      <c r="S53" s="20"/>
      <c r="T53" s="20"/>
      <c r="U53" s="20"/>
      <c r="V53" s="20"/>
      <c r="W53" s="20"/>
      <c r="X53" s="20"/>
      <c r="Y53" s="20"/>
    </row>
    <row r="54" spans="1:25">
      <c r="A54" s="20"/>
      <c r="B54" s="20"/>
      <c r="C54" s="20"/>
      <c r="D54" s="20"/>
      <c r="E54" s="20"/>
      <c r="F54" s="20"/>
      <c r="G54" s="20"/>
      <c r="H54" s="20"/>
      <c r="I54" s="20"/>
      <c r="J54" s="20"/>
      <c r="K54" s="20"/>
      <c r="L54" s="20"/>
      <c r="M54" s="20"/>
      <c r="N54" s="20"/>
      <c r="O54" s="20"/>
      <c r="P54" s="20"/>
      <c r="Q54" s="20"/>
      <c r="R54" s="20"/>
      <c r="S54" s="20"/>
      <c r="T54" s="20"/>
      <c r="U54" s="20"/>
      <c r="V54" s="20"/>
      <c r="W54" s="20"/>
      <c r="X54" s="20"/>
      <c r="Y54" s="20"/>
    </row>
    <row r="55" spans="1:25">
      <c r="A55" s="20"/>
      <c r="B55" s="20"/>
      <c r="C55" s="20"/>
      <c r="D55" s="20"/>
      <c r="E55" s="20"/>
      <c r="F55" s="20"/>
      <c r="G55" s="20"/>
      <c r="H55" s="20"/>
      <c r="I55" s="20"/>
      <c r="J55" s="20"/>
      <c r="K55" s="20"/>
      <c r="L55" s="20"/>
      <c r="M55" s="20"/>
      <c r="N55" s="20"/>
      <c r="O55" s="20"/>
      <c r="P55" s="20"/>
      <c r="Q55" s="20"/>
      <c r="R55" s="20"/>
      <c r="S55" s="20"/>
      <c r="T55" s="20"/>
      <c r="U55" s="20"/>
      <c r="V55" s="20"/>
      <c r="W55" s="20"/>
      <c r="X55" s="20"/>
      <c r="Y55" s="20"/>
    </row>
    <row r="56" spans="1:25">
      <c r="A56" s="20"/>
      <c r="B56" s="20"/>
      <c r="C56" s="20"/>
      <c r="D56" s="20"/>
      <c r="E56" s="20"/>
      <c r="F56" s="20"/>
      <c r="G56" s="20"/>
      <c r="H56" s="20"/>
      <c r="I56" s="20"/>
      <c r="J56" s="20"/>
      <c r="K56" s="20"/>
      <c r="L56" s="20"/>
      <c r="M56" s="20"/>
      <c r="N56" s="20"/>
      <c r="O56" s="20"/>
      <c r="P56" s="20"/>
      <c r="Q56" s="20"/>
      <c r="R56" s="20"/>
      <c r="S56" s="20"/>
      <c r="T56" s="20"/>
      <c r="U56" s="20"/>
      <c r="V56" s="20"/>
      <c r="W56" s="20"/>
      <c r="X56" s="20"/>
      <c r="Y56" s="20"/>
    </row>
    <row r="57" spans="1:25">
      <c r="A57" s="20"/>
      <c r="B57" s="20"/>
      <c r="C57" s="20"/>
      <c r="D57" s="20"/>
      <c r="E57" s="20"/>
      <c r="F57" s="20"/>
      <c r="G57" s="20"/>
      <c r="H57" s="20"/>
      <c r="I57" s="20"/>
      <c r="J57" s="20"/>
      <c r="K57" s="20"/>
      <c r="L57" s="20"/>
      <c r="M57" s="20"/>
      <c r="N57" s="20"/>
      <c r="O57" s="20"/>
      <c r="P57" s="20"/>
      <c r="Q57" s="20"/>
      <c r="R57" s="20"/>
      <c r="S57" s="20"/>
      <c r="T57" s="20"/>
      <c r="U57" s="20"/>
      <c r="V57" s="20"/>
      <c r="W57" s="20"/>
      <c r="X57" s="20"/>
      <c r="Y57" s="20"/>
    </row>
    <row r="58" spans="1:25">
      <c r="A58" s="20"/>
      <c r="B58" s="20"/>
      <c r="C58" s="20"/>
      <c r="D58" s="20"/>
      <c r="E58" s="20"/>
      <c r="F58" s="20"/>
      <c r="G58" s="20"/>
      <c r="H58" s="20"/>
      <c r="I58" s="20"/>
      <c r="J58" s="20"/>
      <c r="K58" s="20"/>
      <c r="L58" s="20"/>
      <c r="M58" s="20"/>
      <c r="N58" s="20"/>
      <c r="O58" s="20"/>
      <c r="P58" s="20"/>
      <c r="Q58" s="20"/>
      <c r="R58" s="20"/>
      <c r="S58" s="20"/>
      <c r="T58" s="20"/>
      <c r="U58" s="20"/>
      <c r="V58" s="20"/>
      <c r="W58" s="20"/>
      <c r="X58" s="20"/>
      <c r="Y58" s="20"/>
    </row>
    <row r="59" spans="1:25">
      <c r="A59" s="20"/>
      <c r="B59" s="20"/>
      <c r="C59" s="20"/>
      <c r="D59" s="20"/>
      <c r="E59" s="20"/>
      <c r="F59" s="20"/>
      <c r="G59" s="20"/>
      <c r="H59" s="20"/>
      <c r="I59" s="20"/>
      <c r="J59" s="20"/>
      <c r="K59" s="20"/>
      <c r="L59" s="20"/>
      <c r="M59" s="20"/>
      <c r="N59" s="20"/>
      <c r="O59" s="20"/>
      <c r="P59" s="20"/>
      <c r="Q59" s="20"/>
      <c r="R59" s="20"/>
      <c r="S59" s="20"/>
      <c r="T59" s="20"/>
      <c r="U59" s="20"/>
      <c r="V59" s="20"/>
      <c r="W59" s="20"/>
      <c r="X59" s="20"/>
      <c r="Y59" s="20"/>
    </row>
    <row r="60" spans="1:25">
      <c r="A60" s="20"/>
      <c r="B60" s="20"/>
      <c r="C60" s="20"/>
      <c r="D60" s="20"/>
      <c r="E60" s="20"/>
      <c r="F60" s="20"/>
      <c r="G60" s="20"/>
      <c r="H60" s="20"/>
      <c r="I60" s="20"/>
      <c r="J60" s="20"/>
      <c r="K60" s="20"/>
      <c r="L60" s="20"/>
      <c r="M60" s="20"/>
      <c r="N60" s="20"/>
      <c r="O60" s="20"/>
      <c r="P60" s="20"/>
      <c r="Q60" s="20"/>
      <c r="R60" s="20"/>
      <c r="S60" s="20"/>
      <c r="T60" s="20"/>
      <c r="U60" s="20"/>
      <c r="V60" s="20"/>
      <c r="W60" s="20"/>
      <c r="X60" s="20"/>
      <c r="Y60" s="20"/>
    </row>
    <row r="61" spans="1:25">
      <c r="A61" s="20"/>
      <c r="B61" s="20"/>
      <c r="C61" s="20"/>
      <c r="D61" s="20"/>
      <c r="E61" s="20"/>
      <c r="F61" s="20"/>
      <c r="G61" s="20"/>
      <c r="H61" s="20"/>
      <c r="I61" s="20"/>
      <c r="J61" s="20"/>
      <c r="K61" s="20"/>
      <c r="L61" s="20"/>
      <c r="M61" s="20"/>
      <c r="N61" s="20"/>
      <c r="O61" s="20"/>
      <c r="P61" s="20"/>
      <c r="Q61" s="20"/>
      <c r="R61" s="20"/>
      <c r="S61" s="20"/>
      <c r="T61" s="20"/>
      <c r="U61" s="20"/>
      <c r="V61" s="20"/>
      <c r="W61" s="20"/>
      <c r="X61" s="20"/>
      <c r="Y61" s="20"/>
    </row>
    <row r="62" spans="1:25">
      <c r="A62" s="20"/>
      <c r="B62" s="20"/>
      <c r="C62" s="20"/>
      <c r="D62" s="20"/>
      <c r="E62" s="20"/>
      <c r="F62" s="20"/>
      <c r="G62" s="20"/>
      <c r="H62" s="20"/>
      <c r="I62" s="20"/>
      <c r="J62" s="20"/>
      <c r="K62" s="20"/>
      <c r="L62" s="20"/>
      <c r="M62" s="20"/>
      <c r="N62" s="20"/>
      <c r="O62" s="20"/>
      <c r="P62" s="20"/>
      <c r="Q62" s="20"/>
      <c r="R62" s="20"/>
      <c r="S62" s="20"/>
      <c r="T62" s="20"/>
      <c r="U62" s="20"/>
      <c r="V62" s="20"/>
      <c r="W62" s="20"/>
      <c r="X62" s="20"/>
      <c r="Y62" s="20"/>
    </row>
    <row r="63" spans="1:25">
      <c r="A63" s="20"/>
      <c r="B63" s="20"/>
      <c r="C63" s="20"/>
      <c r="D63" s="20"/>
      <c r="E63" s="20"/>
      <c r="F63" s="20"/>
      <c r="G63" s="20"/>
      <c r="H63" s="20"/>
      <c r="I63" s="20"/>
      <c r="J63" s="20"/>
      <c r="K63" s="20"/>
      <c r="L63" s="20"/>
      <c r="M63" s="20"/>
      <c r="N63" s="20"/>
      <c r="O63" s="20"/>
      <c r="P63" s="20"/>
      <c r="Q63" s="20"/>
      <c r="R63" s="20"/>
      <c r="S63" s="20"/>
      <c r="T63" s="20"/>
      <c r="U63" s="20"/>
      <c r="V63" s="20"/>
      <c r="W63" s="20"/>
      <c r="X63" s="20"/>
      <c r="Y63" s="20"/>
    </row>
    <row r="64" spans="1:25">
      <c r="A64" s="20"/>
      <c r="B64" s="20"/>
      <c r="C64" s="20"/>
      <c r="D64" s="20"/>
      <c r="E64" s="20"/>
      <c r="F64" s="20"/>
      <c r="G64" s="20"/>
      <c r="H64" s="20"/>
      <c r="I64" s="20"/>
      <c r="J64" s="20"/>
      <c r="K64" s="20"/>
      <c r="L64" s="20"/>
      <c r="M64" s="20"/>
      <c r="N64" s="20"/>
      <c r="O64" s="20"/>
      <c r="P64" s="20"/>
      <c r="Q64" s="20"/>
      <c r="R64" s="20"/>
      <c r="S64" s="20"/>
      <c r="T64" s="20"/>
      <c r="U64" s="20"/>
      <c r="V64" s="20"/>
      <c r="W64" s="20"/>
      <c r="X64" s="20"/>
      <c r="Y64" s="20"/>
    </row>
    <row r="65" spans="1:25">
      <c r="A65" s="20"/>
      <c r="B65" s="20"/>
      <c r="C65" s="20"/>
      <c r="D65" s="20"/>
      <c r="E65" s="20"/>
      <c r="F65" s="20"/>
      <c r="G65" s="20"/>
      <c r="H65" s="20"/>
      <c r="I65" s="20"/>
      <c r="J65" s="20"/>
      <c r="K65" s="20"/>
      <c r="L65" s="20"/>
      <c r="M65" s="20"/>
      <c r="N65" s="20"/>
      <c r="O65" s="20"/>
      <c r="P65" s="20"/>
      <c r="Q65" s="20"/>
      <c r="R65" s="20"/>
      <c r="S65" s="20"/>
      <c r="T65" s="20"/>
      <c r="U65" s="20"/>
      <c r="V65" s="20"/>
      <c r="W65" s="20"/>
      <c r="X65" s="20"/>
      <c r="Y65" s="20"/>
    </row>
    <row r="66" spans="1:25">
      <c r="A66" s="20"/>
      <c r="B66" s="20"/>
      <c r="C66" s="20"/>
      <c r="D66" s="20"/>
      <c r="E66" s="20"/>
      <c r="F66" s="20"/>
      <c r="G66" s="20"/>
      <c r="H66" s="20"/>
      <c r="I66" s="20"/>
      <c r="J66" s="20"/>
      <c r="K66" s="20"/>
      <c r="L66" s="20"/>
      <c r="M66" s="20"/>
      <c r="N66" s="20"/>
      <c r="O66" s="20"/>
      <c r="P66" s="20"/>
      <c r="Q66" s="20"/>
      <c r="R66" s="20"/>
      <c r="S66" s="20"/>
      <c r="T66" s="20"/>
      <c r="U66" s="20"/>
      <c r="V66" s="20"/>
      <c r="W66" s="20"/>
      <c r="X66" s="20"/>
      <c r="Y66" s="20"/>
    </row>
    <row r="67" spans="1:25">
      <c r="A67" s="20"/>
      <c r="B67" s="20"/>
      <c r="C67" s="20"/>
      <c r="D67" s="20"/>
      <c r="E67" s="20"/>
      <c r="F67" s="20"/>
      <c r="G67" s="20"/>
      <c r="H67" s="20"/>
      <c r="I67" s="20"/>
      <c r="J67" s="20"/>
      <c r="K67" s="20"/>
      <c r="L67" s="20"/>
      <c r="M67" s="20"/>
      <c r="N67" s="20"/>
      <c r="O67" s="20"/>
      <c r="P67" s="20"/>
      <c r="Q67" s="20"/>
      <c r="R67" s="20"/>
      <c r="S67" s="20"/>
      <c r="T67" s="20"/>
      <c r="U67" s="20"/>
      <c r="V67" s="20"/>
      <c r="W67" s="20"/>
      <c r="X67" s="20"/>
      <c r="Y67" s="20"/>
    </row>
    <row r="68" spans="1:25">
      <c r="A68" s="20"/>
      <c r="B68" s="20"/>
      <c r="C68" s="20"/>
      <c r="D68" s="20"/>
      <c r="E68" s="20"/>
      <c r="F68" s="20"/>
      <c r="G68" s="20"/>
      <c r="H68" s="20"/>
      <c r="I68" s="20"/>
      <c r="J68" s="20"/>
      <c r="K68" s="20"/>
      <c r="L68" s="20"/>
      <c r="M68" s="20"/>
      <c r="N68" s="20"/>
      <c r="O68" s="20"/>
      <c r="P68" s="20"/>
      <c r="Q68" s="20"/>
      <c r="R68" s="20"/>
      <c r="S68" s="20"/>
      <c r="T68" s="20"/>
      <c r="U68" s="20"/>
      <c r="V68" s="20"/>
      <c r="W68" s="20"/>
      <c r="X68" s="20"/>
      <c r="Y68" s="20"/>
    </row>
    <row r="69" spans="1:25">
      <c r="A69" s="20"/>
      <c r="B69" s="20"/>
      <c r="C69" s="20"/>
      <c r="D69" s="20"/>
      <c r="E69" s="20"/>
      <c r="F69" s="20"/>
      <c r="G69" s="20"/>
      <c r="H69" s="20"/>
      <c r="I69" s="20"/>
      <c r="J69" s="20"/>
      <c r="K69" s="20"/>
      <c r="L69" s="20"/>
      <c r="M69" s="20"/>
      <c r="N69" s="20"/>
      <c r="O69" s="20"/>
      <c r="P69" s="20"/>
      <c r="Q69" s="20"/>
      <c r="R69" s="20"/>
      <c r="S69" s="20"/>
      <c r="T69" s="20"/>
      <c r="U69" s="20"/>
      <c r="V69" s="20"/>
      <c r="W69" s="20"/>
      <c r="X69" s="20"/>
      <c r="Y69" s="20"/>
    </row>
    <row r="70" spans="1:25">
      <c r="A70" s="20"/>
      <c r="B70" s="20"/>
      <c r="C70" s="20"/>
      <c r="D70" s="20"/>
      <c r="E70" s="20"/>
      <c r="F70" s="20"/>
      <c r="G70" s="20"/>
      <c r="H70" s="20"/>
      <c r="I70" s="20"/>
      <c r="J70" s="20"/>
      <c r="K70" s="20"/>
      <c r="L70" s="20"/>
      <c r="M70" s="20"/>
      <c r="N70" s="20"/>
      <c r="O70" s="20"/>
      <c r="P70" s="20"/>
      <c r="Q70" s="20"/>
      <c r="R70" s="20"/>
      <c r="S70" s="20"/>
      <c r="T70" s="20"/>
      <c r="U70" s="20"/>
      <c r="V70" s="20"/>
      <c r="W70" s="20"/>
      <c r="X70" s="20"/>
      <c r="Y70" s="20"/>
    </row>
    <row r="71" spans="1:25">
      <c r="A71" s="20"/>
      <c r="B71" s="20"/>
      <c r="C71" s="20"/>
      <c r="D71" s="20"/>
      <c r="E71" s="20"/>
      <c r="F71" s="20"/>
      <c r="G71" s="20"/>
      <c r="H71" s="20"/>
      <c r="I71" s="20"/>
      <c r="J71" s="20"/>
      <c r="K71" s="20"/>
      <c r="L71" s="20"/>
      <c r="M71" s="20"/>
      <c r="N71" s="20"/>
      <c r="O71" s="20"/>
      <c r="P71" s="20"/>
      <c r="Q71" s="20"/>
      <c r="R71" s="20"/>
      <c r="S71" s="20"/>
      <c r="T71" s="20"/>
      <c r="U71" s="20"/>
      <c r="V71" s="20"/>
      <c r="W71" s="20"/>
      <c r="X71" s="20"/>
      <c r="Y71" s="20"/>
    </row>
    <row r="72" spans="1:25">
      <c r="A72" s="20"/>
      <c r="B72" s="20"/>
      <c r="C72" s="20"/>
      <c r="D72" s="20"/>
      <c r="E72" s="20"/>
      <c r="F72" s="20"/>
      <c r="G72" s="20"/>
      <c r="H72" s="20"/>
      <c r="I72" s="20"/>
      <c r="J72" s="20"/>
      <c r="K72" s="20"/>
      <c r="L72" s="20"/>
      <c r="M72" s="20"/>
      <c r="N72" s="20"/>
      <c r="O72" s="20"/>
      <c r="P72" s="20"/>
      <c r="Q72" s="20"/>
      <c r="R72" s="20"/>
      <c r="S72" s="20"/>
      <c r="T72" s="20"/>
      <c r="U72" s="20"/>
      <c r="V72" s="20"/>
      <c r="W72" s="20"/>
      <c r="X72" s="20"/>
      <c r="Y72" s="20"/>
    </row>
    <row r="73" spans="1:25">
      <c r="A73" s="20"/>
      <c r="B73" s="20"/>
      <c r="C73" s="20"/>
      <c r="D73" s="20"/>
      <c r="E73" s="20"/>
      <c r="F73" s="20"/>
      <c r="G73" s="20"/>
      <c r="H73" s="20"/>
      <c r="I73" s="20"/>
      <c r="J73" s="20"/>
      <c r="K73" s="20"/>
      <c r="L73" s="20"/>
      <c r="M73" s="20"/>
      <c r="N73" s="20"/>
      <c r="O73" s="20"/>
      <c r="P73" s="20"/>
      <c r="Q73" s="20"/>
      <c r="R73" s="20"/>
      <c r="S73" s="20"/>
      <c r="T73" s="20"/>
      <c r="U73" s="20"/>
      <c r="V73" s="20"/>
      <c r="W73" s="20"/>
      <c r="X73" s="20"/>
      <c r="Y73" s="20"/>
    </row>
    <row r="74" spans="1:25">
      <c r="A74" s="20"/>
      <c r="B74" s="20"/>
      <c r="C74" s="20"/>
      <c r="D74" s="20"/>
      <c r="E74" s="20"/>
      <c r="F74" s="20"/>
      <c r="G74" s="20"/>
      <c r="H74" s="20"/>
      <c r="I74" s="20"/>
      <c r="J74" s="20"/>
      <c r="K74" s="20"/>
      <c r="L74" s="20"/>
      <c r="M74" s="20"/>
      <c r="N74" s="20"/>
      <c r="O74" s="20"/>
      <c r="P74" s="20"/>
      <c r="Q74" s="20"/>
      <c r="R74" s="20"/>
      <c r="S74" s="20"/>
      <c r="T74" s="20"/>
      <c r="U74" s="20"/>
      <c r="V74" s="20"/>
      <c r="W74" s="20"/>
      <c r="X74" s="20"/>
      <c r="Y74" s="20"/>
    </row>
    <row r="75" spans="1:25">
      <c r="A75" s="20"/>
      <c r="B75" s="20"/>
      <c r="C75" s="20"/>
      <c r="D75" s="20"/>
      <c r="E75" s="20"/>
      <c r="F75" s="20"/>
      <c r="G75" s="20"/>
      <c r="H75" s="20"/>
      <c r="I75" s="20"/>
      <c r="J75" s="20"/>
      <c r="K75" s="20"/>
      <c r="L75" s="20"/>
      <c r="M75" s="20"/>
      <c r="N75" s="20"/>
      <c r="O75" s="20"/>
      <c r="P75" s="20"/>
      <c r="Q75" s="20"/>
      <c r="R75" s="20"/>
      <c r="S75" s="20"/>
      <c r="T75" s="20"/>
      <c r="U75" s="20"/>
      <c r="V75" s="20"/>
      <c r="W75" s="20"/>
      <c r="X75" s="20"/>
      <c r="Y75" s="2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Manjeet Kumar</cp:lastModifiedBy>
  <dcterms:created xsi:type="dcterms:W3CDTF">2026-09-07T01:30:55Z</dcterms:created>
  <dcterms:modified xsi:type="dcterms:W3CDTF">2026-10-07T11:17:04Z</dcterms:modified>
</cp:coreProperties>
</file>