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 tabRatio="937" firstSheet="4" activeTab="15"/>
  </bookViews>
  <sheets>
    <sheet name="变更履历" sheetId="7" r:id="rId1"/>
    <sheet name="二次物料明细" sheetId="57" r:id="rId2"/>
    <sheet name="配置清单" sheetId="8" r:id="rId3"/>
    <sheet name="总成散件清单" sheetId="9" r:id="rId4"/>
    <sheet name="KSK线束BOM明细" sheetId="11" r:id="rId5"/>
    <sheet name="6608491523" sheetId="94" r:id="rId6"/>
    <sheet name="6608491524" sheetId="95" r:id="rId7"/>
    <sheet name="6608442962" sheetId="96" r:id="rId8"/>
    <sheet name="6608544875" sheetId="97" r:id="rId9"/>
    <sheet name="6608442964" sheetId="83" r:id="rId10"/>
    <sheet name="6608442963" sheetId="84" r:id="rId11"/>
    <sheet name="6608516992" sheetId="85" r:id="rId12"/>
    <sheet name="6608519100" sheetId="92" r:id="rId13"/>
    <sheet name="6608442966" sheetId="93" r:id="rId14"/>
    <sheet name="6608442965" sheetId="80" r:id="rId15"/>
    <sheet name="6608507680" sheetId="82" r:id="rId16"/>
  </sheets>
  <externalReferences>
    <externalReference r:id="rId17"/>
  </externalReferences>
  <definedNames>
    <definedName name="_xlnm._FilterDatabase" localSheetId="0" hidden="1">变更履历!$A$1:$N$42</definedName>
    <definedName name="_xlnm._FilterDatabase" localSheetId="1" hidden="1">二次物料明细!$A$1:$L$199</definedName>
    <definedName name="_xlnm._FilterDatabase" localSheetId="3" hidden="1">总成散件清单!$A$1:$Y$142</definedName>
    <definedName name="_xlnm._FilterDatabase" localSheetId="4" hidden="1">KSK线束BOM明细!$A$1:$N$913</definedName>
    <definedName name="_xlnm._FilterDatabase" localSheetId="13" hidden="1">'6608442966'!$E$1:$E$232</definedName>
    <definedName name="_xlnm._FilterDatabase" localSheetId="14" hidden="1">'6608442965'!$F$1:$F$101</definedName>
    <definedName name="_xlnm._FilterDatabase" localSheetId="15" hidden="1">'6608507680'!$F$1:$F$103</definedName>
    <definedName name="a">[1]Terminal!$F$1:$F$3</definedName>
    <definedName name="countif" localSheetId="7">#REF!</definedName>
    <definedName name="countif" localSheetId="10">#REF!</definedName>
    <definedName name="countif" localSheetId="9">#REF!</definedName>
    <definedName name="countif" localSheetId="14">#REF!</definedName>
    <definedName name="countif" localSheetId="13">#REF!</definedName>
    <definedName name="countif" localSheetId="5">#REF!</definedName>
    <definedName name="countif" localSheetId="6">#REF!</definedName>
    <definedName name="countif" localSheetId="15">#REF!</definedName>
    <definedName name="countif" localSheetId="11">#REF!</definedName>
    <definedName name="countif" localSheetId="12">#REF!</definedName>
    <definedName name="countif" localSheetId="8">#REF!</definedName>
    <definedName name="countif">#REF!</definedName>
    <definedName name="D" localSheetId="7">#REF!</definedName>
    <definedName name="D" localSheetId="10">#REF!</definedName>
    <definedName name="D" localSheetId="9">#REF!</definedName>
    <definedName name="D" localSheetId="14">#REF!</definedName>
    <definedName name="D" localSheetId="13">#REF!</definedName>
    <definedName name="D" localSheetId="5">#REF!</definedName>
    <definedName name="D" localSheetId="6">#REF!</definedName>
    <definedName name="D" localSheetId="15">#REF!</definedName>
    <definedName name="D" localSheetId="11">#REF!</definedName>
    <definedName name="D" localSheetId="12">#REF!</definedName>
    <definedName name="D" localSheetId="8">#REF!</definedName>
    <definedName name="D">#REF!</definedName>
    <definedName name="公用设备大类" localSheetId="7">OFFSET(#REF!,1,0,COUNTA(#REF!)-COUNTIF(#REF!,0)-1,1)</definedName>
    <definedName name="公用设备大类" localSheetId="10">OFFSET(#REF!,1,0,COUNTA(#REF!)-COUNTIF(#REF!,0)-1,1)</definedName>
    <definedName name="公用设备大类" localSheetId="9">OFFSET(#REF!,1,0,COUNTA(#REF!)-COUNTIF(#REF!,0)-1,1)</definedName>
    <definedName name="公用设备大类" localSheetId="14">OFFSET(#REF!,1,0,COUNTA(#REF!)-COUNTIF(#REF!,0)-1,1)</definedName>
    <definedName name="公用设备大类" localSheetId="13">OFFSET(#REF!,1,0,COUNTA(#REF!)-COUNTIF(#REF!,0)-1,1)</definedName>
    <definedName name="公用设备大类" localSheetId="5">OFFSET(#REF!,1,0,COUNTA(#REF!)-COUNTIF(#REF!,0)-1,1)</definedName>
    <definedName name="公用设备大类" localSheetId="6">OFFSET(#REF!,1,0,COUNTA(#REF!)-COUNTIF(#REF!,0)-1,1)</definedName>
    <definedName name="公用设备大类" localSheetId="15">OFFSET(#REF!,1,0,COUNTA(#REF!)-COUNTIF(#REF!,0)-1,1)</definedName>
    <definedName name="公用设备大类" localSheetId="11">OFFSET(#REF!,1,0,COUNTA(#REF!)-COUNTIF(#REF!,0)-1,1)</definedName>
    <definedName name="公用设备大类" localSheetId="12">OFFSET(#REF!,1,0,COUNTA(#REF!)-COUNTIF(#REF!,0)-1,1)</definedName>
    <definedName name="公用设备大类" localSheetId="8">OFFSET(#REF!,1,0,COUNTA(#REF!)-COUNTIF(#REF!,0)-1,1)</definedName>
    <definedName name="公用设备大类">OFFSET(#REF!,1,0,COUNTA(#REF!)-COUNTIF(#REF!,0)-1,1)</definedName>
    <definedName name="公用设备名称" localSheetId="7">OFFSET(#REF!,MATCH(#REF!,#REF!,0)-1,0,COUNTIF(#REF!,#REF!),1)</definedName>
    <definedName name="公用设备名称" localSheetId="10">OFFSET(#REF!,MATCH(#REF!,#REF!,0)-1,0,COUNTIF(#REF!,#REF!),1)</definedName>
    <definedName name="公用设备名称" localSheetId="9">OFFSET(#REF!,MATCH(#REF!,#REF!,0)-1,0,COUNTIF(#REF!,#REF!),1)</definedName>
    <definedName name="公用设备名称" localSheetId="14">OFFSET(#REF!,MATCH(#REF!,#REF!,0)-1,0,COUNTIF(#REF!,#REF!),1)</definedName>
    <definedName name="公用设备名称" localSheetId="13">OFFSET(#REF!,MATCH(#REF!,#REF!,0)-1,0,COUNTIF(#REF!,#REF!),1)</definedName>
    <definedName name="公用设备名称" localSheetId="5">OFFSET(#REF!,MATCH(#REF!,#REF!,0)-1,0,COUNTIF(#REF!,#REF!),1)</definedName>
    <definedName name="公用设备名称" localSheetId="6">OFFSET(#REF!,MATCH(#REF!,#REF!,0)-1,0,COUNTIF(#REF!,#REF!),1)</definedName>
    <definedName name="公用设备名称" localSheetId="15">OFFSET(#REF!,MATCH(#REF!,#REF!,0)-1,0,COUNTIF(#REF!,#REF!),1)</definedName>
    <definedName name="公用设备名称" localSheetId="11">OFFSET(#REF!,MATCH(#REF!,#REF!,0)-1,0,COUNTIF(#REF!,#REF!),1)</definedName>
    <definedName name="公用设备名称" localSheetId="12">OFFSET(#REF!,MATCH(#REF!,#REF!,0)-1,0,COUNTIF(#REF!,#REF!),1)</definedName>
    <definedName name="公用设备名称" localSheetId="8">OFFSET(#REF!,MATCH(#REF!,#REF!,0)-1,0,COUNTIF(#REF!,#REF!),1)</definedName>
    <definedName name="公用设备名称">OFFSET(#REF!,MATCH(#REF!,#REF!,0)-1,0,COUNTIF(#REF!,#REF!),1)</definedName>
    <definedName name="专用工装设备大类" localSheetId="7">OFFSET(#REF!,1,0,COUNTA(#REF!)-COUNTIF(#REF!,0)-1,1)</definedName>
    <definedName name="专用工装设备大类" localSheetId="10">OFFSET(#REF!,1,0,COUNTA(#REF!)-COUNTIF(#REF!,0)-1,1)</definedName>
    <definedName name="专用工装设备大类" localSheetId="9">OFFSET(#REF!,1,0,COUNTA(#REF!)-COUNTIF(#REF!,0)-1,1)</definedName>
    <definedName name="专用工装设备大类" localSheetId="14">OFFSET(#REF!,1,0,COUNTA(#REF!)-COUNTIF(#REF!,0)-1,1)</definedName>
    <definedName name="专用工装设备大类" localSheetId="13">OFFSET(#REF!,1,0,COUNTA(#REF!)-COUNTIF(#REF!,0)-1,1)</definedName>
    <definedName name="专用工装设备大类" localSheetId="5">OFFSET(#REF!,1,0,COUNTA(#REF!)-COUNTIF(#REF!,0)-1,1)</definedName>
    <definedName name="专用工装设备大类" localSheetId="6">OFFSET(#REF!,1,0,COUNTA(#REF!)-COUNTIF(#REF!,0)-1,1)</definedName>
    <definedName name="专用工装设备大类" localSheetId="15">OFFSET(#REF!,1,0,COUNTA(#REF!)-COUNTIF(#REF!,0)-1,1)</definedName>
    <definedName name="专用工装设备大类" localSheetId="11">OFFSET(#REF!,1,0,COUNTA(#REF!)-COUNTIF(#REF!,0)-1,1)</definedName>
    <definedName name="专用工装设备大类" localSheetId="12">OFFSET(#REF!,1,0,COUNTA(#REF!)-COUNTIF(#REF!,0)-1,1)</definedName>
    <definedName name="专用工装设备大类" localSheetId="8">OFFSET(#REF!,1,0,COUNTA(#REF!)-COUNTIF(#REF!,0)-1,1)</definedName>
    <definedName name="专用工装设备大类">OFFSET(#REF!,1,0,COUNTA(#REF!)-COUNTIF(#REF!,0)-1,1)</definedName>
    <definedName name="专用工装设备名称" localSheetId="7">OFFSET(#REF!,MATCH(#REF!,#REF!,0)-1,0,COUNTIF(#REF!,#REF!),1)</definedName>
    <definedName name="专用工装设备名称" localSheetId="10">OFFSET(#REF!,MATCH(#REF!,#REF!,0)-1,0,COUNTIF(#REF!,#REF!),1)</definedName>
    <definedName name="专用工装设备名称" localSheetId="9">OFFSET(#REF!,MATCH(#REF!,#REF!,0)-1,0,COUNTIF(#REF!,#REF!),1)</definedName>
    <definedName name="专用工装设备名称" localSheetId="14">OFFSET(#REF!,MATCH(#REF!,#REF!,0)-1,0,COUNTIF(#REF!,#REF!),1)</definedName>
    <definedName name="专用工装设备名称" localSheetId="13">OFFSET(#REF!,MATCH(#REF!,#REF!,0)-1,0,COUNTIF(#REF!,#REF!),1)</definedName>
    <definedName name="专用工装设备名称" localSheetId="5">OFFSET(#REF!,MATCH(#REF!,#REF!,0)-1,0,COUNTIF(#REF!,#REF!),1)</definedName>
    <definedName name="专用工装设备名称" localSheetId="6">OFFSET(#REF!,MATCH(#REF!,#REF!,0)-1,0,COUNTIF(#REF!,#REF!),1)</definedName>
    <definedName name="专用工装设备名称" localSheetId="15">OFFSET(#REF!,MATCH(#REF!,#REF!,0)-1,0,COUNTIF(#REF!,#REF!),1)</definedName>
    <definedName name="专用工装设备名称" localSheetId="11">OFFSET(#REF!,MATCH(#REF!,#REF!,0)-1,0,COUNTIF(#REF!,#REF!),1)</definedName>
    <definedName name="专用工装设备名称" localSheetId="12">OFFSET(#REF!,MATCH(#REF!,#REF!,0)-1,0,COUNTIF(#REF!,#REF!),1)</definedName>
    <definedName name="专用工装设备名称" localSheetId="8">OFFSET(#REF!,MATCH(#REF!,#REF!,0)-1,0,COUNTIF(#REF!,#REF!),1)</definedName>
    <definedName name="专用工装设备名称">OFFSET(#REF!,MATCH(#REF!,#REF!,0)-1,0,COUNTIF(#REF!,#REF!),1)</definedName>
    <definedName name="专用模具模块大类" localSheetId="7">OFFSET(#REF!,1,0,COUNTA(#REF!)-COUNTIF(#REF!,0)-1,1)</definedName>
    <definedName name="专用模具模块大类" localSheetId="10">OFFSET(#REF!,1,0,COUNTA(#REF!)-COUNTIF(#REF!,0)-1,1)</definedName>
    <definedName name="专用模具模块大类" localSheetId="9">OFFSET(#REF!,1,0,COUNTA(#REF!)-COUNTIF(#REF!,0)-1,1)</definedName>
    <definedName name="专用模具模块大类" localSheetId="14">OFFSET(#REF!,1,0,COUNTA(#REF!)-COUNTIF(#REF!,0)-1,1)</definedName>
    <definedName name="专用模具模块大类" localSheetId="13">OFFSET(#REF!,1,0,COUNTA(#REF!)-COUNTIF(#REF!,0)-1,1)</definedName>
    <definedName name="专用模具模块大类" localSheetId="5">OFFSET(#REF!,1,0,COUNTA(#REF!)-COUNTIF(#REF!,0)-1,1)</definedName>
    <definedName name="专用模具模块大类" localSheetId="6">OFFSET(#REF!,1,0,COUNTA(#REF!)-COUNTIF(#REF!,0)-1,1)</definedName>
    <definedName name="专用模具模块大类" localSheetId="15">OFFSET(#REF!,1,0,COUNTA(#REF!)-COUNTIF(#REF!,0)-1,1)</definedName>
    <definedName name="专用模具模块大类" localSheetId="11">OFFSET(#REF!,1,0,COUNTA(#REF!)-COUNTIF(#REF!,0)-1,1)</definedName>
    <definedName name="专用模具模块大类" localSheetId="12">OFFSET(#REF!,1,0,COUNTA(#REF!)-COUNTIF(#REF!,0)-1,1)</definedName>
    <definedName name="专用模具模块大类" localSheetId="8">OFFSET(#REF!,1,0,COUNTA(#REF!)-COUNTIF(#REF!,0)-1,1)</definedName>
    <definedName name="专用模具模块大类">OFFSET(#REF!,1,0,COUNTA(#REF!)-COUNTIF(#REF!,0)-1,1)</definedName>
    <definedName name="专用模具设备名称" localSheetId="7">OFFSET(#REF!,MATCH(#REF!,#REF!,0)-1,0,COUNTIF(#REF!,#REF!),1)</definedName>
    <definedName name="专用模具设备名称" localSheetId="10">OFFSET(#REF!,MATCH(#REF!,#REF!,0)-1,0,COUNTIF(#REF!,#REF!),1)</definedName>
    <definedName name="专用模具设备名称" localSheetId="9">OFFSET(#REF!,MATCH(#REF!,#REF!,0)-1,0,COUNTIF(#REF!,#REF!),1)</definedName>
    <definedName name="专用模具设备名称" localSheetId="14">OFFSET(#REF!,MATCH(#REF!,#REF!,0)-1,0,COUNTIF(#REF!,#REF!),1)</definedName>
    <definedName name="专用模具设备名称" localSheetId="13">OFFSET(#REF!,MATCH(#REF!,#REF!,0)-1,0,COUNTIF(#REF!,#REF!),1)</definedName>
    <definedName name="专用模具设备名称" localSheetId="5">OFFSET(#REF!,MATCH(#REF!,#REF!,0)-1,0,COUNTIF(#REF!,#REF!),1)</definedName>
    <definedName name="专用模具设备名称" localSheetId="6">OFFSET(#REF!,MATCH(#REF!,#REF!,0)-1,0,COUNTIF(#REF!,#REF!),1)</definedName>
    <definedName name="专用模具设备名称" localSheetId="15">OFFSET(#REF!,MATCH(#REF!,#REF!,0)-1,0,COUNTIF(#REF!,#REF!),1)</definedName>
    <definedName name="专用模具设备名称" localSheetId="11">OFFSET(#REF!,MATCH(#REF!,#REF!,0)-1,0,COUNTIF(#REF!,#REF!),1)</definedName>
    <definedName name="专用模具设备名称" localSheetId="12">OFFSET(#REF!,MATCH(#REF!,#REF!,0)-1,0,COUNTIF(#REF!,#REF!),1)</definedName>
    <definedName name="专用模具设备名称" localSheetId="8">OFFSET(#REF!,MATCH(#REF!,#REF!,0)-1,0,COUNTIF(#REF!,#REF!),1)</definedName>
    <definedName name="专用模具设备名称">OFFSET(#REF!,MATCH(#REF!,#REF!,0)-1,0,COUNTIF(#REF!,#REF!),1)</definedName>
    <definedName name="专用设备大类" localSheetId="7">OFFSET(#REF!,1,0,COUNTA(#REF!)-COUNTIF(#REF!,0)-1,1)</definedName>
    <definedName name="专用设备大类" localSheetId="10">OFFSET(#REF!,1,0,COUNTA(#REF!)-COUNTIF(#REF!,0)-1,1)</definedName>
    <definedName name="专用设备大类" localSheetId="9">OFFSET(#REF!,1,0,COUNTA(#REF!)-COUNTIF(#REF!,0)-1,1)</definedName>
    <definedName name="专用设备大类" localSheetId="14">OFFSET(#REF!,1,0,COUNTA(#REF!)-COUNTIF(#REF!,0)-1,1)</definedName>
    <definedName name="专用设备大类" localSheetId="13">OFFSET(#REF!,1,0,COUNTA(#REF!)-COUNTIF(#REF!,0)-1,1)</definedName>
    <definedName name="专用设备大类" localSheetId="5">OFFSET(#REF!,1,0,COUNTA(#REF!)-COUNTIF(#REF!,0)-1,1)</definedName>
    <definedName name="专用设备大类" localSheetId="6">OFFSET(#REF!,1,0,COUNTA(#REF!)-COUNTIF(#REF!,0)-1,1)</definedName>
    <definedName name="专用设备大类" localSheetId="15">OFFSET(#REF!,1,0,COUNTA(#REF!)-COUNTIF(#REF!,0)-1,1)</definedName>
    <definedName name="专用设备大类" localSheetId="11">OFFSET(#REF!,1,0,COUNTA(#REF!)-COUNTIF(#REF!,0)-1,1)</definedName>
    <definedName name="专用设备大类" localSheetId="12">OFFSET(#REF!,1,0,COUNTA(#REF!)-COUNTIF(#REF!,0)-1,1)</definedName>
    <definedName name="专用设备大类" localSheetId="8">OFFSET(#REF!,1,0,COUNTA(#REF!)-COUNTIF(#REF!,0)-1,1)</definedName>
    <definedName name="专用设备大类">OFFSET(#REF!,1,0,COUNTA(#REF!)-COUNTIF(#REF!,0)-1,1)</definedName>
    <definedName name="专用设备名称" localSheetId="7">OFFSET(#REF!,MATCH(#REF!,#REF!,0)-1,0,COUNTIF(#REF!,#REF!),1)</definedName>
    <definedName name="专用设备名称" localSheetId="10">OFFSET(#REF!,MATCH(#REF!,#REF!,0)-1,0,COUNTIF(#REF!,#REF!),1)</definedName>
    <definedName name="专用设备名称" localSheetId="9">OFFSET(#REF!,MATCH(#REF!,#REF!,0)-1,0,COUNTIF(#REF!,#REF!),1)</definedName>
    <definedName name="专用设备名称" localSheetId="14">OFFSET(#REF!,MATCH(#REF!,#REF!,0)-1,0,COUNTIF(#REF!,#REF!),1)</definedName>
    <definedName name="专用设备名称" localSheetId="13">OFFSET(#REF!,MATCH(#REF!,#REF!,0)-1,0,COUNTIF(#REF!,#REF!),1)</definedName>
    <definedName name="专用设备名称" localSheetId="5">OFFSET(#REF!,MATCH(#REF!,#REF!,0)-1,0,COUNTIF(#REF!,#REF!),1)</definedName>
    <definedName name="专用设备名称" localSheetId="6">OFFSET(#REF!,MATCH(#REF!,#REF!,0)-1,0,COUNTIF(#REF!,#REF!),1)</definedName>
    <definedName name="专用设备名称" localSheetId="15">OFFSET(#REF!,MATCH(#REF!,#REF!,0)-1,0,COUNTIF(#REF!,#REF!),1)</definedName>
    <definedName name="专用设备名称" localSheetId="11">OFFSET(#REF!,MATCH(#REF!,#REF!,0)-1,0,COUNTIF(#REF!,#REF!),1)</definedName>
    <definedName name="专用设备名称" localSheetId="12">OFFSET(#REF!,MATCH(#REF!,#REF!,0)-1,0,COUNTIF(#REF!,#REF!),1)</definedName>
    <definedName name="专用设备名称" localSheetId="8">OFFSET(#REF!,MATCH(#REF!,#REF!,0)-1,0,COUNTIF(#REF!,#REF!),1)</definedName>
    <definedName name="专用设备名称">OFFSET(#REF!,MATCH(#REF!,#REF!,0)-1,0,COUNTIF(#REF!,#REF!),1)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<sst xmlns="http://schemas.openxmlformats.org/spreadsheetml/2006/main" count="10895" uniqueCount="784">
  <si>
    <t>序号</t>
  </si>
  <si>
    <t>零件包名称</t>
  </si>
  <si>
    <t>线束零件号</t>
  </si>
  <si>
    <t>零件名称</t>
  </si>
  <si>
    <t>临时图纸号</t>
  </si>
  <si>
    <t>正式图纸号</t>
  </si>
  <si>
    <t>客户PCR号</t>
  </si>
  <si>
    <t>内部ECN号</t>
  </si>
  <si>
    <t>对应样线订单</t>
  </si>
  <si>
    <t>变更履历</t>
  </si>
  <si>
    <t>更改时间</t>
  </si>
  <si>
    <t>备注</t>
  </si>
  <si>
    <t>E281</t>
  </si>
  <si>
    <t>直流母线总成</t>
  </si>
  <si>
    <t>50mm²屏蔽镀锡铜包铝硅胶铝导线（FHLALR2GCCAATB2G/50.0/橙）导线用量由1.54m变更为1.59m；
16OR橙色编织套管（SCS2165A016）套管用量由1m变更为1.15m;
橙色布基胶带(LY5016019-OR2)布基胶带用量由4m变更为4.6m;
塑料支架E281-HB-04，数据变更，用量不变；
金属支架E281-ZJ-06，数据变更，用量不变；
新增4PCS 橡胶件 E281-XJ-09；</t>
  </si>
  <si>
    <t>2025.12.29</t>
  </si>
  <si>
    <t>与报价BOM差异</t>
  </si>
  <si>
    <t>1、50mm²屏蔽镀锡铜包铝硅胶铝导线（FHLALR2GCCAATB2G/50.0/橙）变更为35mm²屏蔽镀锡铜包铝导线，导线用量不变；
2、安费诺连接器总成型号：
HVPC2P1600FT550-NH-P010变更为HVPC2P1600FT535-NH-P010
IPT2PFS050-S02P010变更为IPT2PFS035-S02P010
3、不带胶-热缩管型号变更：
HS-125(2X)N20-30变更为HS-125(3X) 18-30，用量不变；</t>
  </si>
  <si>
    <t>2026.01.04</t>
  </si>
  <si>
    <t>降线径</t>
  </si>
  <si>
    <t>50mm²屏蔽镀锡铜包铝硅胶铝导线（FHLALR2GCCAATB2G/50.0/橙）导线用量由1.37m变更为1.41m；
16OR橙色编织套管（SCS2165A016）套管用量由0.85m变更为0.97m;
橙色布基胶带(LY5016019-OR2)布基胶带用量由4m变更为4.6m;
塑料支架E281-HB-03，数据变更，用量不变；
金属支架E281-ZJ-06，数据变更，用量不变；
新增4PCS 橡胶件 E281-XJ-09；</t>
  </si>
  <si>
    <t>1、50mm²屏蔽镀锡铜包铝硅胶铝导线（FHLALR2GCCAATB2G/50.0/橙）变更为35mm²屏蔽镀锡铜包铝导线，导线用量不变；
2、安费诺连接器总成型号：
HVPC2P1600FV550-NH-P010变更为HVPC2P1600FV535-NH-P010
IPT2PFS050-S02P010变更为IPT2PFS035-S02P010
3、不带胶-热缩管型号变更：
HS-125(2X)N20-30变更为HS-125(3X) 18-30，用量不变；</t>
  </si>
  <si>
    <t>安费诺连接器HVPC2P1600FV535-NH-P010
HVPC2P1600FV-15-P010 挡板_黑色  料号更改为HVPC2P1600FV-15P010，用量不变
HVPC2P1600FV-06-35-P010 外屏蔽环 料号更改为HVPC2P1600FV-06-35P010，用量不变
HVPC2P1600FV-12-35-P010 密封圈-黑色 料号更改为HVPC2P1600FV-12-35P010，用量不变
HVPC2P1600FV-11-35-P010 线卡-黑色 料号更改为HVPC2P1600FV-11-35P010，用量不变
HVPC2P1600FV-10-35-P010 尾盖-橙色 料号更改为HVPC2P1600FV-10-35P010，用量不变</t>
  </si>
  <si>
    <t>2026.02.05</t>
  </si>
  <si>
    <t>50mm²屏蔽镀锡铜包铝硅胶铝导线（FHLALR2GCCAATB2G/50.0/橙）导线用量由1.9m变更为1.96m；
16OR橙色编织套管（SCS2165A016）套管用量由1.5m变更为1.52m;
橙色布基胶带(LY5016019-OR2)布基胶带用量由4m变更为4.6m;
塑料支架E281-HB-03，数据变更，用量不变；
金属支架E281-ZJ-06，数据变更，用量不变；
新增4PCS 橡胶件 E281-XJ-09；</t>
  </si>
  <si>
    <t>1.删除2PCS MS11-XJ-05；
2.增加2PCS E281-XJ-06，E281-XJ-06用量由2PCS变为4PCS；</t>
  </si>
  <si>
    <t>前驱直流母线</t>
  </si>
  <si>
    <t>50mm²屏蔽镀锡铜包铝硅胶铝导线 FHLALR2GCCAATB2G/50.0/橙变更为35mm²屏蔽镀锡铜包铝硅胶铜导线 FHLR2GCCAATB2G/35.0/橙，用量不变，供应商改为鑫宏业/斯普乐。</t>
  </si>
  <si>
    <t>2025.11.11</t>
  </si>
  <si>
    <t>E281-ZJ-09、E281-ZJ-10 金属支架外形变更，用量不变</t>
  </si>
  <si>
    <t>2025.12.4</t>
  </si>
  <si>
    <t>35方屏蔽铜包铝导线-FHLR2GCCAATB2G/35.0/橙导线用量由2.4m变为2.43m;
16OR橙色编织套管（SCS2165A016）套管用量由1.95m变更为2.01m;
塑料支架E281-HB-05，数据变更，用量不变；
金属支架E281-ZJ-10，数据变更，用量不变；
扎带绳111-00563用量由4PC变更为6PC；</t>
  </si>
  <si>
    <t>2025.12.31</t>
  </si>
  <si>
    <t>1、35mm²屏蔽镀锡铜包铝硅胶铜导线（FHLR2GCCAATB2G/35.0/橙）变更为25mm²屏蔽镀锡铜包铝硅胶铜导线（FHLR2GCCAATB2G/25.0/橙），导线用量不变；
2、安费诺连接器总成型号：
HVPC2P1600FT535-NH-P010变更为HVPC2P1600FT525-NH-P010
IPT2P35P001-P010变更为IPT2P25P001-P010
3、IPT端子型号变更
3-2177380-1变更为1-2177380-1；
4、不带胶-热缩管型号变更：
HS-125(2X)N20-30变更为HS-125(3X) 18-30，用量不变；</t>
  </si>
  <si>
    <t>1.SCS2165A016（A04101476）变更为SCS2165A013（A04101537），套管用量不变；</t>
  </si>
  <si>
    <t>2026.03.02</t>
  </si>
  <si>
    <t>内部VAVE</t>
  </si>
  <si>
    <t>扎带绳111-00563用量由4PC变更为7PC。</t>
  </si>
  <si>
    <t>2026.03.08</t>
  </si>
  <si>
    <t>电动压缩机线束总成</t>
  </si>
  <si>
    <t>YGC1612-EV-P2PNA2-6连接器更改为YGC1612-EV-PW2PNA2-4连接器，删除原有散件，用量不变。</t>
  </si>
  <si>
    <t>4.0mm²屏蔽镀锡铜包铝交联铝导线（FHLALR91XCCAATB91X/4.0/橙）导线用量由1.5m变更为1.59m;
橙色布基胶带(LY5016019-OR2)橙色布基胶带用量由0.4m变更为1.2m;
删除1PCS M6竖置螺柱卡PP9122201（A06101666）;
删除1PCS M6抬高螺柱卡PP9114201（A06003890）；
增加1PCS 7*12竖向杉树卡PP9118501（A06004939）；
增加1PCS T5抬高螺柱卡156-03490（A06101040）；
亚化 PVC胶带由P111W0192510002变更为P111W0192510003，用量不变；</t>
  </si>
  <si>
    <t>增加1PCS小扎带 111-00563；
增加1PCS橡胶件 E281-XJ-09；
YGC1612-EV-PW2PNA2-4连接器型号变为YGC1612-EV-P2PWNA1-4，连接器散件按照永贵提供的资料更新</t>
  </si>
  <si>
    <t>4.0mm²屏蔽镀锡铜包铝交联铝导线（FHLALR91XCCAATB91X/4.0/橙）导线用量由2.2m变更为2.72m;
橙色布基胶带(LY5016019-OR2)橙色布基胶带用量由0.4m变更为1.2m;
增加垫圈E281-XJ-10，1PCS；
分线器总成型号由F02-372011-110变更为F02-372011-111；
亚化 PVC胶带由P111W0192510002变更为P111W0192510003，用量不变；
删除1PCS M6抬高螺柱卡PP9114201（A06003890）；
增加1PCS T5抬高螺柱卡156-03490（A06101040）；</t>
  </si>
  <si>
    <t>增加1PCS小扎带 111-00563；
橡胶件 E281-XJ-10变更为E281-XJ-09，用量不变；
删除2PCS热缩管 HS-125 7.0-20；
橙色布基胶带LY5016019-OR2用量增加0.05m；
YGC1612-EV-PW2PNA2-4连接器型号变为YGC1612-EV-P2PWNA1-4，连接器散件按照永贵提供的资料更新</t>
  </si>
  <si>
    <t>4.0mm²屏蔽镀锡铜包铝交联铝导线（FHLALR91XCCAATB91X/4.0/橙）导线用量由2.31m变更为2.53m;
橙色布基胶带(LY5016019-OR2)橙色布基胶带用量由0.4m变更为1.2m;
增加垫圈E281-XJ-10，1PCS；
分线器总成型号由F02-372011-110变更为F02-372011-111；
亚化 PVC胶带由P111W0192510002变更为P111W0192510003，用量不变；
删除1PCS M6抬高螺柱卡PP9114201（A06003890）；
增加1PCS T5抬高螺柱卡156-03490（A06101040）；</t>
  </si>
  <si>
    <t>2025.12.20</t>
  </si>
  <si>
    <t>1. 新增E281-HB-06塑料支架、E281-ZJ-11金属支架，用量为1PCS；
2. LY5016019-OR2橙色布基胶带用量由0.6m增加为1m；
3. PP9104320箭头扎带数量由4PCS减少为3PCS；
4. 删除PP9121201管架卡扣；
5. 新增111-00563扎带绳，用量为2PCS。</t>
  </si>
  <si>
    <t>12OR橙色波纹管（LG3305D012B）波纹管用量由0.8m变更为0.82m;
塑料支架E281-HB-06，数据变更，用量不变；
金属支架E281-ZJ-11，数据变更，用量不变；
亚化 PVC胶带由P111W0192510002变更为P111W0192510003，用量不变；</t>
  </si>
  <si>
    <t>金属支架E281-ZJ-11变为塑料支架E281-HB-10；
7*12箭头卡扣PP9104320数量由3PCS变为2PCS；
扎带绳111-00563数量由2PCS变为3PCS</t>
  </si>
  <si>
    <t>组合式充电插座线束总成</t>
  </si>
  <si>
    <t>1. 更新充电插座2523328-1 散件料号；
2. 更新低压插件1-2438787-1散件料号；
3. 更新低压插件1-2355517-5散件料号；
4.删除电子锁低压插件805-122-541，新增电子锁低压插件5-965906-5；
5.更新直流HVSPC2P1900FS112和交流HVC2PG263UFSW106-NH高压插件散件；
6.亚化 PVC胶带由P111W0192510002变更为P111W0192510003，用量不变；
7.删除塑料支架1PCS E281-HB-01和1 PCS E281-HB-02，增加1 PCS塑料支架E281-HB-07；
8.新增1 PCS橡胶件E281-XJ-11；
9.删除1 PCS M8箭头卡扣PP9108401，新增1PCS M6.5箭头卡扣126-00177；
10.删除 1PCS M5螺柱卡扣PP9123801，新增1PCS M6侧置螺柱卡PP9120801；
11.扎带绳扎带绳数量由7PCS变更为9PCS；
12.删除3 PCS 扎带绳108-00150，新增3PCS 扎带绳111-00580；
13.新增1PCS 隔线扎带绳PP9127401；</t>
  </si>
  <si>
    <t>1、充电插座电子锁拉绳料号由2518993-3/4变更为2518993-4
2、更新低压插件5-2385463-1的散件信息
3、热缩管变更
删除2PCS带胶-热缩管10106880；
新增2PCS带胶-热缩管-黑色HDGW 12-30；
新增4PCS不带胶-热缩管-黑色HS-125(3X) 9-30；
新增1PCS带胶-热缩管-透明HDGW 6-30；</t>
  </si>
  <si>
    <t>1、111-00563数量由9PCS变更为4PCS；
2、111-00580数量由3PCS变更为4PCS；
3、电子锁低压连接器总成2298159-1，端子型号由965906-1变更为5-965906-1，用量不变
4、6方接地线 FHL91X/6.0/黄绿用量增加0.03m；
5、0.5方低压线由黑色变为不同颜色；
6、LG3305D012B变更为LG3305R010B，用量不变；
备注：按照客户要求3孔橡胶件需要配合国内外做兼容，由于国内AC线为2根6方，国外AC线为4根（2根5方，2根2.5方），国内AC线采用10OR波纹管，国外AC线采用编织套管。
7、7*12箭头扎带PP9104320用量由2PCS变为3PCS；
8、删除1PCS一字卡PP9220301；
9、111-00563用量由9PCS变为4PCS；
10、111-00580用量由3PCS变为4PCS；
11、橡胶件E281-XJ-11变更为E281-XJ-09；
12.删除4PCS不带胶热缩管HS-125(3X) 9-30；</t>
  </si>
  <si>
    <t>1.带胶热缩管-透明由长春海达HDGW 6-30变更为双宇DPHS12-X0-5.75/1.27-L30（A04101758），用量不变；
2.防水泥由6211015110AL变更为CH101-1.5*19*100，用量不变；——防水泥暂无验证长度先不变更，待工艺验证后更改BOM；</t>
  </si>
  <si>
    <t>2026.02.25</t>
  </si>
  <si>
    <t>内部VAVE待实施</t>
  </si>
  <si>
    <t>橙色PVC胶带P111W0192510003用量由4.5米减少为3米；
增加黑色PVC胶带P111W1192510003，用量1.5米；</t>
  </si>
  <si>
    <t>低压线上使用黑色PVC胶带</t>
  </si>
  <si>
    <t>1. 更新充电插座2523328-1 散件料号；
2. 更新低压插件1-2438787-1散件料号；
3. 更新低压插件1-2355517-5散件料号；
4.删除电子锁低压插件805-122-541，新增电子锁低压插件5-965906-5；
5.更新直流HVSPC2P1900FS112和交流HVC2PG263UFSW106-NH高压插件散件；
6.亚化 PVC胶带由P111W0192510002变更为P111W0192510003，用量不变；
7.删除塑料支架1PCS E281-HB-01和1 PCS E281-HB-02，增加1 PCS塑料支架E281-HB-07；
8.新增1 PCS橡胶件E281-XJ-11；
9.删除1 PCS M8箭头卡扣PP9108401，新增1PCS M6.5箭头卡扣126-00177；
10.删除 1PCS M5螺柱卡扣PP9123801，新增1PCS M6侧置螺柱卡PP9120801；
11.扎带绳扎带绳数量由9PCS变更为11PCS；
12.删除3 PCS 扎带绳108-00150，新增3PCS 扎带绳111-00580；
13.新增1PCS 隔线扎带绳PP9127401；</t>
  </si>
  <si>
    <t>1、111-00563数量由9PCS变更为4PCS；
2、111-00580数量由3PCS变更为4PCS；
3、电子锁低压连接器总成2298159-1，端子型号由965906-1变更为5-965906-1，用量不变
4、6方接地线 FHL91X/6.0/黄绿用量增加0.03m；
5、0.5方低压线由黑色变为不同颜色；
6、LG3305D012B变更为LG3305R010B，用量不变；
备注：按照客户要求3孔橡胶件需要配合国内外做兼容，由于国内AC线为2根6方，国外AC线为4根（2根5方，2根2.5方），国内AC线采用10OR波纹管，国外AC线采用编织套管。
7、7*12箭头扎带PP9104320用量由2PCS变为3PCS；
8、删除1PCS一字卡PP9220301；
9、111-00563用量由11PCS变为6PCS；
10、111-00580用量由3PCS变为4PCS；
11、橡胶件E281-XJ-11变更为E281-XJ-09；
12.删除4PCS不带胶热缩管HS-125(3X) 9-30；</t>
  </si>
  <si>
    <t>★</t>
  </si>
  <si>
    <t>若有其他方案推荐,经评估可行后可更新至K列</t>
  </si>
  <si>
    <t>组件描述</t>
  </si>
  <si>
    <t>物料名称（英文/中文）</t>
  </si>
  <si>
    <t>用量</t>
  </si>
  <si>
    <t>单位</t>
  </si>
  <si>
    <t>单价(CU=7.2)</t>
  </si>
  <si>
    <t>单位铜重</t>
  </si>
  <si>
    <t>铜重</t>
  </si>
  <si>
    <t>供应商名称</t>
  </si>
  <si>
    <t>产地</t>
  </si>
  <si>
    <t>SAP号</t>
  </si>
  <si>
    <t>HVPC2P1600FT5-NH-MP010</t>
  </si>
  <si>
    <t>HVPC2P1600FT-09P010</t>
  </si>
  <si>
    <t>HVPC2P1600FV-15P010</t>
  </si>
  <si>
    <t>HVPC2P1600FV-06-35P010</t>
  </si>
  <si>
    <t>HVC2P80FS1-47P010</t>
  </si>
  <si>
    <t>HVPC2P1600FV-12-35P010</t>
  </si>
  <si>
    <t>HVPC2P1600FV-11-35P010</t>
  </si>
  <si>
    <t>HVPC2P1600FV-10-35P010</t>
  </si>
  <si>
    <t>N022525276C</t>
  </si>
  <si>
    <t>IPT2PFS035-GA-01P010</t>
  </si>
  <si>
    <t>IPT2PFS-S01-35P010</t>
  </si>
  <si>
    <t>IPT2PFS-S02-35P010</t>
  </si>
  <si>
    <t>IPT2PFS-M04-35P010</t>
  </si>
  <si>
    <t>IPT2PFS-R02-35P010</t>
  </si>
  <si>
    <t>IPT2PFS-M05-35P010</t>
  </si>
  <si>
    <t>HS-125(3X) 18-30</t>
  </si>
  <si>
    <t>FHLALR2GCCAATB2G/35.0/橙</t>
  </si>
  <si>
    <t>SCS2165A016</t>
  </si>
  <si>
    <t>LY5016019-OR2</t>
  </si>
  <si>
    <t>E281-HB-04</t>
  </si>
  <si>
    <t>E281-ZJ-06</t>
  </si>
  <si>
    <t>E281-XJ-06</t>
  </si>
  <si>
    <t>E281-XJ-09</t>
  </si>
  <si>
    <t>111-00563</t>
  </si>
  <si>
    <t>X1-BQ-01 标签140x30mm</t>
  </si>
  <si>
    <t>HVPC2P1600FV5-NH-M-P010</t>
  </si>
  <si>
    <t>HVPC2P1600FV-09-P010</t>
  </si>
  <si>
    <t>HVPC2P1800FS-11-25G-P010</t>
  </si>
  <si>
    <t>E281-HB-03</t>
  </si>
  <si>
    <t>E281-ZJ-07</t>
  </si>
  <si>
    <t>HVPC2P1600FV-06-25P010</t>
  </si>
  <si>
    <t>HVPC2P1800FS-11-25P010</t>
  </si>
  <si>
    <t>HVPC2P1600FV-12-25P010</t>
  </si>
  <si>
    <t>HVPC2P1600FV-11-25P010</t>
  </si>
  <si>
    <t>HVPC2P1600FV-10-25P010</t>
  </si>
  <si>
    <t>1-2177380-1</t>
  </si>
  <si>
    <t>IPT3P-01-06</t>
  </si>
  <si>
    <t>IPT3P-01-19</t>
  </si>
  <si>
    <t>IPT3P-01-20</t>
  </si>
  <si>
    <t>IPT3P-01-21</t>
  </si>
  <si>
    <t>IPT2PP-01-01</t>
  </si>
  <si>
    <t>IPT3P-01-18</t>
  </si>
  <si>
    <t>IPT3P-01-16</t>
  </si>
  <si>
    <t>FHLR2GCCAATB2G/25.0/橙</t>
  </si>
  <si>
    <t>SCS2165A013</t>
  </si>
  <si>
    <t>E281-HB-05</t>
  </si>
  <si>
    <t>E281-ZJ-08</t>
  </si>
  <si>
    <t>E281-ZJ-09</t>
  </si>
  <si>
    <t>E281-ZJ-10</t>
  </si>
  <si>
    <t>E281-XJ-07</t>
  </si>
  <si>
    <t>E281-XJ-08</t>
  </si>
  <si>
    <t>108-00150</t>
  </si>
  <si>
    <t>2509744-1</t>
  </si>
  <si>
    <t>2508246-1</t>
  </si>
  <si>
    <t>2474445-5</t>
  </si>
  <si>
    <t>1-2350495-3</t>
  </si>
  <si>
    <t>2519472-1</t>
  </si>
  <si>
    <t>2474450-5</t>
  </si>
  <si>
    <t>2474448-5</t>
  </si>
  <si>
    <t>113990002546</t>
  </si>
  <si>
    <t>113020602561</t>
  </si>
  <si>
    <t>113029800652</t>
  </si>
  <si>
    <t>114069807127</t>
  </si>
  <si>
    <t>114022500495</t>
  </si>
  <si>
    <t>114022500492</t>
  </si>
  <si>
    <t>114050501799</t>
  </si>
  <si>
    <t>114050502508</t>
  </si>
  <si>
    <t>114069806819</t>
  </si>
  <si>
    <t>114069807132</t>
  </si>
  <si>
    <t>FHLALR91XCCAATB91X/4.0/橙/AL8</t>
  </si>
  <si>
    <t>LG3305D012B</t>
  </si>
  <si>
    <t>P111W0192510003</t>
  </si>
  <si>
    <t>PP9118501</t>
  </si>
  <si>
    <t>156-03490</t>
  </si>
  <si>
    <t>PP9109401</t>
  </si>
  <si>
    <t>112030109557</t>
  </si>
  <si>
    <t>115490007801</t>
  </si>
  <si>
    <t>113990001502</t>
  </si>
  <si>
    <t>F02-372010-B04</t>
  </si>
  <si>
    <t>F02-372010-G01</t>
  </si>
  <si>
    <t>F02-372010-03H</t>
  </si>
  <si>
    <t>F02-372010-B06</t>
  </si>
  <si>
    <t>F02-372010-05H</t>
  </si>
  <si>
    <t>F02-372010-B07</t>
  </si>
  <si>
    <t>F02-372010-06H</t>
  </si>
  <si>
    <t>F02-372010-04H</t>
  </si>
  <si>
    <t>F11-001-000082</t>
  </si>
  <si>
    <t>F02-372010-G04</t>
  </si>
  <si>
    <t>F02-372010-B08</t>
  </si>
  <si>
    <t>PP9108801</t>
  </si>
  <si>
    <t>1-2509498-1</t>
  </si>
  <si>
    <t>2350478-3</t>
  </si>
  <si>
    <t>2481575-2</t>
  </si>
  <si>
    <t>2404135-2</t>
  </si>
  <si>
    <t>1-2310469-5</t>
  </si>
  <si>
    <t>E281-HB-06</t>
  </si>
  <si>
    <t>E281-HB-10</t>
  </si>
  <si>
    <t>PP9104320</t>
  </si>
  <si>
    <t>2519063-1</t>
  </si>
  <si>
    <t>2490531-6</t>
  </si>
  <si>
    <t>2521766-1</t>
  </si>
  <si>
    <t>2495482-6</t>
  </si>
  <si>
    <t>2521057-1</t>
  </si>
  <si>
    <t>2411162-9</t>
  </si>
  <si>
    <t>2403723-6</t>
  </si>
  <si>
    <t>2403722-7</t>
  </si>
  <si>
    <t>2406408-1</t>
  </si>
  <si>
    <t>2406406-1</t>
  </si>
  <si>
    <t>2517495-1</t>
  </si>
  <si>
    <t>2519345-1</t>
  </si>
  <si>
    <t>2500438-1</t>
  </si>
  <si>
    <t>2499861-1</t>
  </si>
  <si>
    <t>2483376-2</t>
  </si>
  <si>
    <t>2518993-4</t>
  </si>
  <si>
    <t>2333692-1</t>
  </si>
  <si>
    <t>2333693-1</t>
  </si>
  <si>
    <t>1-2438787-1</t>
  </si>
  <si>
    <t>7-2435189-1</t>
  </si>
  <si>
    <t>5-2435022-1</t>
  </si>
  <si>
    <t>1-2355517-5</t>
  </si>
  <si>
    <t>5-2435306-1</t>
  </si>
  <si>
    <t>2298159-1</t>
  </si>
  <si>
    <t>5-965906-1</t>
  </si>
  <si>
    <t>5-2385463-1</t>
  </si>
  <si>
    <t>2377023-2</t>
  </si>
  <si>
    <t>2377789-2</t>
  </si>
  <si>
    <t>2377665-4</t>
  </si>
  <si>
    <t>963142-1</t>
  </si>
  <si>
    <t>2377665-3</t>
  </si>
  <si>
    <t>963143-1</t>
  </si>
  <si>
    <t>BH4309802</t>
  </si>
  <si>
    <t>HVSPC2P1900FS1-M</t>
  </si>
  <si>
    <t>HVPC2P1900FS-05</t>
  </si>
  <si>
    <t>HVPC2P1900FV-08</t>
  </si>
  <si>
    <t>HVPC2P1900FV-0985</t>
  </si>
  <si>
    <t>HVSPC2P1900FF-09120</t>
  </si>
  <si>
    <t>HVSPC2P1900FF-07120</t>
  </si>
  <si>
    <t>HVC2PG263FSW1-M-NH-P010</t>
  </si>
  <si>
    <t>N022525343C-P010</t>
  </si>
  <si>
    <t>HVC2P63FS-10-0902-P010</t>
  </si>
  <si>
    <t>HVC2P63UFS-21-0306-P010</t>
  </si>
  <si>
    <t>HVC2P63UFS-22-0306-P010</t>
  </si>
  <si>
    <t>K03006773</t>
  </si>
  <si>
    <t>K03005541</t>
  </si>
  <si>
    <t>HDGW 12-30</t>
  </si>
  <si>
    <t>DPHS12-X0-5.75/1.27-L30</t>
  </si>
  <si>
    <t>FHLALR2G/120.0/橙</t>
  </si>
  <si>
    <t>FHLAL91X/6.0/橙/AL8</t>
  </si>
  <si>
    <t>FHL91X/6.0/黄绿</t>
  </si>
  <si>
    <t>FHL91X/5.0/黄绿</t>
  </si>
  <si>
    <t>FLRY-B/0.5/棕兰</t>
  </si>
  <si>
    <t>FLRY-B/0.5/棕</t>
  </si>
  <si>
    <t>FLRY-B/0.5/兰黄</t>
  </si>
  <si>
    <t>FLRY-B/0.5/红</t>
  </si>
  <si>
    <t>FLRY-B/0.5/黑</t>
  </si>
  <si>
    <t>FLRY-B/0.5/兰</t>
  </si>
  <si>
    <t>FLRY-B/0.5/黄黑</t>
  </si>
  <si>
    <t>FLRY-B/0.5/白</t>
  </si>
  <si>
    <t>FLRY-B/0.5/黄</t>
  </si>
  <si>
    <t>FLRY-B/0.5/黑白</t>
  </si>
  <si>
    <t>FLRY-B/0.5/黄白</t>
  </si>
  <si>
    <t>FLRY-B/0.5/红白</t>
  </si>
  <si>
    <t>FLRY-B/0.5/绿白</t>
  </si>
  <si>
    <t>FLRY-B/0.5/绿黑</t>
  </si>
  <si>
    <t>FLRY-B/0.5/粉</t>
  </si>
  <si>
    <t>FLRY-B/0.5/紫白</t>
  </si>
  <si>
    <t>LG3305R010B</t>
  </si>
  <si>
    <t>SCS2165A019</t>
  </si>
  <si>
    <t>LY5016019</t>
  </si>
  <si>
    <t>P111W1192510003</t>
  </si>
  <si>
    <t>6211015110AL</t>
  </si>
  <si>
    <t>E281-HB-07</t>
  </si>
  <si>
    <t>E281-ZJ-01</t>
  </si>
  <si>
    <t>E281-ZJ-02</t>
  </si>
  <si>
    <t>E281-ZJ-03</t>
  </si>
  <si>
    <t>E281-ZJ-04</t>
  </si>
  <si>
    <t>E281-XJ-01</t>
  </si>
  <si>
    <t>E281-XJ-02</t>
  </si>
  <si>
    <t>E281-XJ-03</t>
  </si>
  <si>
    <t>E281-XJ-04</t>
  </si>
  <si>
    <t>126-00177</t>
  </si>
  <si>
    <t>PP9122201</t>
  </si>
  <si>
    <t>PP9120801</t>
  </si>
  <si>
    <t>PP9117701</t>
  </si>
  <si>
    <t>111-00580</t>
  </si>
  <si>
    <t>PP9127401</t>
  </si>
  <si>
    <t>HVSPC2P1900FV1-M</t>
  </si>
  <si>
    <t>HVPC2P1900FV-06</t>
  </si>
  <si>
    <t>E281-ZJ-05</t>
  </si>
  <si>
    <t>E281-XJ-05</t>
  </si>
  <si>
    <t>配置信息和用量 (Feature &amp; Take Rate)</t>
  </si>
  <si>
    <t>E281国内项目</t>
  </si>
  <si>
    <t>CM010_E281_启航版_R
WD_LHD_CN
标配</t>
  </si>
  <si>
    <t>CM010_E281_启航版_R
WD_LHD_CN
选配</t>
  </si>
  <si>
    <t>CM015_E281_探索版+远航版_R
WD_LHD_CN
标配</t>
  </si>
  <si>
    <t>CM015_E281_探索版+远航版_R
WD_LHD_CN
选配</t>
  </si>
  <si>
    <t>CM030_E281_星舰版_R
WD_LHD_CN
标配</t>
  </si>
  <si>
    <t>CM030_E281_星舰版_R
WD_LHD_CN
选配</t>
  </si>
  <si>
    <t>2026/2/14
63.8两驱不带PTC</t>
  </si>
  <si>
    <t>2026/2/14
75.2两驱不带PTC</t>
  </si>
  <si>
    <t>2月14日汇总</t>
  </si>
  <si>
    <t>2026/3/10
75.2两驱不带PTC</t>
  </si>
  <si>
    <t>2026/3/10
75.2四驱</t>
  </si>
  <si>
    <t>2026/3/10
63.8</t>
  </si>
  <si>
    <t>2026/3/10
52.4</t>
  </si>
  <si>
    <t>3月10日汇总</t>
  </si>
  <si>
    <t>零件号</t>
  </si>
  <si>
    <t>适配导线</t>
  </si>
  <si>
    <t>配置</t>
  </si>
  <si>
    <t>标配/选配</t>
  </si>
  <si>
    <t>52.4
不带PTC
2驱
标配</t>
  </si>
  <si>
    <t>52.4
带PTC
2驱
选配</t>
  </si>
  <si>
    <t>63.8
不带PTC
2驱
标配</t>
  </si>
  <si>
    <t>63.8
带PTC
2驱
选配</t>
  </si>
  <si>
    <t>75.2
不带PTC
2驱
标配</t>
  </si>
  <si>
    <t>75.2
带PTC
2驱
选配</t>
  </si>
  <si>
    <t>75.2
不带PTC
4驱
标配</t>
  </si>
  <si>
    <t>图示</t>
  </si>
  <si>
    <t>高压线束</t>
  </si>
  <si>
    <t>35mm²屏蔽硅胶铝导线（屏蔽层镀锡铜包铝）</t>
  </si>
  <si>
    <t>S</t>
  </si>
  <si>
    <t>4.0mm²屏蔽镀锡铜包铝交联铝导线</t>
  </si>
  <si>
    <t>52.4/63.8/75.2不带PTC</t>
  </si>
  <si>
    <t>52.4带PTC</t>
  </si>
  <si>
    <t>O</t>
  </si>
  <si>
    <t>63.8/75.2带PTC</t>
  </si>
  <si>
    <t>75.2四驱</t>
  </si>
  <si>
    <t>120mm²非屏蔽硅胶铝导线
6mm²非屏蔽铝导线
6mm²非屏蔽黄绿铜导线
5mm²非屏蔽黄绿铜导线</t>
  </si>
  <si>
    <t>前驱直流母线总成</t>
  </si>
  <si>
    <t>25mm²屏蔽硅胶铜导线（屏蔽层镀锡铜包铝）</t>
  </si>
  <si>
    <t>NO.</t>
  </si>
  <si>
    <t>Function
功能</t>
  </si>
  <si>
    <t>Part Number
零件号</t>
  </si>
  <si>
    <t>Part Name
零件名称</t>
  </si>
  <si>
    <t>Semi-Finished
是否半成品</t>
  </si>
  <si>
    <t>Wire NO.
回路号</t>
  </si>
  <si>
    <t>PIN</t>
  </si>
  <si>
    <t>OPTION</t>
  </si>
  <si>
    <t>SPEC
规格</t>
  </si>
  <si>
    <t>Quantity
数量</t>
  </si>
  <si>
    <t>Unit
单位</t>
  </si>
  <si>
    <t>Remark</t>
  </si>
  <si>
    <t>其他备注</t>
  </si>
  <si>
    <t>备注差异原因</t>
  </si>
  <si>
    <t>确认C列与O列物料型号是否一致</t>
  </si>
  <si>
    <t>确认J列与U列用量是否一致</t>
  </si>
  <si>
    <t>HVPC2P1600FT535-NH-P010
接电池端
适配2*35mm²屏蔽铜包铝硅胶铝导线</t>
  </si>
  <si>
    <t>护套（145度反装 A键位）</t>
  </si>
  <si>
    <t>N</t>
  </si>
  <si>
    <t>A02105032</t>
  </si>
  <si>
    <t>PCS</t>
  </si>
  <si>
    <t>安费诺</t>
  </si>
  <si>
    <t>客户指定</t>
  </si>
  <si>
    <t>插头端子-单粒焊接</t>
  </si>
  <si>
    <t>A03103389</t>
  </si>
  <si>
    <t>挡板_黑色</t>
  </si>
  <si>
    <t>A02104375</t>
  </si>
  <si>
    <t>挡板</t>
  </si>
  <si>
    <t>插头外屏蔽环</t>
  </si>
  <si>
    <t>A03103387</t>
  </si>
  <si>
    <t>插头屏蔽内环</t>
  </si>
  <si>
    <t>A03103388</t>
  </si>
  <si>
    <t>插头线束密封圈</t>
  </si>
  <si>
    <t>A02105020</t>
  </si>
  <si>
    <t>插头线卡</t>
  </si>
  <si>
    <t>A02105018</t>
  </si>
  <si>
    <t>插头尾盖</t>
  </si>
  <si>
    <t>A02105019</t>
  </si>
  <si>
    <t>IPT2PFS035-S02P010（安费诺）
接电驱端
适配2*35mm²屏蔽铜包铝硅胶铝导线</t>
  </si>
  <si>
    <t>焊接端子-70</t>
  </si>
  <si>
    <t>A03103440</t>
  </si>
  <si>
    <t>/</t>
  </si>
  <si>
    <t>主体组合件</t>
  </si>
  <si>
    <t>A02102660</t>
  </si>
  <si>
    <t>压接屏蔽内环-35</t>
  </si>
  <si>
    <t>A03101954</t>
  </si>
  <si>
    <t>压接屏蔽外环-35/50</t>
  </si>
  <si>
    <t>A03101953</t>
  </si>
  <si>
    <t>屏蔽固定件-16/25/35</t>
  </si>
  <si>
    <t>A02102662</t>
  </si>
  <si>
    <t>IPT2PFS-MO4-35P010</t>
  </si>
  <si>
    <t>相同物料，建SAP号时物料更正
物料型号MO4和M04的差异</t>
  </si>
  <si>
    <t>密封圈-35</t>
  </si>
  <si>
    <t>A02102663</t>
  </si>
  <si>
    <t>尾盖-35</t>
  </si>
  <si>
    <t>A02105144</t>
  </si>
  <si>
    <t>HVPC2P1600FV535-NH-P010
接电池端
适配2*35mm²屏蔽铜包铝硅胶铝导线</t>
  </si>
  <si>
    <t>护套-90度-反装-CODE A</t>
  </si>
  <si>
    <t>A02105143</t>
  </si>
  <si>
    <t>焊接端子-镀银</t>
  </si>
  <si>
    <t>A03103438</t>
  </si>
  <si>
    <t>HVPC2P1600FV-15-P010</t>
  </si>
  <si>
    <t>安费诺提供的两款连接器规格书中挡板使用的物料型号不同，因系统内内部物料统一使用不带-的料号</t>
  </si>
  <si>
    <t>HVPC2P1600FV-06-35-P010</t>
  </si>
  <si>
    <t>安费诺提供的两款连接器规格书中屏蔽环使用的物料型号不同，内部物料统一使用不带-的料号</t>
  </si>
  <si>
    <t>外屏蔽环</t>
  </si>
  <si>
    <t>内屏蔽环</t>
  </si>
  <si>
    <t>A03103437</t>
  </si>
  <si>
    <t>密封圈-黑色</t>
  </si>
  <si>
    <t>HVPC2P1600FV-12-35-P010</t>
  </si>
  <si>
    <t>线卡-黑色</t>
  </si>
  <si>
    <t>HVPC2P1600FV-11-35-P010</t>
  </si>
  <si>
    <t>尾盖-橙色</t>
  </si>
  <si>
    <t>HVPC2P1600FV-10-35-P010</t>
  </si>
  <si>
    <t>HVPC2P1600FT525-NH-P010
接电池端
适配2*25mm²屏蔽铜包铝硅胶铜导线</t>
  </si>
  <si>
    <t>A03103410</t>
  </si>
  <si>
    <t>A03103409</t>
  </si>
  <si>
    <t>A02105062</t>
  </si>
  <si>
    <t>A02105060</t>
  </si>
  <si>
    <t>A02105061</t>
  </si>
  <si>
    <t>IPT 压接端子</t>
  </si>
  <si>
    <t>A03000392</t>
  </si>
  <si>
    <t>泰科</t>
  </si>
  <si>
    <t>TE</t>
  </si>
  <si>
    <t>IPT2P25P001-P010（安费诺 不含端子）
接电驱端
适配2*25mm²屏蔽铜包铝硅胶铜导线</t>
  </si>
  <si>
    <t>特殊屏蔽件</t>
  </si>
  <si>
    <t>A02030991</t>
  </si>
  <si>
    <t>25mm2 屏蔽外环</t>
  </si>
  <si>
    <t>A03103408</t>
  </si>
  <si>
    <t>25mm2 屏蔽内环</t>
  </si>
  <si>
    <t>A03103407</t>
  </si>
  <si>
    <t>护套密封圈</t>
  </si>
  <si>
    <t>A02030990</t>
  </si>
  <si>
    <t>护套主体</t>
  </si>
  <si>
    <t>A02031898</t>
  </si>
  <si>
    <t>25mm2 线密封圈</t>
  </si>
  <si>
    <t>A02105058</t>
  </si>
  <si>
    <t>25mm2 尾盖</t>
  </si>
  <si>
    <t>A02105059</t>
  </si>
  <si>
    <t>2521188-1
（泰科，取消互锁，工具解锁）
接ACCM端
适配4mm²屏蔽铜包铝交联铝导线</t>
  </si>
  <si>
    <t>护套</t>
  </si>
  <si>
    <t>A02105029</t>
  </si>
  <si>
    <t>链式-焊接端子</t>
  </si>
  <si>
    <t>A03102426</t>
  </si>
  <si>
    <t>A02104232</t>
  </si>
  <si>
    <t>A03103031</t>
  </si>
  <si>
    <t>A03032325</t>
  </si>
  <si>
    <t>A02105028</t>
  </si>
  <si>
    <t>密封圈</t>
  </si>
  <si>
    <t>尾盖</t>
  </si>
  <si>
    <t>A02104233</t>
  </si>
  <si>
    <t>YGC1612-EV-P2PWNA1-4
135度角度出线
（永贵带50A保险，取消互锁，工具解锁）
接电池端
适配4mm²屏蔽铜包铝交联铝导线</t>
  </si>
  <si>
    <t>YGC1612-EV-P2PWNA1插头组件</t>
  </si>
  <si>
    <t>A02105150</t>
  </si>
  <si>
    <t>永贵</t>
  </si>
  <si>
    <t>YGC1612-EV-P2PWNA1-4
135度角度出线
（永贵带50A保险，取消互锁，工具解锁）
接电池端
适配2*4mm²屏蔽铜包铝交联铝导线</t>
  </si>
  <si>
    <t>文本格式不一致</t>
  </si>
  <si>
    <t>5.8×0.8WABOO3-(T40-T60)SW孔端子组件-链式</t>
  </si>
  <si>
    <t>A03103441</t>
  </si>
  <si>
    <t>5.8×0.8WAS002-(T40-T60)SW针端子组件-链式</t>
  </si>
  <si>
    <t>A03103442</t>
  </si>
  <si>
    <t>YG1612垫片</t>
  </si>
  <si>
    <t>A02105348</t>
  </si>
  <si>
    <t>永贵资料更新增加一颗垫片</t>
  </si>
  <si>
    <t>YG1467屏蔽件-外-4</t>
  </si>
  <si>
    <t>A03103443</t>
  </si>
  <si>
    <t>YG1467屏蔽件-内-4</t>
  </si>
  <si>
    <t>A03103444</t>
  </si>
  <si>
    <t>YGEV2-1封线体-13.9</t>
  </si>
  <si>
    <t>A02101178</t>
  </si>
  <si>
    <t>YG1612-1封线体-Ф3.9</t>
  </si>
  <si>
    <t>A02105146</t>
  </si>
  <si>
    <t>Ф6.7尾盖(黑)</t>
  </si>
  <si>
    <t>A02105148</t>
  </si>
  <si>
    <t>Ф6尾盖1(黑)</t>
  </si>
  <si>
    <t>A02105147</t>
  </si>
  <si>
    <t>YGC1176D-EV-S(2+2)PT
YG1176D（永贵，取消互锁，工具解锁）
接PTC
适配2*4mm²屏蔽铜包铝交联铝导线</t>
  </si>
  <si>
    <t>YGC1176D-EV-S(2+2)PT插头</t>
  </si>
  <si>
    <t>A02105343</t>
  </si>
  <si>
    <t>永贵护套新开发最初没有料号</t>
  </si>
  <si>
    <t>A03103445</t>
  </si>
  <si>
    <t>YG1176D（永贵，取消互锁，工具解锁）
接PTC
适配2*4mm²屏蔽铜包铝交联铝导线</t>
  </si>
  <si>
    <t>Ф6尾盖组件</t>
  </si>
  <si>
    <t>A02105149</t>
  </si>
  <si>
    <t>F02-372011-111
二分四分线器
适配6*4mm²屏蔽铜包铝交联铝导线</t>
  </si>
  <si>
    <t>左尾盖</t>
  </si>
  <si>
    <t>A02104778</t>
  </si>
  <si>
    <t>八达</t>
  </si>
  <si>
    <t>A02104777</t>
  </si>
  <si>
    <t>屏蔽环</t>
  </si>
  <si>
    <t>A03103293</t>
  </si>
  <si>
    <t>上内壳体</t>
  </si>
  <si>
    <t>A02105137</t>
  </si>
  <si>
    <t>上屏蔽罩</t>
  </si>
  <si>
    <t>A02105136</t>
  </si>
  <si>
    <t>下内壳体</t>
  </si>
  <si>
    <t>A02105139</t>
  </si>
  <si>
    <t>下屏蔽罩</t>
  </si>
  <si>
    <t>A02105138</t>
  </si>
  <si>
    <t>A03103292</t>
  </si>
  <si>
    <t>A05100590</t>
  </si>
  <si>
    <t>A02105134</t>
  </si>
  <si>
    <t>A02105135</t>
  </si>
  <si>
    <t>1-2509498-1
（TE，取消互锁，工具解锁）
接PTC
适配4mm²屏蔽铜包铝交联铝导线</t>
  </si>
  <si>
    <t>A02104830</t>
  </si>
  <si>
    <r>
      <rPr>
        <sz val="11"/>
        <color theme="1"/>
        <rFont val="微软雅黑"/>
        <charset val="134"/>
      </rPr>
      <t>1-2509498-1
（TE，取消互锁，工具解锁）
接PTC
适配4mm²屏蔽铜包铝交联铝导线
TE总成号是</t>
    </r>
    <r>
      <rPr>
        <sz val="11"/>
        <color rgb="FFFF0000"/>
        <rFont val="微软雅黑"/>
        <charset val="134"/>
      </rPr>
      <t>2521928-1</t>
    </r>
    <r>
      <rPr>
        <sz val="11"/>
        <color theme="1"/>
        <rFont val="微软雅黑"/>
        <charset val="134"/>
      </rPr>
      <t xml:space="preserve"> CODE A</t>
    </r>
  </si>
  <si>
    <t>A03031396</t>
  </si>
  <si>
    <t>开口-垫片</t>
  </si>
  <si>
    <t>A02101462</t>
  </si>
  <si>
    <t>A02103713</t>
  </si>
  <si>
    <t>A02033357</t>
  </si>
  <si>
    <t>PEVC-040-P42A-004-W
（菲尼克斯带，取消互锁，工具解锁）
接电驱
适配4mm²屏蔽铜包铝交联铝导线</t>
  </si>
  <si>
    <t>护套-插头半成品</t>
  </si>
  <si>
    <t>A02105026</t>
  </si>
  <si>
    <t>菲尼克斯</t>
  </si>
  <si>
    <t>焊接端子</t>
  </si>
  <si>
    <t>A03103392</t>
  </si>
  <si>
    <t>屏蔽外环</t>
  </si>
  <si>
    <t>A03103390</t>
  </si>
  <si>
    <t>4方屏蔽内环</t>
  </si>
  <si>
    <t>A03103391</t>
  </si>
  <si>
    <t>4方线束密封圈(红色)</t>
  </si>
  <si>
    <t>A02105023</t>
  </si>
  <si>
    <t>4方线束尾盖(红色)</t>
  </si>
  <si>
    <t>A02105024</t>
  </si>
  <si>
    <t>菲尼克斯的尾盖单耗不一致，实际应为4个</t>
  </si>
  <si>
    <t>4方盲堵(红色)</t>
  </si>
  <si>
    <t>A02105022</t>
  </si>
  <si>
    <t>2523328-1
组合式充电插座(带电子锁，防尘盖)
DC：120mm²非屏蔽硅胶铝导线
AC：6mm²非屏蔽铝导线
DC接地：6mm²非屏蔽黄绿铜导线
AC接地：5mm²非屏蔽黄绿铜导线</t>
  </si>
  <si>
    <t>防尘盖组件</t>
  </si>
  <si>
    <t>A02105132</t>
  </si>
  <si>
    <t>法兰盘面板</t>
  </si>
  <si>
    <t>A05100638</t>
  </si>
  <si>
    <t>直流壳体组件</t>
  </si>
  <si>
    <t>A05100637</t>
  </si>
  <si>
    <t>DC-焊接端子组件</t>
  </si>
  <si>
    <t>A03103436</t>
  </si>
  <si>
    <t>DC-PE-压接端子</t>
  </si>
  <si>
    <t>A05100556</t>
  </si>
  <si>
    <t>密封圈-DC-焊接端子</t>
  </si>
  <si>
    <t>A02104529</t>
  </si>
  <si>
    <t>PE线密封圈</t>
  </si>
  <si>
    <t>A02104531</t>
  </si>
  <si>
    <t>PE尾盖</t>
  </si>
  <si>
    <t>A02104533</t>
  </si>
  <si>
    <t>DC线密封圈</t>
  </si>
  <si>
    <t>A02105133</t>
  </si>
  <si>
    <t>DC尾盖</t>
  </si>
  <si>
    <t>A02105131</t>
  </si>
  <si>
    <t>交流壳体组件</t>
  </si>
  <si>
    <t>A05100636</t>
  </si>
  <si>
    <t>AC+AC-PE焊接端子</t>
  </si>
  <si>
    <t>A03103175</t>
  </si>
  <si>
    <t>密封圈-AC+AC-PE焊接端子</t>
  </si>
  <si>
    <t>A02104528</t>
  </si>
  <si>
    <t>AC+PE尾盖</t>
  </si>
  <si>
    <t>A05100560</t>
  </si>
  <si>
    <t>电子锁</t>
  </si>
  <si>
    <t>A05100635</t>
  </si>
  <si>
    <t>电子锁拉绳</t>
  </si>
  <si>
    <t>A05100634</t>
  </si>
  <si>
    <t>M3.5螺栓</t>
  </si>
  <si>
    <t>A07003208</t>
  </si>
  <si>
    <t>M5螺栓</t>
  </si>
  <si>
    <t>A07003209</t>
  </si>
  <si>
    <t>1-2438787-1
DC 8PIN低压信号连接器
适配8*0.5mm²线</t>
  </si>
  <si>
    <t>DC端低压插件-8pin</t>
  </si>
  <si>
    <t>A02100365</t>
  </si>
  <si>
    <t>低压线端子-链式压接</t>
  </si>
  <si>
    <t>A03033043</t>
  </si>
  <si>
    <t>低压线防水栓</t>
  </si>
  <si>
    <t>A03100681</t>
  </si>
  <si>
    <t>1-2355517-5
AC 6PIN低压信号连接器,
6#不使用
适配5*0.5方单芯铜导线</t>
  </si>
  <si>
    <t>AC端低压插件-5pin</t>
  </si>
  <si>
    <t>A02034551</t>
  </si>
  <si>
    <t>1-2355517-5
AC 6PIN低压信号连接器,1pin使用盲堵
适配5*0.5方单芯铜导线</t>
  </si>
  <si>
    <t>盲堵</t>
  </si>
  <si>
    <t>A02101106</t>
  </si>
  <si>
    <t>2298159-1
电子锁低压连接器总成
适配4*0.5mm²单芯铜导线</t>
  </si>
  <si>
    <t>电子锁低压插件-4pin</t>
  </si>
  <si>
    <t>A02033733</t>
  </si>
  <si>
    <t>5-965906-5
电子锁低压连接器总成
适配4*0.5mm²单芯铜导线</t>
  </si>
  <si>
    <t>5-965906-5</t>
  </si>
  <si>
    <t>TE充电座更新电子锁低压护套型号</t>
  </si>
  <si>
    <t>A03011123</t>
  </si>
  <si>
    <t>电子锁低压端子-链式压接</t>
  </si>
  <si>
    <t>A03030931</t>
  </si>
  <si>
    <t>965906-1</t>
  </si>
  <si>
    <t>TE回复965906-1已EOP，实际需要使用5-965906-1</t>
  </si>
  <si>
    <t>A03103174</t>
  </si>
  <si>
    <t>5-2385463-1
低压inline连接器总成，22pin使用16pin
4#8#13#15#16#22#不使用
适配16*0.5mm²单芯铜导线</t>
  </si>
  <si>
    <t>护套塑壳</t>
  </si>
  <si>
    <t>A02101947</t>
  </si>
  <si>
    <r>
      <rPr>
        <sz val="11"/>
        <color theme="1"/>
        <rFont val="微软雅黑"/>
        <charset val="134"/>
      </rPr>
      <t>T</t>
    </r>
    <r>
      <rPr>
        <sz val="11"/>
        <color theme="1"/>
        <rFont val="微软雅黑"/>
        <charset val="134"/>
      </rPr>
      <t>E</t>
    </r>
  </si>
  <si>
    <t>0.64型端子</t>
  </si>
  <si>
    <t>A03033091</t>
  </si>
  <si>
    <t>1.2型端子</t>
  </si>
  <si>
    <t>A03033363</t>
  </si>
  <si>
    <t>防水栓（非1/8/15/22）-0.64型端子使用</t>
  </si>
  <si>
    <t>A03033097</t>
  </si>
  <si>
    <t>防水栓（1/8/15/22）-0.64型端子使用</t>
  </si>
  <si>
    <t>A03030849</t>
  </si>
  <si>
    <t>盲栓（非1/8/15/22）-1.2型端子使用</t>
  </si>
  <si>
    <t>A02034386</t>
  </si>
  <si>
    <t>盲栓（1/8/15/22）-1.2型端子使用</t>
  </si>
  <si>
    <t>A02031363</t>
  </si>
  <si>
    <t>箭头扎带卡花</t>
  </si>
  <si>
    <t>A06100441</t>
  </si>
  <si>
    <t>博昊</t>
  </si>
  <si>
    <t>HVSPC2P1900FS112
快充连接器（直流）
适配2*120mm²非屏蔽硅胶铝导线
ESOW：HVSPC2P1900FS112（安费诺，120方非屏蔽、CodeA、带互锁、180°正插）
3D数据：Code A0 180度
安费诺提供资料：180度</t>
  </si>
  <si>
    <t>护套-正插Code A0-180度</t>
  </si>
  <si>
    <t>A02105129</t>
  </si>
  <si>
    <r>
      <rPr>
        <sz val="11"/>
        <rFont val="微软雅黑"/>
        <charset val="134"/>
      </rPr>
      <t>HVSPC2P1900FS112
快充连接器（直流）
适配2*120mm²非屏蔽硅胶铝导线
ESOW：HVSPC2P1900FS112（安费诺，120方非屏蔽、CodeA、带互锁、</t>
    </r>
    <r>
      <rPr>
        <sz val="11"/>
        <color rgb="FFFF0000"/>
        <rFont val="微软雅黑"/>
        <charset val="134"/>
      </rPr>
      <t>180°</t>
    </r>
    <r>
      <rPr>
        <sz val="11"/>
        <rFont val="微软雅黑"/>
        <charset val="134"/>
      </rPr>
      <t xml:space="preserve">正插）
3D数据：Code A0 </t>
    </r>
    <r>
      <rPr>
        <sz val="11"/>
        <color rgb="FFFF0000"/>
        <rFont val="微软雅黑"/>
        <charset val="134"/>
      </rPr>
      <t>180度</t>
    </r>
    <r>
      <rPr>
        <sz val="11"/>
        <rFont val="微软雅黑"/>
        <charset val="134"/>
      </rPr>
      <t xml:space="preserve">
安费诺提供资料：</t>
    </r>
    <r>
      <rPr>
        <sz val="11"/>
        <color rgb="FFFF0000"/>
        <rFont val="微软雅黑"/>
        <charset val="134"/>
      </rPr>
      <t>180度</t>
    </r>
  </si>
  <si>
    <t>端子</t>
  </si>
  <si>
    <t>A03103435</t>
  </si>
  <si>
    <t>密封圈挡板</t>
  </si>
  <si>
    <t>A02104536</t>
  </si>
  <si>
    <t>120mm²密封圈</t>
  </si>
  <si>
    <t>A02105127</t>
  </si>
  <si>
    <t>120mm²线夹</t>
  </si>
  <si>
    <t>A02105130</t>
  </si>
  <si>
    <t>120mm²后盖</t>
  </si>
  <si>
    <t>A02105125</t>
  </si>
  <si>
    <t>HVC2PG263UFSW106-NH
慢充连接器（交流）
适配2*6mm²非屏蔽铝导线
（安费诺，取消互锁，工具解锁，6方非屏蔽铝线，超声波焊接）</t>
  </si>
  <si>
    <t>插头组件Code A 无高压互锁</t>
  </si>
  <si>
    <t>A02104803</t>
  </si>
  <si>
    <t>6.3母端子(2.5-6mm²)</t>
  </si>
  <si>
    <t>A03101971</t>
  </si>
  <si>
    <t>HVC2P63-02线束密封圈 白色</t>
  </si>
  <si>
    <t>A02105128</t>
  </si>
  <si>
    <t>HVC2P63插头06非屏蔽线卡 紫色</t>
  </si>
  <si>
    <t>A02105123</t>
  </si>
  <si>
    <t>HVC2P63插头06非屏蔽后盖 紫色</t>
  </si>
  <si>
    <t>A02105126</t>
  </si>
  <si>
    <t>HVSPC2P1900FV112
快充连接器（直流）
适配2*120mm²非屏蔽硅胶铝导线
ESOW：HVSPC2P1900FV112（安费诺，120方非屏蔽、CodeA、带互锁、90°正插）
3D数据：Code A0 90度
安费诺提供资料：180度</t>
  </si>
  <si>
    <t>护套-正插Code A0-90度</t>
  </si>
  <si>
    <t>A02105124</t>
  </si>
  <si>
    <r>
      <rPr>
        <sz val="11"/>
        <rFont val="微软雅黑"/>
        <charset val="134"/>
      </rPr>
      <t>HVSPC2P1900FV112
快充连接器（直流）
适配2*120mm²非屏蔽硅胶铝导线
ESOW：HVSPC2P1900FV112（安费诺，120方非屏蔽、CodeA、带互锁、90°正插）
3D数据：Code A0 90度
安费诺提供资料：</t>
    </r>
    <r>
      <rPr>
        <sz val="11"/>
        <color rgb="FFFF0000"/>
        <rFont val="微软雅黑"/>
        <charset val="134"/>
      </rPr>
      <t>180度</t>
    </r>
  </si>
  <si>
    <t>A03103434</t>
  </si>
  <si>
    <t>HVPC2P1900FV‐0985</t>
  </si>
  <si>
    <t>物料型号一致，区别在于字符“-”的中英文状态</t>
  </si>
  <si>
    <t>HVSPC2P1900FF‐09120</t>
  </si>
  <si>
    <t>HVSPC2P1900FF‐07120</t>
  </si>
  <si>
    <t>AC接地端子</t>
  </si>
  <si>
    <t>A03103446</t>
  </si>
  <si>
    <t>丰迪</t>
  </si>
  <si>
    <t>DC接地端子</t>
  </si>
  <si>
    <t>A03101932</t>
  </si>
  <si>
    <t>总成号</t>
  </si>
  <si>
    <t>物料名称/零件名称</t>
  </si>
  <si>
    <t>是否半成品</t>
  </si>
  <si>
    <t>物料型号/SAP</t>
  </si>
  <si>
    <t>回路</t>
  </si>
  <si>
    <t>数量</t>
  </si>
  <si>
    <t>供应商</t>
  </si>
  <si>
    <t>不带胶-热缩管</t>
  </si>
  <si>
    <t>A04102622</t>
  </si>
  <si>
    <t>长春海达</t>
  </si>
  <si>
    <t>35mm²屏蔽镀锡铜包铝硅胶铝导线</t>
  </si>
  <si>
    <t>A01103420</t>
  </si>
  <si>
    <t>M</t>
  </si>
  <si>
    <t>太平洋</t>
  </si>
  <si>
    <t>16OR橙色编织套管</t>
  </si>
  <si>
    <t>A04101476</t>
  </si>
  <si>
    <t>骏鼎达</t>
  </si>
  <si>
    <t>橙色布基胶带</t>
  </si>
  <si>
    <t>A04101159</t>
  </si>
  <si>
    <t>联益</t>
  </si>
  <si>
    <t>塑料支架（带2个衬套）</t>
  </si>
  <si>
    <t>A06102155</t>
  </si>
  <si>
    <t>上海程达</t>
  </si>
  <si>
    <t>金属支架</t>
  </si>
  <si>
    <t>A06102146</t>
  </si>
  <si>
    <t>华凯</t>
  </si>
  <si>
    <t>橡胶件</t>
  </si>
  <si>
    <t>A04102659</t>
  </si>
  <si>
    <t>A04102661</t>
  </si>
  <si>
    <t>扎带绳</t>
  </si>
  <si>
    <t>A06010012</t>
  </si>
  <si>
    <t>海尔曼太通</t>
  </si>
  <si>
    <t>产品标签</t>
  </si>
  <si>
    <t>洪众</t>
  </si>
  <si>
    <t>A06102157</t>
  </si>
  <si>
    <t>A06102145</t>
  </si>
  <si>
    <t>原沿用MS11-XJ-05 2PCS改为E281-XJ-06</t>
  </si>
  <si>
    <t>25mm²屏蔽镀锡铜包铝硅胶铜导线</t>
  </si>
  <si>
    <t>A01103233</t>
  </si>
  <si>
    <t>鑫宏业</t>
  </si>
  <si>
    <t>13OR橙色编织套管</t>
  </si>
  <si>
    <t>A04101537</t>
  </si>
  <si>
    <t>A06102154</t>
  </si>
  <si>
    <t>A06102148</t>
  </si>
  <si>
    <t>贵龙</t>
  </si>
  <si>
    <t>A06102144</t>
  </si>
  <si>
    <t>A06102143</t>
  </si>
  <si>
    <t>A04102664</t>
  </si>
  <si>
    <t>A04102663</t>
  </si>
  <si>
    <t>A06100602</t>
  </si>
  <si>
    <t>A01103226</t>
  </si>
  <si>
    <t>12OR橙色波纹管</t>
  </si>
  <si>
    <t>A04101161</t>
  </si>
  <si>
    <t>橙色PVC胶带</t>
  </si>
  <si>
    <t>A04101791</t>
  </si>
  <si>
    <t>亚化</t>
  </si>
  <si>
    <t>新增</t>
  </si>
  <si>
    <t>7*12竖向杉树卡</t>
  </si>
  <si>
    <t>A06004939</t>
  </si>
  <si>
    <t>上海众安</t>
  </si>
  <si>
    <t>T5抬高螺柱卡</t>
  </si>
  <si>
    <t>A06101040</t>
  </si>
  <si>
    <t>M6杉树卡扣</t>
  </si>
  <si>
    <t>A06003888</t>
  </si>
  <si>
    <t>F02-372011-111
总成SAP号：A02105443
二分四分线器
适配6*4mm²屏蔽铜包铝交联铝导线</t>
  </si>
  <si>
    <t>7*12加高箭头扎带</t>
  </si>
  <si>
    <t>A06010236</t>
  </si>
  <si>
    <t>原E281-XJ-10</t>
  </si>
  <si>
    <t>塑料支架（带1个衬套）</t>
  </si>
  <si>
    <t>A06102156</t>
  </si>
  <si>
    <t>金属支架E281-ZJ-11</t>
  </si>
  <si>
    <t>塑料支架（带卡扣）</t>
  </si>
  <si>
    <t>A06102206</t>
  </si>
  <si>
    <t>7*12箭头扎带</t>
  </si>
  <si>
    <t>A06101606</t>
  </si>
  <si>
    <t>防水栓（1/8/15/22）-1.2型端子使用</t>
  </si>
  <si>
    <t>盲栓（非1/8/15/22）-0.64型端子使用</t>
  </si>
  <si>
    <t>AC-PE和DC-PE热缩管</t>
  </si>
  <si>
    <t>带胶-热缩管-黑色</t>
  </si>
  <si>
    <t>A04102221</t>
  </si>
  <si>
    <t>电子锁低压线并线焊接热缩</t>
  </si>
  <si>
    <t>带胶-热缩管-透明</t>
  </si>
  <si>
    <t>A04101758</t>
  </si>
  <si>
    <t>双宇</t>
  </si>
  <si>
    <t>120mm²单芯非屏蔽铝导线</t>
  </si>
  <si>
    <t>A01101891</t>
  </si>
  <si>
    <t>6mm²单芯非屏蔽铝导线</t>
  </si>
  <si>
    <t>A01103404</t>
  </si>
  <si>
    <t>6mm²单芯铜导线</t>
  </si>
  <si>
    <t>A01102926</t>
  </si>
  <si>
    <t>5mm²单芯铜导线</t>
  </si>
  <si>
    <t>A01103405</t>
  </si>
  <si>
    <t>0.5低压导线</t>
  </si>
  <si>
    <t>A01011830</t>
  </si>
  <si>
    <t>福斯</t>
  </si>
  <si>
    <t>A01011832</t>
  </si>
  <si>
    <t>A01011805</t>
  </si>
  <si>
    <t>A01011755</t>
  </si>
  <si>
    <t>A01011796</t>
  </si>
  <si>
    <t>A01011808</t>
  </si>
  <si>
    <t>A01011774</t>
  </si>
  <si>
    <t>A01011749</t>
  </si>
  <si>
    <t>A01011771</t>
  </si>
  <si>
    <t>A01011792</t>
  </si>
  <si>
    <t>A01011769</t>
  </si>
  <si>
    <t>A01011754</t>
  </si>
  <si>
    <t>A01011780</t>
  </si>
  <si>
    <t>A01011786</t>
  </si>
  <si>
    <t>A01000221</t>
  </si>
  <si>
    <t>A01011813</t>
  </si>
  <si>
    <t>10OR橙色波纹管</t>
  </si>
  <si>
    <t>A04102623</t>
  </si>
  <si>
    <t>19OR橙色编织套管</t>
  </si>
  <si>
    <t>A04101671</t>
  </si>
  <si>
    <t>黑色布基胶带</t>
  </si>
  <si>
    <t>A04030943</t>
  </si>
  <si>
    <t>黑色PVC胶带</t>
  </si>
  <si>
    <t>A04102407</t>
  </si>
  <si>
    <t>防水泥</t>
  </si>
  <si>
    <t>A04010396</t>
  </si>
  <si>
    <t>DSG</t>
  </si>
  <si>
    <t>塑料护板</t>
  </si>
  <si>
    <t>A06102153</t>
  </si>
  <si>
    <t>A06102152</t>
  </si>
  <si>
    <t>A06102151</t>
  </si>
  <si>
    <t>A06102150</t>
  </si>
  <si>
    <t>A06102149</t>
  </si>
  <si>
    <t>A04102665</t>
  </si>
  <si>
    <t>A04102662</t>
  </si>
  <si>
    <t>A04102667</t>
  </si>
  <si>
    <t>A04102666</t>
  </si>
  <si>
    <t>原E281-XJ-11</t>
  </si>
  <si>
    <t>M6.5箭头卡扣</t>
  </si>
  <si>
    <t>A06004365</t>
  </si>
  <si>
    <t>M6立置螺柱卡</t>
  </si>
  <si>
    <t>A06101666</t>
  </si>
  <si>
    <t>M6侧置螺柱卡</t>
  </si>
  <si>
    <t>A06004924</t>
  </si>
  <si>
    <t>A06004922</t>
  </si>
  <si>
    <t>A06000221</t>
  </si>
  <si>
    <t>隔线扎带绳</t>
  </si>
  <si>
    <t>A06101064</t>
  </si>
  <si>
    <t>A06102147</t>
  </si>
  <si>
    <t>A04102660</t>
  </si>
  <si>
    <t>Version
版本</t>
  </si>
  <si>
    <r>
      <rPr>
        <b/>
        <sz val="11"/>
        <color rgb="FFFFFFFF"/>
        <rFont val="Consolas"/>
        <charset val="134"/>
      </rPr>
      <t xml:space="preserve">Draw No.
</t>
    </r>
    <r>
      <rPr>
        <b/>
        <sz val="11"/>
        <color rgb="FFFFFFFF"/>
        <rFont val="宋体"/>
        <charset val="134"/>
      </rPr>
      <t>图纸号</t>
    </r>
  </si>
  <si>
    <t>entry name
项目名称</t>
  </si>
  <si>
    <t>Harness number
零件号</t>
  </si>
  <si>
    <t>Harness Name
零件名称</t>
  </si>
  <si>
    <t>Draw Version
图纸版本</t>
  </si>
  <si>
    <t>Creat Date
报价日期</t>
  </si>
  <si>
    <t>Recent AEM
最新AEM</t>
  </si>
  <si>
    <t>Total Wire
总回路数</t>
  </si>
  <si>
    <t>Total Wire length
总导线长度</t>
  </si>
  <si>
    <t>Total Connector
总护套数</t>
  </si>
  <si>
    <t>Total Terminal
总端子数</t>
  </si>
  <si>
    <t>V01</t>
  </si>
  <si>
    <r>
      <rPr>
        <b/>
        <sz val="11"/>
        <color rgb="FFFFFFFF"/>
        <rFont val="Consolas"/>
        <charset val="134"/>
      </rPr>
      <t xml:space="preserve">Part Number
</t>
    </r>
    <r>
      <rPr>
        <b/>
        <sz val="11"/>
        <color rgb="FFFFFFFF"/>
        <rFont val="宋体"/>
        <charset val="134"/>
      </rPr>
      <t>零件号</t>
    </r>
  </si>
  <si>
    <r>
      <rPr>
        <b/>
        <sz val="11"/>
        <color rgb="FFFFFFFF"/>
        <rFont val="Consolas"/>
        <charset val="134"/>
      </rPr>
      <t xml:space="preserve">Part Name
</t>
    </r>
    <r>
      <rPr>
        <b/>
        <sz val="11"/>
        <color rgb="FFFFFFFF"/>
        <rFont val="宋体"/>
        <charset val="134"/>
      </rPr>
      <t>零件名称</t>
    </r>
  </si>
  <si>
    <r>
      <rPr>
        <b/>
        <sz val="11"/>
        <color rgb="FFFFFFFF"/>
        <rFont val="Consolas"/>
        <charset val="134"/>
      </rPr>
      <t xml:space="preserve">Quantity
</t>
    </r>
    <r>
      <rPr>
        <b/>
        <sz val="11"/>
        <color rgb="FFFFFFFF"/>
        <rFont val="宋体"/>
        <charset val="134"/>
      </rPr>
      <t>数量</t>
    </r>
  </si>
  <si>
    <t>Other-Remark
其他备注</t>
  </si>
  <si>
    <t>Sub-Part Number
半成品号</t>
  </si>
  <si>
    <t>Sub-Part Name
半成品名称</t>
  </si>
  <si>
    <t>Sub-Part Quantity
半成品数量</t>
  </si>
  <si>
    <t>Sub-Part Unit
单位</t>
  </si>
  <si>
    <r>
      <rPr>
        <b/>
        <sz val="11"/>
        <color rgb="FFFFFFFF"/>
        <rFont val="Consolas"/>
        <charset val="134"/>
      </rPr>
      <t xml:space="preserve">Wire NO.
</t>
    </r>
    <r>
      <rPr>
        <b/>
        <sz val="11"/>
        <color rgb="FFFFFFFF"/>
        <rFont val="宋体"/>
        <charset val="134"/>
      </rPr>
      <t>回路号</t>
    </r>
  </si>
  <si>
    <t>黄色报价数据</t>
  </si>
  <si>
    <t>橙色正式数据</t>
  </si>
  <si>
    <r>
      <rPr>
        <b/>
        <sz val="11"/>
        <color rgb="FFFFFFFF"/>
        <rFont val="Consolas"/>
        <charset val="134"/>
      </rPr>
      <t xml:space="preserve">Function
</t>
    </r>
    <r>
      <rPr>
        <b/>
        <sz val="11"/>
        <color rgb="FFFFFFFF"/>
        <rFont val="宋体"/>
        <charset val="134"/>
      </rPr>
      <t>功能</t>
    </r>
  </si>
  <si>
    <r>
      <rPr>
        <b/>
        <sz val="11"/>
        <color rgb="FFFFFFFF"/>
        <rFont val="Consolas"/>
        <charset val="134"/>
      </rPr>
      <t xml:space="preserve">Semi-Finished
</t>
    </r>
    <r>
      <rPr>
        <b/>
        <sz val="11"/>
        <color rgb="FFFFFFFF"/>
        <rFont val="宋体"/>
        <charset val="134"/>
      </rPr>
      <t>是否半成品</t>
    </r>
  </si>
  <si>
    <t>开线尺寸未验证</t>
  </si>
  <si>
    <r>
      <rPr>
        <b/>
        <sz val="11"/>
        <color rgb="FFFFFFFF"/>
        <rFont val="Consolas"/>
        <charset val="134"/>
      </rPr>
      <t xml:space="preserve">Total Terminal
</t>
    </r>
    <r>
      <rPr>
        <b/>
        <sz val="11"/>
        <color rgb="FFFFFFFF"/>
        <rFont val="宋体"/>
        <charset val="134"/>
      </rPr>
      <t>总端子数</t>
    </r>
  </si>
  <si>
    <t>Draw No.
图纸号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</si>
</sst>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\ [$€-1];[Red]\-#,##0\ [$€-1]"/>
    <numFmt numFmtId="177" formatCode="0_)"/>
    <numFmt numFmtId="178" formatCode="#,##0.00_);[Red]\(#,##0.00\)"/>
    <numFmt numFmtId="179" formatCode="0.00_ "/>
    <numFmt numFmtId="180" formatCode="0.00_);[Red]\(0.00\)"/>
    <numFmt numFmtId="181" formatCode="0_);[Red]\(0\)"/>
    <numFmt numFmtId="182" formatCode="0.0_);[Red]\(0.0\)"/>
  </numFmts>
  <fonts count="57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name val="微软雅黑"/>
      <charset val="134"/>
    </font>
    <font>
      <sz val="11"/>
      <color indexed="8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134"/>
    </font>
    <font>
      <b/>
      <sz val="11"/>
      <color rgb="FFFFFFFF"/>
      <name val="Consolas"/>
      <charset val="134"/>
    </font>
    <font>
      <sz val="11"/>
      <color theme="1"/>
      <name val="Calibri"/>
      <charset val="134"/>
    </font>
    <font>
      <sz val="28"/>
      <color rgb="FFFF0000"/>
      <name val="等线"/>
      <charset val="134"/>
      <scheme val="minor"/>
    </font>
    <font>
      <sz val="9"/>
      <color rgb="FF1F2329"/>
      <name val="Arial"/>
      <charset val="134"/>
    </font>
    <font>
      <sz val="14"/>
      <color rgb="FF1F2329"/>
      <name val="Calibri"/>
      <charset val="134"/>
    </font>
    <font>
      <sz val="14"/>
      <color rgb="FF1F2329"/>
      <name val="宋体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sz val="12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b/>
      <sz val="10"/>
      <color theme="1"/>
      <name val="等线"/>
      <charset val="134"/>
      <scheme val="minor"/>
    </font>
    <font>
      <b/>
      <sz val="10"/>
      <color theme="1"/>
      <name val="微软雅黑"/>
      <charset val="134"/>
    </font>
    <font>
      <b/>
      <sz val="11"/>
      <color rgb="FFFF0000"/>
      <name val="等线"/>
      <charset val="134"/>
      <scheme val="minor"/>
    </font>
    <font>
      <sz val="12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34"/>
    </font>
    <font>
      <sz val="10"/>
      <name val="Arial"/>
      <charset val="134"/>
    </font>
    <font>
      <sz val="12"/>
      <name val="宋体"/>
      <charset val="134"/>
    </font>
    <font>
      <sz val="11"/>
      <color rgb="FF000000"/>
      <name val="等线"/>
      <charset val="134"/>
      <scheme val="minor"/>
    </font>
    <font>
      <sz val="10"/>
      <color indexed="8"/>
      <name val="Arial"/>
      <charset val="134"/>
    </font>
    <font>
      <sz val="10"/>
      <name val="Andale Mono"/>
      <charset val="134"/>
    </font>
    <font>
      <sz val="11"/>
      <color indexed="8"/>
      <name val="等线"/>
      <charset val="134"/>
      <scheme val="minor"/>
    </font>
    <font>
      <sz val="10"/>
      <color indexed="8"/>
      <name val="Avenir Next"/>
      <charset val="134"/>
    </font>
    <font>
      <sz val="11"/>
      <color rgb="FF000000"/>
      <name val="等线"/>
      <charset val="134"/>
    </font>
    <font>
      <u/>
      <sz val="12"/>
      <color indexed="12"/>
      <name val="宋体"/>
      <charset val="134"/>
    </font>
    <font>
      <u/>
      <sz val="11"/>
      <color theme="10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2"/>
      <name val="Times New Roman"/>
      <charset val="134"/>
    </font>
    <font>
      <sz val="10"/>
      <name val="MS Sans Serif"/>
      <charset val="134"/>
    </font>
    <font>
      <sz val="10"/>
      <name val="Helv"/>
      <charset val="134"/>
    </font>
    <font>
      <b/>
      <sz val="11"/>
      <color rgb="FFFFFFFF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845881527146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5" tint="0.799768059327982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6" tint="0.799768059327982"/>
        <bgColor indexed="64"/>
      </patternFill>
    </fill>
    <fill>
      <patternFill patternType="solid">
        <fgColor theme="6" tint="0.79985961485641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theme="7" tint="0.79985961485641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9" tint="0.799768059327982"/>
        <bgColor indexed="64"/>
      </patternFill>
    </fill>
    <fill>
      <patternFill patternType="solid">
        <fgColor theme="9" tint="0.7998596148564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4">
    <xf numFmtId="176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3" borderId="11" applyNumberFormat="0" applyAlignment="0" applyProtection="0">
      <alignment vertical="center"/>
    </xf>
    <xf numFmtId="0" fontId="31" fillId="14" borderId="12" applyNumberFormat="0" applyAlignment="0" applyProtection="0">
      <alignment vertical="center"/>
    </xf>
    <xf numFmtId="0" fontId="32" fillId="14" borderId="11" applyNumberFormat="0" applyAlignment="0" applyProtection="0">
      <alignment vertical="center"/>
    </xf>
    <xf numFmtId="0" fontId="33" fillId="15" borderId="13" applyNumberFormat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177" fontId="41" fillId="0" borderId="0"/>
    <xf numFmtId="176" fontId="42" fillId="0" borderId="0"/>
    <xf numFmtId="176" fontId="43" fillId="0" borderId="0"/>
    <xf numFmtId="176" fontId="0" fillId="43" borderId="0" applyNumberFormat="0" applyBorder="0" applyAlignment="0" applyProtection="0">
      <alignment vertical="center"/>
    </xf>
    <xf numFmtId="176" fontId="0" fillId="44" borderId="0" applyNumberFormat="0" applyBorder="0" applyAlignment="0" applyProtection="0">
      <alignment vertical="center"/>
    </xf>
    <xf numFmtId="176" fontId="0" fillId="45" borderId="0" applyNumberFormat="0" applyBorder="0" applyAlignment="0" applyProtection="0">
      <alignment vertical="center"/>
    </xf>
    <xf numFmtId="176" fontId="0" fillId="46" borderId="0" applyNumberFormat="0" applyBorder="0" applyAlignment="0" applyProtection="0">
      <alignment vertical="center"/>
    </xf>
    <xf numFmtId="176" fontId="0" fillId="47" borderId="0" applyNumberFormat="0" applyBorder="0" applyAlignment="0" applyProtection="0">
      <alignment vertical="center"/>
    </xf>
    <xf numFmtId="176" fontId="0" fillId="48" borderId="0" applyNumberFormat="0" applyBorder="0" applyAlignment="0" applyProtection="0">
      <alignment vertical="center"/>
    </xf>
    <xf numFmtId="176" fontId="0" fillId="49" borderId="0" applyNumberFormat="0" applyBorder="0" applyAlignment="0" applyProtection="0">
      <alignment vertical="center"/>
    </xf>
    <xf numFmtId="176" fontId="0" fillId="50" borderId="0" applyNumberFormat="0" applyBorder="0" applyAlignment="0" applyProtection="0">
      <alignment vertical="center"/>
    </xf>
    <xf numFmtId="176" fontId="0" fillId="51" borderId="0" applyNumberFormat="0" applyBorder="0" applyAlignment="0" applyProtection="0">
      <alignment vertical="center"/>
    </xf>
    <xf numFmtId="176" fontId="0" fillId="52" borderId="0" applyNumberFormat="0" applyBorder="0" applyAlignment="0" applyProtection="0">
      <alignment vertical="center"/>
    </xf>
    <xf numFmtId="176" fontId="0" fillId="53" borderId="0" applyNumberFormat="0" applyBorder="0" applyAlignment="0" applyProtection="0">
      <alignment vertical="center"/>
    </xf>
    <xf numFmtId="176" fontId="0" fillId="54" borderId="0" applyNumberFormat="0" applyBorder="0" applyAlignment="0" applyProtection="0">
      <alignment vertical="center"/>
    </xf>
    <xf numFmtId="176" fontId="0" fillId="21" borderId="0" applyNumberFormat="0" applyBorder="0" applyAlignment="0" applyProtection="0">
      <alignment vertical="center"/>
    </xf>
    <xf numFmtId="176" fontId="0" fillId="25" borderId="0" applyNumberFormat="0" applyBorder="0" applyAlignment="0" applyProtection="0">
      <alignment vertical="center"/>
    </xf>
    <xf numFmtId="176" fontId="0" fillId="29" borderId="0" applyNumberFormat="0" applyBorder="0" applyAlignment="0" applyProtection="0">
      <alignment vertical="center"/>
    </xf>
    <xf numFmtId="176" fontId="0" fillId="33" borderId="0" applyNumberFormat="0" applyBorder="0" applyAlignment="0" applyProtection="0">
      <alignment vertical="center"/>
    </xf>
    <xf numFmtId="176" fontId="0" fillId="37" borderId="0" applyNumberFormat="0" applyBorder="0" applyAlignment="0" applyProtection="0">
      <alignment vertical="center"/>
    </xf>
    <xf numFmtId="176" fontId="0" fillId="41" borderId="0" applyNumberFormat="0" applyBorder="0" applyAlignment="0" applyProtection="0">
      <alignment vertical="center"/>
    </xf>
    <xf numFmtId="43" fontId="42" fillId="0" borderId="0" applyFont="0" applyFill="0" applyBorder="0" applyAlignment="0" applyProtection="0"/>
    <xf numFmtId="176" fontId="44" fillId="0" borderId="0"/>
    <xf numFmtId="176" fontId="45" fillId="0" borderId="0"/>
    <xf numFmtId="176" fontId="46" fillId="0" borderId="0"/>
    <xf numFmtId="176" fontId="42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/>
    <xf numFmtId="176" fontId="43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/>
    <xf numFmtId="176" fontId="0" fillId="0" borderId="0">
      <alignment vertical="center"/>
    </xf>
    <xf numFmtId="176" fontId="8" fillId="0" borderId="0"/>
    <xf numFmtId="176" fontId="0" fillId="0" borderId="0"/>
    <xf numFmtId="176" fontId="0" fillId="0" borderId="0"/>
    <xf numFmtId="176" fontId="47" fillId="0" borderId="0">
      <alignment vertical="center"/>
    </xf>
    <xf numFmtId="176" fontId="0" fillId="0" borderId="0">
      <alignment vertical="center"/>
    </xf>
    <xf numFmtId="176" fontId="6" fillId="0" borderId="0">
      <alignment vertical="center"/>
    </xf>
    <xf numFmtId="176" fontId="48" fillId="0" borderId="0" applyNumberFormat="0" applyFill="0" applyBorder="0" applyProtection="0">
      <alignment vertical="top" wrapText="1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>
      <alignment vertical="center"/>
    </xf>
    <xf numFmtId="176" fontId="0" fillId="0" borderId="0"/>
    <xf numFmtId="176" fontId="43" fillId="0" borderId="0" applyBorder="0">
      <alignment vertical="center"/>
    </xf>
    <xf numFmtId="176" fontId="0" fillId="0" borderId="0">
      <alignment vertical="center"/>
    </xf>
    <xf numFmtId="176" fontId="49" fillId="0" borderId="0">
      <protection locked="0"/>
    </xf>
    <xf numFmtId="176" fontId="50" fillId="0" borderId="0" applyNumberFormat="0" applyFill="0" applyBorder="0" applyAlignment="0" applyProtection="0">
      <alignment vertical="top"/>
      <protection locked="0"/>
    </xf>
    <xf numFmtId="176" fontId="51" fillId="0" borderId="0" applyNumberFormat="0" applyFill="0" applyBorder="0" applyAlignment="0" applyProtection="0"/>
    <xf numFmtId="176" fontId="52" fillId="16" borderId="0" applyNumberFormat="0" applyBorder="0" applyAlignment="0" applyProtection="0">
      <alignment vertical="center"/>
    </xf>
    <xf numFmtId="176" fontId="53" fillId="0" borderId="0"/>
    <xf numFmtId="38" fontId="54" fillId="0" borderId="0" applyFont="0" applyFill="0" applyBorder="0" applyAlignment="0" applyProtection="0"/>
    <xf numFmtId="40" fontId="54" fillId="0" borderId="0" applyFont="0" applyFill="0" applyBorder="0" applyAlignment="0" applyProtection="0"/>
    <xf numFmtId="43" fontId="43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176" fontId="55" fillId="0" borderId="0"/>
    <xf numFmtId="176" fontId="0" fillId="12" borderId="8" applyNumberFormat="0" applyFont="0" applyAlignment="0" applyProtection="0">
      <alignment vertical="center"/>
    </xf>
  </cellStyleXfs>
  <cellXfs count="381">
    <xf numFmtId="176" fontId="0" fillId="0" borderId="0" xfId="0">
      <alignment vertical="center"/>
    </xf>
    <xf numFmtId="176" fontId="0" fillId="0" borderId="0" xfId="77" applyFill="1">
      <alignment vertical="center"/>
    </xf>
    <xf numFmtId="176" fontId="0" fillId="0" borderId="0" xfId="77" applyFont="1">
      <alignment vertical="center"/>
    </xf>
    <xf numFmtId="176" fontId="0" fillId="2" borderId="0" xfId="77" applyFill="1">
      <alignment vertical="center"/>
    </xf>
    <xf numFmtId="176" fontId="0" fillId="0" borderId="0" xfId="79">
      <alignment vertical="center"/>
    </xf>
    <xf numFmtId="176" fontId="0" fillId="0" borderId="0" xfId="77">
      <alignment vertical="center"/>
    </xf>
    <xf numFmtId="178" fontId="1" fillId="0" borderId="0" xfId="77" applyNumberFormat="1" applyFont="1">
      <alignment vertical="center"/>
    </xf>
    <xf numFmtId="176" fontId="1" fillId="0" borderId="0" xfId="77" applyFont="1">
      <alignment vertical="center"/>
    </xf>
    <xf numFmtId="0" fontId="1" fillId="0" borderId="0" xfId="77" applyNumberFormat="1" applyFont="1" applyAlignment="1">
      <alignment horizontal="center" vertical="center"/>
    </xf>
    <xf numFmtId="0" fontId="1" fillId="0" borderId="0" xfId="77" applyNumberFormat="1" applyFont="1">
      <alignment vertical="center"/>
    </xf>
    <xf numFmtId="0" fontId="2" fillId="3" borderId="1" xfId="77" applyNumberFormat="1" applyFont="1" applyFill="1" applyBorder="1" applyAlignment="1">
      <alignment horizontal="center" vertical="center" wrapText="1"/>
    </xf>
    <xf numFmtId="176" fontId="2" fillId="3" borderId="1" xfId="77" applyFont="1" applyFill="1" applyBorder="1" applyAlignment="1">
      <alignment horizontal="center" vertical="center" wrapText="1"/>
    </xf>
    <xf numFmtId="176" fontId="2" fillId="4" borderId="1" xfId="77" applyFont="1" applyFill="1" applyBorder="1" applyAlignment="1">
      <alignment horizontal="center" vertical="center" wrapText="1"/>
    </xf>
    <xf numFmtId="0" fontId="2" fillId="4" borderId="1" xfId="77" applyNumberFormat="1" applyFont="1" applyFill="1" applyBorder="1" applyAlignment="1">
      <alignment horizontal="center" vertical="center" wrapText="1"/>
    </xf>
    <xf numFmtId="0" fontId="1" fillId="0" borderId="1" xfId="77" applyNumberFormat="1" applyFont="1" applyFill="1" applyBorder="1" applyAlignment="1">
      <alignment horizontal="center" vertical="center"/>
    </xf>
    <xf numFmtId="176" fontId="1" fillId="0" borderId="1" xfId="77" applyNumberFormat="1" applyFont="1" applyFill="1" applyBorder="1" applyAlignment="1">
      <alignment horizontal="center" vertical="center"/>
    </xf>
    <xf numFmtId="176" fontId="1" fillId="0" borderId="0" xfId="77" applyNumberFormat="1" applyFont="1" applyFill="1">
      <alignment vertical="center"/>
    </xf>
    <xf numFmtId="176" fontId="1" fillId="0" borderId="0" xfId="77" applyFont="1" applyFill="1">
      <alignment vertical="center"/>
    </xf>
    <xf numFmtId="0" fontId="1" fillId="0" borderId="1" xfId="77" applyNumberFormat="1" applyFont="1" applyBorder="1" applyAlignment="1">
      <alignment horizontal="center" vertical="center"/>
    </xf>
    <xf numFmtId="176" fontId="1" fillId="0" borderId="1" xfId="77" applyNumberFormat="1" applyFont="1" applyBorder="1" applyAlignment="1">
      <alignment horizontal="center" vertical="center"/>
    </xf>
    <xf numFmtId="176" fontId="1" fillId="0" borderId="0" xfId="77" applyNumberFormat="1" applyFont="1">
      <alignment vertical="center"/>
    </xf>
    <xf numFmtId="0" fontId="2" fillId="3" borderId="1" xfId="77" applyNumberFormat="1" applyFont="1" applyFill="1" applyBorder="1" applyAlignment="1">
      <alignment horizontal="center" vertical="center"/>
    </xf>
    <xf numFmtId="0" fontId="2" fillId="5" borderId="1" xfId="77" applyNumberFormat="1" applyFont="1" applyFill="1" applyBorder="1" applyAlignment="1">
      <alignment horizontal="center" vertical="center" wrapText="1"/>
    </xf>
    <xf numFmtId="0" fontId="1" fillId="2" borderId="1" xfId="79" applyNumberFormat="1" applyFont="1" applyFill="1" applyBorder="1" applyAlignment="1">
      <alignment horizontal="center" vertical="center" wrapText="1"/>
    </xf>
    <xf numFmtId="0" fontId="1" fillId="0" borderId="1" xfId="79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1" xfId="77" applyNumberFormat="1" applyFont="1" applyFill="1" applyBorder="1" applyAlignment="1">
      <alignment horizontal="center" vertical="center"/>
    </xf>
    <xf numFmtId="0" fontId="3" fillId="0" borderId="1" xfId="79" applyNumberFormat="1" applyFont="1" applyFill="1" applyBorder="1" applyAlignment="1">
      <alignment horizontal="center" vertical="center"/>
    </xf>
    <xf numFmtId="0" fontId="1" fillId="0" borderId="1" xfId="82" applyNumberFormat="1" applyFont="1" applyFill="1" applyBorder="1" applyAlignment="1">
      <alignment horizontal="center" vertical="center"/>
    </xf>
    <xf numFmtId="0" fontId="1" fillId="2" borderId="1" xfId="77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79" applyNumberFormat="1" applyFont="1" applyFill="1" applyBorder="1" applyAlignment="1">
      <alignment horizontal="center" vertical="center"/>
    </xf>
    <xf numFmtId="0" fontId="1" fillId="0" borderId="1" xfId="82" applyNumberFormat="1" applyFont="1" applyBorder="1" applyAlignment="1">
      <alignment horizontal="center" vertical="center"/>
    </xf>
    <xf numFmtId="0" fontId="1" fillId="0" borderId="1" xfId="77" applyNumberFormat="1" applyFont="1" applyFill="1" applyBorder="1" applyAlignment="1">
      <alignment horizontal="center" vertical="center" wrapText="1"/>
    </xf>
    <xf numFmtId="0" fontId="1" fillId="0" borderId="1" xfId="88" applyNumberFormat="1" applyFont="1" applyFill="1" applyBorder="1" applyAlignment="1">
      <alignment horizontal="center" vertical="center"/>
    </xf>
    <xf numFmtId="0" fontId="3" fillId="0" borderId="2" xfId="77" applyNumberFormat="1" applyFont="1" applyFill="1" applyBorder="1" applyAlignment="1">
      <alignment horizontal="center" vertical="center" wrapText="1"/>
    </xf>
    <xf numFmtId="0" fontId="1" fillId="2" borderId="2" xfId="77" applyNumberFormat="1" applyFont="1" applyFill="1" applyBorder="1" applyAlignment="1">
      <alignment horizontal="center" vertical="center" wrapText="1"/>
    </xf>
    <xf numFmtId="0" fontId="3" fillId="0" borderId="3" xfId="77" applyNumberFormat="1" applyFont="1" applyFill="1" applyBorder="1" applyAlignment="1">
      <alignment horizontal="center" vertical="center" wrapText="1"/>
    </xf>
    <xf numFmtId="0" fontId="3" fillId="0" borderId="1" xfId="88" applyNumberFormat="1" applyFont="1" applyFill="1" applyBorder="1" applyAlignment="1">
      <alignment horizontal="center" vertical="center"/>
    </xf>
    <xf numFmtId="0" fontId="3" fillId="0" borderId="1" xfId="77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2" borderId="1" xfId="77" applyNumberFormat="1" applyFont="1" applyFill="1" applyBorder="1" applyAlignment="1">
      <alignment horizontal="center" vertical="center"/>
    </xf>
    <xf numFmtId="0" fontId="1" fillId="0" borderId="1" xfId="102" applyNumberFormat="1" applyFont="1" applyFill="1" applyBorder="1" applyAlignment="1">
      <alignment horizontal="center" vertical="center"/>
    </xf>
    <xf numFmtId="0" fontId="1" fillId="6" borderId="1" xfId="79" applyNumberFormat="1" applyFont="1" applyFill="1" applyBorder="1" applyAlignment="1">
      <alignment horizontal="center" vertical="center" wrapText="1"/>
    </xf>
    <xf numFmtId="0" fontId="3" fillId="6" borderId="1" xfId="79" applyNumberFormat="1" applyFont="1" applyFill="1" applyBorder="1" applyAlignment="1">
      <alignment horizontal="center" vertical="center" wrapText="1"/>
    </xf>
    <xf numFmtId="0" fontId="3" fillId="6" borderId="1" xfId="77" applyNumberFormat="1" applyFont="1" applyFill="1" applyBorder="1" applyAlignment="1">
      <alignment horizontal="center" vertical="center"/>
    </xf>
    <xf numFmtId="0" fontId="3" fillId="6" borderId="1" xfId="79" applyNumberFormat="1" applyFont="1" applyFill="1" applyBorder="1" applyAlignment="1">
      <alignment horizontal="center" vertical="center"/>
    </xf>
    <xf numFmtId="0" fontId="1" fillId="6" borderId="1" xfId="102" applyNumberFormat="1" applyFont="1" applyFill="1" applyBorder="1" applyAlignment="1">
      <alignment horizontal="center" vertical="center"/>
    </xf>
    <xf numFmtId="0" fontId="3" fillId="6" borderId="1" xfId="0" applyNumberFormat="1" applyFont="1" applyFill="1" applyBorder="1" applyAlignment="1">
      <alignment horizontal="center" vertical="center"/>
    </xf>
    <xf numFmtId="0" fontId="1" fillId="0" borderId="1" xfId="79" applyNumberFormat="1" applyFont="1" applyFill="1" applyBorder="1" applyAlignment="1">
      <alignment horizontal="center" vertical="center"/>
    </xf>
    <xf numFmtId="0" fontId="1" fillId="0" borderId="1" xfId="77" applyNumberFormat="1" applyFont="1" applyBorder="1">
      <alignment vertical="center"/>
    </xf>
    <xf numFmtId="0" fontId="3" fillId="0" borderId="1" xfId="79" applyNumberFormat="1" applyFont="1" applyFill="1" applyBorder="1" applyAlignment="1" applyProtection="1">
      <alignment horizontal="center" vertical="center" wrapText="1"/>
    </xf>
    <xf numFmtId="0" fontId="3" fillId="0" borderId="1" xfId="77" applyNumberFormat="1" applyFont="1" applyFill="1" applyBorder="1" applyAlignment="1" applyProtection="1">
      <alignment horizontal="center" vertical="center"/>
    </xf>
    <xf numFmtId="0" fontId="1" fillId="2" borderId="4" xfId="77" applyNumberFormat="1" applyFont="1" applyFill="1" applyBorder="1" applyAlignment="1">
      <alignment horizontal="center" vertical="center" wrapText="1"/>
    </xf>
    <xf numFmtId="0" fontId="1" fillId="6" borderId="2" xfId="77" applyNumberFormat="1" applyFont="1" applyFill="1" applyBorder="1" applyAlignment="1">
      <alignment horizontal="center" vertical="center"/>
    </xf>
    <xf numFmtId="0" fontId="1" fillId="6" borderId="3" xfId="77" applyNumberFormat="1" applyFont="1" applyFill="1" applyBorder="1" applyAlignment="1">
      <alignment horizontal="center" vertical="center"/>
    </xf>
    <xf numFmtId="0" fontId="1" fillId="6" borderId="4" xfId="77" applyNumberFormat="1" applyFont="1" applyFill="1" applyBorder="1" applyAlignment="1">
      <alignment horizontal="center" vertical="center"/>
    </xf>
    <xf numFmtId="0" fontId="3" fillId="0" borderId="1" xfId="97" applyNumberFormat="1" applyFont="1" applyFill="1" applyBorder="1" applyAlignment="1">
      <alignment horizontal="center" vertical="center"/>
    </xf>
    <xf numFmtId="0" fontId="3" fillId="0" borderId="1" xfId="75" applyNumberFormat="1" applyFont="1" applyFill="1" applyBorder="1" applyAlignment="1">
      <alignment horizontal="center" vertical="center"/>
    </xf>
    <xf numFmtId="0" fontId="3" fillId="0" borderId="1" xfId="84" applyNumberFormat="1" applyFont="1" applyFill="1" applyBorder="1" applyAlignment="1">
      <alignment horizontal="center" vertical="center"/>
    </xf>
    <xf numFmtId="0" fontId="1" fillId="0" borderId="1" xfId="84" applyNumberFormat="1" applyFont="1" applyFill="1" applyBorder="1" applyAlignment="1">
      <alignment horizontal="center" vertical="center" wrapText="1"/>
    </xf>
    <xf numFmtId="0" fontId="0" fillId="0" borderId="1" xfId="79" applyNumberFormat="1" applyBorder="1">
      <alignment vertical="center"/>
    </xf>
    <xf numFmtId="0" fontId="3" fillId="2" borderId="2" xfId="79" applyNumberFormat="1" applyFont="1" applyFill="1" applyBorder="1" applyAlignment="1">
      <alignment horizontal="center" vertical="center"/>
    </xf>
    <xf numFmtId="0" fontId="3" fillId="2" borderId="1" xfId="97" applyNumberFormat="1" applyFont="1" applyFill="1" applyBorder="1" applyAlignment="1">
      <alignment horizontal="center" vertical="center"/>
    </xf>
    <xf numFmtId="0" fontId="3" fillId="2" borderId="1" xfId="75" applyNumberFormat="1" applyFont="1" applyFill="1" applyBorder="1" applyAlignment="1">
      <alignment horizontal="center" vertical="center"/>
    </xf>
    <xf numFmtId="0" fontId="3" fillId="2" borderId="1" xfId="84" applyNumberFormat="1" applyFont="1" applyFill="1" applyBorder="1" applyAlignment="1">
      <alignment horizontal="center" vertical="center"/>
    </xf>
    <xf numFmtId="0" fontId="1" fillId="2" borderId="1" xfId="84" applyNumberFormat="1" applyFont="1" applyFill="1" applyBorder="1" applyAlignment="1">
      <alignment horizontal="center" vertical="center" wrapText="1"/>
    </xf>
    <xf numFmtId="0" fontId="3" fillId="0" borderId="1" xfId="88" applyNumberFormat="1" applyFont="1" applyFill="1" applyBorder="1" applyAlignment="1">
      <alignment horizontal="center" vertical="center" wrapText="1"/>
    </xf>
    <xf numFmtId="0" fontId="1" fillId="2" borderId="1" xfId="77" applyNumberFormat="1" applyFont="1" applyFill="1" applyBorder="1" applyAlignment="1">
      <alignment horizontal="center" vertical="center"/>
    </xf>
    <xf numFmtId="0" fontId="1" fillId="0" borderId="1" xfId="92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97" applyNumberFormat="1" applyFont="1" applyFill="1" applyBorder="1" applyAlignment="1">
      <alignment horizontal="center" vertical="center"/>
    </xf>
    <xf numFmtId="0" fontId="0" fillId="0" borderId="1" xfId="0" applyNumberFormat="1" applyBorder="1">
      <alignment vertical="center"/>
    </xf>
    <xf numFmtId="0" fontId="1" fillId="0" borderId="1" xfId="84" applyNumberFormat="1" applyFont="1" applyFill="1" applyBorder="1" applyAlignment="1">
      <alignment horizontal="center" vertical="center"/>
    </xf>
    <xf numFmtId="0" fontId="1" fillId="0" borderId="1" xfId="78" applyNumberFormat="1" applyFont="1" applyFill="1" applyBorder="1" applyAlignment="1">
      <alignment horizontal="center" vertical="center"/>
    </xf>
    <xf numFmtId="0" fontId="1" fillId="0" borderId="1" xfId="77" applyNumberFormat="1" applyFont="1" applyFill="1" applyBorder="1">
      <alignment vertical="center"/>
    </xf>
    <xf numFmtId="0" fontId="1" fillId="2" borderId="1" xfId="79" applyNumberFormat="1" applyFont="1" applyFill="1" applyBorder="1" applyAlignment="1">
      <alignment horizontal="center" vertical="center"/>
    </xf>
    <xf numFmtId="176" fontId="1" fillId="0" borderId="1" xfId="94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92" applyNumberFormat="1" applyFont="1" applyFill="1" applyBorder="1" applyAlignment="1">
      <alignment horizontal="center" vertical="center"/>
    </xf>
    <xf numFmtId="176" fontId="3" fillId="0" borderId="1" xfId="78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0" fontId="1" fillId="0" borderId="1" xfId="76" applyNumberFormat="1" applyFont="1" applyFill="1" applyBorder="1" applyAlignment="1">
      <alignment horizontal="center" vertical="center"/>
    </xf>
    <xf numFmtId="0" fontId="5" fillId="0" borderId="1" xfId="89" applyNumberFormat="1" applyFont="1" applyFill="1" applyBorder="1" applyAlignment="1">
      <alignment horizontal="center" vertical="center"/>
    </xf>
    <xf numFmtId="0" fontId="3" fillId="0" borderId="1" xfId="78" applyNumberFormat="1" applyFont="1" applyFill="1" applyBorder="1" applyAlignment="1">
      <alignment horizontal="center" vertical="center"/>
    </xf>
    <xf numFmtId="176" fontId="1" fillId="2" borderId="0" xfId="77" applyFont="1" applyFill="1">
      <alignment vertical="center"/>
    </xf>
    <xf numFmtId="0" fontId="1" fillId="2" borderId="0" xfId="77" applyNumberFormat="1" applyFont="1" applyFill="1">
      <alignment vertical="center"/>
    </xf>
    <xf numFmtId="179" fontId="6" fillId="0" borderId="1" xfId="0" applyNumberFormat="1" applyFont="1" applyFill="1" applyBorder="1" applyAlignment="1">
      <alignment horizontal="center" vertical="center"/>
    </xf>
    <xf numFmtId="0" fontId="0" fillId="0" borderId="0" xfId="77" applyNumberFormat="1">
      <alignment vertical="center"/>
    </xf>
    <xf numFmtId="0" fontId="0" fillId="0" borderId="0" xfId="77" applyNumberFormat="1" applyFill="1">
      <alignment vertical="center"/>
    </xf>
    <xf numFmtId="0" fontId="0" fillId="0" borderId="0" xfId="77" applyNumberFormat="1" applyFont="1">
      <alignment vertical="center"/>
    </xf>
    <xf numFmtId="0" fontId="3" fillId="6" borderId="1" xfId="0" applyNumberFormat="1" applyFont="1" applyFill="1" applyBorder="1" applyAlignment="1">
      <alignment horizontal="center" vertical="center" wrapText="1"/>
    </xf>
    <xf numFmtId="0" fontId="1" fillId="6" borderId="1" xfId="82" applyNumberFormat="1" applyFont="1" applyFill="1" applyBorder="1" applyAlignment="1">
      <alignment horizontal="center" vertical="center"/>
    </xf>
    <xf numFmtId="0" fontId="0" fillId="2" borderId="0" xfId="77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79" applyNumberFormat="1">
      <alignment vertical="center"/>
    </xf>
    <xf numFmtId="0" fontId="3" fillId="0" borderId="2" xfId="79" applyNumberFormat="1" applyFont="1" applyFill="1" applyBorder="1" applyAlignment="1">
      <alignment horizontal="center" vertical="center"/>
    </xf>
    <xf numFmtId="176" fontId="1" fillId="7" borderId="0" xfId="77" applyFont="1" applyFill="1">
      <alignment vertical="center"/>
    </xf>
    <xf numFmtId="0" fontId="3" fillId="0" borderId="1" xfId="79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horizontal="center" vertical="center" wrapText="1"/>
    </xf>
    <xf numFmtId="0" fontId="4" fillId="6" borderId="1" xfId="0" applyNumberFormat="1" applyFont="1" applyFill="1" applyBorder="1" applyAlignment="1">
      <alignment horizontal="center" vertical="center" wrapText="1"/>
    </xf>
    <xf numFmtId="0" fontId="1" fillId="6" borderId="1" xfId="0" applyNumberFormat="1" applyFont="1" applyFill="1" applyBorder="1" applyAlignment="1">
      <alignment horizontal="center" vertical="center"/>
    </xf>
    <xf numFmtId="0" fontId="3" fillId="6" borderId="1" xfId="75" applyNumberFormat="1" applyFont="1" applyFill="1" applyBorder="1" applyAlignment="1">
      <alignment horizontal="center" vertical="center"/>
    </xf>
    <xf numFmtId="0" fontId="1" fillId="6" borderId="1" xfId="97" applyNumberFormat="1" applyFont="1" applyFill="1" applyBorder="1" applyAlignment="1">
      <alignment horizontal="center" vertical="center"/>
    </xf>
    <xf numFmtId="176" fontId="0" fillId="0" borderId="0" xfId="0" applyFill="1">
      <alignment vertical="center"/>
    </xf>
    <xf numFmtId="0" fontId="0" fillId="0" borderId="0" xfId="0" applyNumberFormat="1" applyFill="1">
      <alignment vertical="center"/>
    </xf>
    <xf numFmtId="176" fontId="0" fillId="0" borderId="0" xfId="77" applyFont="1" applyFill="1" applyAlignment="1">
      <alignment vertical="center"/>
    </xf>
    <xf numFmtId="176" fontId="0" fillId="0" borderId="0" xfId="0" applyFont="1">
      <alignment vertical="center"/>
    </xf>
    <xf numFmtId="0" fontId="0" fillId="0" borderId="0" xfId="0" applyNumberFormat="1" applyFont="1">
      <alignment vertical="center"/>
    </xf>
    <xf numFmtId="176" fontId="0" fillId="0" borderId="0" xfId="0" applyFont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 wrapText="1"/>
    </xf>
    <xf numFmtId="176" fontId="7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176" fontId="7" fillId="4" borderId="1" xfId="0" applyFont="1" applyFill="1" applyBorder="1" applyAlignment="1">
      <alignment horizontal="center" vertical="center" wrapText="1"/>
    </xf>
    <xf numFmtId="0" fontId="7" fillId="4" borderId="1" xfId="0" applyNumberFormat="1" applyFont="1" applyFill="1" applyBorder="1" applyAlignment="1">
      <alignment horizontal="center" vertical="center" wrapText="1"/>
    </xf>
    <xf numFmtId="176" fontId="0" fillId="0" borderId="1" xfId="0" applyFont="1" applyBorder="1" applyAlignment="1">
      <alignment horizontal="center" vertical="center"/>
    </xf>
    <xf numFmtId="176" fontId="0" fillId="0" borderId="1" xfId="0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Fill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7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/>
    </xf>
    <xf numFmtId="176" fontId="7" fillId="5" borderId="1" xfId="0" applyFont="1" applyFill="1" applyBorder="1" applyAlignment="1">
      <alignment horizontal="center" vertical="center" wrapText="1"/>
    </xf>
    <xf numFmtId="176" fontId="1" fillId="0" borderId="2" xfId="79" applyNumberFormat="1" applyFont="1" applyFill="1" applyBorder="1" applyAlignment="1">
      <alignment horizontal="center" vertical="center" wrapText="1"/>
    </xf>
    <xf numFmtId="176" fontId="1" fillId="0" borderId="2" xfId="77" applyNumberFormat="1" applyFont="1" applyFill="1" applyBorder="1" applyAlignment="1">
      <alignment horizontal="center" vertical="center"/>
    </xf>
    <xf numFmtId="176" fontId="3" fillId="0" borderId="1" xfId="79" applyNumberFormat="1" applyFont="1" applyFill="1" applyBorder="1" applyAlignment="1">
      <alignment horizontal="center" vertical="center"/>
    </xf>
    <xf numFmtId="0" fontId="3" fillId="0" borderId="1" xfId="87" applyNumberFormat="1" applyFont="1" applyFill="1" applyBorder="1" applyAlignment="1">
      <alignment horizontal="center" vertical="center"/>
    </xf>
    <xf numFmtId="176" fontId="3" fillId="2" borderId="1" xfId="79" applyNumberFormat="1" applyFont="1" applyFill="1" applyBorder="1" applyAlignment="1">
      <alignment horizontal="center" vertical="center"/>
    </xf>
    <xf numFmtId="176" fontId="3" fillId="2" borderId="2" xfId="79" applyNumberFormat="1" applyFont="1" applyFill="1" applyBorder="1" applyAlignment="1">
      <alignment horizontal="center" vertical="center"/>
    </xf>
    <xf numFmtId="176" fontId="0" fillId="0" borderId="1" xfId="0" applyFill="1" applyBorder="1">
      <alignment vertical="center"/>
    </xf>
    <xf numFmtId="176" fontId="1" fillId="0" borderId="3" xfId="79" applyNumberFormat="1" applyFont="1" applyFill="1" applyBorder="1" applyAlignment="1">
      <alignment horizontal="center" vertical="center" wrapText="1"/>
    </xf>
    <xf numFmtId="176" fontId="1" fillId="0" borderId="4" xfId="79" applyNumberFormat="1" applyFont="1" applyFill="1" applyBorder="1" applyAlignment="1">
      <alignment horizontal="center" vertical="center" wrapText="1"/>
    </xf>
    <xf numFmtId="0" fontId="1" fillId="0" borderId="2" xfId="77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vertical="center" wrapText="1"/>
    </xf>
    <xf numFmtId="176" fontId="1" fillId="0" borderId="1" xfId="99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 applyProtection="1">
      <alignment horizontal="center" vertical="center"/>
    </xf>
    <xf numFmtId="0" fontId="1" fillId="6" borderId="1" xfId="92" applyNumberFormat="1" applyFont="1" applyFill="1" applyBorder="1" applyAlignment="1">
      <alignment horizontal="center" vertical="center"/>
    </xf>
    <xf numFmtId="0" fontId="1" fillId="0" borderId="1" xfId="99" applyNumberFormat="1" applyFont="1" applyFill="1" applyBorder="1" applyAlignment="1">
      <alignment horizontal="center" vertical="center"/>
    </xf>
    <xf numFmtId="0" fontId="1" fillId="0" borderId="1" xfId="94" applyNumberFormat="1" applyFont="1" applyFill="1" applyBorder="1" applyAlignment="1">
      <alignment horizontal="center" vertical="center"/>
    </xf>
    <xf numFmtId="176" fontId="1" fillId="0" borderId="1" xfId="84" applyNumberFormat="1" applyFont="1" applyFill="1" applyBorder="1" applyAlignment="1">
      <alignment horizontal="center" vertical="center" wrapText="1"/>
    </xf>
    <xf numFmtId="176" fontId="0" fillId="0" borderId="1" xfId="0" applyBorder="1">
      <alignment vertical="center"/>
    </xf>
    <xf numFmtId="0" fontId="3" fillId="0" borderId="1" xfId="102" applyNumberFormat="1" applyFont="1" applyFill="1" applyBorder="1" applyAlignment="1">
      <alignment horizontal="center" vertical="center"/>
    </xf>
    <xf numFmtId="0" fontId="0" fillId="0" borderId="1" xfId="0" applyNumberFormat="1" applyFill="1" applyBorder="1">
      <alignment vertical="center"/>
    </xf>
    <xf numFmtId="176" fontId="3" fillId="0" borderId="1" xfId="88" applyNumberFormat="1" applyFont="1" applyFill="1" applyBorder="1" applyAlignment="1">
      <alignment horizontal="center" vertical="center" wrapText="1"/>
    </xf>
    <xf numFmtId="176" fontId="1" fillId="0" borderId="1" xfId="92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176" fontId="1" fillId="0" borderId="1" xfId="79" applyNumberFormat="1" applyFont="1" applyFill="1" applyBorder="1" applyAlignment="1">
      <alignment horizontal="center" vertical="center"/>
    </xf>
    <xf numFmtId="0" fontId="1" fillId="0" borderId="1" xfId="77" applyNumberFormat="1" applyFont="1" applyFill="1" applyBorder="1" applyAlignment="1">
      <alignment vertical="center"/>
    </xf>
    <xf numFmtId="176" fontId="9" fillId="0" borderId="0" xfId="0" applyFont="1" applyAlignment="1">
      <alignment horizontal="center" vertical="center"/>
    </xf>
    <xf numFmtId="0" fontId="7" fillId="5" borderId="1" xfId="0" applyNumberFormat="1" applyFont="1" applyFill="1" applyBorder="1" applyAlignment="1">
      <alignment horizontal="center" vertical="center" wrapText="1"/>
    </xf>
    <xf numFmtId="0" fontId="1" fillId="0" borderId="2" xfId="79" applyNumberFormat="1" applyFont="1" applyFill="1" applyBorder="1" applyAlignment="1">
      <alignment horizontal="center" vertical="center" wrapText="1"/>
    </xf>
    <xf numFmtId="176" fontId="3" fillId="0" borderId="1" xfId="87" applyNumberFormat="1" applyFont="1" applyFill="1" applyBorder="1" applyAlignment="1">
      <alignment horizontal="center" vertical="center"/>
    </xf>
    <xf numFmtId="0" fontId="1" fillId="0" borderId="3" xfId="79" applyNumberFormat="1" applyFont="1" applyFill="1" applyBorder="1" applyAlignment="1">
      <alignment horizontal="center" vertical="center" wrapText="1"/>
    </xf>
    <xf numFmtId="0" fontId="1" fillId="0" borderId="4" xfId="79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92" applyNumberFormat="1" applyFont="1" applyFill="1" applyBorder="1" applyAlignment="1">
      <alignment horizontal="center" vertical="center"/>
    </xf>
    <xf numFmtId="0" fontId="3" fillId="2" borderId="1" xfId="78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76" fontId="0" fillId="0" borderId="0" xfId="0" applyAlignment="1">
      <alignment horizontal="center" vertical="center"/>
    </xf>
    <xf numFmtId="176" fontId="1" fillId="0" borderId="1" xfId="0" applyFont="1" applyFill="1" applyBorder="1" applyAlignment="1">
      <alignment horizontal="center" vertical="center"/>
    </xf>
    <xf numFmtId="176" fontId="1" fillId="0" borderId="1" xfId="77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176" fontId="8" fillId="0" borderId="1" xfId="0" applyFont="1" applyFill="1" applyBorder="1" applyAlignment="1">
      <alignment horizontal="center" vertical="center"/>
    </xf>
    <xf numFmtId="176" fontId="6" fillId="0" borderId="1" xfId="0" applyFont="1" applyFill="1" applyBorder="1" applyAlignment="1">
      <alignment horizontal="center" vertical="center"/>
    </xf>
    <xf numFmtId="176" fontId="0" fillId="0" borderId="1" xfId="0" applyFont="1" applyFill="1" applyBorder="1" applyAlignment="1">
      <alignment horizontal="center" vertical="center"/>
    </xf>
    <xf numFmtId="176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80" fontId="1" fillId="0" borderId="1" xfId="77" applyNumberFormat="1" applyFont="1" applyFill="1" applyBorder="1" applyAlignment="1">
      <alignment horizontal="center" vertical="center"/>
    </xf>
    <xf numFmtId="181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/>
    </xf>
    <xf numFmtId="182" fontId="11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3" fontId="11" fillId="0" borderId="1" xfId="0" applyNumberFormat="1" applyFont="1" applyFill="1" applyBorder="1" applyAlignment="1">
      <alignment horizontal="center" vertical="center" wrapText="1"/>
    </xf>
    <xf numFmtId="0" fontId="0" fillId="0" borderId="0" xfId="77" applyNumberFormat="1" applyFont="1" applyFill="1" applyAlignme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3" fillId="0" borderId="2" xfId="79" applyNumberFormat="1" applyFont="1" applyFill="1" applyBorder="1" applyAlignment="1">
      <alignment horizontal="center" vertical="center" wrapText="1"/>
    </xf>
    <xf numFmtId="0" fontId="0" fillId="0" borderId="1" xfId="77" applyNumberFormat="1" applyFill="1" applyBorder="1">
      <alignment vertical="center"/>
    </xf>
    <xf numFmtId="0" fontId="3" fillId="0" borderId="3" xfId="79" applyNumberFormat="1" applyFont="1" applyFill="1" applyBorder="1" applyAlignment="1">
      <alignment horizontal="center" vertical="center" wrapText="1"/>
    </xf>
    <xf numFmtId="0" fontId="3" fillId="0" borderId="4" xfId="79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0" fillId="2" borderId="1" xfId="0" applyNumberFormat="1" applyFill="1" applyBorder="1">
      <alignment vertical="center"/>
    </xf>
    <xf numFmtId="0" fontId="1" fillId="0" borderId="2" xfId="0" applyNumberFormat="1" applyFont="1" applyFill="1" applyBorder="1" applyAlignment="1">
      <alignment horizontal="center" vertical="center" wrapText="1"/>
    </xf>
    <xf numFmtId="0" fontId="3" fillId="0" borderId="1" xfId="83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Alignment="1">
      <alignment horizontal="center" vertical="center"/>
    </xf>
    <xf numFmtId="176" fontId="0" fillId="0" borderId="0" xfId="0" applyNumberFormat="1" applyFont="1">
      <alignment vertical="center"/>
    </xf>
    <xf numFmtId="176" fontId="7" fillId="4" borderId="1" xfId="0" applyNumberFormat="1" applyFont="1" applyFill="1" applyBorder="1" applyAlignment="1">
      <alignment horizontal="center" vertical="center" wrapText="1"/>
    </xf>
    <xf numFmtId="14" fontId="8" fillId="0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 wrapText="1"/>
    </xf>
    <xf numFmtId="0" fontId="3" fillId="0" borderId="2" xfId="77" applyNumberFormat="1" applyFont="1" applyFill="1" applyBorder="1" applyAlignment="1">
      <alignment horizontal="center" vertical="center"/>
    </xf>
    <xf numFmtId="0" fontId="0" fillId="0" borderId="1" xfId="77" applyNumberFormat="1" applyFont="1" applyFill="1" applyBorder="1" applyAlignment="1">
      <alignment vertical="center"/>
    </xf>
    <xf numFmtId="0" fontId="1" fillId="0" borderId="3" xfId="0" applyNumberFormat="1" applyFont="1" applyFill="1" applyBorder="1" applyAlignment="1">
      <alignment horizontal="center" vertical="center" wrapText="1"/>
    </xf>
    <xf numFmtId="176" fontId="1" fillId="0" borderId="2" xfId="0" applyNumberFormat="1" applyFont="1" applyFill="1" applyBorder="1" applyAlignment="1">
      <alignment horizontal="center" vertical="center" wrapText="1"/>
    </xf>
    <xf numFmtId="176" fontId="0" fillId="2" borderId="1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3" fillId="0" borderId="1" xfId="97" applyNumberFormat="1" applyFont="1" applyFill="1" applyBorder="1" applyAlignment="1">
      <alignment horizontal="center" vertical="center"/>
    </xf>
    <xf numFmtId="176" fontId="3" fillId="0" borderId="1" xfId="75" applyNumberFormat="1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1" fillId="2" borderId="1" xfId="0" applyNumberFormat="1" applyFont="1" applyFill="1" applyBorder="1" applyAlignment="1">
      <alignment vertical="center" wrapText="1"/>
    </xf>
    <xf numFmtId="176" fontId="1" fillId="0" borderId="1" xfId="0" applyNumberFormat="1" applyFont="1" applyBorder="1" applyAlignment="1">
      <alignment vertical="center" wrapText="1"/>
    </xf>
    <xf numFmtId="176" fontId="1" fillId="0" borderId="1" xfId="84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 wrapText="1"/>
    </xf>
    <xf numFmtId="176" fontId="1" fillId="0" borderId="1" xfId="102" applyNumberFormat="1" applyFont="1" applyFill="1" applyBorder="1" applyAlignment="1">
      <alignment horizontal="center" vertical="center"/>
    </xf>
    <xf numFmtId="176" fontId="1" fillId="2" borderId="1" xfId="77" applyNumberFormat="1" applyFont="1" applyFill="1" applyBorder="1" applyAlignment="1">
      <alignment horizontal="center" vertical="center"/>
    </xf>
    <xf numFmtId="176" fontId="1" fillId="2" borderId="1" xfId="79" applyNumberFormat="1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89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76" fontId="3" fillId="2" borderId="1" xfId="78" applyNumberFormat="1" applyFont="1" applyFill="1" applyBorder="1" applyAlignment="1">
      <alignment horizontal="center" vertical="center"/>
    </xf>
    <xf numFmtId="176" fontId="1" fillId="0" borderId="1" xfId="77" applyNumberFormat="1" applyFont="1" applyBorder="1">
      <alignment vertical="center"/>
    </xf>
    <xf numFmtId="176" fontId="7" fillId="3" borderId="1" xfId="0" applyFont="1" applyFill="1" applyBorder="1" applyAlignment="1">
      <alignment horizontal="center" vertical="center"/>
    </xf>
    <xf numFmtId="0" fontId="3" fillId="0" borderId="2" xfId="87" applyNumberFormat="1" applyFont="1" applyFill="1" applyBorder="1" applyAlignment="1">
      <alignment horizontal="center" vertical="center"/>
    </xf>
    <xf numFmtId="0" fontId="0" fillId="2" borderId="1" xfId="77" applyNumberFormat="1" applyFill="1" applyBorder="1">
      <alignment vertical="center"/>
    </xf>
    <xf numFmtId="176" fontId="1" fillId="2" borderId="2" xfId="0" applyNumberFormat="1" applyFont="1" applyFill="1" applyBorder="1" applyAlignment="1">
      <alignment horizontal="center" vertical="center" wrapText="1"/>
    </xf>
    <xf numFmtId="176" fontId="0" fillId="2" borderId="1" xfId="0" applyFill="1" applyBorder="1">
      <alignment vertical="center"/>
    </xf>
    <xf numFmtId="49" fontId="3" fillId="0" borderId="1" xfId="78" applyNumberFormat="1" applyFont="1" applyFill="1" applyBorder="1" applyAlignment="1">
      <alignment horizontal="center" vertical="center"/>
    </xf>
    <xf numFmtId="176" fontId="3" fillId="0" borderId="1" xfId="0" applyFont="1" applyFill="1" applyBorder="1" applyAlignment="1">
      <alignment horizontal="center" vertical="center"/>
    </xf>
    <xf numFmtId="176" fontId="3" fillId="0" borderId="1" xfId="79" applyFont="1" applyFill="1" applyBorder="1" applyAlignment="1">
      <alignment horizontal="center" vertical="center"/>
    </xf>
    <xf numFmtId="49" fontId="3" fillId="0" borderId="1" xfId="75" applyNumberFormat="1" applyFont="1" applyFill="1" applyBorder="1" applyAlignment="1">
      <alignment horizontal="center" vertical="center"/>
    </xf>
    <xf numFmtId="176" fontId="1" fillId="0" borderId="1" xfId="84" applyFont="1" applyFill="1" applyBorder="1" applyAlignment="1">
      <alignment horizontal="center" vertical="center" wrapText="1"/>
    </xf>
    <xf numFmtId="176" fontId="1" fillId="0" borderId="1" xfId="92" applyFont="1" applyFill="1" applyBorder="1" applyAlignment="1">
      <alignment horizontal="center" vertical="center" wrapText="1"/>
    </xf>
    <xf numFmtId="176" fontId="1" fillId="0" borderId="1" xfId="79" applyFont="1" applyFill="1" applyBorder="1" applyAlignment="1">
      <alignment horizontal="center" vertical="center"/>
    </xf>
    <xf numFmtId="176" fontId="1" fillId="2" borderId="1" xfId="0" applyFont="1" applyFill="1" applyBorder="1" applyAlignment="1">
      <alignment horizontal="center" vertical="center"/>
    </xf>
    <xf numFmtId="49" fontId="3" fillId="2" borderId="1" xfId="78" applyNumberFormat="1" applyFont="1" applyFill="1" applyBorder="1" applyAlignment="1">
      <alignment horizontal="center" vertical="center"/>
    </xf>
    <xf numFmtId="176" fontId="1" fillId="0" borderId="1" xfId="77" applyFont="1" applyBorder="1">
      <alignment vertical="center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6" borderId="1" xfId="87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vertical="center" wrapText="1"/>
    </xf>
    <xf numFmtId="0" fontId="0" fillId="0" borderId="0" xfId="0" applyNumberFormat="1" applyFill="1" applyAlignment="1">
      <alignment horizontal="center" vertical="center"/>
    </xf>
    <xf numFmtId="176" fontId="0" fillId="0" borderId="0" xfId="0" applyFill="1" applyAlignment="1">
      <alignment horizontal="center" vertical="center"/>
    </xf>
    <xf numFmtId="0" fontId="13" fillId="0" borderId="1" xfId="80" applyNumberFormat="1" applyFont="1" applyFill="1" applyBorder="1" applyAlignment="1">
      <alignment horizontal="center" vertical="center"/>
    </xf>
    <xf numFmtId="176" fontId="13" fillId="0" borderId="1" xfId="80" applyFont="1" applyFill="1" applyBorder="1" applyAlignment="1">
      <alignment horizontal="center" vertical="center"/>
    </xf>
    <xf numFmtId="0" fontId="14" fillId="0" borderId="1" xfId="80" applyNumberFormat="1" applyFont="1" applyFill="1" applyBorder="1" applyAlignment="1">
      <alignment horizontal="center" vertical="center"/>
    </xf>
    <xf numFmtId="176" fontId="14" fillId="0" borderId="1" xfId="80" applyFont="1" applyFill="1" applyBorder="1" applyAlignment="1">
      <alignment horizontal="center" vertical="center"/>
    </xf>
    <xf numFmtId="0" fontId="1" fillId="0" borderId="1" xfId="75" applyNumberFormat="1" applyFont="1" applyFill="1" applyBorder="1" applyAlignment="1">
      <alignment horizontal="center" vertical="center"/>
    </xf>
    <xf numFmtId="49" fontId="1" fillId="0" borderId="1" xfId="75" applyNumberFormat="1" applyFont="1" applyFill="1" applyBorder="1" applyAlignment="1">
      <alignment horizontal="center" vertical="center"/>
    </xf>
    <xf numFmtId="176" fontId="1" fillId="0" borderId="1" xfId="81" applyFont="1" applyFill="1" applyBorder="1" applyAlignment="1">
      <alignment horizontal="center" vertical="center"/>
    </xf>
    <xf numFmtId="176" fontId="1" fillId="0" borderId="1" xfId="84" applyFont="1" applyFill="1" applyBorder="1" applyAlignment="1">
      <alignment horizontal="center" vertical="center"/>
    </xf>
    <xf numFmtId="176" fontId="1" fillId="0" borderId="2" xfId="0" applyFont="1" applyFill="1" applyBorder="1" applyAlignment="1">
      <alignment horizontal="center" vertical="center"/>
    </xf>
    <xf numFmtId="181" fontId="1" fillId="0" borderId="2" xfId="0" applyNumberFormat="1" applyFont="1" applyFill="1" applyBorder="1" applyAlignment="1">
      <alignment horizontal="center" vertical="center"/>
    </xf>
    <xf numFmtId="176" fontId="1" fillId="0" borderId="1" xfId="0" applyFont="1" applyFill="1" applyBorder="1" applyAlignment="1">
      <alignment horizontal="center" vertical="center" wrapText="1"/>
    </xf>
    <xf numFmtId="176" fontId="3" fillId="0" borderId="1" xfId="97" applyFont="1" applyFill="1" applyBorder="1" applyAlignment="1">
      <alignment horizontal="center" vertical="center"/>
    </xf>
    <xf numFmtId="176" fontId="1" fillId="0" borderId="1" xfId="97" applyFont="1" applyFill="1" applyBorder="1" applyAlignment="1">
      <alignment horizontal="center" vertical="center"/>
    </xf>
    <xf numFmtId="176" fontId="1" fillId="0" borderId="1" xfId="81" applyNumberFormat="1" applyFont="1" applyFill="1" applyBorder="1" applyAlignment="1">
      <alignment horizontal="center" vertical="center"/>
    </xf>
    <xf numFmtId="0" fontId="15" fillId="0" borderId="1" xfId="86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center" vertical="center"/>
    </xf>
    <xf numFmtId="176" fontId="3" fillId="0" borderId="1" xfId="0" applyFont="1" applyFill="1" applyBorder="1" applyAlignment="1">
      <alignment horizontal="center" vertical="center" wrapText="1"/>
    </xf>
    <xf numFmtId="176" fontId="4" fillId="0" borderId="1" xfId="0" applyFont="1" applyFill="1" applyBorder="1" applyAlignment="1">
      <alignment horizontal="center" vertical="center" wrapText="1"/>
    </xf>
    <xf numFmtId="0" fontId="3" fillId="0" borderId="1" xfId="84" applyNumberFormat="1" applyFont="1" applyFill="1" applyBorder="1" applyAlignment="1">
      <alignment horizontal="center" vertical="center" wrapText="1"/>
    </xf>
    <xf numFmtId="176" fontId="3" fillId="0" borderId="1" xfId="84" applyFont="1" applyFill="1" applyBorder="1" applyAlignment="1">
      <alignment horizontal="center" vertical="center" wrapText="1"/>
    </xf>
    <xf numFmtId="0" fontId="4" fillId="0" borderId="1" xfId="81" applyNumberFormat="1" applyFont="1" applyFill="1" applyBorder="1" applyAlignment="1">
      <alignment horizontal="center" vertical="center" wrapText="1"/>
    </xf>
    <xf numFmtId="49" fontId="1" fillId="0" borderId="1" xfId="78" applyNumberFormat="1" applyFont="1" applyFill="1" applyBorder="1" applyAlignment="1">
      <alignment horizontal="center" vertical="center"/>
    </xf>
    <xf numFmtId="49" fontId="3" fillId="0" borderId="1" xfId="75" applyNumberFormat="1" applyFont="1" applyFill="1" applyBorder="1" applyAlignment="1">
      <alignment horizontal="center" vertical="center" wrapText="1"/>
    </xf>
    <xf numFmtId="176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176" fontId="0" fillId="0" borderId="1" xfId="98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 wrapText="1"/>
    </xf>
    <xf numFmtId="176" fontId="16" fillId="0" borderId="1" xfId="0" applyFont="1" applyFill="1" applyBorder="1" applyAlignment="1">
      <alignment horizontal="center" vertical="center" wrapText="1"/>
    </xf>
    <xf numFmtId="176" fontId="1" fillId="0" borderId="1" xfId="99" applyFont="1" applyFill="1" applyBorder="1" applyAlignment="1">
      <alignment horizontal="center" vertical="center"/>
    </xf>
    <xf numFmtId="0" fontId="15" fillId="0" borderId="1" xfId="87" applyNumberFormat="1" applyFont="1" applyFill="1" applyBorder="1" applyAlignment="1">
      <alignment horizontal="center" vertical="center"/>
    </xf>
    <xf numFmtId="0" fontId="4" fillId="0" borderId="1" xfId="102" applyNumberFormat="1" applyFont="1" applyFill="1" applyBorder="1" applyAlignment="1">
      <alignment horizontal="center" vertical="center" wrapText="1"/>
    </xf>
    <xf numFmtId="176" fontId="4" fillId="0" borderId="1" xfId="102" applyFont="1" applyFill="1" applyBorder="1" applyAlignment="1">
      <alignment horizontal="center" vertical="center" wrapText="1"/>
    </xf>
    <xf numFmtId="176" fontId="1" fillId="0" borderId="1" xfId="102" applyFont="1" applyFill="1" applyBorder="1" applyAlignment="1">
      <alignment horizontal="center" vertical="center"/>
    </xf>
    <xf numFmtId="0" fontId="1" fillId="0" borderId="1" xfId="91" applyNumberFormat="1" applyFont="1" applyFill="1" applyBorder="1" applyAlignment="1">
      <alignment horizontal="center" vertical="center"/>
    </xf>
    <xf numFmtId="49" fontId="3" fillId="0" borderId="1" xfId="76" applyNumberFormat="1" applyFont="1" applyFill="1" applyBorder="1" applyAlignment="1">
      <alignment horizontal="center" vertical="center"/>
    </xf>
    <xf numFmtId="49" fontId="1" fillId="0" borderId="1" xfId="76" applyNumberFormat="1" applyFont="1" applyFill="1" applyBorder="1" applyAlignment="1">
      <alignment horizontal="center" vertical="center"/>
    </xf>
    <xf numFmtId="0" fontId="1" fillId="0" borderId="1" xfId="81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1" xfId="83" applyNumberFormat="1" applyFont="1" applyFill="1" applyBorder="1" applyAlignment="1">
      <alignment horizontal="center" vertical="center"/>
    </xf>
    <xf numFmtId="176" fontId="3" fillId="0" borderId="1" xfId="83" applyFont="1" applyFill="1" applyBorder="1" applyAlignment="1">
      <alignment horizontal="center" vertical="center"/>
    </xf>
    <xf numFmtId="176" fontId="0" fillId="0" borderId="0" xfId="0" applyNumberForma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0" fillId="6" borderId="0" xfId="0" applyNumberFormat="1" applyFill="1" applyAlignment="1">
      <alignment horizontal="center" vertical="center"/>
    </xf>
    <xf numFmtId="0" fontId="0" fillId="6" borderId="0" xfId="0" applyNumberFormat="1" applyFill="1" applyAlignment="1">
      <alignment vertical="center" wrapText="1"/>
    </xf>
    <xf numFmtId="0" fontId="0" fillId="6" borderId="0" xfId="0" applyNumberFormat="1" applyFill="1" applyAlignment="1">
      <alignment horizontal="center" vertical="center" wrapText="1"/>
    </xf>
    <xf numFmtId="0" fontId="3" fillId="2" borderId="1" xfId="79" applyNumberFormat="1" applyFont="1" applyFill="1" applyBorder="1" applyAlignment="1">
      <alignment horizontal="center" vertical="center" wrapText="1"/>
    </xf>
    <xf numFmtId="0" fontId="3" fillId="2" borderId="1" xfId="87" applyNumberFormat="1" applyFont="1" applyFill="1" applyBorder="1" applyAlignment="1">
      <alignment horizontal="center" vertical="center"/>
    </xf>
    <xf numFmtId="0" fontId="1" fillId="0" borderId="3" xfId="77" applyNumberFormat="1" applyFont="1" applyFill="1" applyBorder="1" applyAlignment="1">
      <alignment horizontal="center" vertical="center"/>
    </xf>
    <xf numFmtId="0" fontId="1" fillId="0" borderId="4" xfId="77" applyNumberFormat="1" applyFont="1" applyFill="1" applyBorder="1" applyAlignment="1">
      <alignment horizontal="center" vertical="center"/>
    </xf>
    <xf numFmtId="0" fontId="3" fillId="0" borderId="4" xfId="79" applyNumberFormat="1" applyFont="1" applyFill="1" applyBorder="1" applyAlignment="1">
      <alignment horizontal="center" vertical="center"/>
    </xf>
    <xf numFmtId="0" fontId="3" fillId="0" borderId="3" xfId="87" applyNumberFormat="1" applyFont="1" applyFill="1" applyBorder="1" applyAlignment="1">
      <alignment horizontal="center" vertical="center"/>
    </xf>
    <xf numFmtId="0" fontId="0" fillId="0" borderId="4" xfId="77" applyNumberFormat="1" applyFill="1" applyBorder="1">
      <alignment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6" borderId="1" xfId="77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/>
    </xf>
    <xf numFmtId="176" fontId="1" fillId="2" borderId="1" xfId="79" applyNumberFormat="1" applyFont="1" applyFill="1" applyBorder="1" applyAlignment="1">
      <alignment horizontal="center" vertical="center" wrapText="1"/>
    </xf>
    <xf numFmtId="176" fontId="3" fillId="2" borderId="1" xfId="77" applyNumberFormat="1" applyFont="1" applyFill="1" applyBorder="1" applyAlignment="1">
      <alignment horizontal="center" vertical="center"/>
    </xf>
    <xf numFmtId="176" fontId="16" fillId="0" borderId="2" xfId="0" applyFont="1" applyBorder="1" applyAlignment="1">
      <alignment horizontal="center" vertical="center" wrapText="1"/>
    </xf>
    <xf numFmtId="180" fontId="16" fillId="0" borderId="1" xfId="0" applyNumberFormat="1" applyFont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 wrapText="1"/>
    </xf>
    <xf numFmtId="176" fontId="16" fillId="0" borderId="1" xfId="0" applyFont="1" applyBorder="1" applyAlignment="1">
      <alignment horizontal="center" vertical="center" wrapText="1"/>
    </xf>
    <xf numFmtId="176" fontId="16" fillId="0" borderId="3" xfId="0" applyFont="1" applyBorder="1" applyAlignment="1">
      <alignment horizontal="center" vertical="center" wrapText="1"/>
    </xf>
    <xf numFmtId="180" fontId="1" fillId="6" borderId="1" xfId="77" applyNumberFormat="1" applyFont="1" applyFill="1" applyBorder="1" applyAlignment="1">
      <alignment horizontal="center" vertical="center"/>
    </xf>
    <xf numFmtId="176" fontId="1" fillId="6" borderId="1" xfId="77" applyNumberFormat="1" applyFont="1" applyFill="1" applyBorder="1" applyAlignment="1">
      <alignment horizontal="center" vertical="center"/>
    </xf>
    <xf numFmtId="176" fontId="3" fillId="6" borderId="1" xfId="87" applyNumberFormat="1" applyFont="1" applyFill="1" applyBorder="1" applyAlignment="1">
      <alignment horizontal="center" vertical="center"/>
    </xf>
    <xf numFmtId="181" fontId="16" fillId="6" borderId="1" xfId="0" applyNumberFormat="1" applyFont="1" applyFill="1" applyBorder="1" applyAlignment="1">
      <alignment horizontal="center" vertical="center" wrapText="1"/>
    </xf>
    <xf numFmtId="176" fontId="16" fillId="0" borderId="4" xfId="0" applyFont="1" applyBorder="1" applyAlignment="1">
      <alignment horizontal="center" vertical="center" wrapText="1"/>
    </xf>
    <xf numFmtId="0" fontId="16" fillId="0" borderId="1" xfId="0" applyNumberFormat="1" applyFont="1" applyBorder="1" applyAlignment="1">
      <alignment vertical="center" wrapText="1"/>
    </xf>
    <xf numFmtId="0" fontId="16" fillId="0" borderId="2" xfId="0" applyNumberFormat="1" applyFont="1" applyBorder="1" applyAlignment="1">
      <alignment horizontal="center" vertical="center" wrapText="1"/>
    </xf>
    <xf numFmtId="0" fontId="16" fillId="0" borderId="3" xfId="0" applyNumberFormat="1" applyFont="1" applyBorder="1" applyAlignment="1">
      <alignment horizontal="center" vertical="center" wrapText="1"/>
    </xf>
    <xf numFmtId="0" fontId="16" fillId="0" borderId="4" xfId="0" applyNumberFormat="1" applyFont="1" applyBorder="1" applyAlignment="1">
      <alignment horizontal="center" vertical="center" wrapText="1"/>
    </xf>
    <xf numFmtId="176" fontId="1" fillId="0" borderId="1" xfId="79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/>
    </xf>
    <xf numFmtId="176" fontId="3" fillId="6" borderId="1" xfId="79" applyNumberFormat="1" applyFont="1" applyFill="1" applyBorder="1" applyAlignment="1">
      <alignment horizontal="center" vertical="center"/>
    </xf>
    <xf numFmtId="176" fontId="1" fillId="6" borderId="1" xfId="0" applyNumberFormat="1" applyFont="1" applyFill="1" applyBorder="1" applyAlignment="1">
      <alignment horizontal="center" vertical="center"/>
    </xf>
    <xf numFmtId="0" fontId="1" fillId="6" borderId="1" xfId="77" applyNumberFormat="1" applyFont="1" applyFill="1" applyBorder="1" applyAlignment="1">
      <alignment horizontal="center" vertical="center"/>
    </xf>
    <xf numFmtId="0" fontId="17" fillId="2" borderId="1" xfId="0" applyNumberFormat="1" applyFont="1" applyFill="1" applyBorder="1" applyAlignment="1">
      <alignment horizontal="center" vertical="center" wrapText="1"/>
    </xf>
    <xf numFmtId="0" fontId="1" fillId="2" borderId="1" xfId="82" applyNumberFormat="1" applyFont="1" applyFill="1" applyBorder="1" applyAlignment="1">
      <alignment horizontal="center" vertical="center"/>
    </xf>
    <xf numFmtId="4" fontId="1" fillId="0" borderId="1" xfId="79" applyNumberFormat="1" applyFont="1" applyFill="1" applyBorder="1" applyAlignment="1">
      <alignment horizontal="center" vertical="center" wrapText="1"/>
    </xf>
    <xf numFmtId="0" fontId="1" fillId="2" borderId="1" xfId="88" applyNumberFormat="1" applyFont="1" applyFill="1" applyBorder="1" applyAlignment="1">
      <alignment horizontal="center" vertical="center"/>
    </xf>
    <xf numFmtId="4" fontId="1" fillId="0" borderId="1" xfId="77" applyNumberFormat="1" applyFont="1" applyFill="1" applyBorder="1" applyAlignment="1">
      <alignment horizontal="center" vertical="center"/>
    </xf>
    <xf numFmtId="0" fontId="3" fillId="2" borderId="1" xfId="77" applyNumberFormat="1" applyFont="1" applyFill="1" applyBorder="1" applyAlignment="1">
      <alignment horizontal="center" vertical="center" wrapText="1"/>
    </xf>
    <xf numFmtId="0" fontId="3" fillId="2" borderId="1" xfId="88" applyNumberFormat="1" applyFont="1" applyFill="1" applyBorder="1" applyAlignment="1">
      <alignment horizontal="center" vertical="center"/>
    </xf>
    <xf numFmtId="176" fontId="14" fillId="8" borderId="5" xfId="0" applyNumberFormat="1" applyFont="1" applyFill="1" applyBorder="1" applyAlignment="1">
      <alignment horizontal="left" vertical="center"/>
    </xf>
    <xf numFmtId="176" fontId="14" fillId="8" borderId="6" xfId="0" applyNumberFormat="1" applyFont="1" applyFill="1" applyBorder="1" applyAlignment="1">
      <alignment horizontal="left" vertical="center"/>
    </xf>
    <xf numFmtId="176" fontId="14" fillId="8" borderId="7" xfId="0" applyNumberFormat="1" applyFont="1" applyFill="1" applyBorder="1" applyAlignment="1">
      <alignment horizontal="left" vertical="center"/>
    </xf>
    <xf numFmtId="0" fontId="1" fillId="9" borderId="5" xfId="0" applyNumberFormat="1" applyFont="1" applyFill="1" applyBorder="1" applyAlignment="1">
      <alignment horizontal="center" vertical="center"/>
    </xf>
    <xf numFmtId="0" fontId="1" fillId="9" borderId="6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 wrapText="1"/>
    </xf>
    <xf numFmtId="0" fontId="1" fillId="9" borderId="1" xfId="0" applyNumberFormat="1" applyFont="1" applyFill="1" applyBorder="1" applyAlignment="1">
      <alignment vertical="center" wrapText="1"/>
    </xf>
    <xf numFmtId="58" fontId="1" fillId="9" borderId="1" xfId="0" applyNumberFormat="1" applyFont="1" applyFill="1" applyBorder="1" applyAlignment="1">
      <alignment horizontal="center" vertical="center" wrapText="1"/>
    </xf>
    <xf numFmtId="0" fontId="1" fillId="10" borderId="1" xfId="0" applyNumberFormat="1" applyFont="1" applyFill="1" applyBorder="1" applyAlignment="1">
      <alignment horizontal="center" vertical="center"/>
    </xf>
    <xf numFmtId="176" fontId="1" fillId="10" borderId="1" xfId="0" applyNumberFormat="1" applyFont="1" applyFill="1" applyBorder="1" applyAlignment="1">
      <alignment horizontal="center" vertical="center"/>
    </xf>
    <xf numFmtId="0" fontId="3" fillId="10" borderId="1" xfId="0" applyNumberFormat="1" applyFont="1" applyFill="1" applyBorder="1" applyAlignment="1">
      <alignment horizontal="center" vertical="center" wrapText="1"/>
    </xf>
    <xf numFmtId="176" fontId="3" fillId="10" borderId="1" xfId="0" applyNumberFormat="1" applyFont="1" applyFill="1" applyBorder="1" applyAlignment="1">
      <alignment horizontal="center" vertical="center" wrapText="1"/>
    </xf>
    <xf numFmtId="176" fontId="1" fillId="10" borderId="1" xfId="0" applyNumberFormat="1" applyFont="1" applyFill="1" applyBorder="1" applyAlignment="1">
      <alignment vertical="center" wrapText="1"/>
    </xf>
    <xf numFmtId="176" fontId="1" fillId="0" borderId="1" xfId="0" applyFont="1" applyBorder="1" applyAlignment="1">
      <alignment horizontal="center" vertical="center" wrapText="1"/>
    </xf>
    <xf numFmtId="176" fontId="1" fillId="0" borderId="1" xfId="99" applyNumberFormat="1" applyFont="1" applyFill="1" applyBorder="1" applyAlignment="1">
      <alignment horizontal="center" vertical="center" wrapText="1"/>
    </xf>
    <xf numFmtId="0" fontId="1" fillId="2" borderId="1" xfId="99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15" fillId="11" borderId="1" xfId="0" applyNumberFormat="1" applyFont="1" applyFill="1" applyBorder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176" fontId="0" fillId="0" borderId="1" xfId="80" applyNumberFormat="1" applyFont="1" applyFill="1" applyBorder="1" applyAlignment="1">
      <alignment horizontal="center" vertical="center"/>
    </xf>
    <xf numFmtId="176" fontId="1" fillId="0" borderId="1" xfId="80" applyNumberFormat="1" applyFont="1" applyFill="1" applyBorder="1" applyAlignment="1">
      <alignment horizontal="center" vertical="center"/>
    </xf>
    <xf numFmtId="0" fontId="0" fillId="0" borderId="1" xfId="80" applyNumberFormat="1" applyFont="1" applyFill="1" applyBorder="1" applyAlignment="1">
      <alignment horizontal="center" vertical="center"/>
    </xf>
    <xf numFmtId="176" fontId="0" fillId="0" borderId="5" xfId="80" applyNumberFormat="1" applyFont="1" applyFill="1" applyBorder="1" applyAlignment="1">
      <alignment horizontal="center" vertical="center"/>
    </xf>
    <xf numFmtId="176" fontId="1" fillId="0" borderId="7" xfId="80" applyNumberFormat="1" applyFont="1" applyFill="1" applyBorder="1" applyAlignment="1">
      <alignment horizontal="center" vertical="center"/>
    </xf>
    <xf numFmtId="176" fontId="18" fillId="0" borderId="1" xfId="80" applyNumberFormat="1" applyFont="1" applyFill="1" applyBorder="1" applyAlignment="1">
      <alignment horizontal="center" vertical="center"/>
    </xf>
    <xf numFmtId="176" fontId="19" fillId="0" borderId="1" xfId="80" applyNumberFormat="1" applyFont="1" applyFill="1" applyBorder="1" applyAlignment="1">
      <alignment horizontal="center" vertical="center"/>
    </xf>
    <xf numFmtId="0" fontId="19" fillId="0" borderId="1" xfId="80" applyNumberFormat="1" applyFont="1" applyFill="1" applyBorder="1" applyAlignment="1">
      <alignment horizontal="center" vertical="center"/>
    </xf>
    <xf numFmtId="176" fontId="1" fillId="0" borderId="7" xfId="0" applyNumberFormat="1" applyFont="1" applyFill="1" applyBorder="1" applyAlignment="1">
      <alignment horizontal="center" vertical="center"/>
    </xf>
    <xf numFmtId="176" fontId="20" fillId="0" borderId="0" xfId="0" applyFont="1" applyFill="1">
      <alignment vertical="center"/>
    </xf>
    <xf numFmtId="0" fontId="5" fillId="0" borderId="0" xfId="0" applyNumberFormat="1" applyFont="1">
      <alignment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21" fillId="2" borderId="1" xfId="100" applyNumberFormat="1" applyFont="1" applyFill="1" applyBorder="1" applyAlignment="1">
      <alignment horizontal="center" vertical="center"/>
    </xf>
    <xf numFmtId="0" fontId="21" fillId="2" borderId="1" xfId="10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/>
    </xf>
    <xf numFmtId="0" fontId="15" fillId="0" borderId="1" xfId="77" applyNumberFormat="1" applyFont="1" applyFill="1" applyBorder="1" applyAlignment="1">
      <alignment horizontal="left" vertical="center" wrapText="1"/>
    </xf>
    <xf numFmtId="0" fontId="5" fillId="0" borderId="3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left" vertical="center" wrapText="1"/>
    </xf>
    <xf numFmtId="0" fontId="15" fillId="0" borderId="1" xfId="77" applyNumberFormat="1" applyFont="1" applyFill="1" applyBorder="1" applyAlignment="1">
      <alignment horizontal="left" vertical="center"/>
    </xf>
    <xf numFmtId="176" fontId="0" fillId="0" borderId="0" xfId="0" applyFont="1" applyFill="1" applyAlignment="1">
      <alignment horizontal="left" vertical="center" wrapText="1"/>
    </xf>
    <xf numFmtId="14" fontId="0" fillId="0" borderId="0" xfId="0" applyNumberFormat="1" applyFont="1" applyFill="1" applyAlignment="1">
      <alignment horizontal="center" vertical="center"/>
    </xf>
    <xf numFmtId="176" fontId="0" fillId="0" borderId="0" xfId="0" applyFont="1" applyFill="1" applyBorder="1" applyAlignment="1">
      <alignment horizontal="left" vertical="center" wrapText="1"/>
    </xf>
    <xf numFmtId="14" fontId="0" fillId="0" borderId="0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3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176" fontId="1" fillId="0" borderId="1" xfId="77" applyNumberFormat="1" applyFont="1" applyFill="1" applyBorder="1" applyAlignment="1" quotePrefix="1">
      <alignment horizontal="center" vertical="center"/>
    </xf>
    <xf numFmtId="0" fontId="1" fillId="0" borderId="1" xfId="77" applyNumberFormat="1" applyFont="1" applyFill="1" applyBorder="1" applyAlignment="1" quotePrefix="1">
      <alignment horizontal="center" vertical="center"/>
    </xf>
    <xf numFmtId="180" fontId="1" fillId="0" borderId="1" xfId="77" applyNumberFormat="1" applyFont="1" applyFill="1" applyBorder="1" applyAlignment="1" quotePrefix="1">
      <alignment horizontal="center" vertical="center"/>
    </xf>
    <xf numFmtId="180" fontId="1" fillId="6" borderId="1" xfId="77" applyNumberFormat="1" applyFont="1" applyFill="1" applyBorder="1" applyAlignment="1" quotePrefix="1">
      <alignment horizontal="center" vertical="center"/>
    </xf>
  </cellXfs>
  <cellStyles count="11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x000a_mouse.drv=lm" xfId="49"/>
    <cellStyle name="_x000a_mouse.drv=lm 10" xfId="50"/>
    <cellStyle name="_x000a_mouse.drv=lm 2 8" xfId="51"/>
    <cellStyle name="20% - 着色 1 2" xfId="52"/>
    <cellStyle name="20% - 着色 1 2 2" xfId="53"/>
    <cellStyle name="20% - 着色 2 2" xfId="54"/>
    <cellStyle name="20% - 着色 2 2 2" xfId="55"/>
    <cellStyle name="20% - 着色 3 2" xfId="56"/>
    <cellStyle name="20% - 着色 3 2 2" xfId="57"/>
    <cellStyle name="20% - 着色 4 2" xfId="58"/>
    <cellStyle name="20% - 着色 4 2 2" xfId="59"/>
    <cellStyle name="20% - 着色 5 2" xfId="60"/>
    <cellStyle name="20% - 着色 5 2 2" xfId="61"/>
    <cellStyle name="20% - 着色 6 2" xfId="62"/>
    <cellStyle name="20% - 着色 6 2 2" xfId="63"/>
    <cellStyle name="40% - 着色 1 2" xfId="64"/>
    <cellStyle name="40% - 着色 2 2" xfId="65"/>
    <cellStyle name="40% - 着色 3 2" xfId="66"/>
    <cellStyle name="40% - 着色 4 2" xfId="67"/>
    <cellStyle name="40% - 着色 5 2" xfId="68"/>
    <cellStyle name="40% - 着色 6 2" xfId="69"/>
    <cellStyle name="Comma 19" xfId="70"/>
    <cellStyle name="Normal" xfId="71"/>
    <cellStyle name="normální_List1" xfId="72"/>
    <cellStyle name="Standard_Ausstattung_low_high_line_mit_PR_Nummer_200504272" xfId="73"/>
    <cellStyle name="常规 10" xfId="74"/>
    <cellStyle name="常规 12" xfId="75"/>
    <cellStyle name="常规 12 2" xfId="76"/>
    <cellStyle name="常规 12 2 2" xfId="77"/>
    <cellStyle name="常规 12 3" xfId="78"/>
    <cellStyle name="常规 12 4" xfId="79"/>
    <cellStyle name="常规 12 4 2" xfId="80"/>
    <cellStyle name="常规 12 4 3" xfId="81"/>
    <cellStyle name="常规 12 4 3 2" xfId="82"/>
    <cellStyle name="常规 12 4 5" xfId="83"/>
    <cellStyle name="常规 2" xfId="84"/>
    <cellStyle name="常规 2 10" xfId="85"/>
    <cellStyle name="常规 2 2" xfId="86"/>
    <cellStyle name="常规 2 2 3" xfId="87"/>
    <cellStyle name="常规 2 2 47" xfId="88"/>
    <cellStyle name="常规 2 2 49" xfId="89"/>
    <cellStyle name="常规 2 3" xfId="90"/>
    <cellStyle name="常规 2 4" xfId="91"/>
    <cellStyle name="常规 2 5" xfId="92"/>
    <cellStyle name="常规 23" xfId="93"/>
    <cellStyle name="常规 24" xfId="94"/>
    <cellStyle name="常规 26" xfId="95"/>
    <cellStyle name="常规 3" xfId="96"/>
    <cellStyle name="常规 4" xfId="97"/>
    <cellStyle name="常规 4 2" xfId="98"/>
    <cellStyle name="常规 4 3" xfId="99"/>
    <cellStyle name="常规 5" xfId="100"/>
    <cellStyle name="常规 5 18" xfId="101"/>
    <cellStyle name="常规 6" xfId="102"/>
    <cellStyle name="常规 8 2 2" xfId="103"/>
    <cellStyle name="超链接 2" xfId="104"/>
    <cellStyle name="超链接 3" xfId="105"/>
    <cellStyle name="好 2" xfId="106"/>
    <cellStyle name="普通_AUDIT检查" xfId="107"/>
    <cellStyle name="千分位[0]_MQCPR05" xfId="108"/>
    <cellStyle name="千分位_MQCPR05" xfId="109"/>
    <cellStyle name="千位分隔 2" xfId="110"/>
    <cellStyle name="千位分隔[0] 2" xfId="111"/>
    <cellStyle name="样式 1" xfId="112"/>
    <cellStyle name="注释 2" xfId="113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externalLink" Target="externalLinks/externalLink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734292</xdr:colOff>
      <xdr:row>3</xdr:row>
      <xdr:rowOff>96982</xdr:rowOff>
    </xdr:from>
    <xdr:to>
      <xdr:col>23</xdr:col>
      <xdr:colOff>2978728</xdr:colOff>
      <xdr:row>3</xdr:row>
      <xdr:rowOff>906885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1529020" y="2395855"/>
          <a:ext cx="2244090" cy="810260"/>
        </a:xfrm>
        <a:prstGeom prst="rect">
          <a:avLst/>
        </a:prstGeom>
      </xdr:spPr>
    </xdr:pic>
    <xdr:clientData/>
  </xdr:twoCellAnchor>
  <xdr:twoCellAnchor editAs="oneCell">
    <xdr:from>
      <xdr:col>27</xdr:col>
      <xdr:colOff>97790</xdr:colOff>
      <xdr:row>6</xdr:row>
      <xdr:rowOff>707390</xdr:rowOff>
    </xdr:from>
    <xdr:to>
      <xdr:col>42</xdr:col>
      <xdr:colOff>334010</xdr:colOff>
      <xdr:row>8</xdr:row>
      <xdr:rowOff>436880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209095" y="6050915"/>
          <a:ext cx="10523220" cy="1760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604520</xdr:colOff>
      <xdr:row>6</xdr:row>
      <xdr:rowOff>71755</xdr:rowOff>
    </xdr:from>
    <xdr:to>
      <xdr:col>23</xdr:col>
      <xdr:colOff>3146425</xdr:colOff>
      <xdr:row>6</xdr:row>
      <xdr:rowOff>872490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399480" y="5415280"/>
          <a:ext cx="2541905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744220</xdr:colOff>
      <xdr:row>7</xdr:row>
      <xdr:rowOff>17780</xdr:rowOff>
    </xdr:from>
    <xdr:to>
      <xdr:col>23</xdr:col>
      <xdr:colOff>2939415</xdr:colOff>
      <xdr:row>7</xdr:row>
      <xdr:rowOff>890905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1539180" y="6376670"/>
          <a:ext cx="2195195" cy="873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743585</xdr:colOff>
      <xdr:row>8</xdr:row>
      <xdr:rowOff>43180</xdr:rowOff>
    </xdr:from>
    <xdr:to>
      <xdr:col>23</xdr:col>
      <xdr:colOff>2959100</xdr:colOff>
      <xdr:row>8</xdr:row>
      <xdr:rowOff>750570</xdr:rowOff>
    </xdr:to>
    <xdr:pic>
      <xdr:nvPicPr>
        <xdr:cNvPr id="9" name="图片 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1538545" y="7417435"/>
          <a:ext cx="2215515" cy="707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908685</xdr:colOff>
      <xdr:row>9</xdr:row>
      <xdr:rowOff>97790</xdr:rowOff>
    </xdr:from>
    <xdr:to>
      <xdr:col>23</xdr:col>
      <xdr:colOff>2377440</xdr:colOff>
      <xdr:row>9</xdr:row>
      <xdr:rowOff>960755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1703645" y="8487410"/>
          <a:ext cx="1468755" cy="862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563245</xdr:colOff>
      <xdr:row>10</xdr:row>
      <xdr:rowOff>44450</xdr:rowOff>
    </xdr:from>
    <xdr:to>
      <xdr:col>23</xdr:col>
      <xdr:colOff>2916555</xdr:colOff>
      <xdr:row>10</xdr:row>
      <xdr:rowOff>953135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1358205" y="9449435"/>
          <a:ext cx="2353310" cy="908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883285</xdr:colOff>
      <xdr:row>11</xdr:row>
      <xdr:rowOff>86995</xdr:rowOff>
    </xdr:from>
    <xdr:to>
      <xdr:col>23</xdr:col>
      <xdr:colOff>2589530</xdr:colOff>
      <xdr:row>11</xdr:row>
      <xdr:rowOff>898525</xdr:rowOff>
    </xdr:to>
    <xdr:pic>
      <xdr:nvPicPr>
        <xdr:cNvPr id="12" name="图片 1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1678245" y="10507345"/>
          <a:ext cx="1706245" cy="811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1076960</xdr:colOff>
      <xdr:row>4</xdr:row>
      <xdr:rowOff>57150</xdr:rowOff>
    </xdr:from>
    <xdr:to>
      <xdr:col>23</xdr:col>
      <xdr:colOff>2486660</xdr:colOff>
      <xdr:row>4</xdr:row>
      <xdr:rowOff>847725</xdr:rowOff>
    </xdr:to>
    <xdr:pic>
      <xdr:nvPicPr>
        <xdr:cNvPr id="13" name="图片 1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1871920" y="3369945"/>
          <a:ext cx="1409700" cy="79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591820</xdr:colOff>
      <xdr:row>13</xdr:row>
      <xdr:rowOff>196850</xdr:rowOff>
    </xdr:from>
    <xdr:to>
      <xdr:col>23</xdr:col>
      <xdr:colOff>2823210</xdr:colOff>
      <xdr:row>13</xdr:row>
      <xdr:rowOff>1362075</xdr:rowOff>
    </xdr:to>
    <xdr:pic>
      <xdr:nvPicPr>
        <xdr:cNvPr id="15" name="图片 14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1386780" y="12647930"/>
          <a:ext cx="2231390" cy="1165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1076960</xdr:colOff>
      <xdr:row>12</xdr:row>
      <xdr:rowOff>86995</xdr:rowOff>
    </xdr:from>
    <xdr:to>
      <xdr:col>23</xdr:col>
      <xdr:colOff>2473960</xdr:colOff>
      <xdr:row>12</xdr:row>
      <xdr:rowOff>810895</xdr:rowOff>
    </xdr:to>
    <xdr:pic>
      <xdr:nvPicPr>
        <xdr:cNvPr id="16" name="图片 1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1871920" y="11522710"/>
          <a:ext cx="1397000" cy="723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868680</xdr:colOff>
      <xdr:row>5</xdr:row>
      <xdr:rowOff>156210</xdr:rowOff>
    </xdr:from>
    <xdr:to>
      <xdr:col>23</xdr:col>
      <xdr:colOff>2732405</xdr:colOff>
      <xdr:row>5</xdr:row>
      <xdr:rowOff>913130</xdr:rowOff>
    </xdr:to>
    <xdr:pic>
      <xdr:nvPicPr>
        <xdr:cNvPr id="17" name="图片 1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1663640" y="4484370"/>
          <a:ext cx="1863725" cy="756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1638300</xdr:colOff>
      <xdr:row>15</xdr:row>
      <xdr:rowOff>109855</xdr:rowOff>
    </xdr:from>
    <xdr:to>
      <xdr:col>9</xdr:col>
      <xdr:colOff>955040</xdr:colOff>
      <xdr:row>32</xdr:row>
      <xdr:rowOff>85090</xdr:rowOff>
    </xdr:to>
    <xdr:pic>
      <xdr:nvPicPr>
        <xdr:cNvPr id="2" name="图片 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324100" y="14415135"/>
          <a:ext cx="12498705" cy="29978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114300</xdr:colOff>
      <xdr:row>30</xdr:row>
      <xdr:rowOff>38100</xdr:rowOff>
    </xdr:from>
    <xdr:to>
      <xdr:col>6</xdr:col>
      <xdr:colOff>138186</xdr:colOff>
      <xdr:row>54</xdr:row>
      <xdr:rowOff>142329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100" y="8472805"/>
          <a:ext cx="13468350" cy="43713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30</xdr:row>
      <xdr:rowOff>174625</xdr:rowOff>
    </xdr:from>
    <xdr:to>
      <xdr:col>3</xdr:col>
      <xdr:colOff>1910080</xdr:colOff>
      <xdr:row>55</xdr:row>
      <xdr:rowOff>80010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609330"/>
          <a:ext cx="8293735" cy="43503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574675</xdr:colOff>
      <xdr:row>32</xdr:row>
      <xdr:rowOff>73660</xdr:rowOff>
    </xdr:from>
    <xdr:to>
      <xdr:col>4</xdr:col>
      <xdr:colOff>1594485</xdr:colOff>
      <xdr:row>56</xdr:row>
      <xdr:rowOff>114935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74675" y="8895715"/>
          <a:ext cx="11518265" cy="43084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746760</xdr:colOff>
      <xdr:row>34</xdr:row>
      <xdr:rowOff>146050</xdr:rowOff>
    </xdr:from>
    <xdr:to>
      <xdr:col>4</xdr:col>
      <xdr:colOff>1583055</xdr:colOff>
      <xdr:row>63</xdr:row>
      <xdr:rowOff>111760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32560" y="9504680"/>
          <a:ext cx="10648950" cy="5121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4</xdr:col>
      <xdr:colOff>1600200</xdr:colOff>
      <xdr:row>53</xdr:row>
      <xdr:rowOff>99060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9312275"/>
          <a:ext cx="11861800" cy="34772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50</xdr:row>
      <xdr:rowOff>168910</xdr:rowOff>
    </xdr:from>
    <xdr:to>
      <xdr:col>4</xdr:col>
      <xdr:colOff>1766570</xdr:colOff>
      <xdr:row>76</xdr:row>
      <xdr:rowOff>15240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3175615"/>
          <a:ext cx="12028170" cy="4469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4</xdr:col>
      <xdr:colOff>1524000</xdr:colOff>
      <xdr:row>70</xdr:row>
      <xdr:rowOff>121920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3300710"/>
          <a:ext cx="11785600" cy="35001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256540</xdr:colOff>
      <xdr:row>28</xdr:row>
      <xdr:rowOff>147320</xdr:rowOff>
    </xdr:from>
    <xdr:to>
      <xdr:col>3</xdr:col>
      <xdr:colOff>2801620</xdr:colOff>
      <xdr:row>56</xdr:row>
      <xdr:rowOff>132080</xdr:rowOff>
    </xdr:to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340" y="8046720"/>
          <a:ext cx="8928735" cy="49631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502920</xdr:colOff>
      <xdr:row>103</xdr:row>
      <xdr:rowOff>15240</xdr:rowOff>
    </xdr:from>
    <xdr:to>
      <xdr:col>6</xdr:col>
      <xdr:colOff>53340</xdr:colOff>
      <xdr:row>126</xdr:row>
      <xdr:rowOff>15240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63320" y="24505920"/>
          <a:ext cx="13105130" cy="4819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274955</xdr:colOff>
      <xdr:row>103</xdr:row>
      <xdr:rowOff>114935</xdr:rowOff>
    </xdr:from>
    <xdr:to>
      <xdr:col>4</xdr:col>
      <xdr:colOff>274955</xdr:colOff>
      <xdr:row>124</xdr:row>
      <xdr:rowOff>61595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35355" y="24605615"/>
          <a:ext cx="9592945" cy="43472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897890</xdr:colOff>
      <xdr:row>103</xdr:row>
      <xdr:rowOff>170180</xdr:rowOff>
    </xdr:from>
    <xdr:to>
      <xdr:col>6</xdr:col>
      <xdr:colOff>582930</xdr:colOff>
      <xdr:row>134</xdr:row>
      <xdr:rowOff>128270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58290" y="24660860"/>
          <a:ext cx="13274040" cy="64541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CHS\&#24211;\CHS&#24314;&#24211;&#25152;&#38656;&#36164;&#26009;%20all1.0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颜色代码"/>
      <sheetName val="材料代码"/>
      <sheetName val="类型代码"/>
      <sheetName val="Terminal"/>
      <sheetName val="Wire"/>
      <sheetName val="Multicore wire"/>
      <sheetName val="Cavity Seal"/>
      <sheetName val="Cavity Plug"/>
      <sheetName val="Clip"/>
      <sheetName val="Connector"/>
      <sheetName val="Assembly"/>
      <sheetName val="Other"/>
      <sheetName val="Tape"/>
      <sheetName val="Tube"/>
      <sheetName val="Splice"/>
      <sheetName val="Heat Shrink Sleeve"/>
      <sheetName val="Grommet"/>
      <sheetName val="Backshell"/>
      <sheetName val="Device"/>
      <sheetName val="资源数据源"/>
      <sheetName val="项目工装投入"/>
      <sheetName val="项目专用模具"/>
      <sheetName val="resume"/>
      <sheetName val="项目设备投入 "/>
      <sheetName val="Sheet1"/>
      <sheetName val="PV6 3.5L LX5 GMX170"/>
      <sheetName val="品牌库"/>
      <sheetName val="项目设备投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zoomScale="55" zoomScaleNormal="55" workbookViewId="0">
      <pane ySplit="1" topLeftCell="A16" activePane="bottomLeft" state="frozen"/>
      <selection/>
      <selection pane="bottomLeft" activeCell="J20" sqref="J20"/>
    </sheetView>
  </sheetViews>
  <sheetFormatPr defaultColWidth="9" defaultRowHeight="16.5"/>
  <cols>
    <col min="1" max="1" width="11.1083333333333" style="363" customWidth="1"/>
    <col min="2" max="2" width="23.225" style="363" customWidth="1"/>
    <col min="3" max="3" width="18.225" style="363" customWidth="1"/>
    <col min="4" max="4" width="26.1083333333333" style="363" customWidth="1"/>
    <col min="5" max="9" width="26.1083333333333" style="363" hidden="1" customWidth="1"/>
    <col min="10" max="10" width="104.333333333333" style="363" customWidth="1"/>
    <col min="11" max="11" width="24" style="363" customWidth="1"/>
    <col min="12" max="12" width="32.1083333333333" style="363" customWidth="1"/>
    <col min="13" max="13" width="56.1083333333333" customWidth="1"/>
  </cols>
  <sheetData>
    <row r="1" spans="1:14">
      <c r="A1" s="364" t="s">
        <v>0</v>
      </c>
      <c r="B1" s="364" t="s">
        <v>1</v>
      </c>
      <c r="C1" s="365" t="s">
        <v>2</v>
      </c>
      <c r="D1" s="366" t="s">
        <v>3</v>
      </c>
      <c r="E1" s="366" t="s">
        <v>4</v>
      </c>
      <c r="F1" s="366" t="s">
        <v>5</v>
      </c>
      <c r="G1" s="366" t="s">
        <v>6</v>
      </c>
      <c r="H1" s="366" t="s">
        <v>7</v>
      </c>
      <c r="I1" s="366" t="s">
        <v>8</v>
      </c>
      <c r="J1" s="364" t="s">
        <v>9</v>
      </c>
      <c r="K1" s="364" t="s">
        <v>10</v>
      </c>
      <c r="L1" s="364" t="s">
        <v>11</v>
      </c>
    </row>
    <row r="2" ht="99" spans="1:14">
      <c r="A2" s="367">
        <v>1</v>
      </c>
      <c r="B2" s="367" t="s">
        <v>12</v>
      </c>
      <c r="C2" s="367">
        <v>6608491523</v>
      </c>
      <c r="D2" s="367" t="s">
        <v>13</v>
      </c>
      <c r="E2" s="275"/>
      <c r="F2" s="275"/>
      <c r="G2" s="275"/>
      <c r="H2" s="275"/>
      <c r="I2" s="275"/>
      <c r="J2" s="368" t="s">
        <v>14</v>
      </c>
      <c r="K2" s="275" t="s">
        <v>15</v>
      </c>
      <c r="L2" s="275" t="s">
        <v>16</v>
      </c>
    </row>
    <row r="3" ht="115.5" spans="1:14">
      <c r="A3" s="369"/>
      <c r="B3" s="369"/>
      <c r="C3" s="369"/>
      <c r="D3" s="369"/>
      <c r="E3" s="275"/>
      <c r="F3" s="275"/>
      <c r="G3" s="275"/>
      <c r="H3" s="275"/>
      <c r="I3" s="275"/>
      <c r="J3" s="368" t="s">
        <v>17</v>
      </c>
      <c r="K3" s="275" t="s">
        <v>18</v>
      </c>
      <c r="L3" s="275" t="s">
        <v>19</v>
      </c>
    </row>
    <row r="4" ht="99" spans="1:14">
      <c r="A4" s="367">
        <v>2</v>
      </c>
      <c r="B4" s="367" t="s">
        <v>12</v>
      </c>
      <c r="C4" s="367">
        <v>6608491524</v>
      </c>
      <c r="D4" s="367" t="s">
        <v>13</v>
      </c>
      <c r="E4" s="275"/>
      <c r="F4" s="275"/>
      <c r="G4" s="275"/>
      <c r="H4" s="275"/>
      <c r="I4" s="275"/>
      <c r="J4" s="368" t="s">
        <v>20</v>
      </c>
      <c r="K4" s="275" t="s">
        <v>15</v>
      </c>
      <c r="L4" s="275"/>
    </row>
    <row r="5" ht="115.5" spans="1:14">
      <c r="A5" s="369"/>
      <c r="B5" s="369"/>
      <c r="C5" s="369"/>
      <c r="D5" s="369"/>
      <c r="E5" s="275"/>
      <c r="F5" s="275"/>
      <c r="G5" s="275"/>
      <c r="H5" s="275"/>
      <c r="I5" s="275"/>
      <c r="J5" s="368" t="s">
        <v>21</v>
      </c>
      <c r="K5" s="275" t="s">
        <v>18</v>
      </c>
      <c r="L5" s="275"/>
    </row>
    <row r="6" ht="131" customHeight="1" spans="1:14">
      <c r="A6" s="369"/>
      <c r="B6" s="369"/>
      <c r="C6" s="369"/>
      <c r="D6" s="369"/>
      <c r="E6" s="275"/>
      <c r="F6" s="275"/>
      <c r="G6" s="275"/>
      <c r="H6" s="275"/>
      <c r="I6" s="275"/>
      <c r="J6" s="368" t="s">
        <v>22</v>
      </c>
      <c r="K6" s="275" t="s">
        <v>23</v>
      </c>
      <c r="L6" s="275"/>
    </row>
    <row r="7" ht="99" spans="1:14">
      <c r="A7" s="367">
        <v>3</v>
      </c>
      <c r="B7" s="367" t="s">
        <v>12</v>
      </c>
      <c r="C7" s="367">
        <v>6608442962</v>
      </c>
      <c r="D7" s="367" t="s">
        <v>13</v>
      </c>
      <c r="E7" s="275"/>
      <c r="F7" s="275"/>
      <c r="G7" s="275"/>
      <c r="H7" s="275"/>
      <c r="I7" s="275"/>
      <c r="J7" s="368" t="s">
        <v>24</v>
      </c>
      <c r="K7" s="275" t="s">
        <v>15</v>
      </c>
      <c r="L7" s="275"/>
    </row>
    <row r="8" ht="115.5" spans="1:14">
      <c r="A8" s="369"/>
      <c r="B8" s="369"/>
      <c r="C8" s="369"/>
      <c r="D8" s="369"/>
      <c r="E8" s="275"/>
      <c r="F8" s="275"/>
      <c r="G8" s="275"/>
      <c r="H8" s="275"/>
      <c r="I8" s="275"/>
      <c r="J8" s="368" t="s">
        <v>17</v>
      </c>
      <c r="K8" s="275" t="s">
        <v>18</v>
      </c>
      <c r="L8" s="275"/>
    </row>
    <row r="9" ht="51" customHeight="1" spans="1:14">
      <c r="A9" s="369"/>
      <c r="B9" s="369"/>
      <c r="C9" s="369"/>
      <c r="D9" s="369"/>
      <c r="E9" s="275"/>
      <c r="F9" s="275"/>
      <c r="G9" s="275"/>
      <c r="H9" s="275"/>
      <c r="I9" s="275"/>
      <c r="J9" s="368" t="s">
        <v>25</v>
      </c>
      <c r="K9" s="275" t="s">
        <v>23</v>
      </c>
      <c r="L9" s="275"/>
    </row>
    <row r="10" ht="33" spans="1:14">
      <c r="A10" s="367">
        <v>4</v>
      </c>
      <c r="B10" s="367" t="s">
        <v>12</v>
      </c>
      <c r="C10" s="367">
        <v>6608544875</v>
      </c>
      <c r="D10" s="367" t="s">
        <v>26</v>
      </c>
      <c r="E10" s="275"/>
      <c r="F10" s="275"/>
      <c r="G10" s="275"/>
      <c r="H10" s="275"/>
      <c r="I10" s="275"/>
      <c r="J10" s="370" t="s">
        <v>27</v>
      </c>
      <c r="K10" s="275" t="s">
        <v>28</v>
      </c>
      <c r="L10" s="275"/>
    </row>
    <row r="11" spans="1:14">
      <c r="A11" s="369"/>
      <c r="B11" s="369"/>
      <c r="C11" s="369"/>
      <c r="D11" s="369"/>
      <c r="E11" s="275"/>
      <c r="F11" s="275"/>
      <c r="G11" s="275"/>
      <c r="H11" s="275"/>
      <c r="I11" s="275"/>
      <c r="J11" s="370" t="s">
        <v>29</v>
      </c>
      <c r="K11" s="275" t="s">
        <v>30</v>
      </c>
      <c r="L11" s="275"/>
    </row>
    <row r="12" ht="82.5" spans="1:14">
      <c r="A12" s="369"/>
      <c r="B12" s="369" t="s">
        <v>12</v>
      </c>
      <c r="C12" s="369">
        <v>6608544875</v>
      </c>
      <c r="D12" s="369"/>
      <c r="E12" s="275"/>
      <c r="F12" s="275"/>
      <c r="G12" s="275"/>
      <c r="H12" s="275"/>
      <c r="I12" s="275"/>
      <c r="J12" s="368" t="s">
        <v>31</v>
      </c>
      <c r="K12" s="275" t="s">
        <v>32</v>
      </c>
      <c r="L12" s="275"/>
    </row>
    <row r="13" ht="148.5" spans="1:14">
      <c r="A13" s="369"/>
      <c r="B13" s="369"/>
      <c r="C13" s="369"/>
      <c r="D13" s="369"/>
      <c r="E13" s="275"/>
      <c r="F13" s="275"/>
      <c r="G13" s="275"/>
      <c r="H13" s="275"/>
      <c r="I13" s="275"/>
      <c r="J13" s="368" t="s">
        <v>33</v>
      </c>
      <c r="K13" s="275" t="s">
        <v>18</v>
      </c>
      <c r="L13" s="275"/>
    </row>
    <row r="14" s="108" customFormat="1" spans="1:14">
      <c r="A14" s="369"/>
      <c r="B14" s="369"/>
      <c r="C14" s="369"/>
      <c r="D14" s="369"/>
      <c r="E14" s="275"/>
      <c r="F14" s="275"/>
      <c r="G14" s="275"/>
      <c r="H14" s="275"/>
      <c r="I14" s="275"/>
      <c r="J14" s="371" t="s">
        <v>34</v>
      </c>
      <c r="K14" s="275" t="s">
        <v>35</v>
      </c>
      <c r="L14" s="275" t="s">
        <v>36</v>
      </c>
      <c r="M14" s="372"/>
      <c r="N14" s="373"/>
    </row>
    <row r="15" s="108" customFormat="1" spans="1:14">
      <c r="A15" s="369"/>
      <c r="B15" s="369"/>
      <c r="C15" s="369"/>
      <c r="D15" s="369"/>
      <c r="E15" s="275"/>
      <c r="F15" s="275"/>
      <c r="G15" s="275"/>
      <c r="H15" s="275"/>
      <c r="I15" s="275"/>
      <c r="J15" s="371" t="s">
        <v>37</v>
      </c>
      <c r="K15" s="275" t="s">
        <v>38</v>
      </c>
      <c r="L15" s="275"/>
      <c r="M15" s="372"/>
      <c r="N15" s="373"/>
    </row>
    <row r="16" s="108" customFormat="1" spans="1:14">
      <c r="A16" s="367">
        <v>5</v>
      </c>
      <c r="B16" s="367" t="s">
        <v>12</v>
      </c>
      <c r="C16" s="367">
        <v>6608442964</v>
      </c>
      <c r="D16" s="367" t="s">
        <v>39</v>
      </c>
      <c r="E16" s="275"/>
      <c r="F16" s="275"/>
      <c r="G16" s="275"/>
      <c r="H16" s="275"/>
      <c r="I16" s="275"/>
      <c r="J16" s="371" t="s">
        <v>40</v>
      </c>
      <c r="K16" s="275" t="s">
        <v>28</v>
      </c>
      <c r="L16" s="275"/>
      <c r="M16" s="374"/>
      <c r="N16" s="375"/>
    </row>
    <row r="17" s="108" customFormat="1" ht="115.5" spans="1:14">
      <c r="A17" s="369"/>
      <c r="B17" s="369" t="s">
        <v>12</v>
      </c>
      <c r="C17" s="369">
        <v>6608442964</v>
      </c>
      <c r="D17" s="369" t="s">
        <v>39</v>
      </c>
      <c r="E17" s="275"/>
      <c r="F17" s="275"/>
      <c r="G17" s="275"/>
      <c r="H17" s="275"/>
      <c r="I17" s="275"/>
      <c r="J17" s="370" t="s">
        <v>41</v>
      </c>
      <c r="K17" s="275" t="s">
        <v>15</v>
      </c>
      <c r="L17" s="275"/>
      <c r="M17" s="374"/>
      <c r="N17" s="375"/>
    </row>
    <row r="18" s="108" customFormat="1" ht="70" customHeight="1" spans="1:14">
      <c r="A18" s="369"/>
      <c r="B18" s="369"/>
      <c r="C18" s="369"/>
      <c r="D18" s="369"/>
      <c r="E18" s="275"/>
      <c r="F18" s="275"/>
      <c r="G18" s="275"/>
      <c r="H18" s="275"/>
      <c r="I18" s="275"/>
      <c r="J18" s="370" t="s">
        <v>42</v>
      </c>
      <c r="K18" s="275" t="s">
        <v>23</v>
      </c>
      <c r="L18" s="275"/>
      <c r="M18" s="372"/>
      <c r="N18" s="373"/>
    </row>
    <row r="19" s="108" customFormat="1" spans="1:14">
      <c r="A19" s="367">
        <v>6</v>
      </c>
      <c r="B19" s="367" t="s">
        <v>12</v>
      </c>
      <c r="C19" s="367">
        <v>6608442963</v>
      </c>
      <c r="D19" s="367" t="s">
        <v>39</v>
      </c>
      <c r="E19" s="275"/>
      <c r="F19" s="275"/>
      <c r="G19" s="275"/>
      <c r="H19" s="275"/>
      <c r="I19" s="275"/>
      <c r="J19" s="371" t="s">
        <v>40</v>
      </c>
      <c r="K19" s="275" t="s">
        <v>28</v>
      </c>
      <c r="L19" s="275"/>
    </row>
    <row r="20" s="108" customFormat="1" ht="115.5" spans="1:14">
      <c r="A20" s="369"/>
      <c r="B20" s="369" t="s">
        <v>12</v>
      </c>
      <c r="C20" s="369">
        <v>6608442963</v>
      </c>
      <c r="D20" s="369" t="s">
        <v>39</v>
      </c>
      <c r="E20" s="275"/>
      <c r="F20" s="275"/>
      <c r="G20" s="275"/>
      <c r="H20" s="275"/>
      <c r="I20" s="275"/>
      <c r="J20" s="370" t="s">
        <v>43</v>
      </c>
      <c r="K20" s="275" t="s">
        <v>15</v>
      </c>
      <c r="L20" s="275"/>
    </row>
    <row r="21" s="108" customFormat="1" ht="108" customHeight="1" spans="1:14">
      <c r="A21" s="369"/>
      <c r="B21" s="369"/>
      <c r="C21" s="369"/>
      <c r="D21" s="369"/>
      <c r="E21" s="275"/>
      <c r="F21" s="275"/>
      <c r="G21" s="275"/>
      <c r="H21" s="275"/>
      <c r="I21" s="275"/>
      <c r="J21" s="370" t="s">
        <v>44</v>
      </c>
      <c r="K21" s="275" t="s">
        <v>23</v>
      </c>
      <c r="L21" s="275"/>
      <c r="M21" s="372"/>
      <c r="N21" s="373"/>
    </row>
    <row r="22" spans="1:14">
      <c r="A22" s="367">
        <v>7</v>
      </c>
      <c r="B22" s="367" t="s">
        <v>12</v>
      </c>
      <c r="C22" s="367">
        <v>6608516992</v>
      </c>
      <c r="D22" s="367" t="s">
        <v>39</v>
      </c>
      <c r="E22" s="275"/>
      <c r="F22" s="275"/>
      <c r="G22" s="275"/>
      <c r="H22" s="275"/>
      <c r="I22" s="275"/>
      <c r="J22" s="371" t="s">
        <v>40</v>
      </c>
      <c r="K22" s="275" t="s">
        <v>28</v>
      </c>
      <c r="L22" s="275"/>
    </row>
    <row r="23" ht="115.5" spans="1:14">
      <c r="A23" s="369"/>
      <c r="B23" s="369" t="s">
        <v>12</v>
      </c>
      <c r="C23" s="369">
        <v>6608516992</v>
      </c>
      <c r="D23" s="369" t="s">
        <v>39</v>
      </c>
      <c r="E23" s="275"/>
      <c r="F23" s="275"/>
      <c r="G23" s="275"/>
      <c r="H23" s="275"/>
      <c r="I23" s="275"/>
      <c r="J23" s="370" t="s">
        <v>45</v>
      </c>
      <c r="K23" s="275" t="s">
        <v>46</v>
      </c>
      <c r="L23" s="275"/>
    </row>
    <row r="24" s="108" customFormat="1" ht="121" customHeight="1" spans="1:14">
      <c r="A24" s="369"/>
      <c r="B24" s="369"/>
      <c r="C24" s="369"/>
      <c r="D24" s="369"/>
      <c r="E24" s="275"/>
      <c r="F24" s="275"/>
      <c r="G24" s="275"/>
      <c r="H24" s="275"/>
      <c r="I24" s="275"/>
      <c r="J24" s="370" t="s">
        <v>44</v>
      </c>
      <c r="K24" s="275" t="s">
        <v>23</v>
      </c>
      <c r="L24" s="275"/>
      <c r="M24" s="372"/>
      <c r="N24" s="373"/>
    </row>
    <row r="25" ht="82.5" spans="1:14">
      <c r="A25" s="367">
        <v>8</v>
      </c>
      <c r="B25" s="367" t="s">
        <v>12</v>
      </c>
      <c r="C25" s="367">
        <v>6608519100</v>
      </c>
      <c r="D25" s="367" t="s">
        <v>39</v>
      </c>
      <c r="E25" s="275"/>
      <c r="F25" s="275"/>
      <c r="G25" s="275"/>
      <c r="H25" s="275"/>
      <c r="I25" s="275"/>
      <c r="J25" s="370" t="s">
        <v>47</v>
      </c>
      <c r="K25" s="275" t="s">
        <v>30</v>
      </c>
      <c r="L25" s="275"/>
    </row>
    <row r="26" ht="66" spans="1:14">
      <c r="A26" s="369"/>
      <c r="B26" s="369" t="s">
        <v>12</v>
      </c>
      <c r="C26" s="369">
        <v>6608519100</v>
      </c>
      <c r="D26" s="369" t="s">
        <v>39</v>
      </c>
      <c r="E26" s="275"/>
      <c r="F26" s="275"/>
      <c r="G26" s="275"/>
      <c r="H26" s="275"/>
      <c r="I26" s="275"/>
      <c r="J26" s="370" t="s">
        <v>48</v>
      </c>
      <c r="K26" s="275" t="s">
        <v>15</v>
      </c>
      <c r="L26" s="275"/>
    </row>
    <row r="27" ht="49.5" spans="1:14">
      <c r="A27" s="369"/>
      <c r="B27" s="369"/>
      <c r="C27" s="369"/>
      <c r="D27" s="369"/>
      <c r="E27" s="275"/>
      <c r="F27" s="275"/>
      <c r="G27" s="275"/>
      <c r="H27" s="275"/>
      <c r="I27" s="275"/>
      <c r="J27" s="370" t="s">
        <v>49</v>
      </c>
      <c r="K27" s="275" t="s">
        <v>23</v>
      </c>
      <c r="L27" s="275"/>
    </row>
    <row r="28" ht="214.5" spans="1:14">
      <c r="A28" s="376">
        <v>9</v>
      </c>
      <c r="B28" s="376" t="s">
        <v>12</v>
      </c>
      <c r="C28" s="376">
        <v>6608442966</v>
      </c>
      <c r="D28" s="376" t="s">
        <v>50</v>
      </c>
      <c r="E28" s="377"/>
      <c r="F28" s="377"/>
      <c r="G28" s="377"/>
      <c r="H28" s="377"/>
      <c r="I28" s="377"/>
      <c r="J28" s="378" t="s">
        <v>51</v>
      </c>
      <c r="K28" s="275" t="s">
        <v>15</v>
      </c>
      <c r="L28" s="377"/>
    </row>
    <row r="29" ht="115.5" spans="1:14">
      <c r="A29" s="379"/>
      <c r="B29" s="379"/>
      <c r="C29" s="379"/>
      <c r="D29" s="379"/>
      <c r="E29" s="377"/>
      <c r="F29" s="377"/>
      <c r="G29" s="377"/>
      <c r="H29" s="377"/>
      <c r="I29" s="377"/>
      <c r="J29" s="368" t="s">
        <v>52</v>
      </c>
      <c r="K29" s="275" t="s">
        <v>18</v>
      </c>
      <c r="L29" s="275"/>
    </row>
    <row r="30" ht="231" spans="1:14">
      <c r="A30" s="379"/>
      <c r="B30" s="379"/>
      <c r="C30" s="379"/>
      <c r="D30" s="379"/>
      <c r="E30" s="377"/>
      <c r="F30" s="377"/>
      <c r="G30" s="377"/>
      <c r="H30" s="377"/>
      <c r="I30" s="377"/>
      <c r="J30" s="368" t="s">
        <v>53</v>
      </c>
      <c r="K30" s="275" t="s">
        <v>23</v>
      </c>
      <c r="L30" s="275"/>
    </row>
    <row r="31" ht="49.5" spans="1:14">
      <c r="A31" s="379"/>
      <c r="B31" s="379"/>
      <c r="C31" s="379"/>
      <c r="D31" s="379"/>
      <c r="E31" s="377"/>
      <c r="F31" s="377"/>
      <c r="G31" s="377"/>
      <c r="H31" s="377"/>
      <c r="I31" s="377"/>
      <c r="J31" s="378" t="s">
        <v>54</v>
      </c>
      <c r="K31" s="275" t="s">
        <v>55</v>
      </c>
      <c r="L31" s="377" t="s">
        <v>56</v>
      </c>
    </row>
    <row r="32" ht="33" spans="1:14">
      <c r="A32" s="379"/>
      <c r="B32" s="379"/>
      <c r="C32" s="379"/>
      <c r="D32" s="379"/>
      <c r="E32" s="377"/>
      <c r="F32" s="377"/>
      <c r="G32" s="377"/>
      <c r="H32" s="377"/>
      <c r="I32" s="377"/>
      <c r="J32" s="378" t="s">
        <v>57</v>
      </c>
      <c r="K32" s="275" t="s">
        <v>38</v>
      </c>
      <c r="L32" s="377" t="s">
        <v>58</v>
      </c>
    </row>
    <row r="33" ht="214.5" spans="1:12">
      <c r="A33" s="376">
        <v>10</v>
      </c>
      <c r="B33" s="376" t="s">
        <v>12</v>
      </c>
      <c r="C33" s="376">
        <v>6608442965</v>
      </c>
      <c r="D33" s="376" t="s">
        <v>50</v>
      </c>
      <c r="E33" s="377"/>
      <c r="F33" s="377"/>
      <c r="G33" s="377"/>
      <c r="H33" s="377"/>
      <c r="I33" s="377"/>
      <c r="J33" s="378" t="s">
        <v>51</v>
      </c>
      <c r="K33" s="275" t="s">
        <v>15</v>
      </c>
      <c r="L33" s="377"/>
    </row>
    <row r="34" ht="115.5" spans="1:12">
      <c r="A34" s="379"/>
      <c r="B34" s="379"/>
      <c r="C34" s="379"/>
      <c r="D34" s="379"/>
      <c r="E34" s="377"/>
      <c r="F34" s="377"/>
      <c r="G34" s="377"/>
      <c r="H34" s="377"/>
      <c r="I34" s="377"/>
      <c r="J34" s="368" t="s">
        <v>52</v>
      </c>
      <c r="K34" s="275" t="s">
        <v>18</v>
      </c>
      <c r="L34" s="275"/>
    </row>
    <row r="35" ht="231" spans="1:12">
      <c r="A35" s="379"/>
      <c r="B35" s="379"/>
      <c r="C35" s="379"/>
      <c r="D35" s="379"/>
      <c r="E35" s="377"/>
      <c r="F35" s="377"/>
      <c r="G35" s="377"/>
      <c r="H35" s="377"/>
      <c r="I35" s="377"/>
      <c r="J35" s="368" t="s">
        <v>53</v>
      </c>
      <c r="K35" s="275" t="s">
        <v>23</v>
      </c>
      <c r="L35" s="275"/>
    </row>
    <row r="36" ht="49.5" spans="1:12">
      <c r="A36" s="379"/>
      <c r="B36" s="379"/>
      <c r="C36" s="379"/>
      <c r="D36" s="379"/>
      <c r="E36" s="377"/>
      <c r="F36" s="377"/>
      <c r="G36" s="377"/>
      <c r="H36" s="377"/>
      <c r="I36" s="377"/>
      <c r="J36" s="378" t="s">
        <v>54</v>
      </c>
      <c r="K36" s="275" t="s">
        <v>55</v>
      </c>
      <c r="L36" s="377" t="s">
        <v>56</v>
      </c>
    </row>
    <row r="37" ht="33" spans="1:12">
      <c r="A37" s="379"/>
      <c r="B37" s="379"/>
      <c r="C37" s="379"/>
      <c r="D37" s="379"/>
      <c r="E37" s="377"/>
      <c r="F37" s="377"/>
      <c r="G37" s="377"/>
      <c r="H37" s="377"/>
      <c r="I37" s="377"/>
      <c r="J37" s="378" t="s">
        <v>57</v>
      </c>
      <c r="K37" s="275" t="s">
        <v>38</v>
      </c>
      <c r="L37" s="377" t="s">
        <v>58</v>
      </c>
    </row>
    <row r="38" ht="214.5" spans="1:12">
      <c r="A38" s="377">
        <v>11</v>
      </c>
      <c r="B38" s="377" t="s">
        <v>12</v>
      </c>
      <c r="C38" s="377">
        <v>6608507680</v>
      </c>
      <c r="D38" s="377" t="s">
        <v>50</v>
      </c>
      <c r="E38" s="380"/>
      <c r="F38" s="377"/>
      <c r="G38" s="377"/>
      <c r="H38" s="377"/>
      <c r="I38" s="377"/>
      <c r="J38" s="378" t="s">
        <v>59</v>
      </c>
      <c r="K38" s="275" t="s">
        <v>15</v>
      </c>
      <c r="L38" s="377"/>
    </row>
    <row r="39" ht="115.5" spans="1:12">
      <c r="A39" s="377"/>
      <c r="B39" s="377"/>
      <c r="C39" s="377"/>
      <c r="D39" s="377"/>
      <c r="E39" s="380"/>
      <c r="F39" s="377"/>
      <c r="G39" s="377"/>
      <c r="H39" s="377"/>
      <c r="I39" s="377"/>
      <c r="J39" s="368" t="s">
        <v>52</v>
      </c>
      <c r="K39" s="275" t="s">
        <v>18</v>
      </c>
      <c r="L39" s="275"/>
    </row>
    <row r="40" ht="231" spans="1:12">
      <c r="A40" s="377"/>
      <c r="B40" s="377"/>
      <c r="C40" s="377"/>
      <c r="D40" s="377"/>
      <c r="E40" s="380"/>
      <c r="F40" s="377"/>
      <c r="G40" s="377"/>
      <c r="H40" s="377"/>
      <c r="I40" s="377"/>
      <c r="J40" s="368" t="s">
        <v>60</v>
      </c>
      <c r="K40" s="275" t="s">
        <v>23</v>
      </c>
      <c r="L40" s="275"/>
    </row>
    <row r="41" customFormat="1" ht="49.5" spans="1:12">
      <c r="A41" s="377"/>
      <c r="B41" s="377"/>
      <c r="C41" s="377"/>
      <c r="D41" s="377"/>
      <c r="E41" s="380"/>
      <c r="F41" s="377"/>
      <c r="G41" s="377"/>
      <c r="H41" s="377"/>
      <c r="I41" s="377"/>
      <c r="J41" s="378" t="s">
        <v>54</v>
      </c>
      <c r="K41" s="275" t="s">
        <v>55</v>
      </c>
      <c r="L41" s="377" t="s">
        <v>56</v>
      </c>
    </row>
    <row r="42" ht="33" spans="1:12">
      <c r="A42" s="377"/>
      <c r="B42" s="377"/>
      <c r="C42" s="377"/>
      <c r="D42" s="377"/>
      <c r="J42" s="378" t="s">
        <v>57</v>
      </c>
      <c r="K42" s="275" t="s">
        <v>38</v>
      </c>
      <c r="L42" s="377" t="s">
        <v>58</v>
      </c>
    </row>
  </sheetData>
  <autoFilter xmlns:etc="http://www.wps.cn/officeDocument/2017/etCustomData" ref="A1:N42" etc:filterBottomFollowUsedRange="0">
    <extLst/>
  </autoFilter>
  <mergeCells count="44">
    <mergeCell ref="A2:A3"/>
    <mergeCell ref="A4:A6"/>
    <mergeCell ref="A7:A9"/>
    <mergeCell ref="A10:A15"/>
    <mergeCell ref="A16:A18"/>
    <mergeCell ref="A19:A21"/>
    <mergeCell ref="A22:A24"/>
    <mergeCell ref="A25:A27"/>
    <mergeCell ref="A28:A32"/>
    <mergeCell ref="A33:A37"/>
    <mergeCell ref="A38:A42"/>
    <mergeCell ref="B2:B3"/>
    <mergeCell ref="B4:B6"/>
    <mergeCell ref="B7:B9"/>
    <mergeCell ref="B10:B15"/>
    <mergeCell ref="B16:B18"/>
    <mergeCell ref="B19:B21"/>
    <mergeCell ref="B22:B24"/>
    <mergeCell ref="B25:B27"/>
    <mergeCell ref="B28:B32"/>
    <mergeCell ref="B33:B37"/>
    <mergeCell ref="B38:B42"/>
    <mergeCell ref="C2:C3"/>
    <mergeCell ref="C4:C6"/>
    <mergeCell ref="C7:C9"/>
    <mergeCell ref="C10:C15"/>
    <mergeCell ref="C16:C18"/>
    <mergeCell ref="C19:C21"/>
    <mergeCell ref="C22:C24"/>
    <mergeCell ref="C25:C27"/>
    <mergeCell ref="C28:C32"/>
    <mergeCell ref="C33:C37"/>
    <mergeCell ref="C38:C42"/>
    <mergeCell ref="D2:D3"/>
    <mergeCell ref="D4:D6"/>
    <mergeCell ref="D7:D9"/>
    <mergeCell ref="D10:D15"/>
    <mergeCell ref="D16:D18"/>
    <mergeCell ref="D19:D21"/>
    <mergeCell ref="D22:D24"/>
    <mergeCell ref="D25:D27"/>
    <mergeCell ref="D28:D32"/>
    <mergeCell ref="D33:D37"/>
    <mergeCell ref="D38:D42"/>
  </mergeCells>
  <conditionalFormatting sqref="J4">
    <cfRule type="duplicateValues" dxfId="0" priority="58"/>
  </conditionalFormatting>
  <conditionalFormatting sqref="J7">
    <cfRule type="duplicateValues" dxfId="0" priority="55"/>
  </conditionalFormatting>
  <conditionalFormatting sqref="J10">
    <cfRule type="duplicateValues" dxfId="0" priority="66"/>
  </conditionalFormatting>
  <conditionalFormatting sqref="J11">
    <cfRule type="duplicateValues" dxfId="0" priority="65"/>
  </conditionalFormatting>
  <conditionalFormatting sqref="J12">
    <cfRule type="duplicateValues" dxfId="0" priority="52"/>
  </conditionalFormatting>
  <conditionalFormatting sqref="J16">
    <cfRule type="duplicateValues" dxfId="0" priority="34"/>
  </conditionalFormatting>
  <conditionalFormatting sqref="J19">
    <cfRule type="duplicateValues" dxfId="0" priority="68"/>
  </conditionalFormatting>
  <conditionalFormatting sqref="J20">
    <cfRule type="duplicateValues" dxfId="0" priority="41"/>
  </conditionalFormatting>
  <conditionalFormatting sqref="J21">
    <cfRule type="duplicateValues" dxfId="0" priority="14"/>
  </conditionalFormatting>
  <conditionalFormatting sqref="J22">
    <cfRule type="duplicateValues" dxfId="0" priority="67"/>
  </conditionalFormatting>
  <conditionalFormatting sqref="J23">
    <cfRule type="duplicateValues" dxfId="0" priority="37"/>
  </conditionalFormatting>
  <conditionalFormatting sqref="J24">
    <cfRule type="duplicateValues" dxfId="0" priority="18"/>
  </conditionalFormatting>
  <conditionalFormatting sqref="J25">
    <cfRule type="duplicateValues" dxfId="0" priority="63"/>
  </conditionalFormatting>
  <conditionalFormatting sqref="J34">
    <cfRule type="duplicateValues" dxfId="0" priority="26"/>
  </conditionalFormatting>
  <conditionalFormatting sqref="J35">
    <cfRule type="duplicateValues" dxfId="0" priority="15"/>
  </conditionalFormatting>
  <conditionalFormatting sqref="J36">
    <cfRule type="duplicateValues" dxfId="0" priority="4"/>
  </conditionalFormatting>
  <conditionalFormatting sqref="J37">
    <cfRule type="duplicateValues" dxfId="0" priority="2"/>
  </conditionalFormatting>
  <conditionalFormatting sqref="J39">
    <cfRule type="duplicateValues" dxfId="0" priority="25"/>
  </conditionalFormatting>
  <conditionalFormatting sqref="J40">
    <cfRule type="duplicateValues" dxfId="0" priority="13"/>
  </conditionalFormatting>
  <conditionalFormatting sqref="J41">
    <cfRule type="duplicateValues" dxfId="0" priority="11"/>
  </conditionalFormatting>
  <conditionalFormatting sqref="J42">
    <cfRule type="duplicateValues" dxfId="0" priority="1"/>
  </conditionalFormatting>
  <conditionalFormatting sqref="J2:J3">
    <cfRule type="duplicateValues" dxfId="0" priority="61"/>
  </conditionalFormatting>
  <conditionalFormatting sqref="J5:J6">
    <cfRule type="duplicateValues" dxfId="0" priority="30"/>
  </conditionalFormatting>
  <conditionalFormatting sqref="J8:J9">
    <cfRule type="duplicateValues" dxfId="0" priority="29"/>
  </conditionalFormatting>
  <conditionalFormatting sqref="J13:J15">
    <cfRule type="duplicateValues" dxfId="0" priority="28"/>
  </conditionalFormatting>
  <conditionalFormatting sqref="J17:J18">
    <cfRule type="duplicateValues" dxfId="0" priority="33"/>
  </conditionalFormatting>
  <conditionalFormatting sqref="J26:J27">
    <cfRule type="duplicateValues" dxfId="0" priority="49"/>
  </conditionalFormatting>
  <conditionalFormatting sqref="J29:J30">
    <cfRule type="duplicateValues" dxfId="0" priority="27"/>
  </conditionalFormatting>
  <conditionalFormatting sqref="J31:J32">
    <cfRule type="duplicateValues" dxfId="0" priority="3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43"/>
  <sheetViews>
    <sheetView zoomScale="70" zoomScaleNormal="70" topLeftCell="A38" workbookViewId="0">
      <selection activeCell="A58" sqref="A58"/>
    </sheetView>
  </sheetViews>
  <sheetFormatPr defaultColWidth="9" defaultRowHeight="14"/>
  <cols>
    <col min="1" max="1" width="44.1083333333333" style="352" customWidth="1"/>
    <col min="2" max="2" width="51.8916666666667" style="203" customWidth="1"/>
    <col min="3" max="3" width="9" style="112"/>
    <col min="4" max="4" width="9" style="203"/>
    <col min="5" max="5" width="15.775" style="203" customWidth="1"/>
    <col min="6" max="7" width="9" style="203"/>
    <col min="8" max="8" width="28.5583333333333" style="203" customWidth="1"/>
    <col min="9" max="9" width="9" style="203"/>
    <col min="10" max="10" width="21.225" style="112" customWidth="1"/>
    <col min="11" max="11" width="19.6666666666667" style="203" customWidth="1"/>
    <col min="12" max="12" width="34.4416666666667" customWidth="1"/>
  </cols>
  <sheetData>
    <row r="1" ht="16.5" spans="1:11">
      <c r="A1" s="353" t="s">
        <v>61</v>
      </c>
      <c r="B1" s="354" t="s">
        <v>62</v>
      </c>
      <c r="C1" s="355"/>
      <c r="D1" s="353"/>
      <c r="E1" s="353"/>
      <c r="F1" s="353"/>
      <c r="G1" s="353"/>
      <c r="H1" s="353"/>
      <c r="I1" s="356"/>
      <c r="J1" s="355"/>
      <c r="K1" s="357"/>
    </row>
    <row r="2" ht="16.5" spans="1:11">
      <c r="A2" s="358" t="s">
        <v>63</v>
      </c>
      <c r="B2" s="359" t="s">
        <v>64</v>
      </c>
      <c r="C2" s="360" t="s">
        <v>65</v>
      </c>
      <c r="D2" s="359" t="s">
        <v>66</v>
      </c>
      <c r="E2" s="359" t="s">
        <v>67</v>
      </c>
      <c r="F2" s="359" t="s">
        <v>68</v>
      </c>
      <c r="G2" s="359" t="s">
        <v>69</v>
      </c>
      <c r="H2" s="359" t="s">
        <v>70</v>
      </c>
      <c r="I2" s="359" t="s">
        <v>71</v>
      </c>
      <c r="J2" s="360" t="s">
        <v>72</v>
      </c>
      <c r="K2" s="354" t="s">
        <v>11</v>
      </c>
    </row>
    <row r="3" ht="16.5" spans="1:11">
      <c r="A3" s="207" t="s">
        <v>73</v>
      </c>
      <c r="B3" s="81" t="str">
        <f>VLOOKUP(A3,KSK线束BOM明细!D:N,2,0)</f>
        <v>护套（145度反装 A键位）</v>
      </c>
      <c r="C3" s="73">
        <f>SUMIFS(KSK线束BOM明细!K:K,KSK线束BOM明细!D:D,A3)</f>
        <v>3</v>
      </c>
      <c r="D3" s="81" t="str">
        <f>VLOOKUP(A3,KSK线束BOM明细!D:N,9,0)</f>
        <v>PCS</v>
      </c>
      <c r="E3" s="81"/>
      <c r="F3" s="81"/>
      <c r="G3" s="81"/>
      <c r="H3" s="81" t="str">
        <f>VLOOKUP(A3,KSK线束BOM明细!D:N,10,0)</f>
        <v>安费诺</v>
      </c>
      <c r="I3" s="81"/>
      <c r="J3" s="73" t="str">
        <f>VLOOKUP(A3,KSK线束BOM明细!D:N,4,0)</f>
        <v>A02105032</v>
      </c>
      <c r="K3" s="361" t="str">
        <f>VLOOKUP(A3,KSK线束BOM明细!D:N,11,0)</f>
        <v>客户指定</v>
      </c>
    </row>
    <row r="4" ht="16.5" spans="1:11">
      <c r="A4" s="207" t="s">
        <v>74</v>
      </c>
      <c r="B4" s="81" t="str">
        <f>VLOOKUP(A4,KSK线束BOM明细!D:N,2,0)</f>
        <v>插头端子-单粒焊接</v>
      </c>
      <c r="C4" s="73">
        <f>SUMIFS(KSK线束BOM明细!K:K,KSK线束BOM明细!D:D,A4)</f>
        <v>6</v>
      </c>
      <c r="D4" s="81" t="str">
        <f>VLOOKUP(A4,KSK线束BOM明细!D:N,9,0)</f>
        <v>PCS</v>
      </c>
      <c r="E4" s="81"/>
      <c r="F4" s="81"/>
      <c r="G4" s="81"/>
      <c r="H4" s="81" t="str">
        <f>VLOOKUP(A4,KSK线束BOM明细!D:N,10,0)</f>
        <v>安费诺</v>
      </c>
      <c r="I4" s="81"/>
      <c r="J4" s="73" t="str">
        <f>VLOOKUP(A4,KSK线束BOM明细!D:N,4,0)</f>
        <v>A03103389</v>
      </c>
      <c r="K4" s="361" t="str">
        <f>VLOOKUP(A4,KSK线束BOM明细!D:N,11,0)</f>
        <v>客户指定</v>
      </c>
    </row>
    <row r="5" ht="16.5" spans="1:11">
      <c r="A5" s="207" t="s">
        <v>75</v>
      </c>
      <c r="B5" s="81" t="str">
        <f>VLOOKUP(A5,KSK线束BOM明细!D:N,2,0)</f>
        <v>挡板_黑色</v>
      </c>
      <c r="C5" s="73">
        <f>SUMIFS(KSK线束BOM明细!K:K,KSK线束BOM明细!D:D,A5)</f>
        <v>8</v>
      </c>
      <c r="D5" s="81" t="str">
        <f>VLOOKUP(A5,KSK线束BOM明细!D:N,9,0)</f>
        <v>PCS</v>
      </c>
      <c r="E5" s="81"/>
      <c r="F5" s="81"/>
      <c r="G5" s="81"/>
      <c r="H5" s="81" t="str">
        <f>VLOOKUP(A5,KSK线束BOM明细!D:N,10,0)</f>
        <v>安费诺</v>
      </c>
      <c r="I5" s="81"/>
      <c r="J5" s="73" t="str">
        <f>VLOOKUP(A5,KSK线束BOM明细!D:N,4,0)</f>
        <v>A02104375</v>
      </c>
      <c r="K5" s="361" t="str">
        <f>VLOOKUP(A5,KSK线束BOM明细!D:N,11,0)</f>
        <v>客户指定</v>
      </c>
    </row>
    <row r="6" ht="16.5" spans="1:11">
      <c r="A6" s="207" t="s">
        <v>76</v>
      </c>
      <c r="B6" s="81" t="str">
        <f>VLOOKUP(A6,KSK线束BOM明细!D:N,2,0)</f>
        <v>插头外屏蔽环</v>
      </c>
      <c r="C6" s="73">
        <f>SUMIFS(KSK线束BOM明细!K:K,KSK线束BOM明细!D:D,A6)</f>
        <v>6</v>
      </c>
      <c r="D6" s="81" t="str">
        <f>VLOOKUP(A6,KSK线束BOM明细!D:N,9,0)</f>
        <v>PCS</v>
      </c>
      <c r="E6" s="81"/>
      <c r="F6" s="81"/>
      <c r="G6" s="81"/>
      <c r="H6" s="81" t="str">
        <f>VLOOKUP(A6,KSK线束BOM明细!D:N,10,0)</f>
        <v>安费诺</v>
      </c>
      <c r="I6" s="81"/>
      <c r="J6" s="73" t="str">
        <f>VLOOKUP(A6,KSK线束BOM明细!D:N,4,0)</f>
        <v>A03103387</v>
      </c>
      <c r="K6" s="361" t="str">
        <f>VLOOKUP(A6,KSK线束BOM明细!D:N,11,0)</f>
        <v>客户指定</v>
      </c>
    </row>
    <row r="7" ht="16.5" spans="1:11">
      <c r="A7" s="207" t="s">
        <v>77</v>
      </c>
      <c r="B7" s="81" t="str">
        <f>VLOOKUP(A7,KSK线束BOM明细!D:N,2,0)</f>
        <v>插头屏蔽内环</v>
      </c>
      <c r="C7" s="73">
        <f>SUMIFS(KSK线束BOM明细!K:K,KSK线束BOM明细!D:D,A7)</f>
        <v>4</v>
      </c>
      <c r="D7" s="81" t="str">
        <f>VLOOKUP(A7,KSK线束BOM明细!D:N,9,0)</f>
        <v>PCS</v>
      </c>
      <c r="E7" s="81"/>
      <c r="F7" s="81"/>
      <c r="G7" s="81"/>
      <c r="H7" s="81" t="str">
        <f>VLOOKUP(A7,KSK线束BOM明细!D:N,10,0)</f>
        <v>安费诺</v>
      </c>
      <c r="I7" s="81"/>
      <c r="J7" s="73" t="str">
        <f>VLOOKUP(A7,KSK线束BOM明细!D:N,4,0)</f>
        <v>A03103388</v>
      </c>
      <c r="K7" s="361" t="str">
        <f>VLOOKUP(A7,KSK线束BOM明细!D:N,11,0)</f>
        <v>客户指定</v>
      </c>
    </row>
    <row r="8" ht="16.5" spans="1:11">
      <c r="A8" s="207" t="s">
        <v>78</v>
      </c>
      <c r="B8" s="81" t="str">
        <f>VLOOKUP(A8,KSK线束BOM明细!D:N,2,0)</f>
        <v>插头线束密封圈</v>
      </c>
      <c r="C8" s="73">
        <f>SUMIFS(KSK线束BOM明细!K:K,KSK线束BOM明细!D:D,A8)</f>
        <v>6</v>
      </c>
      <c r="D8" s="81" t="str">
        <f>VLOOKUP(A8,KSK线束BOM明细!D:N,9,0)</f>
        <v>PCS</v>
      </c>
      <c r="E8" s="81"/>
      <c r="F8" s="81"/>
      <c r="G8" s="81"/>
      <c r="H8" s="81" t="str">
        <f>VLOOKUP(A8,KSK线束BOM明细!D:N,10,0)</f>
        <v>安费诺</v>
      </c>
      <c r="I8" s="81"/>
      <c r="J8" s="73" t="str">
        <f>VLOOKUP(A8,KSK线束BOM明细!D:N,4,0)</f>
        <v>A02105020</v>
      </c>
      <c r="K8" s="361" t="str">
        <f>VLOOKUP(A8,KSK线束BOM明细!D:N,11,0)</f>
        <v>客户指定</v>
      </c>
    </row>
    <row r="9" ht="16.5" spans="1:11">
      <c r="A9" s="207" t="s">
        <v>79</v>
      </c>
      <c r="B9" s="81" t="str">
        <f>VLOOKUP(A9,KSK线束BOM明细!D:N,2,0)</f>
        <v>插头线卡</v>
      </c>
      <c r="C9" s="73">
        <f>SUMIFS(KSK线束BOM明细!K:K,KSK线束BOM明细!D:D,A9)</f>
        <v>6</v>
      </c>
      <c r="D9" s="81" t="str">
        <f>VLOOKUP(A9,KSK线束BOM明细!D:N,9,0)</f>
        <v>PCS</v>
      </c>
      <c r="E9" s="81"/>
      <c r="F9" s="81"/>
      <c r="G9" s="81"/>
      <c r="H9" s="81" t="str">
        <f>VLOOKUP(A9,KSK线束BOM明细!D:N,10,0)</f>
        <v>安费诺</v>
      </c>
      <c r="I9" s="81"/>
      <c r="J9" s="73" t="str">
        <f>VLOOKUP(A9,KSK线束BOM明细!D:N,4,0)</f>
        <v>A02105018</v>
      </c>
      <c r="K9" s="361" t="str">
        <f>VLOOKUP(A9,KSK线束BOM明细!D:N,11,0)</f>
        <v>客户指定</v>
      </c>
    </row>
    <row r="10" ht="16.5" spans="1:11">
      <c r="A10" s="207" t="s">
        <v>80</v>
      </c>
      <c r="B10" s="81" t="str">
        <f>VLOOKUP(A10,KSK线束BOM明细!D:N,2,0)</f>
        <v>插头尾盖</v>
      </c>
      <c r="C10" s="73">
        <f>SUMIFS(KSK线束BOM明细!K:K,KSK线束BOM明细!D:D,A10)</f>
        <v>6</v>
      </c>
      <c r="D10" s="81" t="str">
        <f>VLOOKUP(A10,KSK线束BOM明细!D:N,9,0)</f>
        <v>PCS</v>
      </c>
      <c r="E10" s="81"/>
      <c r="F10" s="81"/>
      <c r="G10" s="81"/>
      <c r="H10" s="81" t="str">
        <f>VLOOKUP(A10,KSK线束BOM明细!D:N,10,0)</f>
        <v>安费诺</v>
      </c>
      <c r="I10" s="81"/>
      <c r="J10" s="73" t="str">
        <f>VLOOKUP(A10,KSK线束BOM明细!D:N,4,0)</f>
        <v>A02105019</v>
      </c>
      <c r="K10" s="361" t="str">
        <f>VLOOKUP(A10,KSK线束BOM明细!D:N,11,0)</f>
        <v>客户指定</v>
      </c>
    </row>
    <row r="11" ht="16.5" spans="1:11">
      <c r="A11" s="197" t="s">
        <v>81</v>
      </c>
      <c r="B11" s="81" t="str">
        <f>VLOOKUP(A11,KSK线束BOM明细!D:N,2,0)</f>
        <v>焊接端子-70</v>
      </c>
      <c r="C11" s="73">
        <f>SUMIFS(KSK线束BOM明细!K:K,KSK线束BOM明细!D:D,A11)</f>
        <v>6</v>
      </c>
      <c r="D11" s="81" t="str">
        <f>VLOOKUP(A11,KSK线束BOM明细!D:N,9,0)</f>
        <v>PCS</v>
      </c>
      <c r="E11" s="81"/>
      <c r="F11" s="81"/>
      <c r="G11" s="81"/>
      <c r="H11" s="81" t="str">
        <f>VLOOKUP(A11,KSK线束BOM明细!D:N,10,0)</f>
        <v>安费诺</v>
      </c>
      <c r="I11" s="81"/>
      <c r="J11" s="73" t="str">
        <f>VLOOKUP(A11,KSK线束BOM明细!D:N,4,0)</f>
        <v>A03103440</v>
      </c>
      <c r="K11" s="361" t="str">
        <f>VLOOKUP(A11,KSK线束BOM明细!D:N,11,0)</f>
        <v>客户指定</v>
      </c>
    </row>
    <row r="12" ht="16.5" spans="1:11">
      <c r="A12" s="197" t="s">
        <v>82</v>
      </c>
      <c r="B12" s="81" t="str">
        <f>VLOOKUP(A12,KSK线束BOM明细!D:N,2,0)</f>
        <v>主体组合件</v>
      </c>
      <c r="C12" s="73">
        <f>SUMIFS(KSK线束BOM明细!K:K,KSK线束BOM明细!D:D,A12)</f>
        <v>3</v>
      </c>
      <c r="D12" s="81" t="str">
        <f>VLOOKUP(A12,KSK线束BOM明细!D:N,9,0)</f>
        <v>PCS</v>
      </c>
      <c r="E12" s="81"/>
      <c r="F12" s="81"/>
      <c r="G12" s="81"/>
      <c r="H12" s="81" t="str">
        <f>VLOOKUP(A12,KSK线束BOM明细!D:N,10,0)</f>
        <v>安费诺</v>
      </c>
      <c r="I12" s="81"/>
      <c r="J12" s="73" t="str">
        <f>VLOOKUP(A12,KSK线束BOM明细!D:N,4,0)</f>
        <v>A02102660</v>
      </c>
      <c r="K12" s="361" t="str">
        <f>VLOOKUP(A12,KSK线束BOM明细!D:N,11,0)</f>
        <v>客户指定</v>
      </c>
    </row>
    <row r="13" ht="16.5" spans="1:11">
      <c r="A13" s="197" t="s">
        <v>83</v>
      </c>
      <c r="B13" s="81" t="str">
        <f>VLOOKUP(A13,KSK线束BOM明细!D:N,2,0)</f>
        <v>压接屏蔽内环-35</v>
      </c>
      <c r="C13" s="73">
        <f>SUMIFS(KSK线束BOM明细!K:K,KSK线束BOM明细!D:D,A13)</f>
        <v>6</v>
      </c>
      <c r="D13" s="81" t="str">
        <f>VLOOKUP(A13,KSK线束BOM明细!D:N,9,0)</f>
        <v>PCS</v>
      </c>
      <c r="E13" s="81"/>
      <c r="F13" s="81"/>
      <c r="G13" s="81"/>
      <c r="H13" s="81" t="str">
        <f>VLOOKUP(A13,KSK线束BOM明细!D:N,10,0)</f>
        <v>安费诺</v>
      </c>
      <c r="I13" s="81"/>
      <c r="J13" s="73" t="str">
        <f>VLOOKUP(A13,KSK线束BOM明细!D:N,4,0)</f>
        <v>A03101954</v>
      </c>
      <c r="K13" s="361" t="str">
        <f>VLOOKUP(A13,KSK线束BOM明细!D:N,11,0)</f>
        <v>客户指定</v>
      </c>
    </row>
    <row r="14" ht="16.5" spans="1:11">
      <c r="A14" s="197" t="s">
        <v>84</v>
      </c>
      <c r="B14" s="81" t="str">
        <f>VLOOKUP(A14,KSK线束BOM明细!D:N,2,0)</f>
        <v>压接屏蔽外环-35/50</v>
      </c>
      <c r="C14" s="73">
        <f>SUMIFS(KSK线束BOM明细!K:K,KSK线束BOM明细!D:D,A14)</f>
        <v>6</v>
      </c>
      <c r="D14" s="81" t="str">
        <f>VLOOKUP(A14,KSK线束BOM明细!D:N,9,0)</f>
        <v>PCS</v>
      </c>
      <c r="E14" s="81"/>
      <c r="F14" s="81"/>
      <c r="G14" s="81"/>
      <c r="H14" s="81" t="str">
        <f>VLOOKUP(A14,KSK线束BOM明细!D:N,10,0)</f>
        <v>安费诺</v>
      </c>
      <c r="I14" s="81"/>
      <c r="J14" s="73" t="str">
        <f>VLOOKUP(A14,KSK线束BOM明细!D:N,4,0)</f>
        <v>A03101953</v>
      </c>
      <c r="K14" s="361" t="str">
        <f>VLOOKUP(A14,KSK线束BOM明细!D:N,11,0)</f>
        <v>客户指定</v>
      </c>
    </row>
    <row r="15" ht="16.5" spans="1:11">
      <c r="A15" s="197" t="s">
        <v>85</v>
      </c>
      <c r="B15" s="81" t="str">
        <f>VLOOKUP(A15,KSK线束BOM明细!D:N,2,0)</f>
        <v>屏蔽固定件-16/25/35</v>
      </c>
      <c r="C15" s="73">
        <f>SUMIFS(KSK线束BOM明细!K:K,KSK线束BOM明细!D:D,A15)</f>
        <v>12</v>
      </c>
      <c r="D15" s="81" t="str">
        <f>VLOOKUP(A15,KSK线束BOM明细!D:N,9,0)</f>
        <v>PCS</v>
      </c>
      <c r="E15" s="81"/>
      <c r="F15" s="81"/>
      <c r="G15" s="81"/>
      <c r="H15" s="81" t="str">
        <f>VLOOKUP(A15,KSK线束BOM明细!D:N,10,0)</f>
        <v>安费诺</v>
      </c>
      <c r="I15" s="81"/>
      <c r="J15" s="73" t="str">
        <f>VLOOKUP(A15,KSK线束BOM明细!D:N,4,0)</f>
        <v>A02102662</v>
      </c>
      <c r="K15" s="361" t="str">
        <f>VLOOKUP(A15,KSK线束BOM明细!D:N,11,0)</f>
        <v>客户指定</v>
      </c>
    </row>
    <row r="16" ht="16.5" spans="1:11">
      <c r="A16" s="197" t="s">
        <v>86</v>
      </c>
      <c r="B16" s="81" t="str">
        <f>VLOOKUP(A16,KSK线束BOM明细!D:N,2,0)</f>
        <v>密封圈-35</v>
      </c>
      <c r="C16" s="73">
        <f>SUMIFS(KSK线束BOM明细!K:K,KSK线束BOM明细!D:D,A16)</f>
        <v>6</v>
      </c>
      <c r="D16" s="81" t="str">
        <f>VLOOKUP(A16,KSK线束BOM明细!D:N,9,0)</f>
        <v>PCS</v>
      </c>
      <c r="E16" s="81"/>
      <c r="F16" s="81"/>
      <c r="G16" s="81"/>
      <c r="H16" s="81" t="str">
        <f>VLOOKUP(A16,KSK线束BOM明细!D:N,10,0)</f>
        <v>安费诺</v>
      </c>
      <c r="I16" s="81"/>
      <c r="J16" s="73" t="str">
        <f>VLOOKUP(A16,KSK线束BOM明细!D:N,4,0)</f>
        <v>A02102663</v>
      </c>
      <c r="K16" s="361" t="str">
        <f>VLOOKUP(A16,KSK线束BOM明细!D:N,11,0)</f>
        <v>客户指定</v>
      </c>
    </row>
    <row r="17" ht="16.5" spans="1:11">
      <c r="A17" s="197" t="s">
        <v>87</v>
      </c>
      <c r="B17" s="81" t="str">
        <f>VLOOKUP(A17,KSK线束BOM明细!D:N,2,0)</f>
        <v>尾盖-35</v>
      </c>
      <c r="C17" s="73">
        <f>SUMIFS(KSK线束BOM明细!K:K,KSK线束BOM明细!D:D,A17)</f>
        <v>6</v>
      </c>
      <c r="D17" s="81" t="str">
        <f>VLOOKUP(A17,KSK线束BOM明细!D:N,9,0)</f>
        <v>PCS</v>
      </c>
      <c r="E17" s="81"/>
      <c r="F17" s="81"/>
      <c r="G17" s="81"/>
      <c r="H17" s="81" t="str">
        <f>VLOOKUP(A17,KSK线束BOM明细!D:N,10,0)</f>
        <v>安费诺</v>
      </c>
      <c r="I17" s="81"/>
      <c r="J17" s="73" t="str">
        <f>VLOOKUP(A17,KSK线束BOM明细!D:N,4,0)</f>
        <v>A02105144</v>
      </c>
      <c r="K17" s="361" t="str">
        <f>VLOOKUP(A17,KSK线束BOM明细!D:N,11,0)</f>
        <v>客户指定</v>
      </c>
    </row>
    <row r="18" ht="16.5" spans="1:11">
      <c r="A18" s="197" t="s">
        <v>88</v>
      </c>
      <c r="B18" s="81" t="str">
        <f>VLOOKUP(A18,KSK线束BOM明细!D:N,2,0)</f>
        <v>不带胶-热缩管</v>
      </c>
      <c r="C18" s="73">
        <f>SUMIFS(KSK线束BOM明细!K:K,KSK线束BOM明细!D:D,A18)</f>
        <v>8</v>
      </c>
      <c r="D18" s="81" t="str">
        <f>VLOOKUP(A18,KSK线束BOM明细!D:N,9,0)</f>
        <v>PCS</v>
      </c>
      <c r="E18" s="81"/>
      <c r="F18" s="81"/>
      <c r="G18" s="81"/>
      <c r="H18" s="81" t="str">
        <f>VLOOKUP(A18,KSK线束BOM明细!D:N,10,0)</f>
        <v>长春海达</v>
      </c>
      <c r="I18" s="81"/>
      <c r="J18" s="73" t="str">
        <f>VLOOKUP(A18,KSK线束BOM明细!D:N,4,0)</f>
        <v>A04102622</v>
      </c>
      <c r="K18" s="361" t="str">
        <f>VLOOKUP(A18,KSK线束BOM明细!D:N,11,0)</f>
        <v>★</v>
      </c>
    </row>
    <row r="19" ht="16.5" spans="1:11">
      <c r="A19" s="150" t="s">
        <v>89</v>
      </c>
      <c r="B19" s="81" t="str">
        <f>VLOOKUP(A19,KSK线束BOM明细!D:N,2,0)</f>
        <v>35mm²屏蔽镀锡铜包铝硅胶铝导线</v>
      </c>
      <c r="C19" s="73">
        <f>SUMIFS(KSK线束BOM明细!K:K,KSK线束BOM明细!D:D,A19)</f>
        <v>4.98</v>
      </c>
      <c r="D19" s="81" t="str">
        <f>VLOOKUP(A19,KSK线束BOM明细!D:N,9,0)</f>
        <v>M</v>
      </c>
      <c r="E19" s="81"/>
      <c r="F19" s="81"/>
      <c r="G19" s="81"/>
      <c r="H19" s="81" t="str">
        <f>VLOOKUP(A19,KSK线束BOM明细!D:N,10,0)</f>
        <v>太平洋</v>
      </c>
      <c r="I19" s="81"/>
      <c r="J19" s="73" t="str">
        <f>VLOOKUP(A19,KSK线束BOM明细!D:N,4,0)</f>
        <v>A01103420</v>
      </c>
      <c r="K19" s="361" t="str">
        <f>VLOOKUP(A19,KSK线束BOM明细!D:N,11,0)</f>
        <v>★</v>
      </c>
    </row>
    <row r="20" ht="16.5" spans="1:11">
      <c r="A20" s="100" t="s">
        <v>90</v>
      </c>
      <c r="B20" s="81" t="str">
        <f>VLOOKUP(A20,KSK线束BOM明细!D:N,2,0)</f>
        <v>16OR橙色编织套管</v>
      </c>
      <c r="C20" s="73">
        <f>SUMIFS(KSK线束BOM明细!K:K,KSK线束BOM明细!D:D,A20)</f>
        <v>3.66</v>
      </c>
      <c r="D20" s="81" t="str">
        <f>VLOOKUP(A20,KSK线束BOM明细!D:N,9,0)</f>
        <v>M</v>
      </c>
      <c r="E20" s="81"/>
      <c r="F20" s="81"/>
      <c r="G20" s="81"/>
      <c r="H20" s="81" t="str">
        <f>VLOOKUP(A20,KSK线束BOM明细!D:N,10,0)</f>
        <v>骏鼎达</v>
      </c>
      <c r="I20" s="81"/>
      <c r="J20" s="73" t="str">
        <f>VLOOKUP(A20,KSK线束BOM明细!D:N,4,0)</f>
        <v>A04101476</v>
      </c>
      <c r="K20" s="361" t="str">
        <f>VLOOKUP(A20,KSK线束BOM明细!D:N,11,0)</f>
        <v>★</v>
      </c>
    </row>
    <row r="21" ht="16.5" spans="1:11">
      <c r="A21" s="67" t="s">
        <v>91</v>
      </c>
      <c r="B21" s="81" t="str">
        <f>VLOOKUP(A21,KSK线束BOM明细!D:N,2,0)</f>
        <v>橙色布基胶带</v>
      </c>
      <c r="C21" s="73">
        <f>SUMIFS(KSK线束BOM明细!K:K,KSK线束BOM明细!D:D,A21)</f>
        <v>37.5</v>
      </c>
      <c r="D21" s="81" t="str">
        <f>VLOOKUP(A21,KSK线束BOM明细!D:N,9,0)</f>
        <v>M</v>
      </c>
      <c r="E21" s="81"/>
      <c r="F21" s="81"/>
      <c r="G21" s="81"/>
      <c r="H21" s="81" t="str">
        <f>VLOOKUP(A21,KSK线束BOM明细!D:N,10,0)</f>
        <v>联益</v>
      </c>
      <c r="I21" s="81"/>
      <c r="J21" s="73" t="str">
        <f>VLOOKUP(A21,KSK线束BOM明细!D:N,4,0)</f>
        <v>A04101159</v>
      </c>
      <c r="K21" s="361" t="str">
        <f>VLOOKUP(A21,KSK线束BOM明细!D:N,11,0)</f>
        <v>★</v>
      </c>
    </row>
    <row r="22" ht="16.5" spans="1:11">
      <c r="A22" s="76" t="s">
        <v>92</v>
      </c>
      <c r="B22" s="81" t="str">
        <f>VLOOKUP(A22,KSK线束BOM明细!D:N,2,0)</f>
        <v>塑料支架（带2个衬套）</v>
      </c>
      <c r="C22" s="73">
        <f>SUMIFS(KSK线束BOM明细!K:K,KSK线束BOM明细!D:D,A22)</f>
        <v>2</v>
      </c>
      <c r="D22" s="81" t="str">
        <f>VLOOKUP(A22,KSK线束BOM明细!D:N,9,0)</f>
        <v>PCS</v>
      </c>
      <c r="E22" s="81"/>
      <c r="F22" s="81"/>
      <c r="G22" s="81"/>
      <c r="H22" s="81" t="str">
        <f>VLOOKUP(A22,KSK线束BOM明细!D:N,10,0)</f>
        <v>上海程达</v>
      </c>
      <c r="I22" s="81"/>
      <c r="J22" s="73" t="str">
        <f>VLOOKUP(A22,KSK线束BOM明细!D:N,4,0)</f>
        <v>A06102155</v>
      </c>
      <c r="K22" s="361" t="str">
        <f>VLOOKUP(A22,KSK线束BOM明细!D:N,11,0)</f>
        <v>★</v>
      </c>
    </row>
    <row r="23" ht="16.5" spans="1:11">
      <c r="A23" s="14" t="s">
        <v>93</v>
      </c>
      <c r="B23" s="81" t="str">
        <f>VLOOKUP(A23,KSK线束BOM明细!D:N,2,0)</f>
        <v>金属支架</v>
      </c>
      <c r="C23" s="73">
        <f>SUMIFS(KSK线束BOM明细!K:K,KSK线束BOM明细!D:D,A23)</f>
        <v>3</v>
      </c>
      <c r="D23" s="81" t="str">
        <f>VLOOKUP(A23,KSK线束BOM明细!D:N,9,0)</f>
        <v>PCS</v>
      </c>
      <c r="E23" s="81"/>
      <c r="F23" s="81"/>
      <c r="G23" s="81"/>
      <c r="H23" s="81" t="str">
        <f>VLOOKUP(A23,KSK线束BOM明细!D:N,10,0)</f>
        <v>华凯</v>
      </c>
      <c r="I23" s="81"/>
      <c r="J23" s="73" t="str">
        <f>VLOOKUP(A23,KSK线束BOM明细!D:N,4,0)</f>
        <v>A06102146</v>
      </c>
      <c r="K23" s="361" t="str">
        <f>VLOOKUP(A23,KSK线束BOM明细!D:N,11,0)</f>
        <v>★</v>
      </c>
    </row>
    <row r="24" ht="16.5" spans="1:11">
      <c r="A24" s="80" t="s">
        <v>94</v>
      </c>
      <c r="B24" s="81" t="str">
        <f>VLOOKUP(A24,KSK线束BOM明细!D:N,2,0)</f>
        <v>橡胶件</v>
      </c>
      <c r="C24" s="73">
        <f>SUMIFS(KSK线束BOM明细!K:K,KSK线束BOM明细!D:D,A24)</f>
        <v>8</v>
      </c>
      <c r="D24" s="81" t="str">
        <f>VLOOKUP(A24,KSK线束BOM明细!D:N,9,0)</f>
        <v>PCS</v>
      </c>
      <c r="E24" s="81"/>
      <c r="F24" s="81"/>
      <c r="G24" s="81"/>
      <c r="H24" s="81" t="str">
        <f>VLOOKUP(A24,KSK线束BOM明细!D:N,10,0)</f>
        <v>博昊</v>
      </c>
      <c r="I24" s="81"/>
      <c r="J24" s="73" t="str">
        <f>VLOOKUP(A24,KSK线束BOM明细!D:N,4,0)</f>
        <v>A04102659</v>
      </c>
      <c r="K24" s="361" t="str">
        <f>VLOOKUP(A24,KSK线束BOM明细!D:N,11,0)</f>
        <v>★</v>
      </c>
    </row>
    <row r="25" ht="16.5" spans="1:11">
      <c r="A25" s="167" t="s">
        <v>95</v>
      </c>
      <c r="B25" s="81" t="str">
        <f>VLOOKUP(A25,KSK线束BOM明细!D:N,2,0)</f>
        <v>橡胶件</v>
      </c>
      <c r="C25" s="73">
        <f>SUMIFS(KSK线束BOM明细!K:K,KSK线束BOM明细!D:D,A25)</f>
        <v>18</v>
      </c>
      <c r="D25" s="81" t="str">
        <f>VLOOKUP(A25,KSK线束BOM明细!D:N,9,0)</f>
        <v>PCS</v>
      </c>
      <c r="E25" s="81"/>
      <c r="F25" s="81"/>
      <c r="G25" s="81"/>
      <c r="H25" s="81" t="str">
        <f>VLOOKUP(A25,KSK线束BOM明细!D:N,10,0)</f>
        <v>博昊</v>
      </c>
      <c r="I25" s="81"/>
      <c r="J25" s="73" t="str">
        <f>VLOOKUP(A25,KSK线束BOM明细!D:N,4,0)</f>
        <v>A04102661</v>
      </c>
      <c r="K25" s="361" t="str">
        <f>VLOOKUP(A25,KSK线束BOM明细!D:N,11,0)</f>
        <v>★</v>
      </c>
    </row>
    <row r="26" ht="16.5" spans="1:11">
      <c r="A26" s="167" t="s">
        <v>96</v>
      </c>
      <c r="B26" s="81" t="str">
        <f>VLOOKUP(A26,KSK线束BOM明细!D:N,2,0)</f>
        <v>扎带绳</v>
      </c>
      <c r="C26" s="73">
        <f>SUMIFS(KSK线束BOM明细!K:K,KSK线束BOM明细!D:D,A26)</f>
        <v>47</v>
      </c>
      <c r="D26" s="81" t="str">
        <f>VLOOKUP(A26,KSK线束BOM明细!D:N,9,0)</f>
        <v>PCS</v>
      </c>
      <c r="E26" s="81"/>
      <c r="F26" s="81"/>
      <c r="G26" s="81"/>
      <c r="H26" s="81" t="str">
        <f>VLOOKUP(A26,KSK线束BOM明细!D:N,10,0)</f>
        <v>海尔曼太通</v>
      </c>
      <c r="I26" s="81"/>
      <c r="J26" s="73" t="str">
        <f>VLOOKUP(A26,KSK线束BOM明细!D:N,4,0)</f>
        <v>A06010012</v>
      </c>
      <c r="K26" s="361" t="str">
        <f>VLOOKUP(A26,KSK线束BOM明细!D:N,11,0)</f>
        <v>★</v>
      </c>
    </row>
    <row r="27" ht="16.5" spans="1:11">
      <c r="A27" s="168" t="s">
        <v>97</v>
      </c>
      <c r="B27" s="81" t="str">
        <f>VLOOKUP(A27,KSK线束BOM明细!D:N,2,0)</f>
        <v>产品标签</v>
      </c>
      <c r="C27" s="73">
        <f>SUMIFS(KSK线束BOM明细!K:K,KSK线束BOM明细!D:D,A27)</f>
        <v>11</v>
      </c>
      <c r="D27" s="81" t="str">
        <f>VLOOKUP(A27,KSK线束BOM明细!D:N,9,0)</f>
        <v>PCS</v>
      </c>
      <c r="E27" s="81"/>
      <c r="F27" s="81"/>
      <c r="G27" s="81"/>
      <c r="H27" s="81" t="str">
        <f>VLOOKUP(A27,KSK线束BOM明细!D:N,10,0)</f>
        <v>洪众</v>
      </c>
      <c r="I27" s="81"/>
      <c r="J27" s="73">
        <f>VLOOKUP(A27,KSK线束BOM明细!D:N,4,0)</f>
        <v>70002326</v>
      </c>
      <c r="K27" s="361"/>
    </row>
    <row r="28" ht="16.5" spans="1:11">
      <c r="A28" s="143" t="s">
        <v>98</v>
      </c>
      <c r="B28" s="81" t="str">
        <f>VLOOKUP(A28,KSK线束BOM明细!D:N,2,0)</f>
        <v>护套-90度-反装-CODE A</v>
      </c>
      <c r="C28" s="73">
        <f>SUMIFS(KSK线束BOM明细!K:K,KSK线束BOM明细!D:D,A28)</f>
        <v>1</v>
      </c>
      <c r="D28" s="81" t="str">
        <f>VLOOKUP(A28,KSK线束BOM明细!D:N,9,0)</f>
        <v>PCS</v>
      </c>
      <c r="E28" s="81"/>
      <c r="F28" s="81"/>
      <c r="G28" s="81"/>
      <c r="H28" s="81" t="str">
        <f>VLOOKUP(A28,KSK线束BOM明细!D:N,10,0)</f>
        <v>安费诺</v>
      </c>
      <c r="I28" s="81"/>
      <c r="J28" s="73" t="str">
        <f>VLOOKUP(A28,KSK线束BOM明细!D:N,4,0)</f>
        <v>A02105143</v>
      </c>
      <c r="K28" s="361" t="str">
        <f>VLOOKUP(A28,KSK线束BOM明细!D:N,11,0)</f>
        <v>客户指定</v>
      </c>
    </row>
    <row r="29" ht="16.5" spans="1:11">
      <c r="A29" s="143" t="s">
        <v>99</v>
      </c>
      <c r="B29" s="81" t="str">
        <f>VLOOKUP(A29,KSK线束BOM明细!D:N,2,0)</f>
        <v>焊接端子-镀银</v>
      </c>
      <c r="C29" s="73">
        <f>SUMIFS(KSK线束BOM明细!K:K,KSK线束BOM明细!D:D,A29)</f>
        <v>2</v>
      </c>
      <c r="D29" s="81" t="str">
        <f>VLOOKUP(A29,KSK线束BOM明细!D:N,9,0)</f>
        <v>PCS</v>
      </c>
      <c r="E29" s="81"/>
      <c r="F29" s="81"/>
      <c r="G29" s="81"/>
      <c r="H29" s="81" t="str">
        <f>VLOOKUP(A29,KSK线束BOM明细!D:N,10,0)</f>
        <v>安费诺</v>
      </c>
      <c r="I29" s="81"/>
      <c r="J29" s="73" t="str">
        <f>VLOOKUP(A29,KSK线束BOM明细!D:N,4,0)</f>
        <v>A03103438</v>
      </c>
      <c r="K29" s="361" t="str">
        <f>VLOOKUP(A29,KSK线束BOM明细!D:N,11,0)</f>
        <v>客户指定</v>
      </c>
    </row>
    <row r="30" ht="16.5" spans="1:11">
      <c r="A30" s="143" t="s">
        <v>100</v>
      </c>
      <c r="B30" s="81" t="str">
        <f>VLOOKUP(A30,KSK线束BOM明细!D:N,2,0)</f>
        <v>内屏蔽环</v>
      </c>
      <c r="C30" s="73">
        <f>SUMIFS(KSK线束BOM明细!K:K,KSK线束BOM明细!D:D,A30)</f>
        <v>2</v>
      </c>
      <c r="D30" s="81" t="str">
        <f>VLOOKUP(A30,KSK线束BOM明细!D:N,9,0)</f>
        <v>PCS</v>
      </c>
      <c r="E30" s="81"/>
      <c r="F30" s="81"/>
      <c r="G30" s="81"/>
      <c r="H30" s="81" t="str">
        <f>VLOOKUP(A30,KSK线束BOM明细!D:N,10,0)</f>
        <v>安费诺</v>
      </c>
      <c r="I30" s="81"/>
      <c r="J30" s="73" t="str">
        <f>VLOOKUP(A30,KSK线束BOM明细!D:N,4,0)</f>
        <v>A03103437</v>
      </c>
      <c r="K30" s="361" t="str">
        <f>VLOOKUP(A30,KSK线束BOM明细!D:N,11,0)</f>
        <v>客户指定</v>
      </c>
    </row>
    <row r="31" ht="16.5" spans="1:11">
      <c r="A31" s="218" t="s">
        <v>101</v>
      </c>
      <c r="B31" s="81" t="str">
        <f>VLOOKUP(A31,KSK线束BOM明细!D:N,2,0)</f>
        <v>塑料支架（带2个衬套）</v>
      </c>
      <c r="C31" s="73">
        <f>SUMIFS(KSK线束BOM明细!K:K,KSK线束BOM明细!D:D,A31)</f>
        <v>1</v>
      </c>
      <c r="D31" s="81" t="str">
        <f>VLOOKUP(A31,KSK线束BOM明细!D:N,9,0)</f>
        <v>PCS</v>
      </c>
      <c r="E31" s="81"/>
      <c r="F31" s="81"/>
      <c r="G31" s="81"/>
      <c r="H31" s="81" t="str">
        <f>VLOOKUP(A31,KSK线束BOM明细!D:N,10,0)</f>
        <v>上海程达</v>
      </c>
      <c r="I31" s="81"/>
      <c r="J31" s="73" t="str">
        <f>VLOOKUP(A31,KSK线束BOM明细!D:N,4,0)</f>
        <v>A06102157</v>
      </c>
      <c r="K31" s="361" t="str">
        <f>VLOOKUP(A31,KSK线束BOM明细!D:N,11,0)</f>
        <v>★</v>
      </c>
    </row>
    <row r="32" ht="16.5" spans="1:11">
      <c r="A32" s="221" t="s">
        <v>102</v>
      </c>
      <c r="B32" s="81" t="str">
        <f>VLOOKUP(A32,KSK线束BOM明细!D:N,2,0)</f>
        <v>金属支架</v>
      </c>
      <c r="C32" s="73">
        <f>SUMIFS(KSK线束BOM明细!K:K,KSK线束BOM明细!D:D,A32)</f>
        <v>1</v>
      </c>
      <c r="D32" s="81" t="str">
        <f>VLOOKUP(A32,KSK线束BOM明细!D:N,9,0)</f>
        <v>PCS</v>
      </c>
      <c r="E32" s="81"/>
      <c r="F32" s="81"/>
      <c r="G32" s="81"/>
      <c r="H32" s="81" t="str">
        <f>VLOOKUP(A32,KSK线束BOM明细!D:N,10,0)</f>
        <v>华凯</v>
      </c>
      <c r="I32" s="81"/>
      <c r="J32" s="73" t="str">
        <f>VLOOKUP(A32,KSK线束BOM明细!D:N,4,0)</f>
        <v>A06102145</v>
      </c>
      <c r="K32" s="361" t="str">
        <f>VLOOKUP(A32,KSK线束BOM明细!D:N,11,0)</f>
        <v>★</v>
      </c>
    </row>
    <row r="33" ht="16.5" spans="1:11">
      <c r="A33" s="143" t="s">
        <v>103</v>
      </c>
      <c r="B33" s="81" t="str">
        <f>VLOOKUP(A33,KSK线束BOM明细!D:N,2,0)</f>
        <v>插头外屏蔽环</v>
      </c>
      <c r="C33" s="73">
        <f>SUMIFS(KSK线束BOM明细!K:K,KSK线束BOM明细!D:D,A33)</f>
        <v>2</v>
      </c>
      <c r="D33" s="81" t="str">
        <f>VLOOKUP(A33,KSK线束BOM明细!D:N,9,0)</f>
        <v>PCS</v>
      </c>
      <c r="E33" s="81"/>
      <c r="F33" s="81"/>
      <c r="G33" s="81"/>
      <c r="H33" s="81" t="str">
        <f>VLOOKUP(A33,KSK线束BOM明细!D:N,10,0)</f>
        <v>安费诺</v>
      </c>
      <c r="I33" s="81"/>
      <c r="J33" s="73" t="str">
        <f>VLOOKUP(A33,KSK线束BOM明细!D:N,4,0)</f>
        <v>A03103410</v>
      </c>
      <c r="K33" s="361" t="str">
        <f>VLOOKUP(A33,KSK线束BOM明细!D:N,11,0)</f>
        <v>客户指定</v>
      </c>
    </row>
    <row r="34" ht="16.5" spans="1:11">
      <c r="A34" s="143" t="s">
        <v>104</v>
      </c>
      <c r="B34" s="81" t="str">
        <f>VLOOKUP(A34,KSK线束BOM明细!D:N,2,0)</f>
        <v>插头屏蔽内环</v>
      </c>
      <c r="C34" s="73">
        <f>SUMIFS(KSK线束BOM明细!K:K,KSK线束BOM明细!D:D,A34)</f>
        <v>2</v>
      </c>
      <c r="D34" s="81" t="str">
        <f>VLOOKUP(A34,KSK线束BOM明细!D:N,9,0)</f>
        <v>PCS</v>
      </c>
      <c r="E34" s="81"/>
      <c r="F34" s="81"/>
      <c r="G34" s="81"/>
      <c r="H34" s="81" t="str">
        <f>VLOOKUP(A34,KSK线束BOM明细!D:N,10,0)</f>
        <v>安费诺</v>
      </c>
      <c r="I34" s="81"/>
      <c r="J34" s="73" t="str">
        <f>VLOOKUP(A34,KSK线束BOM明细!D:N,4,0)</f>
        <v>A03103409</v>
      </c>
      <c r="K34" s="361" t="str">
        <f>VLOOKUP(A34,KSK线束BOM明细!D:N,11,0)</f>
        <v>客户指定</v>
      </c>
    </row>
    <row r="35" ht="16.5" spans="1:11">
      <c r="A35" s="143" t="s">
        <v>105</v>
      </c>
      <c r="B35" s="81" t="str">
        <f>VLOOKUP(A35,KSK线束BOM明细!D:N,2,0)</f>
        <v>插头线束密封圈</v>
      </c>
      <c r="C35" s="73">
        <f>SUMIFS(KSK线束BOM明细!K:K,KSK线束BOM明细!D:D,A35)</f>
        <v>2</v>
      </c>
      <c r="D35" s="81" t="str">
        <f>VLOOKUP(A35,KSK线束BOM明细!D:N,9,0)</f>
        <v>PCS</v>
      </c>
      <c r="E35" s="81"/>
      <c r="F35" s="81"/>
      <c r="G35" s="81"/>
      <c r="H35" s="81" t="str">
        <f>VLOOKUP(A35,KSK线束BOM明细!D:N,10,0)</f>
        <v>安费诺</v>
      </c>
      <c r="I35" s="81"/>
      <c r="J35" s="73" t="str">
        <f>VLOOKUP(A35,KSK线束BOM明细!D:N,4,0)</f>
        <v>A02105062</v>
      </c>
      <c r="K35" s="361" t="str">
        <f>VLOOKUP(A35,KSK线束BOM明细!D:N,11,0)</f>
        <v>客户指定</v>
      </c>
    </row>
    <row r="36" ht="16.5" spans="1:11">
      <c r="A36" s="143" t="s">
        <v>106</v>
      </c>
      <c r="B36" s="81" t="str">
        <f>VLOOKUP(A36,KSK线束BOM明细!D:N,2,0)</f>
        <v>插头线卡</v>
      </c>
      <c r="C36" s="73">
        <f>SUMIFS(KSK线束BOM明细!K:K,KSK线束BOM明细!D:D,A36)</f>
        <v>2</v>
      </c>
      <c r="D36" s="81" t="str">
        <f>VLOOKUP(A36,KSK线束BOM明细!D:N,9,0)</f>
        <v>PCS</v>
      </c>
      <c r="E36" s="81"/>
      <c r="F36" s="81"/>
      <c r="G36" s="81"/>
      <c r="H36" s="81" t="str">
        <f>VLOOKUP(A36,KSK线束BOM明细!D:N,10,0)</f>
        <v>安费诺</v>
      </c>
      <c r="I36" s="81"/>
      <c r="J36" s="73" t="str">
        <f>VLOOKUP(A36,KSK线束BOM明细!D:N,4,0)</f>
        <v>A02105060</v>
      </c>
      <c r="K36" s="361" t="str">
        <f>VLOOKUP(A36,KSK线束BOM明细!D:N,11,0)</f>
        <v>客户指定</v>
      </c>
    </row>
    <row r="37" ht="16.5" spans="1:11">
      <c r="A37" s="143" t="s">
        <v>107</v>
      </c>
      <c r="B37" s="81" t="str">
        <f>VLOOKUP(A37,KSK线束BOM明细!D:N,2,0)</f>
        <v>插头尾盖</v>
      </c>
      <c r="C37" s="73">
        <f>SUMIFS(KSK线束BOM明细!K:K,KSK线束BOM明细!D:D,A37)</f>
        <v>2</v>
      </c>
      <c r="D37" s="81" t="str">
        <f>VLOOKUP(A37,KSK线束BOM明细!D:N,9,0)</f>
        <v>PCS</v>
      </c>
      <c r="E37" s="81"/>
      <c r="F37" s="81"/>
      <c r="G37" s="81"/>
      <c r="H37" s="81" t="str">
        <f>VLOOKUP(A37,KSK线束BOM明细!D:N,10,0)</f>
        <v>安费诺</v>
      </c>
      <c r="I37" s="81"/>
      <c r="J37" s="73" t="str">
        <f>VLOOKUP(A37,KSK线束BOM明细!D:N,4,0)</f>
        <v>A02105061</v>
      </c>
      <c r="K37" s="361" t="str">
        <f>VLOOKUP(A37,KSK线束BOM明细!D:N,11,0)</f>
        <v>客户指定</v>
      </c>
    </row>
    <row r="38" ht="16.5" spans="1:11">
      <c r="A38" s="40" t="s">
        <v>108</v>
      </c>
      <c r="B38" s="81" t="str">
        <f>VLOOKUP(A38,KSK线束BOM明细!D:N,2,0)</f>
        <v>IPT 压接端子</v>
      </c>
      <c r="C38" s="73">
        <f>SUMIFS(KSK线束BOM明细!K:K,KSK线束BOM明细!D:D,A38)</f>
        <v>2</v>
      </c>
      <c r="D38" s="81" t="str">
        <f>VLOOKUP(A38,KSK线束BOM明细!D:N,9,0)</f>
        <v>PCS</v>
      </c>
      <c r="E38" s="81"/>
      <c r="F38" s="81"/>
      <c r="G38" s="81"/>
      <c r="H38" s="81" t="str">
        <f>VLOOKUP(A38,KSK线束BOM明细!D:N,10,0)</f>
        <v>泰科</v>
      </c>
      <c r="I38" s="81"/>
      <c r="J38" s="73" t="str">
        <f>VLOOKUP(A38,KSK线束BOM明细!D:N,4,0)</f>
        <v>A03000392</v>
      </c>
      <c r="K38" s="361" t="str">
        <f>VLOOKUP(A38,KSK线束BOM明细!D:N,11,0)</f>
        <v>★</v>
      </c>
    </row>
    <row r="39" ht="16.5" spans="1:11">
      <c r="A39" s="40" t="s">
        <v>109</v>
      </c>
      <c r="B39" s="81" t="str">
        <f>VLOOKUP(A39,KSK线束BOM明细!D:N,2,0)</f>
        <v>特殊屏蔽件</v>
      </c>
      <c r="C39" s="73">
        <f>SUMIFS(KSK线束BOM明细!K:K,KSK线束BOM明细!D:D,A39)</f>
        <v>2</v>
      </c>
      <c r="D39" s="81" t="str">
        <f>VLOOKUP(A39,KSK线束BOM明细!D:N,9,0)</f>
        <v>PCS</v>
      </c>
      <c r="E39" s="81"/>
      <c r="F39" s="81"/>
      <c r="G39" s="81"/>
      <c r="H39" s="81" t="str">
        <f>VLOOKUP(A39,KSK线束BOM明细!D:N,10,0)</f>
        <v>安费诺</v>
      </c>
      <c r="I39" s="81"/>
      <c r="J39" s="73" t="str">
        <f>VLOOKUP(A39,KSK线束BOM明细!D:N,4,0)</f>
        <v>A02030991</v>
      </c>
      <c r="K39" s="361" t="str">
        <f>VLOOKUP(A39,KSK线束BOM明细!D:N,11,0)</f>
        <v>客户指定</v>
      </c>
    </row>
    <row r="40" ht="16.5" spans="1:11">
      <c r="A40" s="40" t="s">
        <v>110</v>
      </c>
      <c r="B40" s="81" t="str">
        <f>VLOOKUP(A40,KSK线束BOM明细!D:N,2,0)</f>
        <v>25mm2 屏蔽外环</v>
      </c>
      <c r="C40" s="73">
        <f>SUMIFS(KSK线束BOM明细!K:K,KSK线束BOM明细!D:D,A40)</f>
        <v>2</v>
      </c>
      <c r="D40" s="81" t="str">
        <f>VLOOKUP(A40,KSK线束BOM明细!D:N,9,0)</f>
        <v>PCS</v>
      </c>
      <c r="E40" s="81"/>
      <c r="F40" s="81"/>
      <c r="G40" s="81"/>
      <c r="H40" s="81" t="str">
        <f>VLOOKUP(A40,KSK线束BOM明细!D:N,10,0)</f>
        <v>安费诺</v>
      </c>
      <c r="I40" s="81"/>
      <c r="J40" s="73" t="str">
        <f>VLOOKUP(A40,KSK线束BOM明细!D:N,4,0)</f>
        <v>A03103408</v>
      </c>
      <c r="K40" s="361" t="str">
        <f>VLOOKUP(A40,KSK线束BOM明细!D:N,11,0)</f>
        <v>客户指定</v>
      </c>
    </row>
    <row r="41" ht="16.5" spans="1:11">
      <c r="A41" s="40" t="s">
        <v>111</v>
      </c>
      <c r="B41" s="81" t="str">
        <f>VLOOKUP(A41,KSK线束BOM明细!D:N,2,0)</f>
        <v>25mm2 屏蔽内环</v>
      </c>
      <c r="C41" s="73">
        <f>SUMIFS(KSK线束BOM明细!K:K,KSK线束BOM明细!D:D,A41)</f>
        <v>2</v>
      </c>
      <c r="D41" s="81" t="str">
        <f>VLOOKUP(A41,KSK线束BOM明细!D:N,9,0)</f>
        <v>PCS</v>
      </c>
      <c r="E41" s="81"/>
      <c r="F41" s="81"/>
      <c r="G41" s="81"/>
      <c r="H41" s="81" t="str">
        <f>VLOOKUP(A41,KSK线束BOM明细!D:N,10,0)</f>
        <v>安费诺</v>
      </c>
      <c r="I41" s="81"/>
      <c r="J41" s="73" t="str">
        <f>VLOOKUP(A41,KSK线束BOM明细!D:N,4,0)</f>
        <v>A03103407</v>
      </c>
      <c r="K41" s="361" t="str">
        <f>VLOOKUP(A41,KSK线束BOM明细!D:N,11,0)</f>
        <v>客户指定</v>
      </c>
    </row>
    <row r="42" ht="16.5" spans="1:11">
      <c r="A42" s="40" t="s">
        <v>112</v>
      </c>
      <c r="B42" s="81" t="str">
        <f>VLOOKUP(A42,KSK线束BOM明细!D:N,2,0)</f>
        <v>护套密封圈</v>
      </c>
      <c r="C42" s="73">
        <f>SUMIFS(KSK线束BOM明细!K:K,KSK线束BOM明细!D:D,A42)</f>
        <v>2</v>
      </c>
      <c r="D42" s="81" t="str">
        <f>VLOOKUP(A42,KSK线束BOM明细!D:N,9,0)</f>
        <v>PCS</v>
      </c>
      <c r="E42" s="81"/>
      <c r="F42" s="81"/>
      <c r="G42" s="81"/>
      <c r="H42" s="81" t="str">
        <f>VLOOKUP(A42,KSK线束BOM明细!D:N,10,0)</f>
        <v>安费诺</v>
      </c>
      <c r="I42" s="81"/>
      <c r="J42" s="73" t="str">
        <f>VLOOKUP(A42,KSK线束BOM明细!D:N,4,0)</f>
        <v>A02030990</v>
      </c>
      <c r="K42" s="361" t="str">
        <f>VLOOKUP(A42,KSK线束BOM明细!D:N,11,0)</f>
        <v>客户指定</v>
      </c>
    </row>
    <row r="43" ht="16.5" spans="1:11">
      <c r="A43" s="40" t="s">
        <v>113</v>
      </c>
      <c r="B43" s="81" t="str">
        <f>VLOOKUP(A43,KSK线束BOM明细!D:N,2,0)</f>
        <v>护套主体</v>
      </c>
      <c r="C43" s="73">
        <f>SUMIFS(KSK线束BOM明细!K:K,KSK线束BOM明细!D:D,A43)</f>
        <v>1</v>
      </c>
      <c r="D43" s="81" t="str">
        <f>VLOOKUP(A43,KSK线束BOM明细!D:N,9,0)</f>
        <v>PCS</v>
      </c>
      <c r="E43" s="81"/>
      <c r="F43" s="81"/>
      <c r="G43" s="81"/>
      <c r="H43" s="81" t="str">
        <f>VLOOKUP(A43,KSK线束BOM明细!D:N,10,0)</f>
        <v>安费诺</v>
      </c>
      <c r="I43" s="81"/>
      <c r="J43" s="73" t="str">
        <f>VLOOKUP(A43,KSK线束BOM明细!D:N,4,0)</f>
        <v>A02031898</v>
      </c>
      <c r="K43" s="361" t="str">
        <f>VLOOKUP(A43,KSK线束BOM明细!D:N,11,0)</f>
        <v>客户指定</v>
      </c>
    </row>
    <row r="44" ht="16.5" spans="1:11">
      <c r="A44" s="40" t="s">
        <v>114</v>
      </c>
      <c r="B44" s="81" t="str">
        <f>VLOOKUP(A44,KSK线束BOM明细!D:N,2,0)</f>
        <v>25mm2 线密封圈</v>
      </c>
      <c r="C44" s="73">
        <f>SUMIFS(KSK线束BOM明细!K:K,KSK线束BOM明细!D:D,A44)</f>
        <v>2</v>
      </c>
      <c r="D44" s="81" t="str">
        <f>VLOOKUP(A44,KSK线束BOM明细!D:N,9,0)</f>
        <v>PCS</v>
      </c>
      <c r="E44" s="81"/>
      <c r="F44" s="81"/>
      <c r="G44" s="81"/>
      <c r="H44" s="81" t="str">
        <f>VLOOKUP(A44,KSK线束BOM明细!D:N,10,0)</f>
        <v>安费诺</v>
      </c>
      <c r="I44" s="81"/>
      <c r="J44" s="73" t="str">
        <f>VLOOKUP(A44,KSK线束BOM明细!D:N,4,0)</f>
        <v>A02105058</v>
      </c>
      <c r="K44" s="361" t="str">
        <f>VLOOKUP(A44,KSK线束BOM明细!D:N,11,0)</f>
        <v>客户指定</v>
      </c>
    </row>
    <row r="45" ht="16.5" spans="1:11">
      <c r="A45" s="40" t="s">
        <v>115</v>
      </c>
      <c r="B45" s="81" t="str">
        <f>VLOOKUP(A45,KSK线束BOM明细!D:N,2,0)</f>
        <v>25mm2 尾盖</v>
      </c>
      <c r="C45" s="73">
        <f>SUMIFS(KSK线束BOM明细!K:K,KSK线束BOM明细!D:D,A45)</f>
        <v>2</v>
      </c>
      <c r="D45" s="81" t="str">
        <f>VLOOKUP(A45,KSK线束BOM明细!D:N,9,0)</f>
        <v>PCS</v>
      </c>
      <c r="E45" s="81"/>
      <c r="F45" s="81"/>
      <c r="G45" s="81"/>
      <c r="H45" s="81" t="str">
        <f>VLOOKUP(A45,KSK线束BOM明细!D:N,10,0)</f>
        <v>安费诺</v>
      </c>
      <c r="I45" s="81"/>
      <c r="J45" s="73" t="str">
        <f>VLOOKUP(A45,KSK线束BOM明细!D:N,4,0)</f>
        <v>A02105059</v>
      </c>
      <c r="K45" s="361" t="str">
        <f>VLOOKUP(A45,KSK线束BOM明细!D:N,11,0)</f>
        <v>客户指定</v>
      </c>
    </row>
    <row r="46" ht="16.5" spans="1:11">
      <c r="A46" s="150" t="s">
        <v>116</v>
      </c>
      <c r="B46" s="81" t="str">
        <f>VLOOKUP(A46,KSK线束BOM明细!D:N,2,0)</f>
        <v>25mm²屏蔽镀锡铜包铝硅胶铜导线</v>
      </c>
      <c r="C46" s="73">
        <f>SUMIFS(KSK线束BOM明细!K:K,KSK线束BOM明细!D:D,A46)</f>
        <v>2.43</v>
      </c>
      <c r="D46" s="81" t="str">
        <f>VLOOKUP(A46,KSK线束BOM明细!D:N,9,0)</f>
        <v>M</v>
      </c>
      <c r="E46" s="81"/>
      <c r="F46" s="81"/>
      <c r="G46" s="81"/>
      <c r="H46" s="81" t="str">
        <f>VLOOKUP(A46,KSK线束BOM明细!D:N,10,0)</f>
        <v>鑫宏业</v>
      </c>
      <c r="I46" s="81"/>
      <c r="J46" s="73" t="str">
        <f>VLOOKUP(A46,KSK线束BOM明细!D:N,4,0)</f>
        <v>A01103233</v>
      </c>
      <c r="K46" s="361" t="str">
        <f>VLOOKUP(A46,KSK线束BOM明细!D:N,11,0)</f>
        <v>★</v>
      </c>
    </row>
    <row r="47" ht="16.5" spans="1:11">
      <c r="A47" s="100" t="s">
        <v>117</v>
      </c>
      <c r="B47" s="81" t="str">
        <f>VLOOKUP(A47,KSK线束BOM明细!D:N,2,0)</f>
        <v>13OR橙色编织套管</v>
      </c>
      <c r="C47" s="73">
        <f>SUMIFS(KSK线束BOM明细!K:K,KSK线束BOM明细!D:D,A47)</f>
        <v>2.01</v>
      </c>
      <c r="D47" s="81" t="str">
        <f>VLOOKUP(A47,KSK线束BOM明细!D:N,9,0)</f>
        <v>M</v>
      </c>
      <c r="E47" s="81"/>
      <c r="F47" s="81"/>
      <c r="G47" s="81"/>
      <c r="H47" s="81" t="str">
        <f>VLOOKUP(A47,KSK线束BOM明细!D:N,10,0)</f>
        <v>骏鼎达</v>
      </c>
      <c r="I47" s="81"/>
      <c r="J47" s="73" t="str">
        <f>VLOOKUP(A47,KSK线束BOM明细!D:N,4,0)</f>
        <v>A04101537</v>
      </c>
      <c r="K47" s="361" t="str">
        <f>VLOOKUP(A47,KSK线束BOM明细!D:N,11,0)</f>
        <v>★</v>
      </c>
    </row>
    <row r="48" ht="16.5" spans="1:11">
      <c r="A48" s="76" t="s">
        <v>118</v>
      </c>
      <c r="B48" s="81" t="str">
        <f>VLOOKUP(A48,KSK线束BOM明细!D:N,2,0)</f>
        <v>塑料支架（带2个衬套）</v>
      </c>
      <c r="C48" s="73">
        <f>SUMIFS(KSK线束BOM明细!K:K,KSK线束BOM明细!D:D,A48)</f>
        <v>1</v>
      </c>
      <c r="D48" s="81" t="str">
        <f>VLOOKUP(A48,KSK线束BOM明细!D:N,9,0)</f>
        <v>PCS</v>
      </c>
      <c r="E48" s="81"/>
      <c r="F48" s="81"/>
      <c r="G48" s="81"/>
      <c r="H48" s="81" t="str">
        <f>VLOOKUP(A48,KSK线束BOM明细!D:N,10,0)</f>
        <v>上海程达</v>
      </c>
      <c r="I48" s="81"/>
      <c r="J48" s="73" t="str">
        <f>VLOOKUP(A48,KSK线束BOM明细!D:N,4,0)</f>
        <v>A06102154</v>
      </c>
      <c r="K48" s="361" t="str">
        <f>VLOOKUP(A48,KSK线束BOM明细!D:N,11,0)</f>
        <v>★</v>
      </c>
    </row>
    <row r="49" ht="16.5" spans="1:11">
      <c r="A49" s="14" t="s">
        <v>119</v>
      </c>
      <c r="B49" s="81" t="str">
        <f>VLOOKUP(A49,KSK线束BOM明细!D:N,2,0)</f>
        <v>金属支架</v>
      </c>
      <c r="C49" s="73">
        <f>SUMIFS(KSK线束BOM明细!K:K,KSK线束BOM明细!D:D,A49)</f>
        <v>1</v>
      </c>
      <c r="D49" s="81" t="str">
        <f>VLOOKUP(A49,KSK线束BOM明细!D:N,9,0)</f>
        <v>PCS</v>
      </c>
      <c r="E49" s="81"/>
      <c r="F49" s="81"/>
      <c r="G49" s="81"/>
      <c r="H49" s="81" t="str">
        <f>VLOOKUP(A49,KSK线束BOM明细!D:N,10,0)</f>
        <v>贵龙</v>
      </c>
      <c r="I49" s="81"/>
      <c r="J49" s="73" t="str">
        <f>VLOOKUP(A49,KSK线束BOM明细!D:N,4,0)</f>
        <v>A06102148</v>
      </c>
      <c r="K49" s="361" t="str">
        <f>VLOOKUP(A49,KSK线束BOM明细!D:N,11,0)</f>
        <v>★</v>
      </c>
    </row>
    <row r="50" ht="16.5" spans="1:11">
      <c r="A50" s="14" t="s">
        <v>120</v>
      </c>
      <c r="B50" s="81" t="str">
        <f>VLOOKUP(A50,KSK线束BOM明细!D:N,2,0)</f>
        <v>金属支架</v>
      </c>
      <c r="C50" s="73">
        <f>SUMIFS(KSK线束BOM明细!K:K,KSK线束BOM明细!D:D,A50)</f>
        <v>1</v>
      </c>
      <c r="D50" s="81" t="str">
        <f>VLOOKUP(A50,KSK线束BOM明细!D:N,9,0)</f>
        <v>PCS</v>
      </c>
      <c r="E50" s="81"/>
      <c r="F50" s="81"/>
      <c r="G50" s="81"/>
      <c r="H50" s="81" t="str">
        <f>VLOOKUP(A50,KSK线束BOM明细!D:N,10,0)</f>
        <v>贵龙</v>
      </c>
      <c r="I50" s="81"/>
      <c r="J50" s="73" t="str">
        <f>VLOOKUP(A50,KSK线束BOM明细!D:N,4,0)</f>
        <v>A06102144</v>
      </c>
      <c r="K50" s="361" t="str">
        <f>VLOOKUP(A50,KSK线束BOM明细!D:N,11,0)</f>
        <v>★</v>
      </c>
    </row>
    <row r="51" ht="16.5" spans="1:11">
      <c r="A51" s="14" t="s">
        <v>121</v>
      </c>
      <c r="B51" s="81" t="str">
        <f>VLOOKUP(A51,KSK线束BOM明细!D:N,2,0)</f>
        <v>金属支架</v>
      </c>
      <c r="C51" s="73">
        <f>SUMIFS(KSK线束BOM明细!K:K,KSK线束BOM明细!D:D,A51)</f>
        <v>1</v>
      </c>
      <c r="D51" s="81" t="str">
        <f>VLOOKUP(A51,KSK线束BOM明细!D:N,9,0)</f>
        <v>PCS</v>
      </c>
      <c r="E51" s="81"/>
      <c r="F51" s="81"/>
      <c r="G51" s="81"/>
      <c r="H51" s="81" t="str">
        <f>VLOOKUP(A51,KSK线束BOM明细!D:N,10,0)</f>
        <v>华凯</v>
      </c>
      <c r="I51" s="81"/>
      <c r="J51" s="73" t="str">
        <f>VLOOKUP(A51,KSK线束BOM明细!D:N,4,0)</f>
        <v>A06102143</v>
      </c>
      <c r="K51" s="361" t="str">
        <f>VLOOKUP(A51,KSK线束BOM明细!D:N,11,0)</f>
        <v>★</v>
      </c>
    </row>
    <row r="52" ht="16.5" spans="1:11">
      <c r="A52" s="14" t="s">
        <v>122</v>
      </c>
      <c r="B52" s="81" t="str">
        <f>VLOOKUP(A52,KSK线束BOM明细!D:N,2,0)</f>
        <v>橡胶件</v>
      </c>
      <c r="C52" s="73">
        <f>SUMIFS(KSK线束BOM明细!K:K,KSK线束BOM明细!D:D,A52)</f>
        <v>1</v>
      </c>
      <c r="D52" s="81" t="str">
        <f>VLOOKUP(A52,KSK线束BOM明细!D:N,9,0)</f>
        <v>PCS</v>
      </c>
      <c r="E52" s="81"/>
      <c r="F52" s="81"/>
      <c r="G52" s="81"/>
      <c r="H52" s="81" t="str">
        <f>VLOOKUP(A52,KSK线束BOM明细!D:N,10,0)</f>
        <v>博昊</v>
      </c>
      <c r="I52" s="81"/>
      <c r="J52" s="73" t="str">
        <f>VLOOKUP(A52,KSK线束BOM明细!D:N,4,0)</f>
        <v>A04102664</v>
      </c>
      <c r="K52" s="361" t="str">
        <f>VLOOKUP(A52,KSK线束BOM明细!D:N,11,0)</f>
        <v>★</v>
      </c>
    </row>
    <row r="53" ht="16.5" spans="1:11">
      <c r="A53" s="14" t="s">
        <v>123</v>
      </c>
      <c r="B53" s="81" t="str">
        <f>VLOOKUP(A53,KSK线束BOM明细!D:N,2,0)</f>
        <v>橡胶件</v>
      </c>
      <c r="C53" s="73">
        <f>SUMIFS(KSK线束BOM明细!K:K,KSK线束BOM明细!D:D,A53)</f>
        <v>2</v>
      </c>
      <c r="D53" s="81" t="str">
        <f>VLOOKUP(A53,KSK线束BOM明细!D:N,9,0)</f>
        <v>PCS</v>
      </c>
      <c r="E53" s="81"/>
      <c r="F53" s="81"/>
      <c r="G53" s="81"/>
      <c r="H53" s="81" t="str">
        <f>VLOOKUP(A53,KSK线束BOM明细!D:N,10,0)</f>
        <v>博昊</v>
      </c>
      <c r="I53" s="81"/>
      <c r="J53" s="73" t="str">
        <f>VLOOKUP(A53,KSK线束BOM明细!D:N,4,0)</f>
        <v>A04102663</v>
      </c>
      <c r="K53" s="361" t="str">
        <f>VLOOKUP(A53,KSK线束BOM明细!D:N,11,0)</f>
        <v>★</v>
      </c>
    </row>
    <row r="54" ht="16.5" spans="1:11">
      <c r="A54" s="73" t="s">
        <v>124</v>
      </c>
      <c r="B54" s="81" t="str">
        <f>VLOOKUP(A54,KSK线束BOM明细!D:N,2,0)</f>
        <v>扎带绳</v>
      </c>
      <c r="C54" s="73">
        <f>SUMIFS(KSK线束BOM明细!K:K,KSK线束BOM明细!D:D,A54)</f>
        <v>3</v>
      </c>
      <c r="D54" s="81" t="str">
        <f>VLOOKUP(A54,KSK线束BOM明细!D:N,9,0)</f>
        <v>PCS</v>
      </c>
      <c r="E54" s="81"/>
      <c r="F54" s="81"/>
      <c r="G54" s="81"/>
      <c r="H54" s="81" t="str">
        <f>VLOOKUP(A54,KSK线束BOM明细!D:N,10,0)</f>
        <v>海尔曼太通</v>
      </c>
      <c r="I54" s="81"/>
      <c r="J54" s="73" t="str">
        <f>VLOOKUP(A54,KSK线束BOM明细!D:N,4,0)</f>
        <v>A06100602</v>
      </c>
      <c r="K54" s="361" t="str">
        <f>VLOOKUP(A54,KSK线束BOM明细!D:N,11,0)</f>
        <v>★</v>
      </c>
    </row>
    <row r="55" ht="16.5" spans="1:11">
      <c r="A55" s="135" t="s">
        <v>125</v>
      </c>
      <c r="B55" s="81" t="str">
        <f>VLOOKUP(A55,KSK线束BOM明细!D:N,2,0)</f>
        <v>护套</v>
      </c>
      <c r="C55" s="73">
        <f>SUMIFS(KSK线束BOM明细!K:K,KSK线束BOM明细!D:D,A55)</f>
        <v>4</v>
      </c>
      <c r="D55" s="81" t="str">
        <f>VLOOKUP(A55,KSK线束BOM明细!D:N,9,0)</f>
        <v>PCS</v>
      </c>
      <c r="E55" s="81"/>
      <c r="F55" s="81"/>
      <c r="G55" s="81"/>
      <c r="H55" s="81" t="str">
        <f>VLOOKUP(A55,KSK线束BOM明细!D:N,10,0)</f>
        <v>TE</v>
      </c>
      <c r="I55" s="81"/>
      <c r="J55" s="73" t="str">
        <f>VLOOKUP(A55,KSK线束BOM明细!D:N,4,0)</f>
        <v>A02105029</v>
      </c>
      <c r="K55" s="361" t="str">
        <f>VLOOKUP(A55,KSK线束BOM明细!D:N,11,0)</f>
        <v>客户指定</v>
      </c>
    </row>
    <row r="56" ht="16.5" spans="1:11">
      <c r="A56" s="135" t="s">
        <v>126</v>
      </c>
      <c r="B56" s="81" t="str">
        <f>VLOOKUP(A56,KSK线束BOM明细!D:N,2,0)</f>
        <v>链式-焊接端子</v>
      </c>
      <c r="C56" s="73">
        <f>SUMIFS(KSK线束BOM明细!K:K,KSK线束BOM明细!D:D,A56)</f>
        <v>10</v>
      </c>
      <c r="D56" s="81" t="str">
        <f>VLOOKUP(A56,KSK线束BOM明细!D:N,9,0)</f>
        <v>PCS</v>
      </c>
      <c r="E56" s="81"/>
      <c r="F56" s="81"/>
      <c r="G56" s="81"/>
      <c r="H56" s="81" t="str">
        <f>VLOOKUP(A56,KSK线束BOM明细!D:N,10,0)</f>
        <v>TE</v>
      </c>
      <c r="I56" s="81"/>
      <c r="J56" s="73" t="str">
        <f>VLOOKUP(A56,KSK线束BOM明细!D:N,4,0)</f>
        <v>A03102426</v>
      </c>
      <c r="K56" s="361" t="str">
        <f>VLOOKUP(A56,KSK线束BOM明细!D:N,11,0)</f>
        <v>客户指定</v>
      </c>
    </row>
    <row r="57" ht="16.5" spans="1:11">
      <c r="A57" s="135" t="s">
        <v>127</v>
      </c>
      <c r="B57" s="81" t="str">
        <f>VLOOKUP(A57,KSK线束BOM明细!D:N,2,0)</f>
        <v>外屏蔽环</v>
      </c>
      <c r="C57" s="73">
        <f>SUMIFS(KSK线束BOM明细!K:K,KSK线束BOM明细!D:D,A57)</f>
        <v>8</v>
      </c>
      <c r="D57" s="81" t="str">
        <f>VLOOKUP(A57,KSK线束BOM明细!D:N,9,0)</f>
        <v>PCS</v>
      </c>
      <c r="E57" s="81"/>
      <c r="F57" s="81"/>
      <c r="G57" s="81"/>
      <c r="H57" s="81" t="str">
        <f>VLOOKUP(A57,KSK线束BOM明细!D:N,10,0)</f>
        <v>TE</v>
      </c>
      <c r="I57" s="81"/>
      <c r="J57" s="73" t="str">
        <f>VLOOKUP(A57,KSK线束BOM明细!D:N,4,0)</f>
        <v>A02104232</v>
      </c>
      <c r="K57" s="361" t="str">
        <f>VLOOKUP(A57,KSK线束BOM明细!D:N,11,0)</f>
        <v>客户指定</v>
      </c>
    </row>
    <row r="58" ht="16.5" spans="1:11">
      <c r="A58" s="135" t="s">
        <v>128</v>
      </c>
      <c r="B58" s="81" t="str">
        <f>VLOOKUP(A58,KSK线束BOM明细!D:N,2,0)</f>
        <v>内屏蔽环</v>
      </c>
      <c r="C58" s="73">
        <f>SUMIFS(KSK线束BOM明细!K:K,KSK线束BOM明细!D:D,A58)</f>
        <v>10</v>
      </c>
      <c r="D58" s="81" t="str">
        <f>VLOOKUP(A58,KSK线束BOM明细!D:N,9,0)</f>
        <v>PCS</v>
      </c>
      <c r="E58" s="81"/>
      <c r="F58" s="81"/>
      <c r="G58" s="81"/>
      <c r="H58" s="81" t="str">
        <f>VLOOKUP(A58,KSK线束BOM明细!D:N,10,0)</f>
        <v>TE</v>
      </c>
      <c r="I58" s="81"/>
      <c r="J58" s="73" t="str">
        <f>VLOOKUP(A58,KSK线束BOM明细!D:N,4,0)</f>
        <v>A03032325</v>
      </c>
      <c r="K58" s="361" t="str">
        <f>VLOOKUP(A58,KSK线束BOM明细!D:N,11,0)</f>
        <v>客户指定</v>
      </c>
    </row>
    <row r="59" ht="16.5" spans="1:11">
      <c r="A59" s="135" t="s">
        <v>129</v>
      </c>
      <c r="B59" s="81" t="str">
        <f>VLOOKUP(A59,KSK线束BOM明细!D:N,2,0)</f>
        <v>挡板</v>
      </c>
      <c r="C59" s="73">
        <f>SUMIFS(KSK线束BOM明细!K:K,KSK线束BOM明细!D:D,A59)</f>
        <v>8</v>
      </c>
      <c r="D59" s="81" t="str">
        <f>VLOOKUP(A59,KSK线束BOM明细!D:N,9,0)</f>
        <v>PCS</v>
      </c>
      <c r="E59" s="81"/>
      <c r="F59" s="81"/>
      <c r="G59" s="81"/>
      <c r="H59" s="81" t="str">
        <f>VLOOKUP(A59,KSK线束BOM明细!D:N,10,0)</f>
        <v>TE</v>
      </c>
      <c r="I59" s="81"/>
      <c r="J59" s="73" t="str">
        <f>VLOOKUP(A59,KSK线束BOM明细!D:N,4,0)</f>
        <v>A02105028</v>
      </c>
      <c r="K59" s="361" t="str">
        <f>VLOOKUP(A59,KSK线束BOM明细!D:N,11,0)</f>
        <v>客户指定</v>
      </c>
    </row>
    <row r="60" ht="16.5" spans="1:11">
      <c r="A60" s="135" t="s">
        <v>130</v>
      </c>
      <c r="B60" s="81" t="str">
        <f>VLOOKUP(A60,KSK线束BOM明细!D:N,2,0)</f>
        <v>密封圈</v>
      </c>
      <c r="C60" s="73">
        <f>SUMIFS(KSK线束BOM明细!K:K,KSK线束BOM明细!D:D,A60)</f>
        <v>8</v>
      </c>
      <c r="D60" s="81" t="str">
        <f>VLOOKUP(A60,KSK线束BOM明细!D:N,9,0)</f>
        <v>PCS</v>
      </c>
      <c r="E60" s="81"/>
      <c r="F60" s="81"/>
      <c r="G60" s="81"/>
      <c r="H60" s="81" t="str">
        <f>VLOOKUP(A60,KSK线束BOM明细!D:N,10,0)</f>
        <v>TE</v>
      </c>
      <c r="I60" s="81"/>
      <c r="J60" s="73" t="str">
        <f>VLOOKUP(A60,KSK线束BOM明细!D:N,4,0)</f>
        <v>A03103031</v>
      </c>
      <c r="K60" s="361" t="str">
        <f>VLOOKUP(A60,KSK线束BOM明细!D:N,11,0)</f>
        <v>客户指定</v>
      </c>
    </row>
    <row r="61" ht="16.5" spans="1:11">
      <c r="A61" s="135" t="s">
        <v>131</v>
      </c>
      <c r="B61" s="81" t="str">
        <f>VLOOKUP(A61,KSK线束BOM明细!D:N,2,0)</f>
        <v>尾盖</v>
      </c>
      <c r="C61" s="73">
        <f>SUMIFS(KSK线束BOM明细!K:K,KSK线束BOM明细!D:D,A61)</f>
        <v>8</v>
      </c>
      <c r="D61" s="81" t="str">
        <f>VLOOKUP(A61,KSK线束BOM明细!D:N,9,0)</f>
        <v>PCS</v>
      </c>
      <c r="E61" s="81"/>
      <c r="F61" s="81"/>
      <c r="G61" s="81"/>
      <c r="H61" s="81" t="str">
        <f>VLOOKUP(A61,KSK线束BOM明细!D:N,10,0)</f>
        <v>TE</v>
      </c>
      <c r="I61" s="81"/>
      <c r="J61" s="73" t="str">
        <f>VLOOKUP(A61,KSK线束BOM明细!D:N,4,0)</f>
        <v>A02104233</v>
      </c>
      <c r="K61" s="361" t="str">
        <f>VLOOKUP(A61,KSK线束BOM明细!D:N,11,0)</f>
        <v>客户指定</v>
      </c>
    </row>
    <row r="62" ht="16.5" spans="1:11">
      <c r="A62" s="381" t="s">
        <v>132</v>
      </c>
      <c r="B62" s="81" t="str">
        <f>VLOOKUP(A62,KSK线束BOM明细!D:N,2,0)</f>
        <v>YGC1612-EV-P2PWNA1插头组件</v>
      </c>
      <c r="C62" s="73">
        <f>SUMIFS(KSK线束BOM明细!K:K,KSK线束BOM明细!D:D,A62)</f>
        <v>3</v>
      </c>
      <c r="D62" s="81" t="str">
        <f>VLOOKUP(A62,KSK线束BOM明细!D:N,9,0)</f>
        <v>PCS</v>
      </c>
      <c r="E62" s="81"/>
      <c r="F62" s="81"/>
      <c r="G62" s="81"/>
      <c r="H62" s="81" t="str">
        <f>VLOOKUP(A62,KSK线束BOM明细!D:N,10,0)</f>
        <v>永贵</v>
      </c>
      <c r="I62" s="81"/>
      <c r="J62" s="73" t="str">
        <f>VLOOKUP(A62,KSK线束BOM明细!D:N,4,0)</f>
        <v>A02105150</v>
      </c>
      <c r="K62" s="361" t="str">
        <f>VLOOKUP(A62,KSK线束BOM明细!D:N,11,0)</f>
        <v>客户指定</v>
      </c>
    </row>
    <row r="63" ht="16.5" spans="1:11">
      <c r="A63" s="381" t="s">
        <v>133</v>
      </c>
      <c r="B63" s="81" t="str">
        <f>VLOOKUP(A63,KSK线束BOM明细!D:N,2,0)</f>
        <v>5.8×0.8WABOO3-(T40-T60)SW孔端子组件-链式</v>
      </c>
      <c r="C63" s="73">
        <f>SUMIFS(KSK线束BOM明细!K:K,KSK线束BOM明细!D:D,A63)</f>
        <v>3</v>
      </c>
      <c r="D63" s="81" t="str">
        <f>VLOOKUP(A63,KSK线束BOM明细!D:N,9,0)</f>
        <v>PCS</v>
      </c>
      <c r="E63" s="81"/>
      <c r="F63" s="81"/>
      <c r="G63" s="81"/>
      <c r="H63" s="81" t="str">
        <f>VLOOKUP(A63,KSK线束BOM明细!D:N,10,0)</f>
        <v>永贵</v>
      </c>
      <c r="I63" s="81"/>
      <c r="J63" s="73" t="str">
        <f>VLOOKUP(A63,KSK线束BOM明细!D:N,4,0)</f>
        <v>A03103441</v>
      </c>
      <c r="K63" s="361" t="str">
        <f>VLOOKUP(A63,KSK线束BOM明细!D:N,11,0)</f>
        <v>客户指定</v>
      </c>
    </row>
    <row r="64" ht="16.5" spans="1:11">
      <c r="A64" s="381" t="s">
        <v>134</v>
      </c>
      <c r="B64" s="81" t="str">
        <f>VLOOKUP(A64,KSK线束BOM明细!D:N,2,0)</f>
        <v>5.8×0.8WAS002-(T40-T60)SW针端子组件-链式</v>
      </c>
      <c r="C64" s="73">
        <f>SUMIFS(KSK线束BOM明细!K:K,KSK线束BOM明细!D:D,A64)</f>
        <v>3</v>
      </c>
      <c r="D64" s="81" t="str">
        <f>VLOOKUP(A64,KSK线束BOM明细!D:N,9,0)</f>
        <v>PCS</v>
      </c>
      <c r="E64" s="81"/>
      <c r="F64" s="81"/>
      <c r="G64" s="81"/>
      <c r="H64" s="81" t="str">
        <f>VLOOKUP(A64,KSK线束BOM明细!D:N,10,0)</f>
        <v>永贵</v>
      </c>
      <c r="I64" s="81"/>
      <c r="J64" s="73" t="str">
        <f>VLOOKUP(A64,KSK线束BOM明细!D:N,4,0)</f>
        <v>A03103442</v>
      </c>
      <c r="K64" s="361" t="str">
        <f>VLOOKUP(A64,KSK线束BOM明细!D:N,11,0)</f>
        <v>客户指定</v>
      </c>
    </row>
    <row r="65" ht="16.5" spans="1:11">
      <c r="A65" s="382" t="s">
        <v>135</v>
      </c>
      <c r="B65" s="81" t="str">
        <f>VLOOKUP(A65,KSK线束BOM明细!D:N,2,0)</f>
        <v>YG1612垫片</v>
      </c>
      <c r="C65" s="73">
        <f>SUMIFS(KSK线束BOM明细!K:K,KSK线束BOM明细!D:D,A65)</f>
        <v>3</v>
      </c>
      <c r="D65" s="81" t="str">
        <f>VLOOKUP(A65,KSK线束BOM明细!D:N,9,0)</f>
        <v>PCS</v>
      </c>
      <c r="E65" s="81"/>
      <c r="F65" s="81"/>
      <c r="G65" s="81"/>
      <c r="H65" s="81" t="str">
        <f>VLOOKUP(A65,KSK线束BOM明细!D:N,10,0)</f>
        <v>永贵</v>
      </c>
      <c r="I65" s="81"/>
      <c r="J65" s="73" t="str">
        <f>VLOOKUP(A65,KSK线束BOM明细!D:N,4,0)</f>
        <v>A02105348</v>
      </c>
      <c r="K65" s="361" t="str">
        <f>VLOOKUP(A65,KSK线束BOM明细!D:N,11,0)</f>
        <v>客户指定</v>
      </c>
    </row>
    <row r="66" ht="16.5" spans="1:11">
      <c r="A66" s="381" t="s">
        <v>136</v>
      </c>
      <c r="B66" s="81" t="str">
        <f>VLOOKUP(A66,KSK线束BOM明细!D:N,2,0)</f>
        <v>YG1467屏蔽件-外-4</v>
      </c>
      <c r="C66" s="73">
        <f>SUMIFS(KSK线束BOM明细!K:K,KSK线束BOM明细!D:D,A66)</f>
        <v>8</v>
      </c>
      <c r="D66" s="81" t="str">
        <f>VLOOKUP(A66,KSK线束BOM明细!D:N,9,0)</f>
        <v>PCS</v>
      </c>
      <c r="E66" s="81"/>
      <c r="F66" s="81"/>
      <c r="G66" s="81"/>
      <c r="H66" s="81" t="str">
        <f>VLOOKUP(A66,KSK线束BOM明细!D:N,10,0)</f>
        <v>永贵</v>
      </c>
      <c r="I66" s="81"/>
      <c r="J66" s="73" t="str">
        <f>VLOOKUP(A66,KSK线束BOM明细!D:N,4,0)</f>
        <v>A03103443</v>
      </c>
      <c r="K66" s="361" t="str">
        <f>VLOOKUP(A66,KSK线束BOM明细!D:N,11,0)</f>
        <v>客户指定</v>
      </c>
    </row>
    <row r="67" ht="16.5" spans="1:11">
      <c r="A67" s="381" t="s">
        <v>137</v>
      </c>
      <c r="B67" s="81" t="str">
        <f>VLOOKUP(A67,KSK线束BOM明细!D:N,2,0)</f>
        <v>YG1467屏蔽件-内-4</v>
      </c>
      <c r="C67" s="73">
        <f>SUMIFS(KSK线束BOM明细!K:K,KSK线束BOM明细!D:D,A67)</f>
        <v>8</v>
      </c>
      <c r="D67" s="81" t="str">
        <f>VLOOKUP(A67,KSK线束BOM明细!D:N,9,0)</f>
        <v>PCS</v>
      </c>
      <c r="E67" s="81"/>
      <c r="F67" s="81"/>
      <c r="G67" s="81"/>
      <c r="H67" s="81" t="str">
        <f>VLOOKUP(A67,KSK线束BOM明细!D:N,10,0)</f>
        <v>永贵</v>
      </c>
      <c r="I67" s="81"/>
      <c r="J67" s="73" t="str">
        <f>VLOOKUP(A67,KSK线束BOM明细!D:N,4,0)</f>
        <v>A03103444</v>
      </c>
      <c r="K67" s="361" t="str">
        <f>VLOOKUP(A67,KSK线束BOM明细!D:N,11,0)</f>
        <v>客户指定</v>
      </c>
    </row>
    <row r="68" ht="16.5" spans="1:11">
      <c r="A68" s="381" t="s">
        <v>138</v>
      </c>
      <c r="B68" s="81" t="str">
        <f>VLOOKUP(A68,KSK线束BOM明细!D:N,2,0)</f>
        <v>YGEV2-1封线体-13.9</v>
      </c>
      <c r="C68" s="73">
        <f>SUMIFS(KSK线束BOM明细!K:K,KSK线束BOM明细!D:D,A68)</f>
        <v>3</v>
      </c>
      <c r="D68" s="81" t="str">
        <f>VLOOKUP(A68,KSK线束BOM明细!D:N,9,0)</f>
        <v>PCS</v>
      </c>
      <c r="E68" s="81"/>
      <c r="F68" s="81"/>
      <c r="G68" s="81"/>
      <c r="H68" s="81" t="str">
        <f>VLOOKUP(A68,KSK线束BOM明细!D:N,10,0)</f>
        <v>永贵</v>
      </c>
      <c r="I68" s="81"/>
      <c r="J68" s="73" t="str">
        <f>VLOOKUP(A68,KSK线束BOM明细!D:N,4,0)</f>
        <v>A02101178</v>
      </c>
      <c r="K68" s="361" t="str">
        <f>VLOOKUP(A68,KSK线束BOM明细!D:N,11,0)</f>
        <v>客户指定</v>
      </c>
    </row>
    <row r="69" ht="16.5" spans="1:11">
      <c r="A69" s="381" t="s">
        <v>139</v>
      </c>
      <c r="B69" s="81" t="str">
        <f>VLOOKUP(A69,KSK线束BOM明细!D:N,2,0)</f>
        <v>YG1612-1封线体-Ф3.9</v>
      </c>
      <c r="C69" s="73">
        <f>SUMIFS(KSK线束BOM明细!K:K,KSK线束BOM明细!D:D,A69)</f>
        <v>3</v>
      </c>
      <c r="D69" s="81" t="str">
        <f>VLOOKUP(A69,KSK线束BOM明细!D:N,9,0)</f>
        <v>PCS</v>
      </c>
      <c r="E69" s="81"/>
      <c r="F69" s="81"/>
      <c r="G69" s="81"/>
      <c r="H69" s="81" t="str">
        <f>VLOOKUP(A69,KSK线束BOM明细!D:N,10,0)</f>
        <v>永贵</v>
      </c>
      <c r="I69" s="81"/>
      <c r="J69" s="73" t="str">
        <f>VLOOKUP(A69,KSK线束BOM明细!D:N,4,0)</f>
        <v>A02105146</v>
      </c>
      <c r="K69" s="361" t="str">
        <f>VLOOKUP(A69,KSK线束BOM明细!D:N,11,0)</f>
        <v>客户指定</v>
      </c>
    </row>
    <row r="70" ht="16.5" spans="1:11">
      <c r="A70" s="381" t="s">
        <v>140</v>
      </c>
      <c r="B70" s="81" t="str">
        <f>VLOOKUP(A70,KSK线束BOM明细!D:N,2,0)</f>
        <v>Ф6.7尾盖(黑)</v>
      </c>
      <c r="C70" s="73">
        <f>SUMIFS(KSK线束BOM明细!K:K,KSK线束BOM明细!D:D,A70)</f>
        <v>3</v>
      </c>
      <c r="D70" s="81" t="str">
        <f>VLOOKUP(A70,KSK线束BOM明细!D:N,9,0)</f>
        <v>PCS</v>
      </c>
      <c r="E70" s="81"/>
      <c r="F70" s="81"/>
      <c r="G70" s="81"/>
      <c r="H70" s="81" t="str">
        <f>VLOOKUP(A70,KSK线束BOM明细!D:N,10,0)</f>
        <v>永贵</v>
      </c>
      <c r="I70" s="81"/>
      <c r="J70" s="73" t="str">
        <f>VLOOKUP(A70,KSK线束BOM明细!D:N,4,0)</f>
        <v>A02105148</v>
      </c>
      <c r="K70" s="361" t="str">
        <f>VLOOKUP(A70,KSK线束BOM明细!D:N,11,0)</f>
        <v>客户指定</v>
      </c>
    </row>
    <row r="71" ht="16.5" spans="1:11">
      <c r="A71" s="381" t="s">
        <v>141</v>
      </c>
      <c r="B71" s="81" t="str">
        <f>VLOOKUP(A71,KSK线束BOM明细!D:N,2,0)</f>
        <v>Ф6尾盖1(黑)</v>
      </c>
      <c r="C71" s="73">
        <f>SUMIFS(KSK线束BOM明细!K:K,KSK线束BOM明细!D:D,A71)</f>
        <v>3</v>
      </c>
      <c r="D71" s="81" t="str">
        <f>VLOOKUP(A71,KSK线束BOM明细!D:N,9,0)</f>
        <v>PCS</v>
      </c>
      <c r="E71" s="81"/>
      <c r="F71" s="81"/>
      <c r="G71" s="81"/>
      <c r="H71" s="81" t="str">
        <f>VLOOKUP(A71,KSK线束BOM明细!D:N,10,0)</f>
        <v>永贵</v>
      </c>
      <c r="I71" s="81"/>
      <c r="J71" s="73" t="str">
        <f>VLOOKUP(A71,KSK线束BOM明细!D:N,4,0)</f>
        <v>A02105147</v>
      </c>
      <c r="K71" s="361" t="str">
        <f>VLOOKUP(A71,KSK线束BOM明细!D:N,11,0)</f>
        <v>客户指定</v>
      </c>
    </row>
    <row r="72" ht="16.5" spans="1:11">
      <c r="A72" s="150" t="s">
        <v>142</v>
      </c>
      <c r="B72" s="81" t="str">
        <f>VLOOKUP(A72,KSK线束BOM明细!D:N,2,0)</f>
        <v>4.0mm²屏蔽镀锡铜包铝交联铝导线</v>
      </c>
      <c r="C72" s="73">
        <f>SUMIFS(KSK线束BOM明细!K:K,KSK线束BOM明细!D:D,A72)</f>
        <v>8.82</v>
      </c>
      <c r="D72" s="81" t="str">
        <f>VLOOKUP(A72,KSK线束BOM明细!D:N,9,0)</f>
        <v>M</v>
      </c>
      <c r="E72" s="81"/>
      <c r="F72" s="81"/>
      <c r="G72" s="81"/>
      <c r="H72" s="81" t="str">
        <f>VLOOKUP(A72,KSK线束BOM明细!D:N,10,0)</f>
        <v>鑫宏业</v>
      </c>
      <c r="I72" s="81"/>
      <c r="J72" s="73" t="str">
        <f>VLOOKUP(A72,KSK线束BOM明细!D:N,4,0)</f>
        <v>A01103226</v>
      </c>
      <c r="K72" s="361" t="str">
        <f>VLOOKUP(A72,KSK线束BOM明细!D:N,11,0)</f>
        <v>★</v>
      </c>
    </row>
    <row r="73" ht="16.5" spans="1:11">
      <c r="A73" s="150" t="s">
        <v>143</v>
      </c>
      <c r="B73" s="81" t="str">
        <f>VLOOKUP(A73,KSK线束BOM明细!D:N,2,0)</f>
        <v>12OR橙色波纹管</v>
      </c>
      <c r="C73" s="73">
        <f>SUMIFS(KSK线束BOM明细!K:K,KSK线束BOM明细!D:D,A73)</f>
        <v>2.34</v>
      </c>
      <c r="D73" s="81" t="str">
        <f>VLOOKUP(A73,KSK线束BOM明细!D:N,9,0)</f>
        <v>M</v>
      </c>
      <c r="E73" s="81"/>
      <c r="F73" s="81"/>
      <c r="G73" s="81"/>
      <c r="H73" s="81" t="str">
        <f>VLOOKUP(A73,KSK线束BOM明细!D:N,10,0)</f>
        <v>骏鼎达</v>
      </c>
      <c r="I73" s="81"/>
      <c r="J73" s="73" t="str">
        <f>VLOOKUP(A73,KSK线束BOM明细!D:N,4,0)</f>
        <v>A04101161</v>
      </c>
      <c r="K73" s="361" t="str">
        <f>VLOOKUP(A73,KSK线束BOM明细!D:N,11,0)</f>
        <v>★</v>
      </c>
    </row>
    <row r="74" ht="16.5" spans="1:11">
      <c r="A74" s="60" t="s">
        <v>144</v>
      </c>
      <c r="B74" s="81" t="str">
        <f>VLOOKUP(A74,KSK线束BOM明细!D:N,2,0)</f>
        <v>橙色PVC胶带</v>
      </c>
      <c r="C74" s="73">
        <f>SUMIFS(KSK线束BOM明细!K:K,KSK线束BOM明细!D:D,A74)</f>
        <v>21</v>
      </c>
      <c r="D74" s="81" t="str">
        <f>VLOOKUP(A74,KSK线束BOM明细!D:N,9,0)</f>
        <v>M</v>
      </c>
      <c r="E74" s="81"/>
      <c r="F74" s="81"/>
      <c r="G74" s="81"/>
      <c r="H74" s="81" t="str">
        <f>VLOOKUP(A74,KSK线束BOM明细!D:N,10,0)</f>
        <v>亚化</v>
      </c>
      <c r="I74" s="81"/>
      <c r="J74" s="73" t="str">
        <f>VLOOKUP(A74,KSK线束BOM明细!D:N,4,0)</f>
        <v>A04101791</v>
      </c>
      <c r="K74" s="361" t="str">
        <f>VLOOKUP(A74,KSK线束BOM明细!D:N,11,0)</f>
        <v>★</v>
      </c>
    </row>
    <row r="75" ht="16.5" spans="1:11">
      <c r="A75" s="27" t="s">
        <v>145</v>
      </c>
      <c r="B75" s="81" t="str">
        <f>VLOOKUP(A75,KSK线束BOM明细!D:N,2,0)</f>
        <v>7*12竖向杉树卡</v>
      </c>
      <c r="C75" s="73">
        <f>SUMIFS(KSK线束BOM明细!K:K,KSK线束BOM明细!D:D,A75)</f>
        <v>1</v>
      </c>
      <c r="D75" s="81" t="str">
        <f>VLOOKUP(A75,KSK线束BOM明细!D:N,9,0)</f>
        <v>PCS</v>
      </c>
      <c r="E75" s="81"/>
      <c r="F75" s="81"/>
      <c r="G75" s="81"/>
      <c r="H75" s="81" t="str">
        <f>VLOOKUP(A75,KSK线束BOM明细!D:N,10,0)</f>
        <v>上海众安</v>
      </c>
      <c r="I75" s="81"/>
      <c r="J75" s="73" t="str">
        <f>VLOOKUP(A75,KSK线束BOM明细!D:N,4,0)</f>
        <v>A06004939</v>
      </c>
      <c r="K75" s="361" t="str">
        <f>VLOOKUP(A75,KSK线束BOM明细!D:N,11,0)</f>
        <v>★</v>
      </c>
    </row>
    <row r="76" ht="16.5" spans="1:11">
      <c r="A76" s="150" t="s">
        <v>146</v>
      </c>
      <c r="B76" s="81" t="str">
        <f>VLOOKUP(A76,KSK线束BOM明细!D:N,2,0)</f>
        <v>T5抬高螺柱卡</v>
      </c>
      <c r="C76" s="73">
        <f>SUMIFS(KSK线束BOM明细!K:K,KSK线束BOM明细!D:D,A76)</f>
        <v>3</v>
      </c>
      <c r="D76" s="81" t="str">
        <f>VLOOKUP(A76,KSK线束BOM明细!D:N,9,0)</f>
        <v>PCS</v>
      </c>
      <c r="E76" s="81"/>
      <c r="F76" s="81"/>
      <c r="G76" s="81"/>
      <c r="H76" s="81" t="str">
        <f>VLOOKUP(A76,KSK线束BOM明细!D:N,10,0)</f>
        <v>海尔曼太通</v>
      </c>
      <c r="I76" s="81"/>
      <c r="J76" s="73" t="str">
        <f>VLOOKUP(A76,KSK线束BOM明细!D:N,4,0)</f>
        <v>A06101040</v>
      </c>
      <c r="K76" s="361" t="str">
        <f>VLOOKUP(A76,KSK线束BOM明细!D:N,11,0)</f>
        <v>★</v>
      </c>
    </row>
    <row r="77" ht="16.5" spans="1:11">
      <c r="A77" s="73" t="s">
        <v>147</v>
      </c>
      <c r="B77" s="81" t="str">
        <f>VLOOKUP(A77,KSK线束BOM明细!D:N,2,0)</f>
        <v>M6杉树卡扣</v>
      </c>
      <c r="C77" s="73">
        <f>SUMIFS(KSK线束BOM明细!K:K,KSK线束BOM明细!D:D,A77)</f>
        <v>3</v>
      </c>
      <c r="D77" s="81" t="str">
        <f>VLOOKUP(A77,KSK线束BOM明细!D:N,9,0)</f>
        <v>PCS</v>
      </c>
      <c r="E77" s="81"/>
      <c r="F77" s="81"/>
      <c r="G77" s="81"/>
      <c r="H77" s="81" t="str">
        <f>VLOOKUP(A77,KSK线束BOM明细!D:N,10,0)</f>
        <v>上海众安</v>
      </c>
      <c r="I77" s="81"/>
      <c r="J77" s="73" t="str">
        <f>VLOOKUP(A77,KSK线束BOM明细!D:N,4,0)</f>
        <v>A06003888</v>
      </c>
      <c r="K77" s="361" t="str">
        <f>VLOOKUP(A77,KSK线束BOM明细!D:N,11,0)</f>
        <v>★</v>
      </c>
    </row>
    <row r="78" ht="16.5" spans="1:11">
      <c r="A78" s="382" t="s">
        <v>148</v>
      </c>
      <c r="B78" s="81" t="str">
        <f>VLOOKUP(A78,KSK线束BOM明细!D:N,2,0)</f>
        <v>YGC1176D-EV-S(2+2)PT插头</v>
      </c>
      <c r="C78" s="73">
        <f>SUMIFS(KSK线束BOM明细!K:K,KSK线束BOM明细!D:D,A78)</f>
        <v>1</v>
      </c>
      <c r="D78" s="81" t="str">
        <f>VLOOKUP(A78,KSK线束BOM明细!D:N,9,0)</f>
        <v>PCS</v>
      </c>
      <c r="E78" s="81"/>
      <c r="F78" s="81"/>
      <c r="G78" s="81"/>
      <c r="H78" s="81" t="str">
        <f>VLOOKUP(A78,KSK线束BOM明细!D:N,10,0)</f>
        <v>永贵</v>
      </c>
      <c r="I78" s="81"/>
      <c r="J78" s="73" t="str">
        <f>VLOOKUP(A78,KSK线束BOM明细!D:N,4,0)</f>
        <v>A02105343</v>
      </c>
      <c r="K78" s="361" t="str">
        <f>VLOOKUP(A78,KSK线束BOM明细!D:N,11,0)</f>
        <v>客户指定</v>
      </c>
    </row>
    <row r="79" ht="16.5" spans="1:11">
      <c r="A79" s="381" t="s">
        <v>149</v>
      </c>
      <c r="B79" s="81" t="str">
        <f>VLOOKUP(A79,KSK线束BOM明细!D:N,2,0)</f>
        <v>链式-焊接端子</v>
      </c>
      <c r="C79" s="73">
        <f>SUMIFS(KSK线束BOM明细!K:K,KSK线束BOM明细!D:D,A79)</f>
        <v>2</v>
      </c>
      <c r="D79" s="81" t="str">
        <f>VLOOKUP(A79,KSK线束BOM明细!D:N,9,0)</f>
        <v>PCS</v>
      </c>
      <c r="E79" s="81"/>
      <c r="F79" s="81"/>
      <c r="G79" s="81"/>
      <c r="H79" s="81" t="str">
        <f>VLOOKUP(A79,KSK线束BOM明细!D:N,10,0)</f>
        <v>永贵</v>
      </c>
      <c r="I79" s="81"/>
      <c r="J79" s="73" t="str">
        <f>VLOOKUP(A79,KSK线束BOM明细!D:N,4,0)</f>
        <v>A03103445</v>
      </c>
      <c r="K79" s="361" t="str">
        <f>VLOOKUP(A79,KSK线束BOM明细!D:N,11,0)</f>
        <v>客户指定</v>
      </c>
    </row>
    <row r="80" ht="16.5" spans="1:11">
      <c r="A80" s="381" t="s">
        <v>150</v>
      </c>
      <c r="B80" s="81" t="str">
        <f>VLOOKUP(A80,KSK线束BOM明细!D:N,2,0)</f>
        <v>Ф6尾盖组件</v>
      </c>
      <c r="C80" s="73">
        <f>SUMIFS(KSK线束BOM明细!K:K,KSK线束BOM明细!D:D,A80)</f>
        <v>1</v>
      </c>
      <c r="D80" s="81" t="str">
        <f>VLOOKUP(A80,KSK线束BOM明细!D:N,9,0)</f>
        <v>PCS</v>
      </c>
      <c r="E80" s="81"/>
      <c r="F80" s="81"/>
      <c r="G80" s="81"/>
      <c r="H80" s="81" t="str">
        <f>VLOOKUP(A80,KSK线束BOM明细!D:N,10,0)</f>
        <v>永贵</v>
      </c>
      <c r="I80" s="81"/>
      <c r="J80" s="73" t="str">
        <f>VLOOKUP(A80,KSK线束BOM明细!D:N,4,0)</f>
        <v>A02105149</v>
      </c>
      <c r="K80" s="361" t="str">
        <f>VLOOKUP(A80,KSK线束BOM明细!D:N,11,0)</f>
        <v>客户指定</v>
      </c>
    </row>
    <row r="81" ht="16.5" spans="1:11">
      <c r="A81" s="143" t="s">
        <v>151</v>
      </c>
      <c r="B81" s="81" t="str">
        <f>VLOOKUP(A81,KSK线束BOM明细!D:N,2,0)</f>
        <v>左尾盖</v>
      </c>
      <c r="C81" s="73">
        <f>SUMIFS(KSK线束BOM明细!K:K,KSK线束BOM明细!D:D,A81)</f>
        <v>2</v>
      </c>
      <c r="D81" s="81" t="str">
        <f>VLOOKUP(A81,KSK线束BOM明细!D:N,9,0)</f>
        <v>PCS</v>
      </c>
      <c r="E81" s="81"/>
      <c r="F81" s="81"/>
      <c r="G81" s="81"/>
      <c r="H81" s="81" t="str">
        <f>VLOOKUP(A81,KSK线束BOM明细!D:N,10,0)</f>
        <v>八达</v>
      </c>
      <c r="I81" s="81"/>
      <c r="J81" s="73" t="str">
        <f>VLOOKUP(A81,KSK线束BOM明细!D:N,4,0)</f>
        <v>A02104778</v>
      </c>
      <c r="K81" s="361" t="str">
        <f>VLOOKUP(A81,KSK线束BOM明细!D:N,11,0)</f>
        <v>客户指定</v>
      </c>
    </row>
    <row r="82" ht="16.5" spans="1:11">
      <c r="A82" s="143" t="s">
        <v>152</v>
      </c>
      <c r="B82" s="81" t="str">
        <f>VLOOKUP(A82,KSK线束BOM明细!D:N,2,0)</f>
        <v>密封圈</v>
      </c>
      <c r="C82" s="73">
        <f>SUMIFS(KSK线束BOM明细!K:K,KSK线束BOM明细!D:D,A82)</f>
        <v>2</v>
      </c>
      <c r="D82" s="81" t="str">
        <f>VLOOKUP(A82,KSK线束BOM明细!D:N,9,0)</f>
        <v>PCS</v>
      </c>
      <c r="E82" s="81"/>
      <c r="F82" s="81"/>
      <c r="G82" s="81"/>
      <c r="H82" s="81" t="str">
        <f>VLOOKUP(A82,KSK线束BOM明细!D:N,10,0)</f>
        <v>八达</v>
      </c>
      <c r="I82" s="81"/>
      <c r="J82" s="73" t="str">
        <f>VLOOKUP(A82,KSK线束BOM明细!D:N,4,0)</f>
        <v>A02104777</v>
      </c>
      <c r="K82" s="361" t="str">
        <f>VLOOKUP(A82,KSK线束BOM明细!D:N,11,0)</f>
        <v>客户指定</v>
      </c>
    </row>
    <row r="83" ht="16.5" spans="1:11">
      <c r="A83" s="143" t="s">
        <v>153</v>
      </c>
      <c r="B83" s="81" t="str">
        <f>VLOOKUP(A83,KSK线束BOM明细!D:N,2,0)</f>
        <v>屏蔽环</v>
      </c>
      <c r="C83" s="73">
        <f>SUMIFS(KSK线束BOM明细!K:K,KSK线束BOM明细!D:D,A83)</f>
        <v>8</v>
      </c>
      <c r="D83" s="81" t="str">
        <f>VLOOKUP(A83,KSK线束BOM明细!D:N,9,0)</f>
        <v>PCS</v>
      </c>
      <c r="E83" s="81"/>
      <c r="F83" s="81"/>
      <c r="G83" s="81"/>
      <c r="H83" s="81" t="str">
        <f>VLOOKUP(A83,KSK线束BOM明细!D:N,10,0)</f>
        <v>八达</v>
      </c>
      <c r="I83" s="81"/>
      <c r="J83" s="73" t="str">
        <f>VLOOKUP(A83,KSK线束BOM明细!D:N,4,0)</f>
        <v>A03103293</v>
      </c>
      <c r="K83" s="361" t="str">
        <f>VLOOKUP(A83,KSK线束BOM明细!D:N,11,0)</f>
        <v>客户指定</v>
      </c>
    </row>
    <row r="84" ht="16.5" spans="1:11">
      <c r="A84" s="143" t="s">
        <v>154</v>
      </c>
      <c r="B84" s="81" t="str">
        <f>VLOOKUP(A84,KSK线束BOM明细!D:N,2,0)</f>
        <v>上内壳体</v>
      </c>
      <c r="C84" s="73">
        <f>SUMIFS(KSK线束BOM明细!K:K,KSK线束BOM明细!D:D,A84)</f>
        <v>4</v>
      </c>
      <c r="D84" s="81" t="str">
        <f>VLOOKUP(A84,KSK线束BOM明细!D:N,9,0)</f>
        <v>PCS</v>
      </c>
      <c r="E84" s="81"/>
      <c r="F84" s="81"/>
      <c r="G84" s="81"/>
      <c r="H84" s="81" t="str">
        <f>VLOOKUP(A84,KSK线束BOM明细!D:N,10,0)</f>
        <v>八达</v>
      </c>
      <c r="I84" s="81"/>
      <c r="J84" s="73" t="str">
        <f>VLOOKUP(A84,KSK线束BOM明细!D:N,4,0)</f>
        <v>A02105137</v>
      </c>
      <c r="K84" s="361" t="str">
        <f>VLOOKUP(A84,KSK线束BOM明细!D:N,11,0)</f>
        <v>客户指定</v>
      </c>
    </row>
    <row r="85" ht="16.5" spans="1:11">
      <c r="A85" s="143" t="s">
        <v>155</v>
      </c>
      <c r="B85" s="81" t="str">
        <f>VLOOKUP(A85,KSK线束BOM明细!D:N,2,0)</f>
        <v>上屏蔽罩</v>
      </c>
      <c r="C85" s="73">
        <f>SUMIFS(KSK线束BOM明细!K:K,KSK线束BOM明细!D:D,A85)</f>
        <v>4</v>
      </c>
      <c r="D85" s="81" t="str">
        <f>VLOOKUP(A85,KSK线束BOM明细!D:N,9,0)</f>
        <v>PCS</v>
      </c>
      <c r="E85" s="81"/>
      <c r="F85" s="81"/>
      <c r="G85" s="81"/>
      <c r="H85" s="81" t="str">
        <f>VLOOKUP(A85,KSK线束BOM明细!D:N,10,0)</f>
        <v>八达</v>
      </c>
      <c r="I85" s="81"/>
      <c r="J85" s="73" t="str">
        <f>VLOOKUP(A85,KSK线束BOM明细!D:N,4,0)</f>
        <v>A02105136</v>
      </c>
      <c r="K85" s="361" t="str">
        <f>VLOOKUP(A85,KSK线束BOM明细!D:N,11,0)</f>
        <v>客户指定</v>
      </c>
    </row>
    <row r="86" ht="16.5" spans="1:11">
      <c r="A86" s="143" t="s">
        <v>156</v>
      </c>
      <c r="B86" s="81" t="str">
        <f>VLOOKUP(A86,KSK线束BOM明细!D:N,2,0)</f>
        <v>下内壳体</v>
      </c>
      <c r="C86" s="73">
        <f>SUMIFS(KSK线束BOM明细!K:K,KSK线束BOM明细!D:D,A86)</f>
        <v>4</v>
      </c>
      <c r="D86" s="81" t="str">
        <f>VLOOKUP(A86,KSK线束BOM明细!D:N,9,0)</f>
        <v>PCS</v>
      </c>
      <c r="E86" s="81"/>
      <c r="F86" s="81"/>
      <c r="G86" s="81"/>
      <c r="H86" s="81" t="str">
        <f>VLOOKUP(A86,KSK线束BOM明细!D:N,10,0)</f>
        <v>八达</v>
      </c>
      <c r="I86" s="81"/>
      <c r="J86" s="73" t="str">
        <f>VLOOKUP(A86,KSK线束BOM明细!D:N,4,0)</f>
        <v>A02105139</v>
      </c>
      <c r="K86" s="361" t="str">
        <f>VLOOKUP(A86,KSK线束BOM明细!D:N,11,0)</f>
        <v>客户指定</v>
      </c>
    </row>
    <row r="87" ht="16.5" spans="1:11">
      <c r="A87" s="143" t="s">
        <v>157</v>
      </c>
      <c r="B87" s="81" t="str">
        <f>VLOOKUP(A87,KSK线束BOM明细!D:N,2,0)</f>
        <v>下屏蔽罩</v>
      </c>
      <c r="C87" s="73">
        <f>SUMIFS(KSK线束BOM明细!K:K,KSK线束BOM明细!D:D,A87)</f>
        <v>4</v>
      </c>
      <c r="D87" s="81" t="str">
        <f>VLOOKUP(A87,KSK线束BOM明细!D:N,9,0)</f>
        <v>PCS</v>
      </c>
      <c r="E87" s="81"/>
      <c r="F87" s="81"/>
      <c r="G87" s="81"/>
      <c r="H87" s="81" t="str">
        <f>VLOOKUP(A87,KSK线束BOM明细!D:N,10,0)</f>
        <v>八达</v>
      </c>
      <c r="I87" s="81"/>
      <c r="J87" s="73" t="str">
        <f>VLOOKUP(A87,KSK线束BOM明细!D:N,4,0)</f>
        <v>A02105138</v>
      </c>
      <c r="K87" s="361" t="str">
        <f>VLOOKUP(A87,KSK线束BOM明细!D:N,11,0)</f>
        <v>客户指定</v>
      </c>
    </row>
    <row r="88" ht="16.5" spans="1:11">
      <c r="A88" s="143" t="s">
        <v>158</v>
      </c>
      <c r="B88" s="81" t="str">
        <f>VLOOKUP(A88,KSK线束BOM明细!D:N,2,0)</f>
        <v>屏蔽环</v>
      </c>
      <c r="C88" s="73">
        <f>SUMIFS(KSK线束BOM明细!K:K,KSK线束BOM明细!D:D,A88)</f>
        <v>4</v>
      </c>
      <c r="D88" s="81" t="str">
        <f>VLOOKUP(A88,KSK线束BOM明细!D:N,9,0)</f>
        <v>PCS</v>
      </c>
      <c r="E88" s="81"/>
      <c r="F88" s="81"/>
      <c r="G88" s="81"/>
      <c r="H88" s="81" t="str">
        <f>VLOOKUP(A88,KSK线束BOM明细!D:N,10,0)</f>
        <v>八达</v>
      </c>
      <c r="I88" s="81"/>
      <c r="J88" s="73" t="str">
        <f>VLOOKUP(A88,KSK线束BOM明细!D:N,4,0)</f>
        <v>A03103292</v>
      </c>
      <c r="K88" s="361" t="str">
        <f>VLOOKUP(A88,KSK线束BOM明细!D:N,11,0)</f>
        <v>客户指定</v>
      </c>
    </row>
    <row r="89" ht="16.5" spans="1:11">
      <c r="A89" s="143" t="s">
        <v>159</v>
      </c>
      <c r="B89" s="81" t="str">
        <f>VLOOKUP(A89,KSK线束BOM明细!D:N,2,0)</f>
        <v>护套</v>
      </c>
      <c r="C89" s="73">
        <f>SUMIFS(KSK线束BOM明细!K:K,KSK线束BOM明细!D:D,A89)</f>
        <v>2</v>
      </c>
      <c r="D89" s="81" t="str">
        <f>VLOOKUP(A89,KSK线束BOM明细!D:N,9,0)</f>
        <v>PCS</v>
      </c>
      <c r="E89" s="81"/>
      <c r="F89" s="81"/>
      <c r="G89" s="81"/>
      <c r="H89" s="81" t="str">
        <f>VLOOKUP(A89,KSK线束BOM明细!D:N,10,0)</f>
        <v>八达</v>
      </c>
      <c r="I89" s="81"/>
      <c r="J89" s="73" t="str">
        <f>VLOOKUP(A89,KSK线束BOM明细!D:N,4,0)</f>
        <v>A05100590</v>
      </c>
      <c r="K89" s="361" t="str">
        <f>VLOOKUP(A89,KSK线束BOM明细!D:N,11,0)</f>
        <v>客户指定</v>
      </c>
    </row>
    <row r="90" ht="16.5" spans="1:11">
      <c r="A90" s="143" t="s">
        <v>160</v>
      </c>
      <c r="B90" s="81" t="str">
        <f>VLOOKUP(A90,KSK线束BOM明细!D:N,2,0)</f>
        <v>密封圈</v>
      </c>
      <c r="C90" s="73">
        <f>SUMIFS(KSK线束BOM明细!K:K,KSK线束BOM明细!D:D,A90)</f>
        <v>2</v>
      </c>
      <c r="D90" s="81" t="str">
        <f>VLOOKUP(A90,KSK线束BOM明细!D:N,9,0)</f>
        <v>PCS</v>
      </c>
      <c r="E90" s="81"/>
      <c r="F90" s="81"/>
      <c r="G90" s="81"/>
      <c r="H90" s="81" t="str">
        <f>VLOOKUP(A90,KSK线束BOM明细!D:N,10,0)</f>
        <v>八达</v>
      </c>
      <c r="I90" s="81"/>
      <c r="J90" s="73" t="str">
        <f>VLOOKUP(A90,KSK线束BOM明细!D:N,4,0)</f>
        <v>A02105134</v>
      </c>
      <c r="K90" s="361" t="str">
        <f>VLOOKUP(A90,KSK线束BOM明细!D:N,11,0)</f>
        <v>客户指定</v>
      </c>
    </row>
    <row r="91" ht="16.5" spans="1:11">
      <c r="A91" s="143" t="s">
        <v>161</v>
      </c>
      <c r="B91" s="81" t="str">
        <f>VLOOKUP(A91,KSK线束BOM明细!D:N,2,0)</f>
        <v>尾盖</v>
      </c>
      <c r="C91" s="73">
        <f>SUMIFS(KSK线束BOM明细!K:K,KSK线束BOM明细!D:D,A91)</f>
        <v>2</v>
      </c>
      <c r="D91" s="81" t="str">
        <f>VLOOKUP(A91,KSK线束BOM明细!D:N,9,0)</f>
        <v>PCS</v>
      </c>
      <c r="E91" s="81"/>
      <c r="F91" s="81"/>
      <c r="G91" s="81"/>
      <c r="H91" s="81" t="str">
        <f>VLOOKUP(A91,KSK线束BOM明细!D:N,10,0)</f>
        <v>八达</v>
      </c>
      <c r="I91" s="81"/>
      <c r="J91" s="73" t="str">
        <f>VLOOKUP(A91,KSK线束BOM明细!D:N,4,0)</f>
        <v>A02105135</v>
      </c>
      <c r="K91" s="361" t="str">
        <f>VLOOKUP(A91,KSK线束BOM明细!D:N,11,0)</f>
        <v>客户指定</v>
      </c>
    </row>
    <row r="92" ht="16.5" spans="1:11">
      <c r="A92" s="80" t="s">
        <v>162</v>
      </c>
      <c r="B92" s="81" t="str">
        <f>VLOOKUP(A92,KSK线束BOM明细!D:N,2,0)</f>
        <v>7*12加高箭头扎带</v>
      </c>
      <c r="C92" s="73">
        <f>SUMIFS(KSK线束BOM明细!K:K,KSK线束BOM明细!D:D,A92)</f>
        <v>2</v>
      </c>
      <c r="D92" s="81" t="str">
        <f>VLOOKUP(A92,KSK线束BOM明细!D:N,9,0)</f>
        <v>PCS</v>
      </c>
      <c r="E92" s="81"/>
      <c r="F92" s="81"/>
      <c r="G92" s="81"/>
      <c r="H92" s="81" t="str">
        <f>VLOOKUP(A92,KSK线束BOM明细!D:N,10,0)</f>
        <v>上海众安</v>
      </c>
      <c r="I92" s="81"/>
      <c r="J92" s="73" t="str">
        <f>VLOOKUP(A92,KSK线束BOM明细!D:N,4,0)</f>
        <v>A06010236</v>
      </c>
      <c r="K92" s="361" t="str">
        <f>VLOOKUP(A92,KSK线束BOM明细!D:N,11,0)</f>
        <v>★</v>
      </c>
    </row>
    <row r="93" ht="16.5" spans="1:11">
      <c r="A93" s="143" t="s">
        <v>163</v>
      </c>
      <c r="B93" s="81" t="str">
        <f>VLOOKUP(A93,KSK线束BOM明细!D:N,2,0)</f>
        <v>护套</v>
      </c>
      <c r="C93" s="73">
        <f>SUMIFS(KSK线束BOM明细!K:K,KSK线束BOM明细!D:D,A93)</f>
        <v>1</v>
      </c>
      <c r="D93" s="81" t="str">
        <f>VLOOKUP(A93,KSK线束BOM明细!D:N,9,0)</f>
        <v>PCS</v>
      </c>
      <c r="E93" s="81"/>
      <c r="F93" s="81"/>
      <c r="G93" s="81"/>
      <c r="H93" s="81" t="str">
        <f>VLOOKUP(A93,KSK线束BOM明细!D:N,10,0)</f>
        <v>TE</v>
      </c>
      <c r="I93" s="81"/>
      <c r="J93" s="73" t="str">
        <f>VLOOKUP(A93,KSK线束BOM明细!D:N,4,0)</f>
        <v>A02104830</v>
      </c>
      <c r="K93" s="361" t="str">
        <f>VLOOKUP(A93,KSK线束BOM明细!D:N,11,0)</f>
        <v>客户指定</v>
      </c>
    </row>
    <row r="94" ht="16.5" spans="1:11">
      <c r="A94" s="143" t="s">
        <v>164</v>
      </c>
      <c r="B94" s="81" t="str">
        <f>VLOOKUP(A94,KSK线束BOM明细!D:N,2,0)</f>
        <v>外屏蔽环</v>
      </c>
      <c r="C94" s="73">
        <f>SUMIFS(KSK线束BOM明细!K:K,KSK线束BOM明细!D:D,A94)</f>
        <v>2</v>
      </c>
      <c r="D94" s="81" t="str">
        <f>VLOOKUP(A94,KSK线束BOM明细!D:N,9,0)</f>
        <v>PCS</v>
      </c>
      <c r="E94" s="81"/>
      <c r="F94" s="81"/>
      <c r="G94" s="81"/>
      <c r="H94" s="81" t="str">
        <f>VLOOKUP(A94,KSK线束BOM明细!D:N,10,0)</f>
        <v>TE</v>
      </c>
      <c r="I94" s="81"/>
      <c r="J94" s="73" t="str">
        <f>VLOOKUP(A94,KSK线束BOM明细!D:N,4,0)</f>
        <v>A03031396</v>
      </c>
      <c r="K94" s="361" t="str">
        <f>VLOOKUP(A94,KSK线束BOM明细!D:N,11,0)</f>
        <v>客户指定</v>
      </c>
    </row>
    <row r="95" ht="16.5" spans="1:11">
      <c r="A95" s="143" t="s">
        <v>165</v>
      </c>
      <c r="B95" s="81" t="str">
        <f>VLOOKUP(A95,KSK线束BOM明细!D:N,2,0)</f>
        <v>开口-垫片</v>
      </c>
      <c r="C95" s="73">
        <f>SUMIFS(KSK线束BOM明细!K:K,KSK线束BOM明细!D:D,A95)</f>
        <v>1</v>
      </c>
      <c r="D95" s="81" t="str">
        <f>VLOOKUP(A95,KSK线束BOM明细!D:N,9,0)</f>
        <v>PCS</v>
      </c>
      <c r="E95" s="81"/>
      <c r="F95" s="81"/>
      <c r="G95" s="81"/>
      <c r="H95" s="81" t="str">
        <f>VLOOKUP(A95,KSK线束BOM明细!D:N,10,0)</f>
        <v>TE</v>
      </c>
      <c r="I95" s="81"/>
      <c r="J95" s="73" t="str">
        <f>VLOOKUP(A95,KSK线束BOM明细!D:N,4,0)</f>
        <v>A02101462</v>
      </c>
      <c r="K95" s="361" t="str">
        <f>VLOOKUP(A95,KSK线束BOM明细!D:N,11,0)</f>
        <v>客户指定</v>
      </c>
    </row>
    <row r="96" ht="16.5" spans="1:11">
      <c r="A96" s="143" t="s">
        <v>166</v>
      </c>
      <c r="B96" s="81" t="str">
        <f>VLOOKUP(A96,KSK线束BOM明细!D:N,2,0)</f>
        <v>密封圈</v>
      </c>
      <c r="C96" s="73">
        <f>SUMIFS(KSK线束BOM明细!K:K,KSK线束BOM明细!D:D,A96)</f>
        <v>1</v>
      </c>
      <c r="D96" s="81" t="str">
        <f>VLOOKUP(A96,KSK线束BOM明细!D:N,9,0)</f>
        <v>PCS</v>
      </c>
      <c r="E96" s="81"/>
      <c r="F96" s="81"/>
      <c r="G96" s="81"/>
      <c r="H96" s="81" t="str">
        <f>VLOOKUP(A96,KSK线束BOM明细!D:N,10,0)</f>
        <v>TE</v>
      </c>
      <c r="I96" s="81"/>
      <c r="J96" s="73" t="str">
        <f>VLOOKUP(A96,KSK线束BOM明细!D:N,4,0)</f>
        <v>A02103713</v>
      </c>
      <c r="K96" s="361" t="str">
        <f>VLOOKUP(A96,KSK线束BOM明细!D:N,11,0)</f>
        <v>客户指定</v>
      </c>
    </row>
    <row r="97" ht="16.5" spans="1:12">
      <c r="A97" s="143" t="s">
        <v>167</v>
      </c>
      <c r="B97" s="81" t="str">
        <f>VLOOKUP(A97,KSK线束BOM明细!D:N,2,0)</f>
        <v>尾盖</v>
      </c>
      <c r="C97" s="73">
        <f>SUMIFS(KSK线束BOM明细!K:K,KSK线束BOM明细!D:D,A97)</f>
        <v>1</v>
      </c>
      <c r="D97" s="81" t="str">
        <f>VLOOKUP(A97,KSK线束BOM明细!D:N,9,0)</f>
        <v>PCS</v>
      </c>
      <c r="E97" s="81"/>
      <c r="F97" s="81"/>
      <c r="G97" s="81"/>
      <c r="H97" s="81" t="str">
        <f>VLOOKUP(A97,KSK线束BOM明细!D:N,10,0)</f>
        <v>TE</v>
      </c>
      <c r="I97" s="81"/>
      <c r="J97" s="73" t="str">
        <f>VLOOKUP(A97,KSK线束BOM明细!D:N,4,0)</f>
        <v>A02033357</v>
      </c>
      <c r="K97" s="361" t="str">
        <f>VLOOKUP(A97,KSK线束BOM明细!D:N,11,0)</f>
        <v>客户指定</v>
      </c>
    </row>
    <row r="98" ht="16.5" spans="1:12">
      <c r="A98" s="143">
        <v>1890945</v>
      </c>
      <c r="B98" s="81" t="str">
        <f>VLOOKUP(A98,KSK线束BOM明细!D:N,2,0)</f>
        <v>护套-插头半成品</v>
      </c>
      <c r="C98" s="73">
        <f>SUMIFS(KSK线束BOM明细!K:K,KSK线束BOM明细!D:D,A98)</f>
        <v>1</v>
      </c>
      <c r="D98" s="81" t="str">
        <f>VLOOKUP(A98,KSK线束BOM明细!D:N,9,0)</f>
        <v>PCS</v>
      </c>
      <c r="E98" s="81"/>
      <c r="F98" s="81"/>
      <c r="G98" s="81"/>
      <c r="H98" s="81" t="str">
        <f>VLOOKUP(A98,KSK线束BOM明细!D:N,10,0)</f>
        <v>菲尼克斯</v>
      </c>
      <c r="I98" s="81"/>
      <c r="J98" s="73" t="str">
        <f>VLOOKUP(A98,KSK线束BOM明细!D:N,4,0)</f>
        <v>A02105026</v>
      </c>
      <c r="K98" s="361" t="str">
        <f>VLOOKUP(A98,KSK线束BOM明细!D:N,11,0)</f>
        <v>客户指定</v>
      </c>
    </row>
    <row r="99" ht="16.5" spans="1:12">
      <c r="A99" s="143">
        <v>1890948</v>
      </c>
      <c r="B99" s="81" t="str">
        <f>VLOOKUP(A99,KSK线束BOM明细!D:N,2,0)</f>
        <v>焊接端子</v>
      </c>
      <c r="C99" s="73">
        <f>SUMIFS(KSK线束BOM明细!K:K,KSK线束BOM明细!D:D,A99)</f>
        <v>2</v>
      </c>
      <c r="D99" s="81" t="str">
        <f>VLOOKUP(A99,KSK线束BOM明细!D:N,9,0)</f>
        <v>PCS</v>
      </c>
      <c r="E99" s="81"/>
      <c r="F99" s="81"/>
      <c r="G99" s="81"/>
      <c r="H99" s="81" t="str">
        <f>VLOOKUP(A99,KSK线束BOM明细!D:N,10,0)</f>
        <v>菲尼克斯</v>
      </c>
      <c r="I99" s="81"/>
      <c r="J99" s="73" t="str">
        <f>VLOOKUP(A99,KSK线束BOM明细!D:N,4,0)</f>
        <v>A03103392</v>
      </c>
      <c r="K99" s="361" t="str">
        <f>VLOOKUP(A99,KSK线束BOM明细!D:N,11,0)</f>
        <v>客户指定</v>
      </c>
    </row>
    <row r="100" ht="16.5" spans="1:12">
      <c r="A100" s="143">
        <v>1806556</v>
      </c>
      <c r="B100" s="81" t="str">
        <f>VLOOKUP(A100,KSK线束BOM明细!D:N,2,0)</f>
        <v>屏蔽外环</v>
      </c>
      <c r="C100" s="73">
        <f>SUMIFS(KSK线束BOM明细!K:K,KSK线束BOM明细!D:D,A100)</f>
        <v>2</v>
      </c>
      <c r="D100" s="81" t="str">
        <f>VLOOKUP(A100,KSK线束BOM明细!D:N,9,0)</f>
        <v>PCS</v>
      </c>
      <c r="E100" s="81"/>
      <c r="F100" s="81"/>
      <c r="G100" s="81"/>
      <c r="H100" s="81" t="str">
        <f>VLOOKUP(A100,KSK线束BOM明细!D:N,10,0)</f>
        <v>菲尼克斯</v>
      </c>
      <c r="I100" s="81"/>
      <c r="J100" s="73" t="str">
        <f>VLOOKUP(A100,KSK线束BOM明细!D:N,4,0)</f>
        <v>A03103390</v>
      </c>
      <c r="K100" s="361" t="str">
        <f>VLOOKUP(A100,KSK线束BOM明细!D:N,11,0)</f>
        <v>客户指定</v>
      </c>
    </row>
    <row r="101" ht="16.5" spans="1:12">
      <c r="A101" s="143">
        <v>1806554</v>
      </c>
      <c r="B101" s="81" t="str">
        <f>VLOOKUP(A101,KSK线束BOM明细!D:N,2,0)</f>
        <v>4方屏蔽内环</v>
      </c>
      <c r="C101" s="73">
        <f>SUMIFS(KSK线束BOM明细!K:K,KSK线束BOM明细!D:D,A101)</f>
        <v>2</v>
      </c>
      <c r="D101" s="81" t="str">
        <f>VLOOKUP(A101,KSK线束BOM明细!D:N,9,0)</f>
        <v>PCS</v>
      </c>
      <c r="E101" s="81"/>
      <c r="F101" s="81"/>
      <c r="G101" s="81"/>
      <c r="H101" s="81" t="str">
        <f>VLOOKUP(A101,KSK线束BOM明细!D:N,10,0)</f>
        <v>菲尼克斯</v>
      </c>
      <c r="I101" s="81"/>
      <c r="J101" s="73" t="str">
        <f>VLOOKUP(A101,KSK线束BOM明细!D:N,4,0)</f>
        <v>A03103391</v>
      </c>
      <c r="K101" s="361" t="str">
        <f>VLOOKUP(A101,KSK线束BOM明细!D:N,11,0)</f>
        <v>客户指定</v>
      </c>
    </row>
    <row r="102" ht="16.5" spans="1:12">
      <c r="A102" s="143">
        <v>1806550</v>
      </c>
      <c r="B102" s="81" t="str">
        <f>VLOOKUP(A102,KSK线束BOM明细!D:N,2,0)</f>
        <v>4方线束密封圈(红色)</v>
      </c>
      <c r="C102" s="73">
        <f>SUMIFS(KSK线束BOM明细!K:K,KSK线束BOM明细!D:D,A102)</f>
        <v>4</v>
      </c>
      <c r="D102" s="81" t="str">
        <f>VLOOKUP(A102,KSK线束BOM明细!D:N,9,0)</f>
        <v>PCS</v>
      </c>
      <c r="E102" s="81"/>
      <c r="F102" s="81"/>
      <c r="G102" s="81"/>
      <c r="H102" s="81" t="str">
        <f>VLOOKUP(A102,KSK线束BOM明细!D:N,10,0)</f>
        <v>菲尼克斯</v>
      </c>
      <c r="I102" s="81"/>
      <c r="J102" s="73" t="str">
        <f>VLOOKUP(A102,KSK线束BOM明细!D:N,4,0)</f>
        <v>A02105023</v>
      </c>
      <c r="K102" s="361" t="str">
        <f>VLOOKUP(A102,KSK线束BOM明细!D:N,11,0)</f>
        <v>客户指定</v>
      </c>
    </row>
    <row r="103" ht="16.5" spans="1:12">
      <c r="A103" s="143">
        <v>1806425</v>
      </c>
      <c r="B103" s="81" t="str">
        <f>VLOOKUP(A103,KSK线束BOM明细!D:N,2,0)</f>
        <v>4方线束尾盖(红色)</v>
      </c>
      <c r="C103" s="73">
        <f>SUMIFS(KSK线束BOM明细!K:K,KSK线束BOM明细!D:D,A103)</f>
        <v>4</v>
      </c>
      <c r="D103" s="81" t="str">
        <f>VLOOKUP(A103,KSK线束BOM明细!D:N,9,0)</f>
        <v>PCS</v>
      </c>
      <c r="E103" s="81"/>
      <c r="F103" s="81"/>
      <c r="G103" s="81"/>
      <c r="H103" s="81" t="str">
        <f>VLOOKUP(A103,KSK线束BOM明细!D:N,10,0)</f>
        <v>菲尼克斯</v>
      </c>
      <c r="I103" s="81"/>
      <c r="J103" s="73" t="str">
        <f>VLOOKUP(A103,KSK线束BOM明细!D:N,4,0)</f>
        <v>A02105024</v>
      </c>
      <c r="K103" s="361" t="str">
        <f>VLOOKUP(A103,KSK线束BOM明细!D:N,11,0)</f>
        <v>客户指定</v>
      </c>
    </row>
    <row r="104" ht="16.5" spans="1:12">
      <c r="A104" s="143">
        <v>1806416</v>
      </c>
      <c r="B104" s="81" t="str">
        <f>VLOOKUP(A104,KSK线束BOM明细!D:N,2,0)</f>
        <v>4方盲堵(红色)</v>
      </c>
      <c r="C104" s="73">
        <f>SUMIFS(KSK线束BOM明细!K:K,KSK线束BOM明细!D:D,A104)</f>
        <v>2</v>
      </c>
      <c r="D104" s="81" t="str">
        <f>VLOOKUP(A104,KSK线束BOM明细!D:N,9,0)</f>
        <v>PCS</v>
      </c>
      <c r="E104" s="81"/>
      <c r="F104" s="81"/>
      <c r="G104" s="81"/>
      <c r="H104" s="81" t="str">
        <f>VLOOKUP(A104,KSK线束BOM明细!D:N,10,0)</f>
        <v>菲尼克斯</v>
      </c>
      <c r="I104" s="81"/>
      <c r="J104" s="73" t="str">
        <f>VLOOKUP(A104,KSK线束BOM明细!D:N,4,0)</f>
        <v>A02105022</v>
      </c>
      <c r="K104" s="361" t="str">
        <f>VLOOKUP(A104,KSK线束BOM明细!D:N,11,0)</f>
        <v>客户指定</v>
      </c>
      <c r="L104" s="362"/>
    </row>
    <row r="105" ht="16.5" spans="1:12">
      <c r="A105" s="76" t="s">
        <v>168</v>
      </c>
      <c r="B105" s="81" t="str">
        <f>VLOOKUP(A105,KSK线束BOM明细!D:N,2,0)</f>
        <v>塑料支架（带1个衬套）</v>
      </c>
      <c r="C105" s="73">
        <f>SUMIFS(KSK线束BOM明细!K:K,KSK线束BOM明细!D:D,A105)</f>
        <v>1</v>
      </c>
      <c r="D105" s="81" t="str">
        <f>VLOOKUP(A105,KSK线束BOM明细!D:N,9,0)</f>
        <v>PCS</v>
      </c>
      <c r="E105" s="81"/>
      <c r="F105" s="81"/>
      <c r="G105" s="81"/>
      <c r="H105" s="81" t="str">
        <f>VLOOKUP(A105,KSK线束BOM明细!D:N,10,0)</f>
        <v>上海程达</v>
      </c>
      <c r="I105" s="81"/>
      <c r="J105" s="73" t="str">
        <f>VLOOKUP(A105,KSK线束BOM明细!D:N,4,0)</f>
        <v>A06102156</v>
      </c>
      <c r="K105" s="361" t="str">
        <f>VLOOKUP(A105,KSK线束BOM明细!D:N,11,0)</f>
        <v>★</v>
      </c>
    </row>
    <row r="106" ht="16.5" spans="1:12">
      <c r="A106" s="26" t="s">
        <v>169</v>
      </c>
      <c r="B106" s="81" t="str">
        <f>VLOOKUP(A106,KSK线束BOM明细!D:N,2,0)</f>
        <v>塑料支架（带卡扣）</v>
      </c>
      <c r="C106" s="73">
        <f>SUMIFS(KSK线束BOM明细!K:K,KSK线束BOM明细!D:D,A106)</f>
        <v>1</v>
      </c>
      <c r="D106" s="81" t="str">
        <f>VLOOKUP(A106,KSK线束BOM明细!D:N,9,0)</f>
        <v>PCS</v>
      </c>
      <c r="E106" s="81"/>
      <c r="F106" s="81"/>
      <c r="G106" s="81"/>
      <c r="H106" s="81" t="str">
        <f>VLOOKUP(A106,KSK线束BOM明细!D:N,10,0)</f>
        <v>上海程达</v>
      </c>
      <c r="I106" s="81"/>
      <c r="J106" s="73" t="str">
        <f>VLOOKUP(A106,KSK线束BOM明细!D:N,4,0)</f>
        <v>A06102206</v>
      </c>
      <c r="K106" s="361" t="str">
        <f>VLOOKUP(A106,KSK线束BOM明细!D:N,11,0)</f>
        <v>★</v>
      </c>
    </row>
    <row r="107" ht="16.5" spans="1:12">
      <c r="A107" s="158" t="s">
        <v>170</v>
      </c>
      <c r="B107" s="81" t="str">
        <f>VLOOKUP(A107,KSK线束BOM明细!D:N,2,0)</f>
        <v>7*12箭头扎带</v>
      </c>
      <c r="C107" s="73">
        <f>SUMIFS(KSK线束BOM明细!K:K,KSK线束BOM明细!D:D,A107)</f>
        <v>11</v>
      </c>
      <c r="D107" s="81" t="str">
        <f>VLOOKUP(A107,KSK线束BOM明细!D:N,9,0)</f>
        <v>PCS</v>
      </c>
      <c r="E107" s="81"/>
      <c r="F107" s="81"/>
      <c r="G107" s="81"/>
      <c r="H107" s="81" t="str">
        <f>VLOOKUP(A107,KSK线束BOM明细!D:N,10,0)</f>
        <v>上海众安</v>
      </c>
      <c r="I107" s="81"/>
      <c r="J107" s="73" t="str">
        <f>VLOOKUP(A107,KSK线束BOM明细!D:N,4,0)</f>
        <v>A06101606</v>
      </c>
      <c r="K107" s="361" t="str">
        <f>VLOOKUP(A107,KSK线束BOM明细!D:N,11,0)</f>
        <v>★</v>
      </c>
    </row>
    <row r="108" ht="16.5" spans="1:12">
      <c r="A108" s="95" t="s">
        <v>171</v>
      </c>
      <c r="B108" s="81" t="str">
        <f>VLOOKUP(A108,KSK线束BOM明细!D:N,2,0)</f>
        <v>防尘盖组件</v>
      </c>
      <c r="C108" s="73">
        <f>SUMIFS(KSK线束BOM明细!K:K,KSK线束BOM明细!D:D,A108)</f>
        <v>3</v>
      </c>
      <c r="D108" s="81" t="str">
        <f>VLOOKUP(A108,KSK线束BOM明细!D:N,9,0)</f>
        <v>PCS</v>
      </c>
      <c r="E108" s="81"/>
      <c r="F108" s="81"/>
      <c r="G108" s="81"/>
      <c r="H108" s="81" t="str">
        <f>VLOOKUP(A108,KSK线束BOM明细!D:N,10,0)</f>
        <v>TE</v>
      </c>
      <c r="I108" s="81"/>
      <c r="J108" s="73" t="str">
        <f>VLOOKUP(A108,KSK线束BOM明细!D:N,4,0)</f>
        <v>A02105132</v>
      </c>
      <c r="K108" s="361" t="str">
        <f>VLOOKUP(A108,KSK线束BOM明细!D:N,11,0)</f>
        <v>客户指定</v>
      </c>
    </row>
    <row r="109" ht="16.5" spans="1:12">
      <c r="A109" s="95" t="s">
        <v>172</v>
      </c>
      <c r="B109" s="81" t="str">
        <f>VLOOKUP(A109,KSK线束BOM明细!D:N,2,0)</f>
        <v>法兰盘面板</v>
      </c>
      <c r="C109" s="73">
        <f>SUMIFS(KSK线束BOM明细!K:K,KSK线束BOM明细!D:D,A109)</f>
        <v>3</v>
      </c>
      <c r="D109" s="81" t="str">
        <f>VLOOKUP(A109,KSK线束BOM明细!D:N,9,0)</f>
        <v>PCS</v>
      </c>
      <c r="E109" s="81"/>
      <c r="F109" s="81"/>
      <c r="G109" s="81"/>
      <c r="H109" s="81" t="str">
        <f>VLOOKUP(A109,KSK线束BOM明细!D:N,10,0)</f>
        <v>TE</v>
      </c>
      <c r="I109" s="81"/>
      <c r="J109" s="73" t="str">
        <f>VLOOKUP(A109,KSK线束BOM明细!D:N,4,0)</f>
        <v>A05100638</v>
      </c>
      <c r="K109" s="361" t="str">
        <f>VLOOKUP(A109,KSK线束BOM明细!D:N,11,0)</f>
        <v>客户指定</v>
      </c>
    </row>
    <row r="110" ht="16.5" spans="1:12">
      <c r="A110" s="95" t="s">
        <v>173</v>
      </c>
      <c r="B110" s="81" t="str">
        <f>VLOOKUP(A110,KSK线束BOM明细!D:N,2,0)</f>
        <v>直流壳体组件</v>
      </c>
      <c r="C110" s="73">
        <f>SUMIFS(KSK线束BOM明细!K:K,KSK线束BOM明细!D:D,A110)</f>
        <v>3</v>
      </c>
      <c r="D110" s="81" t="str">
        <f>VLOOKUP(A110,KSK线束BOM明细!D:N,9,0)</f>
        <v>PCS</v>
      </c>
      <c r="E110" s="81"/>
      <c r="F110" s="81"/>
      <c r="G110" s="81"/>
      <c r="H110" s="81" t="str">
        <f>VLOOKUP(A110,KSK线束BOM明细!D:N,10,0)</f>
        <v>TE</v>
      </c>
      <c r="I110" s="81"/>
      <c r="J110" s="73" t="str">
        <f>VLOOKUP(A110,KSK线束BOM明细!D:N,4,0)</f>
        <v>A05100637</v>
      </c>
      <c r="K110" s="361" t="str">
        <f>VLOOKUP(A110,KSK线束BOM明细!D:N,11,0)</f>
        <v>客户指定</v>
      </c>
    </row>
    <row r="111" ht="16.5" spans="1:12">
      <c r="A111" s="25" t="s">
        <v>174</v>
      </c>
      <c r="B111" s="81" t="str">
        <f>VLOOKUP(A111,KSK线束BOM明细!D:N,2,0)</f>
        <v>DC-焊接端子组件</v>
      </c>
      <c r="C111" s="73">
        <f>SUMIFS(KSK线束BOM明细!K:K,KSK线束BOM明细!D:D,A111)</f>
        <v>6</v>
      </c>
      <c r="D111" s="81" t="str">
        <f>VLOOKUP(A111,KSK线束BOM明细!D:N,9,0)</f>
        <v>PCS</v>
      </c>
      <c r="E111" s="81"/>
      <c r="F111" s="81"/>
      <c r="G111" s="81"/>
      <c r="H111" s="81" t="str">
        <f>VLOOKUP(A111,KSK线束BOM明细!D:N,10,0)</f>
        <v>TE</v>
      </c>
      <c r="I111" s="81"/>
      <c r="J111" s="73" t="str">
        <f>VLOOKUP(A111,KSK线束BOM明细!D:N,4,0)</f>
        <v>A03103436</v>
      </c>
      <c r="K111" s="361" t="str">
        <f>VLOOKUP(A111,KSK线束BOM明细!D:N,11,0)</f>
        <v>客户指定</v>
      </c>
    </row>
    <row r="112" ht="16.5" spans="1:12">
      <c r="A112" s="25" t="s">
        <v>175</v>
      </c>
      <c r="B112" s="81" t="str">
        <f>VLOOKUP(A112,KSK线束BOM明细!D:N,2,0)</f>
        <v>DC-PE-压接端子</v>
      </c>
      <c r="C112" s="73">
        <f>SUMIFS(KSK线束BOM明细!K:K,KSK线束BOM明细!D:D,A112)</f>
        <v>3</v>
      </c>
      <c r="D112" s="81" t="str">
        <f>VLOOKUP(A112,KSK线束BOM明细!D:N,9,0)</f>
        <v>PCS</v>
      </c>
      <c r="E112" s="81"/>
      <c r="F112" s="81"/>
      <c r="G112" s="81"/>
      <c r="H112" s="81" t="str">
        <f>VLOOKUP(A112,KSK线束BOM明细!D:N,10,0)</f>
        <v>TE</v>
      </c>
      <c r="I112" s="81"/>
      <c r="J112" s="73" t="str">
        <f>VLOOKUP(A112,KSK线束BOM明细!D:N,4,0)</f>
        <v>A05100556</v>
      </c>
      <c r="K112" s="361" t="str">
        <f>VLOOKUP(A112,KSK线束BOM明细!D:N,11,0)</f>
        <v>客户指定</v>
      </c>
    </row>
    <row r="113" ht="16.5" spans="1:11">
      <c r="A113" s="95" t="s">
        <v>176</v>
      </c>
      <c r="B113" s="81" t="str">
        <f>VLOOKUP(A113,KSK线束BOM明细!D:N,2,0)</f>
        <v>密封圈-DC-焊接端子</v>
      </c>
      <c r="C113" s="73">
        <f>SUMIFS(KSK线束BOM明细!K:K,KSK线束BOM明细!D:D,A113)</f>
        <v>6</v>
      </c>
      <c r="D113" s="81" t="str">
        <f>VLOOKUP(A113,KSK线束BOM明细!D:N,9,0)</f>
        <v>PCS</v>
      </c>
      <c r="E113" s="81"/>
      <c r="F113" s="81"/>
      <c r="G113" s="81"/>
      <c r="H113" s="81" t="str">
        <f>VLOOKUP(A113,KSK线束BOM明细!D:N,10,0)</f>
        <v>TE</v>
      </c>
      <c r="I113" s="81"/>
      <c r="J113" s="73" t="str">
        <f>VLOOKUP(A113,KSK线束BOM明细!D:N,4,0)</f>
        <v>A02104529</v>
      </c>
      <c r="K113" s="361" t="str">
        <f>VLOOKUP(A113,KSK线束BOM明细!D:N,11,0)</f>
        <v>客户指定</v>
      </c>
    </row>
    <row r="114" ht="16.5" spans="1:11">
      <c r="A114" s="25" t="s">
        <v>177</v>
      </c>
      <c r="B114" s="81" t="str">
        <f>VLOOKUP(A114,KSK线束BOM明细!D:N,2,0)</f>
        <v>PE线密封圈</v>
      </c>
      <c r="C114" s="73">
        <f>SUMIFS(KSK线束BOM明细!K:K,KSK线束BOM明细!D:D,A114)</f>
        <v>3</v>
      </c>
      <c r="D114" s="81" t="str">
        <f>VLOOKUP(A114,KSK线束BOM明细!D:N,9,0)</f>
        <v>PCS</v>
      </c>
      <c r="E114" s="81"/>
      <c r="F114" s="81"/>
      <c r="G114" s="81"/>
      <c r="H114" s="81" t="str">
        <f>VLOOKUP(A114,KSK线束BOM明细!D:N,10,0)</f>
        <v>TE</v>
      </c>
      <c r="I114" s="81"/>
      <c r="J114" s="73" t="str">
        <f>VLOOKUP(A114,KSK线束BOM明细!D:N,4,0)</f>
        <v>A02104531</v>
      </c>
      <c r="K114" s="361" t="str">
        <f>VLOOKUP(A114,KSK线束BOM明细!D:N,11,0)</f>
        <v>客户指定</v>
      </c>
    </row>
    <row r="115" ht="16.5" spans="1:11">
      <c r="A115" s="25" t="s">
        <v>178</v>
      </c>
      <c r="B115" s="81" t="str">
        <f>VLOOKUP(A115,KSK线束BOM明细!D:N,2,0)</f>
        <v>PE尾盖</v>
      </c>
      <c r="C115" s="73">
        <f>SUMIFS(KSK线束BOM明细!K:K,KSK线束BOM明细!D:D,A115)</f>
        <v>3</v>
      </c>
      <c r="D115" s="81" t="str">
        <f>VLOOKUP(A115,KSK线束BOM明细!D:N,9,0)</f>
        <v>PCS</v>
      </c>
      <c r="E115" s="81"/>
      <c r="F115" s="81"/>
      <c r="G115" s="81"/>
      <c r="H115" s="81" t="str">
        <f>VLOOKUP(A115,KSK线束BOM明细!D:N,10,0)</f>
        <v>TE</v>
      </c>
      <c r="I115" s="81"/>
      <c r="J115" s="73" t="str">
        <f>VLOOKUP(A115,KSK线束BOM明细!D:N,4,0)</f>
        <v>A02104533</v>
      </c>
      <c r="K115" s="361" t="str">
        <f>VLOOKUP(A115,KSK线束BOM明细!D:N,11,0)</f>
        <v>客户指定</v>
      </c>
    </row>
    <row r="116" ht="16.5" spans="1:11">
      <c r="A116" s="25" t="s">
        <v>179</v>
      </c>
      <c r="B116" s="81" t="str">
        <f>VLOOKUP(A116,KSK线束BOM明细!D:N,2,0)</f>
        <v>DC线密封圈</v>
      </c>
      <c r="C116" s="73">
        <f>SUMIFS(KSK线束BOM明细!K:K,KSK线束BOM明细!D:D,A116)</f>
        <v>6</v>
      </c>
      <c r="D116" s="81" t="str">
        <f>VLOOKUP(A116,KSK线束BOM明细!D:N,9,0)</f>
        <v>PCS</v>
      </c>
      <c r="E116" s="81"/>
      <c r="F116" s="81"/>
      <c r="G116" s="81"/>
      <c r="H116" s="81" t="str">
        <f>VLOOKUP(A116,KSK线束BOM明细!D:N,10,0)</f>
        <v>TE</v>
      </c>
      <c r="I116" s="81"/>
      <c r="J116" s="73" t="str">
        <f>VLOOKUP(A116,KSK线束BOM明细!D:N,4,0)</f>
        <v>A02105133</v>
      </c>
      <c r="K116" s="361" t="str">
        <f>VLOOKUP(A116,KSK线束BOM明细!D:N,11,0)</f>
        <v>客户指定</v>
      </c>
    </row>
    <row r="117" ht="16.5" spans="1:11">
      <c r="A117" s="25" t="s">
        <v>180</v>
      </c>
      <c r="B117" s="81" t="str">
        <f>VLOOKUP(A117,KSK线束BOM明细!D:N,2,0)</f>
        <v>DC尾盖</v>
      </c>
      <c r="C117" s="73">
        <f>SUMIFS(KSK线束BOM明细!K:K,KSK线束BOM明细!D:D,A117)</f>
        <v>6</v>
      </c>
      <c r="D117" s="81" t="str">
        <f>VLOOKUP(A117,KSK线束BOM明细!D:N,9,0)</f>
        <v>PCS</v>
      </c>
      <c r="E117" s="81"/>
      <c r="F117" s="81"/>
      <c r="G117" s="81"/>
      <c r="H117" s="81" t="str">
        <f>VLOOKUP(A117,KSK线束BOM明细!D:N,10,0)</f>
        <v>TE</v>
      </c>
      <c r="I117" s="81"/>
      <c r="J117" s="73" t="str">
        <f>VLOOKUP(A117,KSK线束BOM明细!D:N,4,0)</f>
        <v>A02105131</v>
      </c>
      <c r="K117" s="361" t="str">
        <f>VLOOKUP(A117,KSK线束BOM明细!D:N,11,0)</f>
        <v>客户指定</v>
      </c>
    </row>
    <row r="118" ht="16.5" spans="1:11">
      <c r="A118" s="95" t="s">
        <v>181</v>
      </c>
      <c r="B118" s="81" t="str">
        <f>VLOOKUP(A118,KSK线束BOM明细!D:N,2,0)</f>
        <v>交流壳体组件</v>
      </c>
      <c r="C118" s="73">
        <f>SUMIFS(KSK线束BOM明细!K:K,KSK线束BOM明细!D:D,A118)</f>
        <v>3</v>
      </c>
      <c r="D118" s="81" t="str">
        <f>VLOOKUP(A118,KSK线束BOM明细!D:N,9,0)</f>
        <v>PCS</v>
      </c>
      <c r="E118" s="81"/>
      <c r="F118" s="81"/>
      <c r="G118" s="81"/>
      <c r="H118" s="81" t="str">
        <f>VLOOKUP(A118,KSK线束BOM明细!D:N,10,0)</f>
        <v>TE</v>
      </c>
      <c r="I118" s="81"/>
      <c r="J118" s="73" t="str">
        <f>VLOOKUP(A118,KSK线束BOM明细!D:N,4,0)</f>
        <v>A05100636</v>
      </c>
      <c r="K118" s="361" t="str">
        <f>VLOOKUP(A118,KSK线束BOM明细!D:N,11,0)</f>
        <v>客户指定</v>
      </c>
    </row>
    <row r="119" ht="16.5" spans="1:11">
      <c r="A119" s="25" t="s">
        <v>182</v>
      </c>
      <c r="B119" s="81" t="str">
        <f>VLOOKUP(A119,KSK线束BOM明细!D:N,2,0)</f>
        <v>AC+AC-PE焊接端子</v>
      </c>
      <c r="C119" s="73">
        <f>SUMIFS(KSK线束BOM明细!K:K,KSK线束BOM明细!D:D,A119)</f>
        <v>9</v>
      </c>
      <c r="D119" s="81" t="str">
        <f>VLOOKUP(A119,KSK线束BOM明细!D:N,9,0)</f>
        <v>PCS</v>
      </c>
      <c r="E119" s="81"/>
      <c r="F119" s="81"/>
      <c r="G119" s="81"/>
      <c r="H119" s="81" t="str">
        <f>VLOOKUP(A119,KSK线束BOM明细!D:N,10,0)</f>
        <v>TE</v>
      </c>
      <c r="I119" s="81"/>
      <c r="J119" s="73" t="str">
        <f>VLOOKUP(A119,KSK线束BOM明细!D:N,4,0)</f>
        <v>A03103175</v>
      </c>
      <c r="K119" s="361" t="str">
        <f>VLOOKUP(A119,KSK线束BOM明细!D:N,11,0)</f>
        <v>客户指定</v>
      </c>
    </row>
    <row r="120" ht="16.5" spans="1:11">
      <c r="A120" s="25" t="s">
        <v>183</v>
      </c>
      <c r="B120" s="81" t="str">
        <f>VLOOKUP(A120,KSK线束BOM明细!D:N,2,0)</f>
        <v>密封圈-AC+AC-PE焊接端子</v>
      </c>
      <c r="C120" s="73">
        <f>SUMIFS(KSK线束BOM明细!K:K,KSK线束BOM明细!D:D,A120)</f>
        <v>9</v>
      </c>
      <c r="D120" s="81" t="str">
        <f>VLOOKUP(A120,KSK线束BOM明细!D:N,9,0)</f>
        <v>PCS</v>
      </c>
      <c r="E120" s="81"/>
      <c r="F120" s="81"/>
      <c r="G120" s="81"/>
      <c r="H120" s="81" t="str">
        <f>VLOOKUP(A120,KSK线束BOM明细!D:N,10,0)</f>
        <v>TE</v>
      </c>
      <c r="I120" s="81"/>
      <c r="J120" s="73" t="str">
        <f>VLOOKUP(A120,KSK线束BOM明细!D:N,4,0)</f>
        <v>A02104528</v>
      </c>
      <c r="K120" s="361" t="str">
        <f>VLOOKUP(A120,KSK线束BOM明细!D:N,11,0)</f>
        <v>客户指定</v>
      </c>
    </row>
    <row r="121" ht="16.5" spans="1:11">
      <c r="A121" s="25" t="s">
        <v>184</v>
      </c>
      <c r="B121" s="81" t="str">
        <f>VLOOKUP(A121,KSK线束BOM明细!D:N,2,0)</f>
        <v>AC+PE尾盖</v>
      </c>
      <c r="C121" s="73">
        <f>SUMIFS(KSK线束BOM明细!K:K,KSK线束BOM明细!D:D,A121)</f>
        <v>3</v>
      </c>
      <c r="D121" s="81" t="str">
        <f>VLOOKUP(A121,KSK线束BOM明细!D:N,9,0)</f>
        <v>PCS</v>
      </c>
      <c r="E121" s="81"/>
      <c r="F121" s="81"/>
      <c r="G121" s="81"/>
      <c r="H121" s="81" t="str">
        <f>VLOOKUP(A121,KSK线束BOM明细!D:N,10,0)</f>
        <v>TE</v>
      </c>
      <c r="I121" s="81"/>
      <c r="J121" s="73" t="str">
        <f>VLOOKUP(A121,KSK线束BOM明细!D:N,4,0)</f>
        <v>A05100560</v>
      </c>
      <c r="K121" s="361" t="str">
        <f>VLOOKUP(A121,KSK线束BOM明细!D:N,11,0)</f>
        <v>客户指定</v>
      </c>
    </row>
    <row r="122" ht="16.5" spans="1:11">
      <c r="A122" s="25" t="s">
        <v>185</v>
      </c>
      <c r="B122" s="81" t="str">
        <f>VLOOKUP(A122,KSK线束BOM明细!D:N,2,0)</f>
        <v>电子锁</v>
      </c>
      <c r="C122" s="73">
        <f>SUMIFS(KSK线束BOM明细!K:K,KSK线束BOM明细!D:D,A122)</f>
        <v>3</v>
      </c>
      <c r="D122" s="81" t="str">
        <f>VLOOKUP(A122,KSK线束BOM明细!D:N,9,0)</f>
        <v>PCS</v>
      </c>
      <c r="E122" s="81"/>
      <c r="F122" s="81"/>
      <c r="G122" s="81"/>
      <c r="H122" s="81" t="str">
        <f>VLOOKUP(A122,KSK线束BOM明细!D:N,10,0)</f>
        <v>TE</v>
      </c>
      <c r="I122" s="81"/>
      <c r="J122" s="73" t="str">
        <f>VLOOKUP(A122,KSK线束BOM明细!D:N,4,0)</f>
        <v>A05100635</v>
      </c>
      <c r="K122" s="361" t="str">
        <f>VLOOKUP(A122,KSK线束BOM明细!D:N,11,0)</f>
        <v>客户指定</v>
      </c>
    </row>
    <row r="123" ht="16.5" spans="1:11">
      <c r="A123" s="25" t="s">
        <v>186</v>
      </c>
      <c r="B123" s="81" t="str">
        <f>VLOOKUP(A123,KSK线束BOM明细!D:N,2,0)</f>
        <v>电子锁拉绳</v>
      </c>
      <c r="C123" s="73">
        <f>SUMIFS(KSK线束BOM明细!K:K,KSK线束BOM明细!D:D,A123)</f>
        <v>3</v>
      </c>
      <c r="D123" s="81" t="str">
        <f>VLOOKUP(A123,KSK线束BOM明细!D:N,9,0)</f>
        <v>PCS</v>
      </c>
      <c r="E123" s="81"/>
      <c r="F123" s="81"/>
      <c r="G123" s="81"/>
      <c r="H123" s="81" t="str">
        <f>VLOOKUP(A123,KSK线束BOM明细!D:N,10,0)</f>
        <v>TE</v>
      </c>
      <c r="I123" s="81"/>
      <c r="J123" s="73" t="str">
        <f>VLOOKUP(A123,KSK线束BOM明细!D:N,4,0)</f>
        <v>A05100634</v>
      </c>
      <c r="K123" s="361" t="str">
        <f>VLOOKUP(A123,KSK线束BOM明细!D:N,11,0)</f>
        <v>客户指定</v>
      </c>
    </row>
    <row r="124" ht="16.5" spans="1:11">
      <c r="A124" s="25" t="s">
        <v>187</v>
      </c>
      <c r="B124" s="81" t="str">
        <f>VLOOKUP(A124,KSK线束BOM明细!D:N,2,0)</f>
        <v>M3.5螺栓</v>
      </c>
      <c r="C124" s="73">
        <f>SUMIFS(KSK线束BOM明细!K:K,KSK线束BOM明细!D:D,A124)</f>
        <v>18</v>
      </c>
      <c r="D124" s="81" t="str">
        <f>VLOOKUP(A124,KSK线束BOM明细!D:N,9,0)</f>
        <v>PCS</v>
      </c>
      <c r="E124" s="81"/>
      <c r="F124" s="81"/>
      <c r="G124" s="81"/>
      <c r="H124" s="81" t="str">
        <f>VLOOKUP(A124,KSK线束BOM明细!D:N,10,0)</f>
        <v>TE</v>
      </c>
      <c r="I124" s="81"/>
      <c r="J124" s="73" t="str">
        <f>VLOOKUP(A124,KSK线束BOM明细!D:N,4,0)</f>
        <v>A07003208</v>
      </c>
      <c r="K124" s="361" t="str">
        <f>VLOOKUP(A124,KSK线束BOM明细!D:N,11,0)</f>
        <v>客户指定</v>
      </c>
    </row>
    <row r="125" ht="16.5" spans="1:11">
      <c r="A125" s="25" t="s">
        <v>188</v>
      </c>
      <c r="B125" s="81" t="str">
        <f>VLOOKUP(A125,KSK线束BOM明细!D:N,2,0)</f>
        <v>M5螺栓</v>
      </c>
      <c r="C125" s="73">
        <f>SUMIFS(KSK线束BOM明细!K:K,KSK线束BOM明细!D:D,A125)</f>
        <v>12</v>
      </c>
      <c r="D125" s="81" t="str">
        <f>VLOOKUP(A125,KSK线束BOM明细!D:N,9,0)</f>
        <v>PCS</v>
      </c>
      <c r="E125" s="81"/>
      <c r="F125" s="81"/>
      <c r="G125" s="81"/>
      <c r="H125" s="81" t="str">
        <f>VLOOKUP(A125,KSK线束BOM明细!D:N,10,0)</f>
        <v>TE</v>
      </c>
      <c r="I125" s="81"/>
      <c r="J125" s="73" t="str">
        <f>VLOOKUP(A125,KSK线束BOM明细!D:N,4,0)</f>
        <v>A07003209</v>
      </c>
      <c r="K125" s="361" t="str">
        <f>VLOOKUP(A125,KSK线束BOM明细!D:N,11,0)</f>
        <v>客户指定</v>
      </c>
    </row>
    <row r="126" ht="16.5" spans="1:11">
      <c r="A126" s="25" t="s">
        <v>189</v>
      </c>
      <c r="B126" s="81" t="str">
        <f>VLOOKUP(A126,KSK线束BOM明细!D:N,2,0)</f>
        <v>DC端低压插件-8pin</v>
      </c>
      <c r="C126" s="73">
        <f>SUMIFS(KSK线束BOM明细!K:K,KSK线束BOM明细!D:D,A126)</f>
        <v>3</v>
      </c>
      <c r="D126" s="81" t="str">
        <f>VLOOKUP(A126,KSK线束BOM明细!D:N,9,0)</f>
        <v>PCS</v>
      </c>
      <c r="E126" s="81"/>
      <c r="F126" s="81"/>
      <c r="G126" s="81"/>
      <c r="H126" s="81" t="str">
        <f>VLOOKUP(A126,KSK线束BOM明细!D:N,10,0)</f>
        <v>TE</v>
      </c>
      <c r="I126" s="81"/>
      <c r="J126" s="73" t="str">
        <f>VLOOKUP(A126,KSK线束BOM明细!D:N,4,0)</f>
        <v>A02100365</v>
      </c>
      <c r="K126" s="361" t="str">
        <f>VLOOKUP(A126,KSK线束BOM明细!D:N,11,0)</f>
        <v>客户指定</v>
      </c>
    </row>
    <row r="127" ht="16.5" spans="1:11">
      <c r="A127" s="25" t="s">
        <v>190</v>
      </c>
      <c r="B127" s="81" t="str">
        <f>VLOOKUP(A127,KSK线束BOM明细!D:N,2,0)</f>
        <v>低压线端子-链式压接</v>
      </c>
      <c r="C127" s="73">
        <f>SUMIFS(KSK线束BOM明细!K:K,KSK线束BOM明细!D:D,A127)</f>
        <v>39</v>
      </c>
      <c r="D127" s="81" t="str">
        <f>VLOOKUP(A127,KSK线束BOM明细!D:N,9,0)</f>
        <v>PCS</v>
      </c>
      <c r="E127" s="81"/>
      <c r="F127" s="81"/>
      <c r="G127" s="81"/>
      <c r="H127" s="81" t="str">
        <f>VLOOKUP(A127,KSK线束BOM明细!D:N,10,0)</f>
        <v>TE</v>
      </c>
      <c r="I127" s="81"/>
      <c r="J127" s="73" t="str">
        <f>VLOOKUP(A127,KSK线束BOM明细!D:N,4,0)</f>
        <v>A03033043</v>
      </c>
      <c r="K127" s="361" t="str">
        <f>VLOOKUP(A127,KSK线束BOM明细!D:N,11,0)</f>
        <v>客户指定</v>
      </c>
    </row>
    <row r="128" ht="16.5" spans="1:11">
      <c r="A128" s="25" t="s">
        <v>191</v>
      </c>
      <c r="B128" s="81" t="str">
        <f>VLOOKUP(A128,KSK线束BOM明细!D:N,2,0)</f>
        <v>低压线防水栓</v>
      </c>
      <c r="C128" s="73">
        <f>SUMIFS(KSK线束BOM明细!K:K,KSK线束BOM明细!D:D,A128)</f>
        <v>51</v>
      </c>
      <c r="D128" s="81" t="str">
        <f>VLOOKUP(A128,KSK线束BOM明细!D:N,9,0)</f>
        <v>PCS</v>
      </c>
      <c r="E128" s="81"/>
      <c r="F128" s="81"/>
      <c r="G128" s="81"/>
      <c r="H128" s="81" t="str">
        <f>VLOOKUP(A128,KSK线束BOM明细!D:N,10,0)</f>
        <v>TE</v>
      </c>
      <c r="I128" s="81"/>
      <c r="J128" s="73" t="str">
        <f>VLOOKUP(A128,KSK线束BOM明细!D:N,4,0)</f>
        <v>A03100681</v>
      </c>
      <c r="K128" s="361" t="str">
        <f>VLOOKUP(A128,KSK线束BOM明细!D:N,11,0)</f>
        <v>客户指定</v>
      </c>
    </row>
    <row r="129" ht="16.5" spans="1:11">
      <c r="A129" s="25" t="s">
        <v>192</v>
      </c>
      <c r="B129" s="81" t="str">
        <f>VLOOKUP(A129,KSK线束BOM明细!D:N,2,0)</f>
        <v>AC端低压插件-5pin</v>
      </c>
      <c r="C129" s="73">
        <f>SUMIFS(KSK线束BOM明细!K:K,KSK线束BOM明细!D:D,A129)</f>
        <v>3</v>
      </c>
      <c r="D129" s="81" t="str">
        <f>VLOOKUP(A129,KSK线束BOM明细!D:N,9,0)</f>
        <v>PCS</v>
      </c>
      <c r="E129" s="81"/>
      <c r="F129" s="81"/>
      <c r="G129" s="81"/>
      <c r="H129" s="81" t="str">
        <f>VLOOKUP(A129,KSK线束BOM明细!D:N,10,0)</f>
        <v>TE</v>
      </c>
      <c r="I129" s="81"/>
      <c r="J129" s="73" t="str">
        <f>VLOOKUP(A129,KSK线束BOM明细!D:N,4,0)</f>
        <v>A02034551</v>
      </c>
      <c r="K129" s="361" t="str">
        <f>VLOOKUP(A129,KSK线束BOM明细!D:N,11,0)</f>
        <v>客户指定</v>
      </c>
    </row>
    <row r="130" ht="16.5" spans="1:11">
      <c r="A130" s="25" t="s">
        <v>193</v>
      </c>
      <c r="B130" s="81" t="str">
        <f>VLOOKUP(A130,KSK线束BOM明细!D:N,2,0)</f>
        <v>盲堵</v>
      </c>
      <c r="C130" s="73">
        <f>SUMIFS(KSK线束BOM明细!K:K,KSK线束BOM明细!D:D,A130)</f>
        <v>3</v>
      </c>
      <c r="D130" s="81" t="str">
        <f>VLOOKUP(A130,KSK线束BOM明细!D:N,9,0)</f>
        <v>PCS</v>
      </c>
      <c r="E130" s="81"/>
      <c r="F130" s="81"/>
      <c r="G130" s="81"/>
      <c r="H130" s="81" t="str">
        <f>VLOOKUP(A130,KSK线束BOM明细!D:N,10,0)</f>
        <v>TE</v>
      </c>
      <c r="I130" s="81"/>
      <c r="J130" s="73" t="str">
        <f>VLOOKUP(A130,KSK线束BOM明细!D:N,4,0)</f>
        <v>A02101106</v>
      </c>
      <c r="K130" s="361" t="str">
        <f>VLOOKUP(A130,KSK线束BOM明细!D:N,11,0)</f>
        <v>客户指定</v>
      </c>
    </row>
    <row r="131" ht="16.5" spans="1:11">
      <c r="A131" s="25" t="s">
        <v>194</v>
      </c>
      <c r="B131" s="81" t="str">
        <f>VLOOKUP(A131,KSK线束BOM明细!D:N,2,0)</f>
        <v>电子锁低压插件-4pin</v>
      </c>
      <c r="C131" s="73">
        <f>SUMIFS(KSK线束BOM明细!K:K,KSK线束BOM明细!D:D,A131)</f>
        <v>3</v>
      </c>
      <c r="D131" s="81" t="str">
        <f>VLOOKUP(A131,KSK线束BOM明细!D:N,9,0)</f>
        <v>PCS</v>
      </c>
      <c r="E131" s="81"/>
      <c r="F131" s="81"/>
      <c r="G131" s="81"/>
      <c r="H131" s="81" t="str">
        <f>VLOOKUP(A131,KSK线束BOM明细!D:N,10,0)</f>
        <v>TE</v>
      </c>
      <c r="I131" s="81"/>
      <c r="J131" s="73" t="str">
        <f>VLOOKUP(A131,KSK线束BOM明细!D:N,4,0)</f>
        <v>A02033733</v>
      </c>
      <c r="K131" s="361" t="str">
        <f>VLOOKUP(A131,KSK线束BOM明细!D:N,11,0)</f>
        <v>客户指定</v>
      </c>
    </row>
    <row r="132" ht="16.5" spans="1:11">
      <c r="A132" s="25" t="s">
        <v>195</v>
      </c>
      <c r="B132" s="81" t="str">
        <f>VLOOKUP(A132,KSK线束BOM明细!D:N,2,0)</f>
        <v>电子锁低压端子-链式压接</v>
      </c>
      <c r="C132" s="73">
        <f>SUMIFS(KSK线束BOM明细!K:K,KSK线束BOM明细!D:D,A132)</f>
        <v>12</v>
      </c>
      <c r="D132" s="81" t="str">
        <f>VLOOKUP(A132,KSK线束BOM明细!D:N,9,0)</f>
        <v>PCS</v>
      </c>
      <c r="E132" s="81"/>
      <c r="F132" s="81"/>
      <c r="G132" s="81"/>
      <c r="H132" s="81" t="str">
        <f>VLOOKUP(A132,KSK线束BOM明细!D:N,10,0)</f>
        <v>TE</v>
      </c>
      <c r="I132" s="81"/>
      <c r="J132" s="73" t="str">
        <f>VLOOKUP(A132,KSK线束BOM明细!D:N,4,0)</f>
        <v>A03030931</v>
      </c>
      <c r="K132" s="361" t="str">
        <f>VLOOKUP(A132,KSK线束BOM明细!D:N,11,0)</f>
        <v>客户指定</v>
      </c>
    </row>
    <row r="133" ht="16.5" spans="1:11">
      <c r="A133" s="34" t="s">
        <v>196</v>
      </c>
      <c r="B133" s="81" t="str">
        <f>VLOOKUP(A133,KSK线束BOM明细!D:N,2,0)</f>
        <v>护套塑壳</v>
      </c>
      <c r="C133" s="73">
        <f>SUMIFS(KSK线束BOM明细!K:K,KSK线束BOM明细!D:D,A133)</f>
        <v>3</v>
      </c>
      <c r="D133" s="81" t="str">
        <f>VLOOKUP(A133,KSK线束BOM明细!D:N,9,0)</f>
        <v>PCS</v>
      </c>
      <c r="E133" s="81"/>
      <c r="F133" s="81"/>
      <c r="G133" s="81"/>
      <c r="H133" s="81" t="str">
        <f>VLOOKUP(A133,KSK线束BOM明细!D:N,10,0)</f>
        <v>TE</v>
      </c>
      <c r="I133" s="81"/>
      <c r="J133" s="73" t="str">
        <f>VLOOKUP(A133,KSK线束BOM明细!D:N,4,0)</f>
        <v>A02101947</v>
      </c>
      <c r="K133" s="361" t="str">
        <f>VLOOKUP(A133,KSK线束BOM明细!D:N,11,0)</f>
        <v>客户指定</v>
      </c>
    </row>
    <row r="134" ht="16.5" spans="1:11">
      <c r="A134" s="26" t="s">
        <v>197</v>
      </c>
      <c r="B134" s="81" t="str">
        <f>VLOOKUP(A134,KSK线束BOM明细!D:N,2,0)</f>
        <v>0.64型端子</v>
      </c>
      <c r="C134" s="73">
        <f>SUMIFS(KSK线束BOM明细!K:K,KSK线束BOM明细!D:D,A134)</f>
        <v>45</v>
      </c>
      <c r="D134" s="81" t="str">
        <f>VLOOKUP(A134,KSK线束BOM明细!D:N,9,0)</f>
        <v>PCS</v>
      </c>
      <c r="E134" s="81"/>
      <c r="F134" s="81"/>
      <c r="G134" s="81"/>
      <c r="H134" s="81" t="str">
        <f>VLOOKUP(A134,KSK线束BOM明细!D:N,10,0)</f>
        <v>TE</v>
      </c>
      <c r="I134" s="81"/>
      <c r="J134" s="73" t="str">
        <f>VLOOKUP(A134,KSK线束BOM明细!D:N,4,0)</f>
        <v>A03033091</v>
      </c>
      <c r="K134" s="361" t="str">
        <f>VLOOKUP(A134,KSK线束BOM明细!D:N,11,0)</f>
        <v>客户指定</v>
      </c>
    </row>
    <row r="135" ht="16.5" spans="1:11">
      <c r="A135" s="26" t="s">
        <v>198</v>
      </c>
      <c r="B135" s="81" t="str">
        <f>VLOOKUP(A135,KSK线束BOM明细!D:N,2,0)</f>
        <v>1.2型端子</v>
      </c>
      <c r="C135" s="73">
        <f>SUMIFS(KSK线束BOM明细!K:K,KSK线束BOM明细!D:D,A135)</f>
        <v>3</v>
      </c>
      <c r="D135" s="81" t="str">
        <f>VLOOKUP(A135,KSK线束BOM明细!D:N,9,0)</f>
        <v>PCS</v>
      </c>
      <c r="E135" s="81"/>
      <c r="F135" s="81"/>
      <c r="G135" s="81"/>
      <c r="H135" s="81" t="str">
        <f>VLOOKUP(A135,KSK线束BOM明细!D:N,10,0)</f>
        <v>TE</v>
      </c>
      <c r="I135" s="81"/>
      <c r="J135" s="73" t="str">
        <f>VLOOKUP(A135,KSK线束BOM明细!D:N,4,0)</f>
        <v>A03033363</v>
      </c>
      <c r="K135" s="361" t="str">
        <f>VLOOKUP(A135,KSK线束BOM明细!D:N,11,0)</f>
        <v>客户指定</v>
      </c>
    </row>
    <row r="136" ht="16.5" spans="1:11">
      <c r="A136" s="26" t="s">
        <v>199</v>
      </c>
      <c r="B136" s="81" t="str">
        <f>VLOOKUP(A136,KSK线束BOM明细!D:N,2,0)</f>
        <v>防水栓（非1/8/15/22）-0.64型端子使用</v>
      </c>
      <c r="C136" s="73">
        <f>SUMIFS(KSK线束BOM明细!K:K,KSK线束BOM明细!D:D,A136)</f>
        <v>45</v>
      </c>
      <c r="D136" s="81" t="str">
        <f>VLOOKUP(A136,KSK线束BOM明细!D:N,9,0)</f>
        <v>PCS</v>
      </c>
      <c r="E136" s="81"/>
      <c r="F136" s="81"/>
      <c r="G136" s="81"/>
      <c r="H136" s="81" t="str">
        <f>VLOOKUP(A136,KSK线束BOM明细!D:N,10,0)</f>
        <v>TE</v>
      </c>
      <c r="I136" s="81"/>
      <c r="J136" s="73" t="str">
        <f>VLOOKUP(A136,KSK线束BOM明细!D:N,4,0)</f>
        <v>A03033097</v>
      </c>
      <c r="K136" s="361" t="str">
        <f>VLOOKUP(A136,KSK线束BOM明细!D:N,11,0)</f>
        <v>客户指定</v>
      </c>
    </row>
    <row r="137" ht="16.5" spans="1:11">
      <c r="A137" s="26" t="s">
        <v>200</v>
      </c>
      <c r="B137" s="81" t="str">
        <f>VLOOKUP(A137,KSK线束BOM明细!D:N,2,0)</f>
        <v>防水栓（1/8/15/22）-1.2型端子使用</v>
      </c>
      <c r="C137" s="73">
        <f>SUMIFS(KSK线束BOM明细!K:K,KSK线束BOM明细!D:D,A137)</f>
        <v>3</v>
      </c>
      <c r="D137" s="81" t="str">
        <f>VLOOKUP(A137,KSK线束BOM明细!D:N,9,0)</f>
        <v>PCS</v>
      </c>
      <c r="E137" s="81"/>
      <c r="F137" s="81"/>
      <c r="G137" s="81"/>
      <c r="H137" s="81" t="str">
        <f>VLOOKUP(A137,KSK线束BOM明细!D:N,10,0)</f>
        <v>TE</v>
      </c>
      <c r="I137" s="81"/>
      <c r="J137" s="73" t="str">
        <f>VLOOKUP(A137,KSK线束BOM明细!D:N,4,0)</f>
        <v>A03030849</v>
      </c>
      <c r="K137" s="361" t="str">
        <f>VLOOKUP(A137,KSK线束BOM明细!D:N,11,0)</f>
        <v>客户指定</v>
      </c>
    </row>
    <row r="138" ht="16.5" spans="1:11">
      <c r="A138" s="26" t="s">
        <v>201</v>
      </c>
      <c r="B138" s="81" t="str">
        <f>VLOOKUP(A138,KSK线束BOM明细!D:N,2,0)</f>
        <v>盲栓（非1/8/15/22）-0.64型端子使用</v>
      </c>
      <c r="C138" s="73">
        <f>SUMIFS(KSK线束BOM明细!K:K,KSK线束BOM明细!D:D,A138)</f>
        <v>9</v>
      </c>
      <c r="D138" s="81" t="str">
        <f>VLOOKUP(A138,KSK线束BOM明细!D:N,9,0)</f>
        <v>PCS</v>
      </c>
      <c r="E138" s="81"/>
      <c r="F138" s="81"/>
      <c r="G138" s="81"/>
      <c r="H138" s="81" t="str">
        <f>VLOOKUP(A138,KSK线束BOM明细!D:N,10,0)</f>
        <v>TE</v>
      </c>
      <c r="I138" s="81"/>
      <c r="J138" s="73" t="str">
        <f>VLOOKUP(A138,KSK线束BOM明细!D:N,4,0)</f>
        <v>A02034386</v>
      </c>
      <c r="K138" s="361" t="str">
        <f>VLOOKUP(A138,KSK线束BOM明细!D:N,11,0)</f>
        <v>客户指定</v>
      </c>
    </row>
    <row r="139" ht="16.5" spans="1:11">
      <c r="A139" s="24" t="s">
        <v>202</v>
      </c>
      <c r="B139" s="81" t="str">
        <f>VLOOKUP(A139,KSK线束BOM明细!D:N,2,0)</f>
        <v>盲栓（1/8/15/22）-1.2型端子使用</v>
      </c>
      <c r="C139" s="73">
        <f>SUMIFS(KSK线束BOM明细!K:K,KSK线束BOM明细!D:D,A139)</f>
        <v>9</v>
      </c>
      <c r="D139" s="81" t="str">
        <f>VLOOKUP(A139,KSK线束BOM明细!D:N,9,0)</f>
        <v>PCS</v>
      </c>
      <c r="E139" s="81"/>
      <c r="F139" s="81"/>
      <c r="G139" s="81"/>
      <c r="H139" s="81" t="str">
        <f>VLOOKUP(A139,KSK线束BOM明细!D:N,10,0)</f>
        <v>TE</v>
      </c>
      <c r="I139" s="81"/>
      <c r="J139" s="73" t="str">
        <f>VLOOKUP(A139,KSK线束BOM明细!D:N,4,0)</f>
        <v>A02031363</v>
      </c>
      <c r="K139" s="361" t="str">
        <f>VLOOKUP(A139,KSK线束BOM明细!D:N,11,0)</f>
        <v>客户指定</v>
      </c>
    </row>
    <row r="140" ht="16.5" spans="1:11">
      <c r="A140" s="34" t="s">
        <v>203</v>
      </c>
      <c r="B140" s="81" t="str">
        <f>VLOOKUP(A140,KSK线束BOM明细!D:N,2,0)</f>
        <v>箭头扎带卡花</v>
      </c>
      <c r="C140" s="73">
        <f>SUMIFS(KSK线束BOM明细!K:K,KSK线束BOM明细!D:D,A140)</f>
        <v>3</v>
      </c>
      <c r="D140" s="81" t="str">
        <f>VLOOKUP(A140,KSK线束BOM明细!D:N,9,0)</f>
        <v>PCS</v>
      </c>
      <c r="E140" s="81"/>
      <c r="F140" s="81"/>
      <c r="G140" s="81"/>
      <c r="H140" s="81" t="str">
        <f>VLOOKUP(A140,KSK线束BOM明细!D:N,10,0)</f>
        <v>博昊</v>
      </c>
      <c r="I140" s="81"/>
      <c r="J140" s="73" t="str">
        <f>VLOOKUP(A140,KSK线束BOM明细!D:N,4,0)</f>
        <v>A06100441</v>
      </c>
      <c r="K140" s="361" t="str">
        <f>VLOOKUP(A140,KSK线束BOM明细!D:N,11,0)</f>
        <v>客户指定</v>
      </c>
    </row>
    <row r="141" ht="16.5" spans="1:11">
      <c r="A141" s="34" t="s">
        <v>204</v>
      </c>
      <c r="B141" s="81" t="str">
        <f>VLOOKUP(A141,KSK线束BOM明细!D:N,2,0)</f>
        <v>护套-正插Code A0-180度</v>
      </c>
      <c r="C141" s="73">
        <f>SUMIFS(KSK线束BOM明细!K:K,KSK线束BOM明细!D:D,A141)</f>
        <v>2</v>
      </c>
      <c r="D141" s="81" t="str">
        <f>VLOOKUP(A141,KSK线束BOM明细!D:N,9,0)</f>
        <v>PCS</v>
      </c>
      <c r="E141" s="81"/>
      <c r="F141" s="81"/>
      <c r="G141" s="81"/>
      <c r="H141" s="81" t="str">
        <f>VLOOKUP(A141,KSK线束BOM明细!D:N,10,0)</f>
        <v>安费诺</v>
      </c>
      <c r="I141" s="81"/>
      <c r="J141" s="73" t="str">
        <f>VLOOKUP(A141,KSK线束BOM明细!D:N,4,0)</f>
        <v>A02105129</v>
      </c>
      <c r="K141" s="361" t="str">
        <f>VLOOKUP(A141,KSK线束BOM明细!D:N,11,0)</f>
        <v>客户指定</v>
      </c>
    </row>
    <row r="142" ht="16.5" spans="1:11">
      <c r="A142" s="38" t="s">
        <v>205</v>
      </c>
      <c r="B142" s="81" t="str">
        <f>VLOOKUP(A142,KSK线束BOM明细!D:N,2,0)</f>
        <v>端子</v>
      </c>
      <c r="C142" s="73">
        <f>SUMIFS(KSK线束BOM明细!K:K,KSK线束BOM明细!D:D,A142)</f>
        <v>4</v>
      </c>
      <c r="D142" s="81" t="str">
        <f>VLOOKUP(A142,KSK线束BOM明细!D:N,9,0)</f>
        <v>PCS</v>
      </c>
      <c r="E142" s="81"/>
      <c r="F142" s="81"/>
      <c r="G142" s="81"/>
      <c r="H142" s="81" t="str">
        <f>VLOOKUP(A142,KSK线束BOM明细!D:N,10,0)</f>
        <v>安费诺</v>
      </c>
      <c r="I142" s="81"/>
      <c r="J142" s="73" t="str">
        <f>VLOOKUP(A142,KSK线束BOM明细!D:N,4,0)</f>
        <v>A03103435</v>
      </c>
      <c r="K142" s="361" t="str">
        <f>VLOOKUP(A142,KSK线束BOM明细!D:N,11,0)</f>
        <v>客户指定</v>
      </c>
    </row>
    <row r="143" ht="16.5" spans="1:11">
      <c r="A143" s="34" t="s">
        <v>206</v>
      </c>
      <c r="B143" s="81" t="str">
        <f>VLOOKUP(A143,KSK线束BOM明细!D:N,2,0)</f>
        <v>密封圈挡板</v>
      </c>
      <c r="C143" s="73">
        <f>SUMIFS(KSK线束BOM明细!K:K,KSK线束BOM明细!D:D,A143)</f>
        <v>6</v>
      </c>
      <c r="D143" s="81" t="str">
        <f>VLOOKUP(A143,KSK线束BOM明细!D:N,9,0)</f>
        <v>PCS</v>
      </c>
      <c r="E143" s="81"/>
      <c r="F143" s="81"/>
      <c r="G143" s="81"/>
      <c r="H143" s="81" t="str">
        <f>VLOOKUP(A143,KSK线束BOM明细!D:N,10,0)</f>
        <v>安费诺</v>
      </c>
      <c r="I143" s="81"/>
      <c r="J143" s="73" t="str">
        <f>VLOOKUP(A143,KSK线束BOM明细!D:N,4,0)</f>
        <v>A02104536</v>
      </c>
      <c r="K143" s="361" t="str">
        <f>VLOOKUP(A143,KSK线束BOM明细!D:N,11,0)</f>
        <v>客户指定</v>
      </c>
    </row>
    <row r="144" ht="16.5" spans="1:11">
      <c r="A144" s="26" t="s">
        <v>207</v>
      </c>
      <c r="B144" s="81" t="str">
        <f>VLOOKUP(A144,KSK线束BOM明细!D:N,2,0)</f>
        <v>120mm²密封圈</v>
      </c>
      <c r="C144" s="73">
        <f>SUMIFS(KSK线束BOM明细!K:K,KSK线束BOM明细!D:D,A144)</f>
        <v>6</v>
      </c>
      <c r="D144" s="81" t="str">
        <f>VLOOKUP(A144,KSK线束BOM明细!D:N,9,0)</f>
        <v>PCS</v>
      </c>
      <c r="E144" s="81"/>
      <c r="F144" s="81"/>
      <c r="G144" s="81"/>
      <c r="H144" s="81" t="str">
        <f>VLOOKUP(A144,KSK线束BOM明细!D:N,10,0)</f>
        <v>安费诺</v>
      </c>
      <c r="I144" s="81"/>
      <c r="J144" s="73" t="str">
        <f>VLOOKUP(A144,KSK线束BOM明细!D:N,4,0)</f>
        <v>A02105127</v>
      </c>
      <c r="K144" s="361" t="str">
        <f>VLOOKUP(A144,KSK线束BOM明细!D:N,11,0)</f>
        <v>客户指定</v>
      </c>
    </row>
    <row r="145" ht="16.5" spans="1:11">
      <c r="A145" s="26" t="s">
        <v>208</v>
      </c>
      <c r="B145" s="81" t="str">
        <f>VLOOKUP(A145,KSK线束BOM明细!D:N,2,0)</f>
        <v>120mm²线夹</v>
      </c>
      <c r="C145" s="73">
        <f>SUMIFS(KSK线束BOM明细!K:K,KSK线束BOM明细!D:D,A145)</f>
        <v>6</v>
      </c>
      <c r="D145" s="81" t="str">
        <f>VLOOKUP(A145,KSK线束BOM明细!D:N,9,0)</f>
        <v>PCS</v>
      </c>
      <c r="E145" s="81"/>
      <c r="F145" s="81"/>
      <c r="G145" s="81"/>
      <c r="H145" s="81" t="str">
        <f>VLOOKUP(A145,KSK线束BOM明细!D:N,10,0)</f>
        <v>安费诺</v>
      </c>
      <c r="I145" s="81"/>
      <c r="J145" s="73" t="str">
        <f>VLOOKUP(A145,KSK线束BOM明细!D:N,4,0)</f>
        <v>A02105130</v>
      </c>
      <c r="K145" s="361" t="str">
        <f>VLOOKUP(A145,KSK线束BOM明细!D:N,11,0)</f>
        <v>客户指定</v>
      </c>
    </row>
    <row r="146" ht="16.5" spans="1:11">
      <c r="A146" s="26" t="s">
        <v>209</v>
      </c>
      <c r="B146" s="81" t="str">
        <f>VLOOKUP(A146,KSK线束BOM明细!D:N,2,0)</f>
        <v>120mm²后盖</v>
      </c>
      <c r="C146" s="73">
        <f>SUMIFS(KSK线束BOM明细!K:K,KSK线束BOM明细!D:D,A146)</f>
        <v>6</v>
      </c>
      <c r="D146" s="81" t="str">
        <f>VLOOKUP(A146,KSK线束BOM明细!D:N,9,0)</f>
        <v>PCS</v>
      </c>
      <c r="E146" s="81"/>
      <c r="F146" s="81"/>
      <c r="G146" s="81"/>
      <c r="H146" s="81" t="str">
        <f>VLOOKUP(A146,KSK线束BOM明细!D:N,10,0)</f>
        <v>安费诺</v>
      </c>
      <c r="I146" s="81"/>
      <c r="J146" s="73" t="str">
        <f>VLOOKUP(A146,KSK线束BOM明细!D:N,4,0)</f>
        <v>A02105125</v>
      </c>
      <c r="K146" s="361" t="str">
        <f>VLOOKUP(A146,KSK线束BOM明细!D:N,11,0)</f>
        <v>客户指定</v>
      </c>
    </row>
    <row r="147" ht="16.5" spans="1:11">
      <c r="A147" s="26" t="s">
        <v>210</v>
      </c>
      <c r="B147" s="81" t="str">
        <f>VLOOKUP(A147,KSK线束BOM明细!D:N,2,0)</f>
        <v>插头组件Code A 无高压互锁</v>
      </c>
      <c r="C147" s="73">
        <f>SUMIFS(KSK线束BOM明细!K:K,KSK线束BOM明细!D:D,A147)</f>
        <v>3</v>
      </c>
      <c r="D147" s="81" t="str">
        <f>VLOOKUP(A147,KSK线束BOM明细!D:N,9,0)</f>
        <v>PCS</v>
      </c>
      <c r="E147" s="81"/>
      <c r="F147" s="81"/>
      <c r="G147" s="81"/>
      <c r="H147" s="81" t="str">
        <f>VLOOKUP(A147,KSK线束BOM明细!D:N,10,0)</f>
        <v>安费诺</v>
      </c>
      <c r="I147" s="81"/>
      <c r="J147" s="73" t="str">
        <f>VLOOKUP(A147,KSK线束BOM明细!D:N,4,0)</f>
        <v>A02104803</v>
      </c>
      <c r="K147" s="361" t="str">
        <f>VLOOKUP(A147,KSK线束BOM明细!D:N,11,0)</f>
        <v>客户指定</v>
      </c>
    </row>
    <row r="148" ht="16.5" spans="1:11">
      <c r="A148" s="26" t="s">
        <v>211</v>
      </c>
      <c r="B148" s="81" t="str">
        <f>VLOOKUP(A148,KSK线束BOM明细!D:N,2,0)</f>
        <v>6.3母端子(2.5-6mm²)</v>
      </c>
      <c r="C148" s="73">
        <f>SUMIFS(KSK线束BOM明细!K:K,KSK线束BOM明细!D:D,A148)</f>
        <v>6</v>
      </c>
      <c r="D148" s="81" t="str">
        <f>VLOOKUP(A148,KSK线束BOM明细!D:N,9,0)</f>
        <v>PCS</v>
      </c>
      <c r="E148" s="81"/>
      <c r="F148" s="81"/>
      <c r="G148" s="81"/>
      <c r="H148" s="81" t="str">
        <f>VLOOKUP(A148,KSK线束BOM明细!D:N,10,0)</f>
        <v>安费诺</v>
      </c>
      <c r="I148" s="81"/>
      <c r="J148" s="73" t="str">
        <f>VLOOKUP(A148,KSK线束BOM明细!D:N,4,0)</f>
        <v>A03101971</v>
      </c>
      <c r="K148" s="361" t="str">
        <f>VLOOKUP(A148,KSK线束BOM明细!D:N,11,0)</f>
        <v>客户指定</v>
      </c>
    </row>
    <row r="149" ht="16.5" spans="1:11">
      <c r="A149" s="26" t="s">
        <v>212</v>
      </c>
      <c r="B149" s="81" t="str">
        <f>VLOOKUP(A149,KSK线束BOM明细!D:N,2,0)</f>
        <v>HVC2P63-02线束密封圈 白色</v>
      </c>
      <c r="C149" s="73">
        <f>SUMIFS(KSK线束BOM明细!K:K,KSK线束BOM明细!D:D,A149)</f>
        <v>3</v>
      </c>
      <c r="D149" s="81" t="str">
        <f>VLOOKUP(A149,KSK线束BOM明细!D:N,9,0)</f>
        <v>PCS</v>
      </c>
      <c r="E149" s="81"/>
      <c r="F149" s="81"/>
      <c r="G149" s="81"/>
      <c r="H149" s="81" t="str">
        <f>VLOOKUP(A149,KSK线束BOM明细!D:N,10,0)</f>
        <v>安费诺</v>
      </c>
      <c r="I149" s="81"/>
      <c r="J149" s="73" t="str">
        <f>VLOOKUP(A149,KSK线束BOM明细!D:N,4,0)</f>
        <v>A02105128</v>
      </c>
      <c r="K149" s="361" t="str">
        <f>VLOOKUP(A149,KSK线束BOM明细!D:N,11,0)</f>
        <v>客户指定</v>
      </c>
    </row>
    <row r="150" ht="16.5" spans="1:11">
      <c r="A150" s="26" t="s">
        <v>213</v>
      </c>
      <c r="B150" s="81" t="str">
        <f>VLOOKUP(A150,KSK线束BOM明细!D:N,2,0)</f>
        <v>HVC2P63插头06非屏蔽线卡 紫色</v>
      </c>
      <c r="C150" s="73">
        <f>SUMIFS(KSK线束BOM明细!K:K,KSK线束BOM明细!D:D,A150)</f>
        <v>3</v>
      </c>
      <c r="D150" s="81" t="str">
        <f>VLOOKUP(A150,KSK线束BOM明细!D:N,9,0)</f>
        <v>PCS</v>
      </c>
      <c r="E150" s="81"/>
      <c r="F150" s="81"/>
      <c r="G150" s="81"/>
      <c r="H150" s="81" t="str">
        <f>VLOOKUP(A150,KSK线束BOM明细!D:N,10,0)</f>
        <v>安费诺</v>
      </c>
      <c r="I150" s="81"/>
      <c r="J150" s="73" t="str">
        <f>VLOOKUP(A150,KSK线束BOM明细!D:N,4,0)</f>
        <v>A02105123</v>
      </c>
      <c r="K150" s="361" t="str">
        <f>VLOOKUP(A150,KSK线束BOM明细!D:N,11,0)</f>
        <v>客户指定</v>
      </c>
    </row>
    <row r="151" ht="16.5" spans="1:11">
      <c r="A151" s="26" t="s">
        <v>214</v>
      </c>
      <c r="B151" s="81" t="str">
        <f>VLOOKUP(A151,KSK线束BOM明细!D:N,2,0)</f>
        <v>HVC2P63插头06非屏蔽后盖 紫色</v>
      </c>
      <c r="C151" s="73">
        <f>SUMIFS(KSK线束BOM明细!K:K,KSK线束BOM明细!D:D,A151)</f>
        <v>3</v>
      </c>
      <c r="D151" s="81" t="str">
        <f>VLOOKUP(A151,KSK线束BOM明细!D:N,9,0)</f>
        <v>PCS</v>
      </c>
      <c r="E151" s="81"/>
      <c r="F151" s="81"/>
      <c r="G151" s="81"/>
      <c r="H151" s="81" t="str">
        <f>VLOOKUP(A151,KSK线束BOM明细!D:N,10,0)</f>
        <v>安费诺</v>
      </c>
      <c r="I151" s="81"/>
      <c r="J151" s="73" t="str">
        <f>VLOOKUP(A151,KSK线束BOM明细!D:N,4,0)</f>
        <v>A02105126</v>
      </c>
      <c r="K151" s="361" t="str">
        <f>VLOOKUP(A151,KSK线束BOM明细!D:N,11,0)</f>
        <v>客户指定</v>
      </c>
    </row>
    <row r="152" ht="16.5" spans="1:11">
      <c r="A152" s="25" t="s">
        <v>215</v>
      </c>
      <c r="B152" s="81" t="str">
        <f>VLOOKUP(A152,KSK线束BOM明细!D:N,2,0)</f>
        <v>AC接地端子</v>
      </c>
      <c r="C152" s="73">
        <f>SUMIFS(KSK线束BOM明细!K:K,KSK线束BOM明细!D:D,A152)</f>
        <v>3</v>
      </c>
      <c r="D152" s="81" t="str">
        <f>VLOOKUP(A152,KSK线束BOM明细!D:N,9,0)</f>
        <v>PCS</v>
      </c>
      <c r="E152" s="81"/>
      <c r="F152" s="81"/>
      <c r="G152" s="81"/>
      <c r="H152" s="81" t="str">
        <f>VLOOKUP(A152,KSK线束BOM明细!D:N,10,0)</f>
        <v>丰迪</v>
      </c>
      <c r="I152" s="81"/>
      <c r="J152" s="73" t="str">
        <f>VLOOKUP(A152,KSK线束BOM明细!D:N,4,0)</f>
        <v>A03103446</v>
      </c>
      <c r="K152" s="361" t="str">
        <f>VLOOKUP(A152,KSK线束BOM明细!D:N,11,0)</f>
        <v>★</v>
      </c>
    </row>
    <row r="153" ht="16.5" spans="1:11">
      <c r="A153" s="25" t="s">
        <v>216</v>
      </c>
      <c r="B153" s="81" t="str">
        <f>VLOOKUP(A153,KSK线束BOM明细!D:N,2,0)</f>
        <v>DC接地端子</v>
      </c>
      <c r="C153" s="73">
        <f>SUMIFS(KSK线束BOM明细!K:K,KSK线束BOM明细!D:D,A153)</f>
        <v>3</v>
      </c>
      <c r="D153" s="81" t="str">
        <f>VLOOKUP(A153,KSK线束BOM明细!D:N,9,0)</f>
        <v>PCS</v>
      </c>
      <c r="E153" s="81"/>
      <c r="F153" s="81"/>
      <c r="G153" s="81"/>
      <c r="H153" s="81" t="str">
        <f>VLOOKUP(A153,KSK线束BOM明细!D:N,10,0)</f>
        <v>丰迪</v>
      </c>
      <c r="I153" s="81"/>
      <c r="J153" s="73" t="str">
        <f>VLOOKUP(A153,KSK线束BOM明细!D:N,4,0)</f>
        <v>A03101932</v>
      </c>
      <c r="K153" s="361" t="str">
        <f>VLOOKUP(A153,KSK线束BOM明细!D:N,11,0)</f>
        <v>★</v>
      </c>
    </row>
    <row r="154" ht="16.5" spans="1:11">
      <c r="A154" s="24" t="s">
        <v>217</v>
      </c>
      <c r="B154" s="81" t="str">
        <f>VLOOKUP(A154,KSK线束BOM明细!D:N,2,0)</f>
        <v>带胶-热缩管-黑色</v>
      </c>
      <c r="C154" s="73">
        <f>SUMIFS(KSK线束BOM明细!K:K,KSK线束BOM明细!D:D,A154)</f>
        <v>6</v>
      </c>
      <c r="D154" s="81" t="str">
        <f>VLOOKUP(A154,KSK线束BOM明细!D:N,9,0)</f>
        <v>PCS</v>
      </c>
      <c r="E154" s="81"/>
      <c r="F154" s="81"/>
      <c r="G154" s="81"/>
      <c r="H154" s="81" t="str">
        <f>VLOOKUP(A154,KSK线束BOM明细!D:N,10,0)</f>
        <v>长春海达</v>
      </c>
      <c r="I154" s="81"/>
      <c r="J154" s="73" t="str">
        <f>VLOOKUP(A154,KSK线束BOM明细!D:N,4,0)</f>
        <v>A04102221</v>
      </c>
      <c r="K154" s="361" t="str">
        <f>VLOOKUP(A154,KSK线束BOM明细!D:N,11,0)</f>
        <v>★</v>
      </c>
    </row>
    <row r="155" ht="16.5" spans="1:11">
      <c r="A155" s="43" t="s">
        <v>218</v>
      </c>
      <c r="B155" s="81" t="str">
        <f>VLOOKUP(A155,KSK线束BOM明细!D:N,2,0)</f>
        <v>带胶-热缩管-透明</v>
      </c>
      <c r="C155" s="73">
        <f>SUMIFS(KSK线束BOM明细!K:K,KSK线束BOM明细!D:D,A155)</f>
        <v>3</v>
      </c>
      <c r="D155" s="81" t="str">
        <f>VLOOKUP(A155,KSK线束BOM明细!D:N,9,0)</f>
        <v>PCS</v>
      </c>
      <c r="E155" s="81"/>
      <c r="F155" s="81"/>
      <c r="G155" s="81"/>
      <c r="H155" s="81" t="str">
        <f>VLOOKUP(A155,KSK线束BOM明细!D:N,10,0)</f>
        <v>双宇</v>
      </c>
      <c r="I155" s="81"/>
      <c r="J155" s="73" t="str">
        <f>VLOOKUP(A155,KSK线束BOM明细!D:N,4,0)</f>
        <v>A04101758</v>
      </c>
      <c r="K155" s="361" t="str">
        <f>VLOOKUP(A155,KSK线束BOM明细!D:N,11,0)</f>
        <v>★</v>
      </c>
    </row>
    <row r="156" ht="16.5" spans="1:11">
      <c r="A156" s="49" t="s">
        <v>219</v>
      </c>
      <c r="B156" s="81" t="str">
        <f>VLOOKUP(A156,KSK线束BOM明细!D:N,2,0)</f>
        <v>120mm²单芯非屏蔽铝导线</v>
      </c>
      <c r="C156" s="73">
        <f>SUMIFS(KSK线束BOM明细!K:K,KSK线束BOM明细!D:D,A156)</f>
        <v>8.44</v>
      </c>
      <c r="D156" s="81" t="str">
        <f>VLOOKUP(A156,KSK线束BOM明细!D:N,9,0)</f>
        <v>M</v>
      </c>
      <c r="E156" s="81"/>
      <c r="F156" s="81"/>
      <c r="G156" s="81"/>
      <c r="H156" s="81" t="str">
        <f>VLOOKUP(A156,KSK线束BOM明细!D:N,10,0)</f>
        <v>鑫宏业</v>
      </c>
      <c r="I156" s="81"/>
      <c r="J156" s="73" t="str">
        <f>VLOOKUP(A156,KSK线束BOM明细!D:N,4,0)</f>
        <v>A01101891</v>
      </c>
      <c r="K156" s="361" t="str">
        <f>VLOOKUP(A156,KSK线束BOM明细!D:N,11,0)</f>
        <v>★</v>
      </c>
    </row>
    <row r="157" ht="16.5" spans="1:11">
      <c r="A157" s="49" t="s">
        <v>220</v>
      </c>
      <c r="B157" s="81" t="str">
        <f>VLOOKUP(A157,KSK线束BOM明细!D:N,2,0)</f>
        <v>6mm²单芯非屏蔽铝导线</v>
      </c>
      <c r="C157" s="73">
        <f>SUMIFS(KSK线束BOM明细!K:K,KSK线束BOM明细!D:D,A157)</f>
        <v>8.58</v>
      </c>
      <c r="D157" s="81" t="str">
        <f>VLOOKUP(A157,KSK线束BOM明细!D:N,9,0)</f>
        <v>M</v>
      </c>
      <c r="E157" s="81"/>
      <c r="F157" s="81"/>
      <c r="G157" s="81"/>
      <c r="H157" s="81" t="str">
        <f>VLOOKUP(A157,KSK线束BOM明细!D:N,10,0)</f>
        <v>鑫宏业</v>
      </c>
      <c r="I157" s="81"/>
      <c r="J157" s="73" t="str">
        <f>VLOOKUP(A157,KSK线束BOM明细!D:N,4,0)</f>
        <v>A01103404</v>
      </c>
      <c r="K157" s="361" t="str">
        <f>VLOOKUP(A157,KSK线束BOM明细!D:N,11,0)</f>
        <v>★</v>
      </c>
    </row>
    <row r="158" ht="16.5" spans="1:11">
      <c r="A158" s="51" t="s">
        <v>221</v>
      </c>
      <c r="B158" s="81" t="str">
        <f>VLOOKUP(A158,KSK线束BOM明细!D:N,2,0)</f>
        <v>6mm²单芯铜导线</v>
      </c>
      <c r="C158" s="73">
        <f>SUMIFS(KSK线束BOM明细!K:K,KSK线束BOM明细!D:D,A158)</f>
        <v>0.78</v>
      </c>
      <c r="D158" s="81" t="str">
        <f>VLOOKUP(A158,KSK线束BOM明细!D:N,9,0)</f>
        <v>M</v>
      </c>
      <c r="E158" s="81"/>
      <c r="F158" s="81"/>
      <c r="G158" s="81"/>
      <c r="H158" s="81" t="str">
        <f>VLOOKUP(A158,KSK线束BOM明细!D:N,10,0)</f>
        <v>鑫宏业</v>
      </c>
      <c r="I158" s="81"/>
      <c r="J158" s="73" t="str">
        <f>VLOOKUP(A158,KSK线束BOM明细!D:N,4,0)</f>
        <v>A01102926</v>
      </c>
      <c r="K158" s="361" t="str">
        <f>VLOOKUP(A158,KSK线束BOM明细!D:N,11,0)</f>
        <v>★</v>
      </c>
    </row>
    <row r="159" ht="16.5" spans="1:11">
      <c r="A159" s="51" t="s">
        <v>222</v>
      </c>
      <c r="B159" s="81" t="str">
        <f>VLOOKUP(A159,KSK线束BOM明细!D:N,2,0)</f>
        <v>5mm²单芯铜导线</v>
      </c>
      <c r="C159" s="73">
        <f>SUMIFS(KSK线束BOM明细!K:K,KSK线束BOM明细!D:D,A159)</f>
        <v>0.75</v>
      </c>
      <c r="D159" s="81" t="str">
        <f>VLOOKUP(A159,KSK线束BOM明细!D:N,9,0)</f>
        <v>M</v>
      </c>
      <c r="E159" s="81"/>
      <c r="F159" s="81"/>
      <c r="G159" s="81"/>
      <c r="H159" s="81" t="str">
        <f>VLOOKUP(A159,KSK线束BOM明细!D:N,10,0)</f>
        <v>鑫宏业</v>
      </c>
      <c r="I159" s="81"/>
      <c r="J159" s="73" t="str">
        <f>VLOOKUP(A159,KSK线束BOM明细!D:N,4,0)</f>
        <v>A01103405</v>
      </c>
      <c r="K159" s="361" t="str">
        <f>VLOOKUP(A159,KSK线束BOM明细!D:N,11,0)</f>
        <v>★</v>
      </c>
    </row>
    <row r="160" ht="16.5" spans="1:11">
      <c r="A160" s="14" t="s">
        <v>223</v>
      </c>
      <c r="B160" s="81" t="str">
        <f>VLOOKUP(A160,KSK线束BOM明细!D:N,2,0)</f>
        <v>0.5低压导线</v>
      </c>
      <c r="C160" s="73">
        <f>SUMIFS(KSK线束BOM明细!K:K,KSK线束BOM明细!D:D,A160)</f>
        <v>1.68</v>
      </c>
      <c r="D160" s="81" t="str">
        <f>VLOOKUP(A160,KSK线束BOM明细!D:N,9,0)</f>
        <v>M</v>
      </c>
      <c r="E160" s="81"/>
      <c r="F160" s="81"/>
      <c r="G160" s="81"/>
      <c r="H160" s="81" t="str">
        <f>VLOOKUP(A160,KSK线束BOM明细!D:N,10,0)</f>
        <v>福斯</v>
      </c>
      <c r="I160" s="81"/>
      <c r="J160" s="73" t="str">
        <f>VLOOKUP(A160,KSK线束BOM明细!D:N,4,0)</f>
        <v>A01011830</v>
      </c>
      <c r="K160" s="361" t="str">
        <f>VLOOKUP(A160,KSK线束BOM明细!D:N,11,0)</f>
        <v>★</v>
      </c>
    </row>
    <row r="161" ht="16.5" spans="1:11">
      <c r="A161" s="14" t="s">
        <v>224</v>
      </c>
      <c r="B161" s="81" t="str">
        <f>VLOOKUP(A161,KSK线束BOM明细!D:N,2,0)</f>
        <v>0.5低压导线</v>
      </c>
      <c r="C161" s="73">
        <f>SUMIFS(KSK线束BOM明细!K:K,KSK线束BOM明细!D:D,A161)</f>
        <v>1.53</v>
      </c>
      <c r="D161" s="81" t="str">
        <f>VLOOKUP(A161,KSK线束BOM明细!D:N,9,0)</f>
        <v>M</v>
      </c>
      <c r="E161" s="81"/>
      <c r="F161" s="81"/>
      <c r="G161" s="81"/>
      <c r="H161" s="81" t="str">
        <f>VLOOKUP(A161,KSK线束BOM明细!D:N,10,0)</f>
        <v>福斯</v>
      </c>
      <c r="I161" s="81"/>
      <c r="J161" s="73" t="str">
        <f>VLOOKUP(A161,KSK线束BOM明细!D:N,4,0)</f>
        <v>A01011832</v>
      </c>
      <c r="K161" s="361" t="str">
        <f>VLOOKUP(A161,KSK线束BOM明细!D:N,11,0)</f>
        <v>★</v>
      </c>
    </row>
    <row r="162" ht="16.5" spans="1:11">
      <c r="A162" s="14" t="s">
        <v>225</v>
      </c>
      <c r="B162" s="81" t="str">
        <f>VLOOKUP(A162,KSK线束BOM明细!D:N,2,0)</f>
        <v>0.5低压导线</v>
      </c>
      <c r="C162" s="73">
        <f>SUMIFS(KSK线束BOM明细!K:K,KSK线束BOM明细!D:D,A162)</f>
        <v>1.53</v>
      </c>
      <c r="D162" s="81" t="str">
        <f>VLOOKUP(A162,KSK线束BOM明细!D:N,9,0)</f>
        <v>M</v>
      </c>
      <c r="E162" s="81"/>
      <c r="F162" s="81"/>
      <c r="G162" s="81"/>
      <c r="H162" s="81" t="str">
        <f>VLOOKUP(A162,KSK线束BOM明细!D:N,10,0)</f>
        <v>福斯</v>
      </c>
      <c r="I162" s="81"/>
      <c r="J162" s="73" t="str">
        <f>VLOOKUP(A162,KSK线束BOM明细!D:N,4,0)</f>
        <v>A01011805</v>
      </c>
      <c r="K162" s="361" t="str">
        <f>VLOOKUP(A162,KSK线束BOM明细!D:N,11,0)</f>
        <v>★</v>
      </c>
    </row>
    <row r="163" ht="16.5" spans="1:11">
      <c r="A163" s="14" t="s">
        <v>226</v>
      </c>
      <c r="B163" s="81" t="str">
        <f>VLOOKUP(A163,KSK线束BOM明细!D:N,2,0)</f>
        <v>0.5低压导线</v>
      </c>
      <c r="C163" s="73">
        <f>SUMIFS(KSK线束BOM明细!K:K,KSK线束BOM明细!D:D,A163)</f>
        <v>1.53</v>
      </c>
      <c r="D163" s="81" t="str">
        <f>VLOOKUP(A163,KSK线束BOM明细!D:N,9,0)</f>
        <v>M</v>
      </c>
      <c r="E163" s="81"/>
      <c r="F163" s="81"/>
      <c r="G163" s="81"/>
      <c r="H163" s="81" t="str">
        <f>VLOOKUP(A163,KSK线束BOM明细!D:N,10,0)</f>
        <v>福斯</v>
      </c>
      <c r="I163" s="81"/>
      <c r="J163" s="73" t="str">
        <f>VLOOKUP(A163,KSK线束BOM明细!D:N,4,0)</f>
        <v>A01011755</v>
      </c>
      <c r="K163" s="361" t="str">
        <f>VLOOKUP(A163,KSK线束BOM明细!D:N,11,0)</f>
        <v>★</v>
      </c>
    </row>
    <row r="164" ht="16.5" spans="1:11">
      <c r="A164" s="14" t="s">
        <v>227</v>
      </c>
      <c r="B164" s="81" t="str">
        <f>VLOOKUP(A164,KSK线束BOM明细!D:N,2,0)</f>
        <v>0.5低压导线</v>
      </c>
      <c r="C164" s="73">
        <f>SUMIFS(KSK线束BOM明细!K:K,KSK线束BOM明细!D:D,A164)</f>
        <v>3</v>
      </c>
      <c r="D164" s="81" t="str">
        <f>VLOOKUP(A164,KSK线束BOM明细!D:N,9,0)</f>
        <v>M</v>
      </c>
      <c r="E164" s="81"/>
      <c r="F164" s="81"/>
      <c r="G164" s="81"/>
      <c r="H164" s="81" t="str">
        <f>VLOOKUP(A164,KSK线束BOM明细!D:N,10,0)</f>
        <v>福斯</v>
      </c>
      <c r="I164" s="81"/>
      <c r="J164" s="73" t="str">
        <f>VLOOKUP(A164,KSK线束BOM明细!D:N,4,0)</f>
        <v>A01011796</v>
      </c>
      <c r="K164" s="361" t="str">
        <f>VLOOKUP(A164,KSK线束BOM明细!D:N,11,0)</f>
        <v>★</v>
      </c>
    </row>
    <row r="165" ht="16.5" spans="1:11">
      <c r="A165" s="14" t="s">
        <v>228</v>
      </c>
      <c r="B165" s="81" t="str">
        <f>VLOOKUP(A165,KSK线束BOM明细!D:N,2,0)</f>
        <v>0.5低压导线</v>
      </c>
      <c r="C165" s="73">
        <f>SUMIFS(KSK线束BOM明细!K:K,KSK线束BOM明细!D:D,A165)</f>
        <v>1.53</v>
      </c>
      <c r="D165" s="81" t="str">
        <f>VLOOKUP(A165,KSK线束BOM明细!D:N,9,0)</f>
        <v>M</v>
      </c>
      <c r="E165" s="81"/>
      <c r="F165" s="81"/>
      <c r="G165" s="81"/>
      <c r="H165" s="81" t="str">
        <f>VLOOKUP(A165,KSK线束BOM明细!D:N,10,0)</f>
        <v>福斯</v>
      </c>
      <c r="I165" s="81"/>
      <c r="J165" s="73" t="str">
        <f>VLOOKUP(A165,KSK线束BOM明细!D:N,4,0)</f>
        <v>A01011808</v>
      </c>
      <c r="K165" s="361" t="str">
        <f>VLOOKUP(A165,KSK线束BOM明细!D:N,11,0)</f>
        <v>★</v>
      </c>
    </row>
    <row r="166" ht="16.5" spans="1:11">
      <c r="A166" s="14" t="s">
        <v>229</v>
      </c>
      <c r="B166" s="81" t="str">
        <f>VLOOKUP(A166,KSK线束BOM明细!D:N,2,0)</f>
        <v>0.5低压导线</v>
      </c>
      <c r="C166" s="73">
        <f>SUMIFS(KSK线束BOM明细!K:K,KSK线束BOM明细!D:D,A166)</f>
        <v>1.68</v>
      </c>
      <c r="D166" s="81" t="str">
        <f>VLOOKUP(A166,KSK线束BOM明细!D:N,9,0)</f>
        <v>M</v>
      </c>
      <c r="E166" s="81"/>
      <c r="F166" s="81"/>
      <c r="G166" s="81"/>
      <c r="H166" s="81" t="str">
        <f>VLOOKUP(A166,KSK线束BOM明细!D:N,10,0)</f>
        <v>福斯</v>
      </c>
      <c r="I166" s="81"/>
      <c r="J166" s="73" t="str">
        <f>VLOOKUP(A166,KSK线束BOM明细!D:N,4,0)</f>
        <v>A01011774</v>
      </c>
      <c r="K166" s="361" t="str">
        <f>VLOOKUP(A166,KSK线束BOM明细!D:N,11,0)</f>
        <v>★</v>
      </c>
    </row>
    <row r="167" ht="16.5" spans="1:11">
      <c r="A167" s="14" t="s">
        <v>230</v>
      </c>
      <c r="B167" s="81" t="str">
        <f>VLOOKUP(A167,KSK线束BOM明细!D:N,2,0)</f>
        <v>0.5低压导线</v>
      </c>
      <c r="C167" s="73">
        <f>SUMIFS(KSK线束BOM明细!K:K,KSK线束BOM明细!D:D,A167)</f>
        <v>1.68</v>
      </c>
      <c r="D167" s="81" t="str">
        <f>VLOOKUP(A167,KSK线束BOM明细!D:N,9,0)</f>
        <v>M</v>
      </c>
      <c r="E167" s="81"/>
      <c r="F167" s="81"/>
      <c r="G167" s="81"/>
      <c r="H167" s="81" t="str">
        <f>VLOOKUP(A167,KSK线束BOM明细!D:N,10,0)</f>
        <v>福斯</v>
      </c>
      <c r="I167" s="81"/>
      <c r="J167" s="73" t="str">
        <f>VLOOKUP(A167,KSK线束BOM明细!D:N,4,0)</f>
        <v>A01011749</v>
      </c>
      <c r="K167" s="361" t="str">
        <f>VLOOKUP(A167,KSK线束BOM明细!D:N,11,0)</f>
        <v>★</v>
      </c>
    </row>
    <row r="168" ht="16.5" spans="1:11">
      <c r="A168" s="14" t="s">
        <v>231</v>
      </c>
      <c r="B168" s="81" t="str">
        <f>VLOOKUP(A168,KSK线束BOM明细!D:N,2,0)</f>
        <v>0.5低压导线</v>
      </c>
      <c r="C168" s="73">
        <f>SUMIFS(KSK线束BOM明细!K:K,KSK线束BOM明细!D:D,A168)</f>
        <v>1.68</v>
      </c>
      <c r="D168" s="81" t="str">
        <f>VLOOKUP(A168,KSK线束BOM明细!D:N,9,0)</f>
        <v>M</v>
      </c>
      <c r="E168" s="81"/>
      <c r="F168" s="81"/>
      <c r="G168" s="81"/>
      <c r="H168" s="81" t="str">
        <f>VLOOKUP(A168,KSK线束BOM明细!D:N,10,0)</f>
        <v>福斯</v>
      </c>
      <c r="I168" s="81"/>
      <c r="J168" s="73" t="str">
        <f>VLOOKUP(A168,KSK线束BOM明细!D:N,4,0)</f>
        <v>A01011771</v>
      </c>
      <c r="K168" s="361" t="str">
        <f>VLOOKUP(A168,KSK线束BOM明细!D:N,11,0)</f>
        <v>★</v>
      </c>
    </row>
    <row r="169" ht="16.5" spans="1:11">
      <c r="A169" s="14" t="s">
        <v>232</v>
      </c>
      <c r="B169" s="81" t="str">
        <f>VLOOKUP(A169,KSK线束BOM明细!D:N,2,0)</f>
        <v>0.5低压导线</v>
      </c>
      <c r="C169" s="73">
        <f>SUMIFS(KSK线束BOM明细!K:K,KSK线束BOM明细!D:D,A169)</f>
        <v>1.68</v>
      </c>
      <c r="D169" s="81" t="str">
        <f>VLOOKUP(A169,KSK线束BOM明细!D:N,9,0)</f>
        <v>M</v>
      </c>
      <c r="E169" s="81"/>
      <c r="F169" s="81"/>
      <c r="G169" s="81"/>
      <c r="H169" s="81" t="str">
        <f>VLOOKUP(A169,KSK线束BOM明细!D:N,10,0)</f>
        <v>福斯</v>
      </c>
      <c r="I169" s="81"/>
      <c r="J169" s="73" t="str">
        <f>VLOOKUP(A169,KSK线束BOM明细!D:N,4,0)</f>
        <v>A01011792</v>
      </c>
      <c r="K169" s="361" t="str">
        <f>VLOOKUP(A169,KSK线束BOM明细!D:N,11,0)</f>
        <v>★</v>
      </c>
    </row>
    <row r="170" ht="16.5" spans="1:11">
      <c r="A170" s="14" t="s">
        <v>233</v>
      </c>
      <c r="B170" s="81" t="str">
        <f>VLOOKUP(A170,KSK线束BOM明细!D:N,2,0)</f>
        <v>0.5低压导线</v>
      </c>
      <c r="C170" s="73">
        <f>SUMIFS(KSK线束BOM明细!K:K,KSK线束BOM明细!D:D,A170)</f>
        <v>1.68</v>
      </c>
      <c r="D170" s="81" t="str">
        <f>VLOOKUP(A170,KSK线束BOM明细!D:N,9,0)</f>
        <v>M</v>
      </c>
      <c r="E170" s="81"/>
      <c r="F170" s="81"/>
      <c r="G170" s="81"/>
      <c r="H170" s="81" t="str">
        <f>VLOOKUP(A170,KSK线束BOM明细!D:N,10,0)</f>
        <v>福斯</v>
      </c>
      <c r="I170" s="81"/>
      <c r="J170" s="73" t="str">
        <f>VLOOKUP(A170,KSK线束BOM明细!D:N,4,0)</f>
        <v>A01011769</v>
      </c>
      <c r="K170" s="361" t="str">
        <f>VLOOKUP(A170,KSK线束BOM明细!D:N,11,0)</f>
        <v>★</v>
      </c>
    </row>
    <row r="171" ht="16.5" spans="1:11">
      <c r="A171" s="14" t="s">
        <v>234</v>
      </c>
      <c r="B171" s="81" t="str">
        <f>VLOOKUP(A171,KSK线束BOM明细!D:N,2,0)</f>
        <v>0.5低压导线</v>
      </c>
      <c r="C171" s="73">
        <f>SUMIFS(KSK线束BOM明细!K:K,KSK线束BOM明细!D:D,A171)</f>
        <v>1.68</v>
      </c>
      <c r="D171" s="81" t="str">
        <f>VLOOKUP(A171,KSK线束BOM明细!D:N,9,0)</f>
        <v>M</v>
      </c>
      <c r="E171" s="81"/>
      <c r="F171" s="81"/>
      <c r="G171" s="81"/>
      <c r="H171" s="81" t="str">
        <f>VLOOKUP(A171,KSK线束BOM明细!D:N,10,0)</f>
        <v>福斯</v>
      </c>
      <c r="I171" s="81"/>
      <c r="J171" s="73" t="str">
        <f>VLOOKUP(A171,KSK线束BOM明细!D:N,4,0)</f>
        <v>A01011754</v>
      </c>
      <c r="K171" s="361" t="str">
        <f>VLOOKUP(A171,KSK线束BOM明细!D:N,11,0)</f>
        <v>★</v>
      </c>
    </row>
    <row r="172" ht="16.5" spans="1:11">
      <c r="A172" s="14" t="s">
        <v>235</v>
      </c>
      <c r="B172" s="81" t="str">
        <f>VLOOKUP(A172,KSK线束BOM明细!D:N,2,0)</f>
        <v>0.5低压导线</v>
      </c>
      <c r="C172" s="73">
        <f>SUMIFS(KSK线束BOM明细!K:K,KSK线束BOM明细!D:D,A172)</f>
        <v>1.68</v>
      </c>
      <c r="D172" s="81" t="str">
        <f>VLOOKUP(A172,KSK线束BOM明细!D:N,9,0)</f>
        <v>M</v>
      </c>
      <c r="E172" s="81"/>
      <c r="F172" s="81"/>
      <c r="G172" s="81"/>
      <c r="H172" s="81" t="str">
        <f>VLOOKUP(A172,KSK线束BOM明细!D:N,10,0)</f>
        <v>福斯</v>
      </c>
      <c r="I172" s="81"/>
      <c r="J172" s="73" t="str">
        <f>VLOOKUP(A172,KSK线束BOM明细!D:N,4,0)</f>
        <v>A01011780</v>
      </c>
      <c r="K172" s="361" t="str">
        <f>VLOOKUP(A172,KSK线束BOM明细!D:N,11,0)</f>
        <v>★</v>
      </c>
    </row>
    <row r="173" ht="16.5" spans="1:11">
      <c r="A173" s="14" t="s">
        <v>236</v>
      </c>
      <c r="B173" s="81" t="str">
        <f>VLOOKUP(A173,KSK线束BOM明细!D:N,2,0)</f>
        <v>0.5低压导线</v>
      </c>
      <c r="C173" s="73">
        <f>SUMIFS(KSK线束BOM明细!K:K,KSK线束BOM明细!D:D,A173)</f>
        <v>1.53</v>
      </c>
      <c r="D173" s="81" t="str">
        <f>VLOOKUP(A173,KSK线束BOM明细!D:N,9,0)</f>
        <v>M</v>
      </c>
      <c r="E173" s="81"/>
      <c r="F173" s="81"/>
      <c r="G173" s="81"/>
      <c r="H173" s="81" t="str">
        <f>VLOOKUP(A173,KSK线束BOM明细!D:N,10,0)</f>
        <v>福斯</v>
      </c>
      <c r="I173" s="81"/>
      <c r="J173" s="73" t="str">
        <f>VLOOKUP(A173,KSK线束BOM明细!D:N,4,0)</f>
        <v>A01011786</v>
      </c>
      <c r="K173" s="361" t="str">
        <f>VLOOKUP(A173,KSK线束BOM明细!D:N,11,0)</f>
        <v>★</v>
      </c>
    </row>
    <row r="174" ht="16.5" spans="1:11">
      <c r="A174" s="14" t="s">
        <v>237</v>
      </c>
      <c r="B174" s="81" t="str">
        <f>VLOOKUP(A174,KSK线束BOM明细!D:N,2,0)</f>
        <v>0.5低压导线</v>
      </c>
      <c r="C174" s="73">
        <f>SUMIFS(KSK线束BOM明细!K:K,KSK线束BOM明细!D:D,A174)</f>
        <v>1.53</v>
      </c>
      <c r="D174" s="81" t="str">
        <f>VLOOKUP(A174,KSK线束BOM明细!D:N,9,0)</f>
        <v>M</v>
      </c>
      <c r="E174" s="81"/>
      <c r="F174" s="81"/>
      <c r="G174" s="81"/>
      <c r="H174" s="81" t="str">
        <f>VLOOKUP(A174,KSK线束BOM明细!D:N,10,0)</f>
        <v>福斯</v>
      </c>
      <c r="I174" s="81"/>
      <c r="J174" s="73" t="str">
        <f>VLOOKUP(A174,KSK线束BOM明细!D:N,4,0)</f>
        <v>A01000221</v>
      </c>
      <c r="K174" s="361" t="str">
        <f>VLOOKUP(A174,KSK线束BOM明细!D:N,11,0)</f>
        <v>★</v>
      </c>
    </row>
    <row r="175" ht="16.5" spans="1:11">
      <c r="A175" s="14" t="s">
        <v>238</v>
      </c>
      <c r="B175" s="81" t="str">
        <f>VLOOKUP(A175,KSK线束BOM明细!D:N,2,0)</f>
        <v>0.5低压导线</v>
      </c>
      <c r="C175" s="73">
        <f>SUMIFS(KSK线束BOM明细!K:K,KSK线束BOM明细!D:D,A175)</f>
        <v>1.53</v>
      </c>
      <c r="D175" s="81" t="str">
        <f>VLOOKUP(A175,KSK线束BOM明细!D:N,9,0)</f>
        <v>M</v>
      </c>
      <c r="E175" s="81"/>
      <c r="F175" s="81"/>
      <c r="G175" s="81"/>
      <c r="H175" s="81" t="str">
        <f>VLOOKUP(A175,KSK线束BOM明细!D:N,10,0)</f>
        <v>福斯</v>
      </c>
      <c r="I175" s="81"/>
      <c r="J175" s="73" t="str">
        <f>VLOOKUP(A175,KSK线束BOM明细!D:N,4,0)</f>
        <v>A01011813</v>
      </c>
      <c r="K175" s="361" t="str">
        <f>VLOOKUP(A175,KSK线束BOM明细!D:N,11,0)</f>
        <v>★</v>
      </c>
    </row>
    <row r="176" ht="16.5" spans="1:11">
      <c r="A176" s="27" t="s">
        <v>239</v>
      </c>
      <c r="B176" s="81" t="str">
        <f>VLOOKUP(A176,KSK线束BOM明细!D:N,2,0)</f>
        <v>10OR橙色波纹管</v>
      </c>
      <c r="C176" s="73">
        <f>SUMIFS(KSK线束BOM明细!K:K,KSK线束BOM明细!D:D,A176)</f>
        <v>3.6</v>
      </c>
      <c r="D176" s="81" t="str">
        <f>VLOOKUP(A176,KSK线束BOM明细!D:N,9,0)</f>
        <v>M</v>
      </c>
      <c r="E176" s="81"/>
      <c r="F176" s="81"/>
      <c r="G176" s="81"/>
      <c r="H176" s="81" t="str">
        <f>VLOOKUP(A176,KSK线束BOM明细!D:N,10,0)</f>
        <v>骏鼎达</v>
      </c>
      <c r="I176" s="81"/>
      <c r="J176" s="73" t="str">
        <f>VLOOKUP(A176,KSK线束BOM明细!D:N,4,0)</f>
        <v>A04102623</v>
      </c>
      <c r="K176" s="361" t="str">
        <f>VLOOKUP(A176,KSK线束BOM明细!D:N,11,0)</f>
        <v>★</v>
      </c>
    </row>
    <row r="177" ht="16.5" spans="1:11">
      <c r="A177" s="27" t="s">
        <v>240</v>
      </c>
      <c r="B177" s="81" t="str">
        <f>VLOOKUP(A177,KSK线束BOM明细!D:N,2,0)</f>
        <v>19OR橙色编织套管</v>
      </c>
      <c r="C177" s="73">
        <f>SUMIFS(KSK线束BOM明细!K:K,KSK线束BOM明细!D:D,A177)</f>
        <v>6.94</v>
      </c>
      <c r="D177" s="81" t="str">
        <f>VLOOKUP(A177,KSK线束BOM明细!D:N,9,0)</f>
        <v>M</v>
      </c>
      <c r="E177" s="81"/>
      <c r="F177" s="81"/>
      <c r="G177" s="81"/>
      <c r="H177" s="81" t="str">
        <f>VLOOKUP(A177,KSK线束BOM明细!D:N,10,0)</f>
        <v>骏鼎达</v>
      </c>
      <c r="I177" s="81"/>
      <c r="J177" s="73" t="str">
        <f>VLOOKUP(A177,KSK线束BOM明细!D:N,4,0)</f>
        <v>A04101671</v>
      </c>
      <c r="K177" s="361" t="str">
        <f>VLOOKUP(A177,KSK线束BOM明细!D:N,11,0)</f>
        <v>★</v>
      </c>
    </row>
    <row r="178" ht="16.5" spans="1:11">
      <c r="A178" s="67" t="s">
        <v>241</v>
      </c>
      <c r="B178" s="81" t="str">
        <f>VLOOKUP(A178,KSK线束BOM明细!D:N,2,0)</f>
        <v>黑色布基胶带</v>
      </c>
      <c r="C178" s="73">
        <f>SUMIFS(KSK线束BOM明细!K:K,KSK线束BOM明细!D:D,A178)</f>
        <v>4.98</v>
      </c>
      <c r="D178" s="81" t="str">
        <f>VLOOKUP(A178,KSK线束BOM明细!D:N,9,0)</f>
        <v>M</v>
      </c>
      <c r="E178" s="81"/>
      <c r="F178" s="81"/>
      <c r="G178" s="81"/>
      <c r="H178" s="81" t="str">
        <f>VLOOKUP(A178,KSK线束BOM明细!D:N,10,0)</f>
        <v>联益</v>
      </c>
      <c r="I178" s="81"/>
      <c r="J178" s="73" t="str">
        <f>VLOOKUP(A178,KSK线束BOM明细!D:N,4,0)</f>
        <v>A04030943</v>
      </c>
      <c r="K178" s="361" t="str">
        <f>VLOOKUP(A178,KSK线束BOM明细!D:N,11,0)</f>
        <v>★</v>
      </c>
    </row>
    <row r="179" ht="16.5" spans="1:11">
      <c r="A179" s="60" t="s">
        <v>242</v>
      </c>
      <c r="B179" s="81" t="str">
        <f>VLOOKUP(A179,KSK线束BOM明细!D:N,2,0)</f>
        <v>黑色PVC胶带</v>
      </c>
      <c r="C179" s="73">
        <f>SUMIFS(KSK线束BOM明细!K:K,KSK线束BOM明细!D:D,A179)</f>
        <v>4.5</v>
      </c>
      <c r="D179" s="81" t="str">
        <f>VLOOKUP(A179,KSK线束BOM明细!D:N,9,0)</f>
        <v>M</v>
      </c>
      <c r="E179" s="81"/>
      <c r="F179" s="81"/>
      <c r="G179" s="81"/>
      <c r="H179" s="81" t="str">
        <f>VLOOKUP(A179,KSK线束BOM明细!D:N,10,0)</f>
        <v>亚化</v>
      </c>
      <c r="I179" s="81"/>
      <c r="J179" s="73" t="str">
        <f>VLOOKUP(A179,KSK线束BOM明细!D:N,4,0)</f>
        <v>A04102407</v>
      </c>
      <c r="K179" s="361" t="str">
        <f>VLOOKUP(A179,KSK线束BOM明细!D:N,11,0)</f>
        <v>★</v>
      </c>
    </row>
    <row r="180" ht="16.5" spans="1:11">
      <c r="A180" s="103" t="s">
        <v>243</v>
      </c>
      <c r="B180" s="81" t="str">
        <f>VLOOKUP(A180,KSK线束BOM明细!D:N,2,0)</f>
        <v>防水泥</v>
      </c>
      <c r="C180" s="73">
        <f>SUMIFS(KSK线束BOM明细!K:K,KSK线束BOM明细!D:D,A180)</f>
        <v>9</v>
      </c>
      <c r="D180" s="81" t="str">
        <f>VLOOKUP(A180,KSK线束BOM明细!D:N,9,0)</f>
        <v>PCS</v>
      </c>
      <c r="E180" s="81"/>
      <c r="F180" s="81"/>
      <c r="G180" s="81"/>
      <c r="H180" s="81" t="str">
        <f>VLOOKUP(A180,KSK线束BOM明细!D:N,10,0)</f>
        <v>DSG</v>
      </c>
      <c r="I180" s="81"/>
      <c r="J180" s="73" t="str">
        <f>VLOOKUP(A180,KSK线束BOM明细!D:N,4,0)</f>
        <v>A04010396</v>
      </c>
      <c r="K180" s="361" t="str">
        <f>VLOOKUP(A180,KSK线束BOM明细!D:N,11,0)</f>
        <v>★</v>
      </c>
    </row>
    <row r="181" ht="16.5" spans="1:11">
      <c r="A181" s="76" t="s">
        <v>244</v>
      </c>
      <c r="B181" s="81" t="str">
        <f>VLOOKUP(A181,KSK线束BOM明细!D:N,2,0)</f>
        <v>塑料护板</v>
      </c>
      <c r="C181" s="73">
        <f>SUMIFS(KSK线束BOM明细!K:K,KSK线束BOM明细!D:D,A181)</f>
        <v>3</v>
      </c>
      <c r="D181" s="81" t="str">
        <f>VLOOKUP(A181,KSK线束BOM明细!D:N,9,0)</f>
        <v>PCS</v>
      </c>
      <c r="E181" s="81"/>
      <c r="F181" s="81"/>
      <c r="G181" s="81"/>
      <c r="H181" s="81" t="str">
        <f>VLOOKUP(A181,KSK线束BOM明细!D:N,10,0)</f>
        <v>上海程达</v>
      </c>
      <c r="I181" s="81"/>
      <c r="J181" s="73" t="str">
        <f>VLOOKUP(A181,KSK线束BOM明细!D:N,4,0)</f>
        <v>A06102153</v>
      </c>
      <c r="K181" s="361" t="str">
        <f>VLOOKUP(A181,KSK线束BOM明细!D:N,11,0)</f>
        <v>★</v>
      </c>
    </row>
    <row r="182" ht="16.5" spans="1:11">
      <c r="A182" s="68" t="s">
        <v>245</v>
      </c>
      <c r="B182" s="81" t="str">
        <f>VLOOKUP(A182,KSK线束BOM明细!D:N,2,0)</f>
        <v>金属支架</v>
      </c>
      <c r="C182" s="73">
        <f>SUMIFS(KSK线束BOM明细!K:K,KSK线束BOM明细!D:D,A182)</f>
        <v>3</v>
      </c>
      <c r="D182" s="81" t="str">
        <f>VLOOKUP(A182,KSK线束BOM明细!D:N,9,0)</f>
        <v>PCS</v>
      </c>
      <c r="E182" s="81"/>
      <c r="F182" s="81"/>
      <c r="G182" s="81"/>
      <c r="H182" s="81" t="str">
        <f>VLOOKUP(A182,KSK线束BOM明细!D:N,10,0)</f>
        <v>贵龙</v>
      </c>
      <c r="I182" s="81"/>
      <c r="J182" s="73" t="str">
        <f>VLOOKUP(A182,KSK线束BOM明细!D:N,4,0)</f>
        <v>A06102152</v>
      </c>
      <c r="K182" s="361" t="str">
        <f>VLOOKUP(A182,KSK线束BOM明细!D:N,11,0)</f>
        <v>★</v>
      </c>
    </row>
    <row r="183" ht="16.5" spans="1:11">
      <c r="A183" s="68" t="s">
        <v>246</v>
      </c>
      <c r="B183" s="81" t="str">
        <f>VLOOKUP(A183,KSK线束BOM明细!D:N,2,0)</f>
        <v>金属支架</v>
      </c>
      <c r="C183" s="73">
        <f>SUMIFS(KSK线束BOM明细!K:K,KSK线束BOM明细!D:D,A183)</f>
        <v>3</v>
      </c>
      <c r="D183" s="81" t="str">
        <f>VLOOKUP(A183,KSK线束BOM明细!D:N,9,0)</f>
        <v>PCS</v>
      </c>
      <c r="E183" s="81"/>
      <c r="F183" s="81"/>
      <c r="G183" s="81"/>
      <c r="H183" s="81" t="str">
        <f>VLOOKUP(A183,KSK线束BOM明细!D:N,10,0)</f>
        <v>贵龙</v>
      </c>
      <c r="I183" s="81"/>
      <c r="J183" s="73" t="str">
        <f>VLOOKUP(A183,KSK线束BOM明细!D:N,4,0)</f>
        <v>A06102151</v>
      </c>
      <c r="K183" s="361" t="str">
        <f>VLOOKUP(A183,KSK线束BOM明细!D:N,11,0)</f>
        <v>★</v>
      </c>
    </row>
    <row r="184" ht="16.5" spans="1:11">
      <c r="A184" s="68" t="s">
        <v>247</v>
      </c>
      <c r="B184" s="81" t="str">
        <f>VLOOKUP(A184,KSK线束BOM明细!D:N,2,0)</f>
        <v>金属支架</v>
      </c>
      <c r="C184" s="73">
        <f>SUMIFS(KSK线束BOM明细!K:K,KSK线束BOM明细!D:D,A184)</f>
        <v>3</v>
      </c>
      <c r="D184" s="81" t="str">
        <f>VLOOKUP(A184,KSK线束BOM明细!D:N,9,0)</f>
        <v>PCS</v>
      </c>
      <c r="E184" s="81"/>
      <c r="F184" s="81"/>
      <c r="G184" s="81"/>
      <c r="H184" s="81" t="str">
        <f>VLOOKUP(A184,KSK线束BOM明细!D:N,10,0)</f>
        <v>贵龙</v>
      </c>
      <c r="I184" s="81"/>
      <c r="J184" s="73" t="str">
        <f>VLOOKUP(A184,KSK线束BOM明细!D:N,4,0)</f>
        <v>A06102150</v>
      </c>
      <c r="K184" s="361" t="str">
        <f>VLOOKUP(A184,KSK线束BOM明细!D:N,11,0)</f>
        <v>★</v>
      </c>
    </row>
    <row r="185" ht="16.5" spans="1:11">
      <c r="A185" s="68" t="s">
        <v>248</v>
      </c>
      <c r="B185" s="81" t="str">
        <f>VLOOKUP(A185,KSK线束BOM明细!D:N,2,0)</f>
        <v>金属支架</v>
      </c>
      <c r="C185" s="73">
        <f>SUMIFS(KSK线束BOM明细!K:K,KSK线束BOM明细!D:D,A185)</f>
        <v>3</v>
      </c>
      <c r="D185" s="81" t="str">
        <f>VLOOKUP(A185,KSK线束BOM明细!D:N,9,0)</f>
        <v>PCS</v>
      </c>
      <c r="E185" s="81"/>
      <c r="F185" s="81"/>
      <c r="G185" s="81"/>
      <c r="H185" s="81" t="str">
        <f>VLOOKUP(A185,KSK线束BOM明细!D:N,10,0)</f>
        <v>华凯</v>
      </c>
      <c r="I185" s="81"/>
      <c r="J185" s="73" t="str">
        <f>VLOOKUP(A185,KSK线束BOM明细!D:N,4,0)</f>
        <v>A06102149</v>
      </c>
      <c r="K185" s="361" t="str">
        <f>VLOOKUP(A185,KSK线束BOM明细!D:N,11,0)</f>
        <v>★</v>
      </c>
    </row>
    <row r="186" ht="16.5" spans="1:11">
      <c r="A186" s="14" t="s">
        <v>249</v>
      </c>
      <c r="B186" s="81" t="str">
        <f>VLOOKUP(A186,KSK线束BOM明细!D:N,2,0)</f>
        <v>橡胶件</v>
      </c>
      <c r="C186" s="73">
        <f>SUMIFS(KSK线束BOM明细!K:K,KSK线束BOM明细!D:D,A186)</f>
        <v>9</v>
      </c>
      <c r="D186" s="81" t="str">
        <f>VLOOKUP(A186,KSK线束BOM明细!D:N,9,0)</f>
        <v>PCS</v>
      </c>
      <c r="E186" s="81"/>
      <c r="F186" s="81"/>
      <c r="G186" s="81"/>
      <c r="H186" s="81" t="str">
        <f>VLOOKUP(A186,KSK线束BOM明细!D:N,10,0)</f>
        <v>博昊</v>
      </c>
      <c r="I186" s="81"/>
      <c r="J186" s="73" t="str">
        <f>VLOOKUP(A186,KSK线束BOM明细!D:N,4,0)</f>
        <v>A04102665</v>
      </c>
      <c r="K186" s="361" t="str">
        <f>VLOOKUP(A186,KSK线束BOM明细!D:N,11,0)</f>
        <v>★</v>
      </c>
    </row>
    <row r="187" ht="16.5" spans="1:11">
      <c r="A187" s="14" t="s">
        <v>250</v>
      </c>
      <c r="B187" s="81" t="str">
        <f>VLOOKUP(A187,KSK线束BOM明细!D:N,2,0)</f>
        <v>橡胶件</v>
      </c>
      <c r="C187" s="73">
        <f>SUMIFS(KSK线束BOM明细!K:K,KSK线束BOM明细!D:D,A187)</f>
        <v>3</v>
      </c>
      <c r="D187" s="81" t="str">
        <f>VLOOKUP(A187,KSK线束BOM明细!D:N,9,0)</f>
        <v>PCS</v>
      </c>
      <c r="E187" s="81"/>
      <c r="F187" s="81"/>
      <c r="G187" s="81"/>
      <c r="H187" s="81" t="str">
        <f>VLOOKUP(A187,KSK线束BOM明细!D:N,10,0)</f>
        <v>博昊</v>
      </c>
      <c r="I187" s="81"/>
      <c r="J187" s="73" t="str">
        <f>VLOOKUP(A187,KSK线束BOM明细!D:N,4,0)</f>
        <v>A04102662</v>
      </c>
      <c r="K187" s="361" t="str">
        <f>VLOOKUP(A187,KSK线束BOM明细!D:N,11,0)</f>
        <v>★</v>
      </c>
    </row>
    <row r="188" ht="16.5" spans="1:11">
      <c r="A188" s="14" t="s">
        <v>251</v>
      </c>
      <c r="B188" s="81" t="str">
        <f>VLOOKUP(A188,KSK线束BOM明细!D:N,2,0)</f>
        <v>橡胶件</v>
      </c>
      <c r="C188" s="73">
        <f>SUMIFS(KSK线束BOM明细!K:K,KSK线束BOM明细!D:D,A188)</f>
        <v>3</v>
      </c>
      <c r="D188" s="81" t="str">
        <f>VLOOKUP(A188,KSK线束BOM明细!D:N,9,0)</f>
        <v>PCS</v>
      </c>
      <c r="E188" s="81"/>
      <c r="F188" s="81"/>
      <c r="G188" s="81"/>
      <c r="H188" s="81" t="str">
        <f>VLOOKUP(A188,KSK线束BOM明细!D:N,10,0)</f>
        <v>博昊</v>
      </c>
      <c r="I188" s="81"/>
      <c r="J188" s="73" t="str">
        <f>VLOOKUP(A188,KSK线束BOM明细!D:N,4,0)</f>
        <v>A04102667</v>
      </c>
      <c r="K188" s="361" t="str">
        <f>VLOOKUP(A188,KSK线束BOM明细!D:N,11,0)</f>
        <v>★</v>
      </c>
    </row>
    <row r="189" ht="16.5" spans="1:11">
      <c r="A189" s="14" t="s">
        <v>252</v>
      </c>
      <c r="B189" s="81" t="str">
        <f>VLOOKUP(A189,KSK线束BOM明细!D:N,2,0)</f>
        <v>橡胶件</v>
      </c>
      <c r="C189" s="73">
        <f>SUMIFS(KSK线束BOM明细!K:K,KSK线束BOM明细!D:D,A189)</f>
        <v>3</v>
      </c>
      <c r="D189" s="81" t="str">
        <f>VLOOKUP(A189,KSK线束BOM明细!D:N,9,0)</f>
        <v>PCS</v>
      </c>
      <c r="E189" s="81"/>
      <c r="F189" s="81"/>
      <c r="G189" s="81"/>
      <c r="H189" s="81" t="str">
        <f>VLOOKUP(A189,KSK线束BOM明细!D:N,10,0)</f>
        <v>博昊</v>
      </c>
      <c r="I189" s="81"/>
      <c r="J189" s="73" t="str">
        <f>VLOOKUP(A189,KSK线束BOM明细!D:N,4,0)</f>
        <v>A04102666</v>
      </c>
      <c r="K189" s="361" t="str">
        <f>VLOOKUP(A189,KSK线束BOM明细!D:N,11,0)</f>
        <v>★</v>
      </c>
    </row>
    <row r="190" ht="16.5" spans="1:11">
      <c r="A190" s="49" t="s">
        <v>253</v>
      </c>
      <c r="B190" s="81" t="str">
        <f>VLOOKUP(A190,KSK线束BOM明细!D:N,2,0)</f>
        <v>M6.5箭头卡扣</v>
      </c>
      <c r="C190" s="73">
        <f>SUMIFS(KSK线束BOM明细!K:K,KSK线束BOM明细!D:D,A190)</f>
        <v>3</v>
      </c>
      <c r="D190" s="81" t="str">
        <f>VLOOKUP(A190,KSK线束BOM明细!D:N,9,0)</f>
        <v>PCS</v>
      </c>
      <c r="E190" s="81"/>
      <c r="F190" s="81"/>
      <c r="G190" s="81"/>
      <c r="H190" s="81" t="str">
        <f>VLOOKUP(A190,KSK线束BOM明细!D:N,10,0)</f>
        <v>海尔曼太通</v>
      </c>
      <c r="I190" s="81"/>
      <c r="J190" s="73" t="str">
        <f>VLOOKUP(A190,KSK线束BOM明细!D:N,4,0)</f>
        <v>A06004365</v>
      </c>
      <c r="K190" s="361" t="str">
        <f>VLOOKUP(A190,KSK线束BOM明细!D:N,11,0)</f>
        <v>★</v>
      </c>
    </row>
    <row r="191" ht="16.5" spans="1:11">
      <c r="A191" s="27" t="s">
        <v>254</v>
      </c>
      <c r="B191" s="81" t="str">
        <f>VLOOKUP(A191,KSK线束BOM明细!D:N,2,0)</f>
        <v>M6立置螺柱卡</v>
      </c>
      <c r="C191" s="73">
        <f>SUMIFS(KSK线束BOM明细!K:K,KSK线束BOM明细!D:D,A191)</f>
        <v>3</v>
      </c>
      <c r="D191" s="81" t="str">
        <f>VLOOKUP(A191,KSK线束BOM明细!D:N,9,0)</f>
        <v>PCS</v>
      </c>
      <c r="E191" s="81"/>
      <c r="F191" s="81"/>
      <c r="G191" s="81"/>
      <c r="H191" s="81" t="str">
        <f>VLOOKUP(A191,KSK线束BOM明细!D:N,10,0)</f>
        <v>上海众安</v>
      </c>
      <c r="I191" s="81"/>
      <c r="J191" s="73" t="str">
        <f>VLOOKUP(A191,KSK线束BOM明细!D:N,4,0)</f>
        <v>A06101666</v>
      </c>
      <c r="K191" s="361" t="str">
        <f>VLOOKUP(A191,KSK线束BOM明细!D:N,11,0)</f>
        <v>★</v>
      </c>
    </row>
    <row r="192" ht="16.5" spans="1:11">
      <c r="A192" s="49" t="s">
        <v>255</v>
      </c>
      <c r="B192" s="81" t="str">
        <f>VLOOKUP(A192,KSK线束BOM明细!D:N,2,0)</f>
        <v>M6侧置螺柱卡</v>
      </c>
      <c r="C192" s="73">
        <f>SUMIFS(KSK线束BOM明细!K:K,KSK线束BOM明细!D:D,A192)</f>
        <v>3</v>
      </c>
      <c r="D192" s="81" t="str">
        <f>VLOOKUP(A192,KSK线束BOM明细!D:N,9,0)</f>
        <v>PCS</v>
      </c>
      <c r="E192" s="81"/>
      <c r="F192" s="81"/>
      <c r="G192" s="81"/>
      <c r="H192" s="81" t="str">
        <f>VLOOKUP(A192,KSK线束BOM明细!D:N,10,0)</f>
        <v>上海众安</v>
      </c>
      <c r="I192" s="81"/>
      <c r="J192" s="73" t="str">
        <f>VLOOKUP(A192,KSK线束BOM明细!D:N,4,0)</f>
        <v>A06004924</v>
      </c>
      <c r="K192" s="361" t="str">
        <f>VLOOKUP(A192,KSK线束BOM明细!D:N,11,0)</f>
        <v>★</v>
      </c>
    </row>
    <row r="193" ht="16.5" spans="1:11">
      <c r="A193" s="27" t="s">
        <v>256</v>
      </c>
      <c r="B193" s="81" t="str">
        <f>VLOOKUP(A193,KSK线束BOM明细!D:N,2,0)</f>
        <v>M6杉树卡扣</v>
      </c>
      <c r="C193" s="73">
        <f>SUMIFS(KSK线束BOM明细!K:K,KSK线束BOM明细!D:D,A193)</f>
        <v>3</v>
      </c>
      <c r="D193" s="81" t="str">
        <f>VLOOKUP(A193,KSK线束BOM明细!D:N,9,0)</f>
        <v>PCS</v>
      </c>
      <c r="E193" s="81"/>
      <c r="F193" s="81"/>
      <c r="G193" s="81"/>
      <c r="H193" s="81" t="str">
        <f>VLOOKUP(A193,KSK线束BOM明细!D:N,10,0)</f>
        <v>上海众安</v>
      </c>
      <c r="I193" s="81"/>
      <c r="J193" s="73" t="str">
        <f>VLOOKUP(A193,KSK线束BOM明细!D:N,4,0)</f>
        <v>A06004922</v>
      </c>
      <c r="K193" s="361" t="str">
        <f>VLOOKUP(A193,KSK线束BOM明细!D:N,11,0)</f>
        <v>★</v>
      </c>
    </row>
    <row r="194" ht="16.5" spans="1:11">
      <c r="A194" s="73" t="s">
        <v>257</v>
      </c>
      <c r="B194" s="81" t="str">
        <f>VLOOKUP(A194,KSK线束BOM明细!D:N,2,0)</f>
        <v>扎带绳</v>
      </c>
      <c r="C194" s="73">
        <f>SUMIFS(KSK线束BOM明细!K:K,KSK线束BOM明细!D:D,A194)</f>
        <v>12</v>
      </c>
      <c r="D194" s="81" t="str">
        <f>VLOOKUP(A194,KSK线束BOM明细!D:N,9,0)</f>
        <v>PCS</v>
      </c>
      <c r="E194" s="81"/>
      <c r="F194" s="81"/>
      <c r="G194" s="81"/>
      <c r="H194" s="81" t="str">
        <f>VLOOKUP(A194,KSK线束BOM明细!D:N,10,0)</f>
        <v>海尔曼太通</v>
      </c>
      <c r="I194" s="81"/>
      <c r="J194" s="73" t="str">
        <f>VLOOKUP(A194,KSK线束BOM明细!D:N,4,0)</f>
        <v>A06000221</v>
      </c>
      <c r="K194" s="361" t="str">
        <f>VLOOKUP(A194,KSK线束BOM明细!D:N,11,0)</f>
        <v>★</v>
      </c>
    </row>
    <row r="195" ht="16.5" spans="1:11">
      <c r="A195" s="73" t="s">
        <v>258</v>
      </c>
      <c r="B195" s="81" t="str">
        <f>VLOOKUP(A195,KSK线束BOM明细!D:N,2,0)</f>
        <v>隔线扎带绳</v>
      </c>
      <c r="C195" s="73">
        <f>SUMIFS(KSK线束BOM明细!K:K,KSK线束BOM明细!D:D,A195)</f>
        <v>3</v>
      </c>
      <c r="D195" s="81" t="str">
        <f>VLOOKUP(A195,KSK线束BOM明细!D:N,9,0)</f>
        <v>PCS</v>
      </c>
      <c r="E195" s="81"/>
      <c r="F195" s="81"/>
      <c r="G195" s="81"/>
      <c r="H195" s="81" t="str">
        <f>VLOOKUP(A195,KSK线束BOM明细!D:N,10,0)</f>
        <v>上海众安</v>
      </c>
      <c r="I195" s="81"/>
      <c r="J195" s="73" t="str">
        <f>VLOOKUP(A195,KSK线束BOM明细!D:N,4,0)</f>
        <v>A06101064</v>
      </c>
      <c r="K195" s="361" t="str">
        <f>VLOOKUP(A195,KSK线束BOM明细!D:N,11,0)</f>
        <v>★</v>
      </c>
    </row>
    <row r="196" ht="16.5" spans="1:11">
      <c r="A196" s="34" t="s">
        <v>259</v>
      </c>
      <c r="B196" s="81" t="str">
        <f>VLOOKUP(A196,KSK线束BOM明细!D:N,2,0)</f>
        <v>护套-正插Code A0-90度</v>
      </c>
      <c r="C196" s="73">
        <f>SUMIFS(KSK线束BOM明细!K:K,KSK线束BOM明细!D:D,A196)</f>
        <v>1</v>
      </c>
      <c r="D196" s="81" t="str">
        <f>VLOOKUP(A196,KSK线束BOM明细!D:N,9,0)</f>
        <v>PCS</v>
      </c>
      <c r="E196" s="81"/>
      <c r="F196" s="81"/>
      <c r="G196" s="81"/>
      <c r="H196" s="81" t="str">
        <f>VLOOKUP(A196,KSK线束BOM明细!D:N,10,0)</f>
        <v>安费诺</v>
      </c>
      <c r="I196" s="81"/>
      <c r="J196" s="73" t="str">
        <f>VLOOKUP(A196,KSK线束BOM明细!D:N,4,0)</f>
        <v>A02105124</v>
      </c>
      <c r="K196" s="361" t="str">
        <f>VLOOKUP(A196,KSK线束BOM明细!D:N,11,0)</f>
        <v>客户指定</v>
      </c>
    </row>
    <row r="197" ht="16.5" spans="1:11">
      <c r="A197" s="34" t="s">
        <v>260</v>
      </c>
      <c r="B197" s="81" t="str">
        <f>VLOOKUP(A197,KSK线束BOM明细!D:N,2,0)</f>
        <v>端子</v>
      </c>
      <c r="C197" s="73">
        <f>SUMIFS(KSK线束BOM明细!K:K,KSK线束BOM明细!D:D,A197)</f>
        <v>2</v>
      </c>
      <c r="D197" s="81" t="str">
        <f>VLOOKUP(A197,KSK线束BOM明细!D:N,9,0)</f>
        <v>PCS</v>
      </c>
      <c r="E197" s="81"/>
      <c r="F197" s="81"/>
      <c r="G197" s="81"/>
      <c r="H197" s="81" t="str">
        <f>VLOOKUP(A197,KSK线束BOM明细!D:N,10,0)</f>
        <v>安费诺</v>
      </c>
      <c r="I197" s="81"/>
      <c r="J197" s="73" t="str">
        <f>VLOOKUP(A197,KSK线束BOM明细!D:N,4,0)</f>
        <v>A03103434</v>
      </c>
      <c r="K197" s="361" t="str">
        <f>VLOOKUP(A197,KSK线束BOM明细!D:N,11,0)</f>
        <v>客户指定</v>
      </c>
    </row>
    <row r="198" ht="16.5" spans="1:11">
      <c r="A198" s="68" t="s">
        <v>261</v>
      </c>
      <c r="B198" s="81" t="str">
        <f>VLOOKUP(A198,KSK线束BOM明细!D:N,2,0)</f>
        <v>金属支架</v>
      </c>
      <c r="C198" s="73">
        <f>SUMIFS(KSK线束BOM明细!K:K,KSK线束BOM明细!D:D,A198)</f>
        <v>1</v>
      </c>
      <c r="D198" s="81" t="str">
        <f>VLOOKUP(A198,KSK线束BOM明细!D:N,9,0)</f>
        <v>PCS</v>
      </c>
      <c r="E198" s="81"/>
      <c r="F198" s="81"/>
      <c r="G198" s="81"/>
      <c r="H198" s="81" t="str">
        <f>VLOOKUP(A198,KSK线束BOM明细!D:N,10,0)</f>
        <v>华凯</v>
      </c>
      <c r="I198" s="81"/>
      <c r="J198" s="73" t="str">
        <f>VLOOKUP(A198,KSK线束BOM明细!D:N,4,0)</f>
        <v>A06102147</v>
      </c>
      <c r="K198" s="361" t="str">
        <f>VLOOKUP(A198,KSK线束BOM明细!D:N,11,0)</f>
        <v>★</v>
      </c>
    </row>
    <row r="199" ht="16.5" spans="1:11">
      <c r="A199" s="14" t="s">
        <v>262</v>
      </c>
      <c r="B199" s="81" t="str">
        <f>VLOOKUP(A199,KSK线束BOM明细!D:N,2,0)</f>
        <v>橡胶件</v>
      </c>
      <c r="C199" s="73">
        <f>SUMIFS(KSK线束BOM明细!K:K,KSK线束BOM明细!D:D,A199)</f>
        <v>2</v>
      </c>
      <c r="D199" s="81" t="str">
        <f>VLOOKUP(A199,KSK线束BOM明细!D:N,9,0)</f>
        <v>PCS</v>
      </c>
      <c r="E199" s="81"/>
      <c r="F199" s="81"/>
      <c r="G199" s="81"/>
      <c r="H199" s="81" t="str">
        <f>VLOOKUP(A199,KSK线束BOM明细!D:N,10,0)</f>
        <v>博昊</v>
      </c>
      <c r="I199" s="81"/>
      <c r="J199" s="73" t="str">
        <f>VLOOKUP(A199,KSK线束BOM明细!D:N,4,0)</f>
        <v>A04102660</v>
      </c>
      <c r="K199" s="361" t="str">
        <f>VLOOKUP(A199,KSK线束BOM明细!D:N,11,0)</f>
        <v>★</v>
      </c>
    </row>
    <row r="200" spans="1:11">
      <c r="A200"/>
    </row>
    <row r="201" spans="1:11">
      <c r="A201"/>
    </row>
    <row r="202" spans="1:11">
      <c r="A202"/>
    </row>
    <row r="203" spans="1:11">
      <c r="A203"/>
    </row>
    <row r="204" spans="1:11">
      <c r="A204"/>
    </row>
    <row r="205" spans="1:11">
      <c r="A205"/>
    </row>
    <row r="206" spans="1:11">
      <c r="A206"/>
    </row>
    <row r="207" spans="1:11">
      <c r="A207"/>
    </row>
    <row r="208" spans="1:1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  <row r="255" spans="1:1">
      <c r="A255"/>
    </row>
    <row r="256" spans="1:1">
      <c r="A256"/>
    </row>
    <row r="257" spans="1:1">
      <c r="A257"/>
    </row>
    <row r="258" spans="1:1">
      <c r="A258"/>
    </row>
    <row r="259" spans="1:1">
      <c r="A259"/>
    </row>
    <row r="260" spans="1:1">
      <c r="A260"/>
    </row>
    <row r="261" spans="1:1">
      <c r="A261"/>
    </row>
    <row r="262" spans="1:1">
      <c r="A262"/>
    </row>
    <row r="263" spans="1:1">
      <c r="A263"/>
    </row>
    <row r="264" spans="1:1">
      <c r="A264"/>
    </row>
    <row r="265" spans="1:1">
      <c r="A265"/>
    </row>
    <row r="266" spans="1:1">
      <c r="A266"/>
    </row>
    <row r="267" spans="1:1">
      <c r="A267"/>
    </row>
    <row r="268" spans="1:1">
      <c r="A268"/>
    </row>
    <row r="269" spans="1:1">
      <c r="A269"/>
    </row>
    <row r="270" spans="1:1">
      <c r="A270"/>
    </row>
    <row r="271" spans="1:1">
      <c r="A271"/>
    </row>
    <row r="272" spans="1:1">
      <c r="A272"/>
    </row>
    <row r="273" spans="1:1">
      <c r="A273"/>
    </row>
    <row r="274" spans="1:1">
      <c r="A274"/>
    </row>
    <row r="275" spans="1:1">
      <c r="A275"/>
    </row>
    <row r="276" spans="1:1">
      <c r="A276"/>
    </row>
    <row r="277" spans="1:1">
      <c r="A277"/>
    </row>
    <row r="278" spans="1:1">
      <c r="A278"/>
    </row>
    <row r="279" spans="1:1">
      <c r="A279"/>
    </row>
    <row r="280" spans="1:1">
      <c r="A280"/>
    </row>
    <row r="281" spans="1:1">
      <c r="A281"/>
    </row>
    <row r="282" spans="1:1">
      <c r="A282"/>
    </row>
    <row r="283" spans="1:1">
      <c r="A283"/>
    </row>
    <row r="284" spans="1:1">
      <c r="A284"/>
    </row>
    <row r="285" spans="1:1">
      <c r="A285"/>
    </row>
    <row r="286" spans="1:1">
      <c r="A286"/>
    </row>
    <row r="287" spans="1:1">
      <c r="A287"/>
    </row>
    <row r="288" spans="1:1">
      <c r="A288"/>
    </row>
    <row r="289" spans="1:1">
      <c r="A289"/>
    </row>
    <row r="290" spans="1:1">
      <c r="A290"/>
    </row>
    <row r="291" spans="1:1">
      <c r="A291"/>
    </row>
    <row r="292" spans="1:1">
      <c r="A292"/>
    </row>
    <row r="293" spans="1:1">
      <c r="A293"/>
    </row>
    <row r="294" spans="1:1">
      <c r="A294"/>
    </row>
    <row r="295" spans="1:1">
      <c r="A295"/>
    </row>
    <row r="296" spans="1:1">
      <c r="A296"/>
    </row>
    <row r="297" spans="1:1">
      <c r="A297"/>
    </row>
    <row r="298" spans="1:1">
      <c r="A298"/>
    </row>
    <row r="299" spans="1:1">
      <c r="A299"/>
    </row>
    <row r="300" spans="1:1">
      <c r="A300"/>
    </row>
    <row r="301" spans="1:1">
      <c r="A301"/>
    </row>
    <row r="302" spans="1:1">
      <c r="A302"/>
    </row>
    <row r="303" spans="1:1">
      <c r="A303"/>
    </row>
    <row r="304" spans="1:1">
      <c r="A304"/>
    </row>
    <row r="305" spans="1:1">
      <c r="A305"/>
    </row>
    <row r="306" spans="1:1">
      <c r="A306"/>
    </row>
    <row r="307" spans="1:1">
      <c r="A307"/>
    </row>
    <row r="308" spans="1:1">
      <c r="A308"/>
    </row>
    <row r="309" spans="1:1">
      <c r="A309"/>
    </row>
    <row r="310" spans="1:1">
      <c r="A310"/>
    </row>
    <row r="311" spans="1:1">
      <c r="A311"/>
    </row>
    <row r="312" spans="1:1">
      <c r="A312"/>
    </row>
    <row r="313" spans="1:1">
      <c r="A313"/>
    </row>
    <row r="314" spans="1:1">
      <c r="A314"/>
    </row>
    <row r="315" spans="1:1">
      <c r="A315"/>
    </row>
    <row r="316" spans="1:1">
      <c r="A316"/>
    </row>
    <row r="317" spans="1:1">
      <c r="A317"/>
    </row>
    <row r="318" spans="1:1">
      <c r="A318"/>
    </row>
    <row r="319" spans="1:1">
      <c r="A319"/>
    </row>
    <row r="320" spans="1:1">
      <c r="A320"/>
    </row>
    <row r="321" spans="1:1">
      <c r="A321"/>
    </row>
    <row r="322" spans="1:1">
      <c r="A322"/>
    </row>
    <row r="323" spans="1:1">
      <c r="A323"/>
    </row>
    <row r="324" spans="1:1">
      <c r="A324"/>
    </row>
    <row r="325" spans="1:1">
      <c r="A325"/>
    </row>
    <row r="326" spans="1:1">
      <c r="A326"/>
    </row>
    <row r="327" spans="1:1">
      <c r="A327"/>
    </row>
    <row r="328" spans="1:1">
      <c r="A328"/>
    </row>
    <row r="329" spans="1:1">
      <c r="A329"/>
    </row>
    <row r="330" spans="1:1">
      <c r="A330"/>
    </row>
    <row r="331" spans="1:1">
      <c r="A331"/>
    </row>
    <row r="332" spans="1:1">
      <c r="A332"/>
    </row>
    <row r="333" spans="1:1">
      <c r="A333"/>
    </row>
    <row r="334" spans="1:1">
      <c r="A334"/>
    </row>
    <row r="335" spans="1:1">
      <c r="A335"/>
    </row>
    <row r="336" spans="1:1">
      <c r="A336"/>
    </row>
    <row r="337" spans="1:1">
      <c r="A337"/>
    </row>
    <row r="338" spans="1:1">
      <c r="A338"/>
    </row>
    <row r="339" spans="1:1">
      <c r="A339"/>
    </row>
    <row r="340" spans="1:1">
      <c r="A340"/>
    </row>
    <row r="341" spans="1:1">
      <c r="A341"/>
    </row>
    <row r="342" spans="1:1">
      <c r="A342"/>
    </row>
    <row r="343" spans="1:1">
      <c r="A343"/>
    </row>
    <row r="344" spans="1:1">
      <c r="A344"/>
    </row>
    <row r="345" spans="1:1">
      <c r="A345"/>
    </row>
    <row r="346" spans="1:1">
      <c r="A346"/>
    </row>
    <row r="347" spans="1:1">
      <c r="A347"/>
    </row>
    <row r="348" spans="1:1">
      <c r="A348"/>
    </row>
    <row r="349" spans="1:1">
      <c r="A349"/>
    </row>
    <row r="350" spans="1:1">
      <c r="A350"/>
    </row>
    <row r="351" spans="1:1">
      <c r="A351"/>
    </row>
    <row r="352" spans="1:1">
      <c r="A352"/>
    </row>
    <row r="353" spans="1:1">
      <c r="A353"/>
    </row>
    <row r="354" spans="1:1">
      <c r="A354"/>
    </row>
    <row r="355" spans="1:1">
      <c r="A355"/>
    </row>
    <row r="356" spans="1:1">
      <c r="A356"/>
    </row>
    <row r="357" spans="1:1">
      <c r="A357"/>
    </row>
    <row r="358" spans="1:1">
      <c r="A358"/>
    </row>
    <row r="359" spans="1:1">
      <c r="A359"/>
    </row>
    <row r="360" spans="1:1">
      <c r="A360"/>
    </row>
    <row r="361" spans="1:1">
      <c r="A361"/>
    </row>
    <row r="362" spans="1:1">
      <c r="A362"/>
    </row>
    <row r="363" spans="1:1">
      <c r="A363"/>
    </row>
    <row r="364" spans="1:1">
      <c r="A364"/>
    </row>
    <row r="365" spans="1:1">
      <c r="A365"/>
    </row>
    <row r="366" spans="1:1">
      <c r="A366"/>
    </row>
    <row r="367" spans="1:1">
      <c r="A367"/>
    </row>
    <row r="368" spans="1:1">
      <c r="A368"/>
    </row>
    <row r="369" spans="1:1">
      <c r="A369"/>
    </row>
    <row r="370" spans="1:1">
      <c r="A370"/>
    </row>
    <row r="371" spans="1:1">
      <c r="A371"/>
    </row>
    <row r="372" spans="1:1">
      <c r="A372"/>
    </row>
    <row r="373" spans="1:1">
      <c r="A373"/>
    </row>
    <row r="374" spans="1:1">
      <c r="A374"/>
    </row>
    <row r="375" spans="1:1">
      <c r="A375"/>
    </row>
    <row r="376" spans="1:1">
      <c r="A376"/>
    </row>
    <row r="377" spans="1:1">
      <c r="A377"/>
    </row>
    <row r="378" spans="1:1">
      <c r="A378"/>
    </row>
    <row r="379" spans="1:1">
      <c r="A379"/>
    </row>
    <row r="380" spans="1:1">
      <c r="A380"/>
    </row>
    <row r="381" spans="1:1">
      <c r="A381"/>
    </row>
    <row r="382" spans="1:1">
      <c r="A382"/>
    </row>
    <row r="383" spans="1:1">
      <c r="A383"/>
    </row>
    <row r="384" spans="1:1">
      <c r="A384"/>
    </row>
    <row r="385" spans="1:1">
      <c r="A385"/>
    </row>
    <row r="386" spans="1:1">
      <c r="A386"/>
    </row>
    <row r="387" spans="1:1">
      <c r="A387"/>
    </row>
    <row r="388" spans="1:1">
      <c r="A388"/>
    </row>
    <row r="389" spans="1:1">
      <c r="A389"/>
    </row>
    <row r="390" spans="1:1">
      <c r="A390"/>
    </row>
    <row r="391" spans="1:1">
      <c r="A391"/>
    </row>
    <row r="392" spans="1:1">
      <c r="A392"/>
    </row>
    <row r="393" spans="1:1">
      <c r="A393"/>
    </row>
    <row r="394" spans="1:1">
      <c r="A394"/>
    </row>
    <row r="395" spans="1:1">
      <c r="A395"/>
    </row>
    <row r="396" spans="1:1">
      <c r="A396"/>
    </row>
    <row r="397" spans="1:1">
      <c r="A397"/>
    </row>
    <row r="398" spans="1:1">
      <c r="A398"/>
    </row>
    <row r="399" spans="1:1">
      <c r="A399"/>
    </row>
    <row r="400" spans="1:1">
      <c r="A400"/>
    </row>
    <row r="401" spans="1:1">
      <c r="A401"/>
    </row>
    <row r="402" spans="1:1">
      <c r="A402"/>
    </row>
    <row r="403" spans="1:1">
      <c r="A403"/>
    </row>
    <row r="404" spans="1:1">
      <c r="A404"/>
    </row>
    <row r="405" spans="1:1">
      <c r="A405"/>
    </row>
    <row r="406" spans="1:1">
      <c r="A406"/>
    </row>
    <row r="407" spans="1:1">
      <c r="A407"/>
    </row>
    <row r="408" spans="1:1">
      <c r="A408"/>
    </row>
    <row r="409" spans="1:1">
      <c r="A409"/>
    </row>
    <row r="410" spans="1:1">
      <c r="A410"/>
    </row>
    <row r="411" spans="1:1">
      <c r="A411"/>
    </row>
    <row r="412" spans="1:1">
      <c r="A412"/>
    </row>
    <row r="413" spans="1:1">
      <c r="A413"/>
    </row>
    <row r="414" spans="1:1">
      <c r="A414"/>
    </row>
    <row r="415" spans="1:1">
      <c r="A415"/>
    </row>
    <row r="416" spans="1:1">
      <c r="A416"/>
    </row>
    <row r="417" spans="1:1">
      <c r="A417"/>
    </row>
    <row r="418" spans="1:1">
      <c r="A418"/>
    </row>
    <row r="419" spans="1:1">
      <c r="A419"/>
    </row>
    <row r="420" spans="1:1">
      <c r="A420"/>
    </row>
    <row r="421" spans="1:1">
      <c r="A421"/>
    </row>
    <row r="422" spans="1:1">
      <c r="A422"/>
    </row>
    <row r="423" spans="1:1">
      <c r="A423"/>
    </row>
    <row r="424" spans="1:1">
      <c r="A424"/>
    </row>
    <row r="425" spans="1:1">
      <c r="A425"/>
    </row>
    <row r="426" spans="1:1">
      <c r="A426"/>
    </row>
    <row r="427" spans="1:1">
      <c r="A427"/>
    </row>
    <row r="428" spans="1:1">
      <c r="A428"/>
    </row>
    <row r="429" spans="1:1">
      <c r="A429"/>
    </row>
    <row r="430" spans="1:1">
      <c r="A430"/>
    </row>
    <row r="431" spans="1:1">
      <c r="A431"/>
    </row>
    <row r="432" spans="1:1">
      <c r="A432"/>
    </row>
    <row r="433" spans="1:1">
      <c r="A433"/>
    </row>
    <row r="434" spans="1:1">
      <c r="A434"/>
    </row>
    <row r="435" spans="1:1">
      <c r="A435"/>
    </row>
    <row r="436" spans="1:1">
      <c r="A436"/>
    </row>
    <row r="437" spans="1:1">
      <c r="A437"/>
    </row>
    <row r="438" spans="1:1">
      <c r="A438"/>
    </row>
    <row r="439" spans="1:1">
      <c r="A439"/>
    </row>
    <row r="440" spans="1:1">
      <c r="A440"/>
    </row>
    <row r="441" spans="1:1">
      <c r="A441"/>
    </row>
    <row r="442" spans="1:1">
      <c r="A442"/>
    </row>
    <row r="443" spans="1:1">
      <c r="A443"/>
    </row>
  </sheetData>
  <autoFilter xmlns:etc="http://www.wps.cn/officeDocument/2017/etCustomData" ref="A1:L199" etc:filterBottomFollowUsedRange="0">
    <extLst/>
  </autoFilter>
  <conditionalFormatting sqref="A2">
    <cfRule type="duplicateValues" dxfId="0" priority="496"/>
  </conditionalFormatting>
  <conditionalFormatting sqref="A39">
    <cfRule type="duplicateValues" dxfId="0" priority="49"/>
  </conditionalFormatting>
  <conditionalFormatting sqref="A61">
    <cfRule type="duplicateValues" dxfId="0" priority="53"/>
  </conditionalFormatting>
  <conditionalFormatting sqref="A62">
    <cfRule type="duplicateValues" dxfId="0" priority="41"/>
  </conditionalFormatting>
  <conditionalFormatting sqref="A63">
    <cfRule type="duplicateValues" dxfId="0" priority="40"/>
  </conditionalFormatting>
  <conditionalFormatting sqref="A64">
    <cfRule type="duplicateValues" dxfId="0" priority="39"/>
  </conditionalFormatting>
  <conditionalFormatting sqref="A65">
    <cfRule type="duplicateValues" dxfId="0" priority="31"/>
  </conditionalFormatting>
  <conditionalFormatting sqref="A66">
    <cfRule type="duplicateValues" dxfId="0" priority="38"/>
  </conditionalFormatting>
  <conditionalFormatting sqref="A67">
    <cfRule type="duplicateValues" dxfId="0" priority="37"/>
  </conditionalFormatting>
  <conditionalFormatting sqref="A68">
    <cfRule type="duplicateValues" dxfId="0" priority="36"/>
  </conditionalFormatting>
  <conditionalFormatting sqref="A69">
    <cfRule type="duplicateValues" dxfId="0" priority="35"/>
  </conditionalFormatting>
  <conditionalFormatting sqref="A70">
    <cfRule type="duplicateValues" dxfId="0" priority="34"/>
  </conditionalFormatting>
  <conditionalFormatting sqref="A71">
    <cfRule type="duplicateValues" dxfId="0" priority="33"/>
  </conditionalFormatting>
  <conditionalFormatting sqref="A75">
    <cfRule type="duplicateValues" dxfId="0" priority="42"/>
  </conditionalFormatting>
  <conditionalFormatting sqref="A78">
    <cfRule type="duplicateValues" dxfId="0" priority="29"/>
  </conditionalFormatting>
  <conditionalFormatting sqref="A79">
    <cfRule type="duplicateValues" dxfId="0" priority="28"/>
  </conditionalFormatting>
  <conditionalFormatting sqref="A80">
    <cfRule type="duplicateValues" dxfId="0" priority="25"/>
  </conditionalFormatting>
  <conditionalFormatting sqref="A142">
    <cfRule type="duplicateValues" dxfId="0" priority="24"/>
  </conditionalFormatting>
  <conditionalFormatting sqref="A143">
    <cfRule type="duplicateValues" dxfId="0" priority="23"/>
  </conditionalFormatting>
  <conditionalFormatting sqref="A144">
    <cfRule type="duplicateValues" dxfId="0" priority="22"/>
  </conditionalFormatting>
  <conditionalFormatting sqref="A145">
    <cfRule type="duplicateValues" dxfId="0" priority="14"/>
  </conditionalFormatting>
  <conditionalFormatting sqref="A146">
    <cfRule type="duplicateValues" dxfId="0" priority="21"/>
  </conditionalFormatting>
  <conditionalFormatting sqref="A147">
    <cfRule type="duplicateValues" dxfId="0" priority="20"/>
  </conditionalFormatting>
  <conditionalFormatting sqref="A148">
    <cfRule type="duplicateValues" dxfId="0" priority="19"/>
  </conditionalFormatting>
  <conditionalFormatting sqref="A149">
    <cfRule type="duplicateValues" dxfId="0" priority="18"/>
  </conditionalFormatting>
  <conditionalFormatting sqref="A150">
    <cfRule type="duplicateValues" dxfId="0" priority="17"/>
  </conditionalFormatting>
  <conditionalFormatting sqref="A151">
    <cfRule type="duplicateValues" dxfId="0" priority="16"/>
  </conditionalFormatting>
  <conditionalFormatting sqref="A154">
    <cfRule type="duplicateValues" dxfId="0" priority="27"/>
  </conditionalFormatting>
  <conditionalFormatting sqref="A155">
    <cfRule type="duplicateValues" dxfId="0" priority="26"/>
  </conditionalFormatting>
  <conditionalFormatting sqref="A185">
    <cfRule type="duplicateValues" dxfId="0" priority="12"/>
  </conditionalFormatting>
  <conditionalFormatting sqref="A186">
    <cfRule type="duplicateValues" dxfId="0" priority="11"/>
  </conditionalFormatting>
  <conditionalFormatting sqref="A187">
    <cfRule type="duplicateValues" dxfId="0" priority="10"/>
  </conditionalFormatting>
  <conditionalFormatting sqref="A188">
    <cfRule type="duplicateValues" dxfId="0" priority="6"/>
  </conditionalFormatting>
  <conditionalFormatting sqref="A189">
    <cfRule type="duplicateValues" dxfId="0" priority="9"/>
  </conditionalFormatting>
  <conditionalFormatting sqref="A190">
    <cfRule type="duplicateValues" dxfId="0" priority="1"/>
  </conditionalFormatting>
  <conditionalFormatting sqref="A191">
    <cfRule type="duplicateValues" dxfId="0" priority="3"/>
  </conditionalFormatting>
  <conditionalFormatting sqref="A192">
    <cfRule type="duplicateValues" dxfId="0" priority="4"/>
  </conditionalFormatting>
  <conditionalFormatting sqref="A193">
    <cfRule type="duplicateValues" dxfId="0" priority="2"/>
  </conditionalFormatting>
  <conditionalFormatting sqref="A194">
    <cfRule type="duplicateValues" dxfId="0" priority="8"/>
  </conditionalFormatting>
  <conditionalFormatting sqref="A3:A10">
    <cfRule type="duplicateValues" dxfId="0" priority="57"/>
  </conditionalFormatting>
  <conditionalFormatting sqref="A11:A17">
    <cfRule type="duplicateValues" dxfId="0" priority="58"/>
  </conditionalFormatting>
  <conditionalFormatting sqref="A28:A31">
    <cfRule type="duplicateValues" dxfId="0" priority="55"/>
  </conditionalFormatting>
  <conditionalFormatting sqref="A38:A45">
    <cfRule type="duplicateValues" dxfId="0" priority="47"/>
  </conditionalFormatting>
  <conditionalFormatting sqref="A42:A43">
    <cfRule type="duplicateValues" dxfId="0" priority="48"/>
  </conditionalFormatting>
  <conditionalFormatting sqref="A53:A60">
    <cfRule type="duplicateValues" dxfId="0" priority="52"/>
  </conditionalFormatting>
  <conditionalFormatting sqref="A444:A1048576">
    <cfRule type="duplicateValues" dxfId="0" priority="575"/>
  </conditionalFormatting>
  <conditionalFormatting sqref="J$1:J$1048576">
    <cfRule type="duplicateValues" dxfId="0" priority="110"/>
  </conditionalFormatting>
  <conditionalFormatting sqref="A1:A2 A444:A1048576">
    <cfRule type="duplicateValues" dxfId="0" priority="444"/>
  </conditionalFormatting>
  <conditionalFormatting sqref="A1 A444:A1048576">
    <cfRule type="duplicateValues" dxfId="0" priority="497"/>
  </conditionalFormatting>
  <conditionalFormatting sqref="A1:A2 A200:A1048576">
    <cfRule type="duplicateValues" dxfId="0" priority="108"/>
  </conditionalFormatting>
  <conditionalFormatting sqref="A33:A37 A81">
    <cfRule type="duplicateValues" dxfId="0" priority="46"/>
  </conditionalFormatting>
  <conditionalFormatting sqref="A38 A40:A41 A44:A45">
    <cfRule type="duplicateValues" dxfId="0" priority="50"/>
  </conditionalFormatting>
  <conditionalFormatting sqref="A62:A64 A66:A71">
    <cfRule type="duplicateValues" dxfId="0" priority="32"/>
  </conditionalFormatting>
  <conditionalFormatting sqref="A142:A144 A146:A151">
    <cfRule type="duplicateValues" dxfId="0" priority="15"/>
  </conditionalFormatting>
  <conditionalFormatting sqref="A185:A187 A189 A194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zoomScale="40" zoomScaleNormal="40" topLeftCell="A5" workbookViewId="0">
      <selection activeCell="J12" sqref="J12"/>
    </sheetView>
  </sheetViews>
  <sheetFormatPr defaultColWidth="9" defaultRowHeight="14"/>
  <cols>
    <col min="1" max="1" width="9" style="98"/>
    <col min="2" max="2" width="25.3333333333333" customWidth="1"/>
    <col min="3" max="3" width="25.4416666666667" style="98" customWidth="1"/>
    <col min="4" max="4" width="25.3333333333333" customWidth="1"/>
    <col min="5" max="5" width="35.3333333333333" customWidth="1"/>
    <col min="6" max="6" width="23" customWidth="1"/>
    <col min="7" max="7" width="11.6666666666667" customWidth="1"/>
    <col min="8" max="9" width="13.4416666666667" style="98" customWidth="1"/>
    <col min="10" max="10" width="22.5583333333333" style="98" customWidth="1"/>
    <col min="11" max="11" width="23.5583333333333" style="98" customWidth="1"/>
    <col min="12" max="14" width="19.5583333333333" style="98" customWidth="1"/>
    <col min="15" max="17" width="19.5583333333333" style="98" hidden="1" customWidth="1"/>
    <col min="18" max="23" width="19.5583333333333" style="98" customWidth="1"/>
    <col min="24" max="24" width="55.8916666666667" customWidth="1"/>
  </cols>
  <sheetData>
    <row r="1" ht="42" customHeight="1" spans="1:24">
      <c r="A1" s="334" t="s">
        <v>263</v>
      </c>
      <c r="B1" s="335"/>
      <c r="C1" s="335"/>
      <c r="D1" s="335"/>
      <c r="E1" s="335"/>
      <c r="F1" s="335"/>
      <c r="G1" s="336"/>
      <c r="H1" s="337" t="s">
        <v>264</v>
      </c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152"/>
    </row>
    <row r="2" ht="67.05" customHeight="1" spans="1:24">
      <c r="A2" s="334"/>
      <c r="B2" s="335"/>
      <c r="C2" s="335"/>
      <c r="D2" s="335"/>
      <c r="E2" s="335"/>
      <c r="F2" s="335"/>
      <c r="G2" s="336"/>
      <c r="H2" s="339" t="s">
        <v>265</v>
      </c>
      <c r="I2" s="339" t="s">
        <v>266</v>
      </c>
      <c r="J2" s="340" t="s">
        <v>267</v>
      </c>
      <c r="K2" s="340" t="s">
        <v>268</v>
      </c>
      <c r="L2" s="339" t="s">
        <v>269</v>
      </c>
      <c r="M2" s="339" t="s">
        <v>269</v>
      </c>
      <c r="N2" s="339" t="s">
        <v>270</v>
      </c>
      <c r="O2" s="341" t="s">
        <v>271</v>
      </c>
      <c r="P2" s="341" t="s">
        <v>272</v>
      </c>
      <c r="Q2" s="341" t="s">
        <v>273</v>
      </c>
      <c r="R2" s="341" t="s">
        <v>274</v>
      </c>
      <c r="S2" s="341" t="s">
        <v>275</v>
      </c>
      <c r="T2" s="341" t="s">
        <v>276</v>
      </c>
      <c r="U2" s="341" t="s">
        <v>277</v>
      </c>
      <c r="V2" s="341" t="s">
        <v>278</v>
      </c>
      <c r="W2" s="341"/>
      <c r="X2" s="152"/>
    </row>
    <row r="3" s="111" customFormat="1" ht="72" customHeight="1" spans="1:24">
      <c r="A3" s="342" t="s">
        <v>0</v>
      </c>
      <c r="B3" s="343" t="s">
        <v>1</v>
      </c>
      <c r="C3" s="344" t="s">
        <v>279</v>
      </c>
      <c r="D3" s="345" t="s">
        <v>3</v>
      </c>
      <c r="E3" s="345" t="s">
        <v>280</v>
      </c>
      <c r="F3" s="345" t="s">
        <v>281</v>
      </c>
      <c r="G3" s="346" t="s">
        <v>282</v>
      </c>
      <c r="H3" s="277" t="s">
        <v>283</v>
      </c>
      <c r="I3" s="277" t="s">
        <v>284</v>
      </c>
      <c r="J3" s="277" t="s">
        <v>285</v>
      </c>
      <c r="K3" s="277" t="s">
        <v>286</v>
      </c>
      <c r="L3" s="277" t="s">
        <v>287</v>
      </c>
      <c r="M3" s="277" t="s">
        <v>288</v>
      </c>
      <c r="N3" s="277" t="s">
        <v>289</v>
      </c>
      <c r="O3" s="277"/>
      <c r="P3" s="277"/>
      <c r="Q3" s="277"/>
      <c r="R3" s="277"/>
      <c r="S3" s="277"/>
      <c r="T3" s="277"/>
      <c r="U3" s="277"/>
      <c r="V3" s="277"/>
      <c r="W3" s="277"/>
      <c r="X3" s="347" t="s">
        <v>290</v>
      </c>
    </row>
    <row r="4" ht="79.8" customHeight="1" spans="1:24">
      <c r="A4" s="73">
        <v>1</v>
      </c>
      <c r="B4" s="292" t="s">
        <v>291</v>
      </c>
      <c r="C4" s="25">
        <v>6608491523</v>
      </c>
      <c r="D4" s="292" t="s">
        <v>13</v>
      </c>
      <c r="E4" s="348" t="s">
        <v>292</v>
      </c>
      <c r="F4" s="349">
        <v>63.8</v>
      </c>
      <c r="G4" s="292" t="s">
        <v>293</v>
      </c>
      <c r="H4" s="350"/>
      <c r="I4" s="350"/>
      <c r="J4" s="350">
        <v>1</v>
      </c>
      <c r="K4" s="350">
        <v>1</v>
      </c>
      <c r="L4" s="350"/>
      <c r="M4" s="350"/>
      <c r="N4" s="350"/>
      <c r="O4" s="350">
        <f>J4*16</f>
        <v>16</v>
      </c>
      <c r="P4" s="350"/>
      <c r="Q4" s="351">
        <f t="shared" ref="Q4:Q14" si="0">O4+P4</f>
        <v>16</v>
      </c>
      <c r="R4" s="350"/>
      <c r="S4" s="350"/>
      <c r="T4" s="350">
        <v>3</v>
      </c>
      <c r="U4" s="350"/>
      <c r="V4" s="351">
        <f t="shared" ref="V4:V14" si="1">R4+S4+T4+U4</f>
        <v>3</v>
      </c>
      <c r="W4" s="351">
        <f>Q4+V4</f>
        <v>19</v>
      </c>
      <c r="X4" s="140"/>
    </row>
    <row r="5" ht="79.95" customHeight="1" spans="1:24">
      <c r="A5" s="73">
        <v>2</v>
      </c>
      <c r="B5" s="292" t="s">
        <v>291</v>
      </c>
      <c r="C5" s="25">
        <v>6608491524</v>
      </c>
      <c r="D5" s="292" t="s">
        <v>13</v>
      </c>
      <c r="E5" s="348" t="s">
        <v>292</v>
      </c>
      <c r="F5" s="349">
        <v>75.2</v>
      </c>
      <c r="G5" s="292" t="s">
        <v>293</v>
      </c>
      <c r="H5" s="350"/>
      <c r="I5" s="350"/>
      <c r="J5" s="350"/>
      <c r="K5" s="350"/>
      <c r="L5" s="350">
        <v>1</v>
      </c>
      <c r="M5" s="350">
        <v>1</v>
      </c>
      <c r="N5" s="350">
        <v>1</v>
      </c>
      <c r="O5" s="350"/>
      <c r="P5" s="350">
        <f>L5*6</f>
        <v>6</v>
      </c>
      <c r="Q5" s="351">
        <f t="shared" si="0"/>
        <v>6</v>
      </c>
      <c r="R5" s="350">
        <v>2</v>
      </c>
      <c r="S5" s="350">
        <v>3</v>
      </c>
      <c r="T5" s="350"/>
      <c r="U5" s="350"/>
      <c r="V5" s="351">
        <f t="shared" si="1"/>
        <v>5</v>
      </c>
      <c r="W5" s="351">
        <f>Q5+V5</f>
        <v>11</v>
      </c>
      <c r="X5" s="140"/>
    </row>
    <row r="6" ht="79.95" customHeight="1" spans="1:24">
      <c r="A6" s="167">
        <v>3</v>
      </c>
      <c r="B6" s="292" t="s">
        <v>291</v>
      </c>
      <c r="C6" s="25">
        <v>6608442962</v>
      </c>
      <c r="D6" s="292" t="s">
        <v>13</v>
      </c>
      <c r="E6" s="348" t="s">
        <v>292</v>
      </c>
      <c r="F6" s="349">
        <v>52.4</v>
      </c>
      <c r="G6" s="292" t="s">
        <v>293</v>
      </c>
      <c r="H6" s="350">
        <v>1</v>
      </c>
      <c r="I6" s="350">
        <v>1</v>
      </c>
      <c r="J6" s="350"/>
      <c r="K6" s="350"/>
      <c r="L6" s="350"/>
      <c r="M6" s="350"/>
      <c r="N6" s="350"/>
      <c r="O6" s="350"/>
      <c r="P6" s="350"/>
      <c r="Q6" s="350">
        <f t="shared" si="0"/>
        <v>0</v>
      </c>
      <c r="R6" s="350"/>
      <c r="S6" s="350"/>
      <c r="T6" s="350"/>
      <c r="U6" s="350">
        <v>4</v>
      </c>
      <c r="V6" s="351">
        <f t="shared" si="1"/>
        <v>4</v>
      </c>
      <c r="W6" s="351">
        <f>Q6+V6</f>
        <v>4</v>
      </c>
      <c r="X6" s="152"/>
    </row>
    <row r="7" ht="79.95" customHeight="1" spans="1:24">
      <c r="A7" s="167">
        <v>4</v>
      </c>
      <c r="B7" s="292" t="s">
        <v>291</v>
      </c>
      <c r="C7" s="25">
        <v>6608442964</v>
      </c>
      <c r="D7" s="292" t="s">
        <v>39</v>
      </c>
      <c r="E7" s="322" t="s">
        <v>294</v>
      </c>
      <c r="F7" s="24" t="s">
        <v>295</v>
      </c>
      <c r="G7" s="292" t="s">
        <v>293</v>
      </c>
      <c r="H7" s="350">
        <v>1</v>
      </c>
      <c r="I7" s="350"/>
      <c r="J7" s="350">
        <v>1</v>
      </c>
      <c r="K7" s="350"/>
      <c r="L7" s="350">
        <v>1</v>
      </c>
      <c r="M7" s="350"/>
      <c r="N7" s="350"/>
      <c r="O7" s="350">
        <f>J7*16</f>
        <v>16</v>
      </c>
      <c r="P7" s="350">
        <f>L7*6</f>
        <v>6</v>
      </c>
      <c r="Q7" s="351">
        <f t="shared" si="0"/>
        <v>22</v>
      </c>
      <c r="R7" s="350">
        <v>2</v>
      </c>
      <c r="S7" s="350"/>
      <c r="T7" s="350">
        <v>3</v>
      </c>
      <c r="U7" s="350">
        <v>4</v>
      </c>
      <c r="V7" s="351">
        <f t="shared" si="1"/>
        <v>9</v>
      </c>
      <c r="W7" s="351">
        <f>Q7+V7</f>
        <v>31</v>
      </c>
      <c r="X7" s="152"/>
    </row>
    <row r="8" ht="79.95" customHeight="1" spans="1:24">
      <c r="A8" s="167">
        <v>5</v>
      </c>
      <c r="B8" s="292" t="s">
        <v>291</v>
      </c>
      <c r="C8" s="25">
        <v>6608442963</v>
      </c>
      <c r="D8" s="292" t="s">
        <v>39</v>
      </c>
      <c r="E8" s="322" t="s">
        <v>294</v>
      </c>
      <c r="F8" s="24" t="s">
        <v>296</v>
      </c>
      <c r="G8" s="292" t="s">
        <v>297</v>
      </c>
      <c r="H8" s="350"/>
      <c r="I8" s="350">
        <v>1</v>
      </c>
      <c r="J8" s="350"/>
      <c r="K8" s="350"/>
      <c r="L8" s="350"/>
      <c r="M8" s="350"/>
      <c r="N8" s="350"/>
      <c r="O8" s="350"/>
      <c r="P8" s="350"/>
      <c r="Q8" s="350">
        <f t="shared" si="0"/>
        <v>0</v>
      </c>
      <c r="R8" s="350"/>
      <c r="S8" s="350"/>
      <c r="T8" s="350"/>
      <c r="U8" s="350"/>
      <c r="V8" s="350">
        <f t="shared" si="1"/>
        <v>0</v>
      </c>
      <c r="W8" s="350"/>
      <c r="X8" s="152"/>
    </row>
    <row r="9" ht="79.95" customHeight="1" spans="1:24">
      <c r="A9" s="167">
        <v>6</v>
      </c>
      <c r="B9" s="292" t="s">
        <v>291</v>
      </c>
      <c r="C9" s="25">
        <v>6608516992</v>
      </c>
      <c r="D9" s="292" t="s">
        <v>39</v>
      </c>
      <c r="E9" s="322" t="s">
        <v>294</v>
      </c>
      <c r="F9" s="24" t="s">
        <v>298</v>
      </c>
      <c r="G9" s="292" t="s">
        <v>297</v>
      </c>
      <c r="H9" s="350"/>
      <c r="I9" s="350"/>
      <c r="J9" s="350"/>
      <c r="K9" s="350">
        <v>1</v>
      </c>
      <c r="L9" s="350"/>
      <c r="M9" s="350">
        <v>1</v>
      </c>
      <c r="N9" s="350"/>
      <c r="O9" s="350"/>
      <c r="P9" s="350"/>
      <c r="Q9" s="350">
        <f t="shared" si="0"/>
        <v>0</v>
      </c>
      <c r="R9" s="350"/>
      <c r="S9" s="350"/>
      <c r="T9" s="350"/>
      <c r="U9" s="350"/>
      <c r="V9" s="350">
        <f t="shared" si="1"/>
        <v>0</v>
      </c>
      <c r="W9" s="350"/>
      <c r="X9" s="152"/>
    </row>
    <row r="10" ht="79.95" customHeight="1" spans="1:24">
      <c r="A10" s="167">
        <v>7</v>
      </c>
      <c r="B10" s="292" t="s">
        <v>291</v>
      </c>
      <c r="C10" s="25">
        <v>6608519100</v>
      </c>
      <c r="D10" s="292" t="s">
        <v>39</v>
      </c>
      <c r="E10" s="322" t="s">
        <v>294</v>
      </c>
      <c r="F10" s="24" t="s">
        <v>299</v>
      </c>
      <c r="G10" s="292" t="s">
        <v>293</v>
      </c>
      <c r="H10" s="350"/>
      <c r="I10" s="350"/>
      <c r="J10" s="350"/>
      <c r="K10" s="350"/>
      <c r="L10" s="350"/>
      <c r="M10" s="350"/>
      <c r="N10" s="350">
        <v>1</v>
      </c>
      <c r="O10" s="350"/>
      <c r="P10" s="350"/>
      <c r="Q10" s="350">
        <f t="shared" si="0"/>
        <v>0</v>
      </c>
      <c r="R10" s="350"/>
      <c r="S10" s="350">
        <v>3</v>
      </c>
      <c r="T10" s="350"/>
      <c r="U10" s="350"/>
      <c r="V10" s="351">
        <f t="shared" si="1"/>
        <v>3</v>
      </c>
      <c r="W10" s="351">
        <f>Q10+V10</f>
        <v>3</v>
      </c>
      <c r="X10" s="152"/>
    </row>
    <row r="11" ht="79.95" customHeight="1" spans="1:24">
      <c r="A11" s="167">
        <v>8</v>
      </c>
      <c r="B11" s="292" t="s">
        <v>291</v>
      </c>
      <c r="C11" s="25">
        <v>6608442966</v>
      </c>
      <c r="D11" s="292" t="s">
        <v>50</v>
      </c>
      <c r="E11" s="348" t="s">
        <v>300</v>
      </c>
      <c r="F11" s="349">
        <v>63.8</v>
      </c>
      <c r="G11" s="292" t="s">
        <v>293</v>
      </c>
      <c r="H11" s="350"/>
      <c r="I11" s="350"/>
      <c r="J11" s="350">
        <v>1</v>
      </c>
      <c r="K11" s="350">
        <v>1</v>
      </c>
      <c r="L11" s="350"/>
      <c r="M11" s="350"/>
      <c r="N11" s="350"/>
      <c r="O11" s="350">
        <f>J11*16</f>
        <v>16</v>
      </c>
      <c r="P11" s="350"/>
      <c r="Q11" s="351">
        <f t="shared" si="0"/>
        <v>16</v>
      </c>
      <c r="R11" s="350"/>
      <c r="S11" s="350"/>
      <c r="T11" s="350">
        <v>3</v>
      </c>
      <c r="U11" s="350"/>
      <c r="V11" s="351">
        <f t="shared" si="1"/>
        <v>3</v>
      </c>
      <c r="W11" s="351">
        <f>Q11+V11</f>
        <v>19</v>
      </c>
      <c r="X11" s="152"/>
    </row>
    <row r="12" ht="79.95" customHeight="1" spans="1:24">
      <c r="A12" s="167">
        <v>9</v>
      </c>
      <c r="B12" s="292" t="s">
        <v>291</v>
      </c>
      <c r="C12" s="25">
        <v>6608442965</v>
      </c>
      <c r="D12" s="292" t="s">
        <v>50</v>
      </c>
      <c r="E12" s="348" t="s">
        <v>300</v>
      </c>
      <c r="F12" s="349">
        <v>75.2</v>
      </c>
      <c r="G12" s="292" t="s">
        <v>293</v>
      </c>
      <c r="H12" s="350"/>
      <c r="I12" s="350"/>
      <c r="J12" s="350"/>
      <c r="K12" s="350"/>
      <c r="L12" s="350">
        <v>1</v>
      </c>
      <c r="M12" s="350">
        <v>1</v>
      </c>
      <c r="N12" s="350">
        <v>1</v>
      </c>
      <c r="O12" s="350"/>
      <c r="P12" s="350">
        <f>L12*6</f>
        <v>6</v>
      </c>
      <c r="Q12" s="351">
        <f t="shared" si="0"/>
        <v>6</v>
      </c>
      <c r="R12" s="350">
        <v>2</v>
      </c>
      <c r="S12" s="350">
        <v>3</v>
      </c>
      <c r="T12" s="350"/>
      <c r="U12" s="350"/>
      <c r="V12" s="351">
        <f t="shared" si="1"/>
        <v>5</v>
      </c>
      <c r="W12" s="351">
        <f>Q12+V12</f>
        <v>11</v>
      </c>
      <c r="X12" s="152"/>
    </row>
    <row r="13" ht="79.95" customHeight="1" spans="1:24">
      <c r="A13" s="167">
        <v>10</v>
      </c>
      <c r="B13" s="292" t="s">
        <v>291</v>
      </c>
      <c r="C13" s="25">
        <v>6608507680</v>
      </c>
      <c r="D13" s="292" t="s">
        <v>50</v>
      </c>
      <c r="E13" s="348" t="s">
        <v>300</v>
      </c>
      <c r="F13" s="349">
        <v>52.4</v>
      </c>
      <c r="G13" s="292" t="s">
        <v>293</v>
      </c>
      <c r="H13" s="350">
        <v>1</v>
      </c>
      <c r="I13" s="350">
        <v>1</v>
      </c>
      <c r="J13" s="350"/>
      <c r="K13" s="350"/>
      <c r="L13" s="350"/>
      <c r="M13" s="350"/>
      <c r="N13" s="350"/>
      <c r="O13" s="350"/>
      <c r="P13" s="350"/>
      <c r="Q13" s="350">
        <f t="shared" si="0"/>
        <v>0</v>
      </c>
      <c r="R13" s="350"/>
      <c r="S13" s="350"/>
      <c r="T13" s="350"/>
      <c r="U13" s="350">
        <v>4</v>
      </c>
      <c r="V13" s="351">
        <f t="shared" si="1"/>
        <v>4</v>
      </c>
      <c r="W13" s="351">
        <f>Q13+V13</f>
        <v>4</v>
      </c>
      <c r="X13" s="152"/>
    </row>
    <row r="14" ht="132" customHeight="1" spans="1:24">
      <c r="A14" s="167">
        <v>11</v>
      </c>
      <c r="B14" s="292" t="s">
        <v>291</v>
      </c>
      <c r="C14" s="25">
        <v>6608544875</v>
      </c>
      <c r="D14" s="292" t="s">
        <v>301</v>
      </c>
      <c r="E14" s="348" t="s">
        <v>302</v>
      </c>
      <c r="F14" s="349">
        <v>75.2</v>
      </c>
      <c r="G14" s="292" t="s">
        <v>293</v>
      </c>
      <c r="H14" s="350"/>
      <c r="I14" s="350"/>
      <c r="J14" s="350"/>
      <c r="K14" s="350"/>
      <c r="L14" s="350"/>
      <c r="M14" s="350"/>
      <c r="N14" s="350">
        <v>1</v>
      </c>
      <c r="O14" s="350"/>
      <c r="P14" s="350"/>
      <c r="Q14" s="350">
        <f t="shared" si="0"/>
        <v>0</v>
      </c>
      <c r="R14" s="350"/>
      <c r="S14" s="350">
        <v>3</v>
      </c>
      <c r="T14" s="350"/>
      <c r="U14" s="350"/>
      <c r="V14" s="351">
        <f t="shared" si="1"/>
        <v>3</v>
      </c>
      <c r="W14" s="351">
        <f>Q14+V14</f>
        <v>3</v>
      </c>
      <c r="X14" s="152"/>
    </row>
  </sheetData>
  <mergeCells count="2">
    <mergeCell ref="A1:G1"/>
    <mergeCell ref="H1:N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2"/>
  <sheetViews>
    <sheetView zoomScale="50" zoomScaleNormal="50" topLeftCell="D7" workbookViewId="0">
      <selection activeCell="N41" sqref="N41:X47"/>
    </sheetView>
  </sheetViews>
  <sheetFormatPr defaultColWidth="9" defaultRowHeight="14"/>
  <cols>
    <col min="1" max="1" width="5.775" style="98" customWidth="1"/>
    <col min="2" max="2" width="42.775" style="291" customWidth="1"/>
    <col min="3" max="3" width="44.225" style="291" customWidth="1"/>
    <col min="4" max="4" width="48.5583333333333" style="291" customWidth="1"/>
    <col min="5" max="5" width="18.3333333333333" style="291" customWidth="1"/>
    <col min="6" max="6" width="20.4416666666667" style="291" customWidth="1"/>
    <col min="7" max="7" width="12.3333333333333" style="291" customWidth="1"/>
    <col min="8" max="8" width="13.8916666666667" style="291" customWidth="1"/>
    <col min="9" max="9" width="14.5583333333333" style="291" customWidth="1"/>
    <col min="10" max="10" width="12" style="109" customWidth="1"/>
    <col min="11" max="11" width="11.6666666666667" style="291" customWidth="1"/>
    <col min="12" max="12" width="12.3333333333333" style="291" customWidth="1"/>
    <col min="13" max="13" width="11.3333333333333" style="291" customWidth="1"/>
    <col min="14" max="14" width="41.2666666666667" style="109" customWidth="1"/>
    <col min="15" max="15" width="36.85" style="109" customWidth="1"/>
    <col min="16" max="16" width="48.8916666666667" style="248" customWidth="1"/>
    <col min="17" max="17" width="27.225" style="109" customWidth="1"/>
    <col min="18" max="18" width="17.6083333333333" style="109" customWidth="1"/>
    <col min="19" max="19" width="12.0333333333333" style="109" customWidth="1"/>
    <col min="20" max="20" width="15.7" style="109" customWidth="1"/>
    <col min="21" max="21" width="5.23333333333333" style="109" customWidth="1"/>
    <col min="22" max="22" width="7.925" style="109" customWidth="1"/>
    <col min="23" max="23" width="9.99166666666667" style="109" customWidth="1"/>
    <col min="24" max="24" width="12.0583333333333" style="108" customWidth="1"/>
    <col min="25" max="25" width="13.3333333333333" style="248" customWidth="1"/>
    <col min="26" max="16384" width="9" style="108"/>
  </cols>
  <sheetData>
    <row r="1" ht="33" spans="1:25">
      <c r="A1" s="40" t="s">
        <v>303</v>
      </c>
      <c r="B1" s="292" t="s">
        <v>304</v>
      </c>
      <c r="C1" s="292" t="s">
        <v>305</v>
      </c>
      <c r="D1" s="292" t="s">
        <v>306</v>
      </c>
      <c r="E1" s="292" t="s">
        <v>307</v>
      </c>
      <c r="F1" s="292" t="s">
        <v>308</v>
      </c>
      <c r="G1" s="85" t="s">
        <v>309</v>
      </c>
      <c r="H1" s="85" t="s">
        <v>310</v>
      </c>
      <c r="I1" s="292" t="s">
        <v>311</v>
      </c>
      <c r="J1" s="25" t="s">
        <v>312</v>
      </c>
      <c r="K1" s="292" t="s">
        <v>313</v>
      </c>
      <c r="L1" s="292" t="s">
        <v>314</v>
      </c>
      <c r="M1" s="292" t="s">
        <v>315</v>
      </c>
      <c r="P1" s="293" t="s">
        <v>316</v>
      </c>
      <c r="R1" s="294" t="s">
        <v>317</v>
      </c>
      <c r="Y1" s="295" t="s">
        <v>318</v>
      </c>
    </row>
    <row r="2" s="108" customFormat="1" ht="16.5" spans="1:25">
      <c r="A2" s="73">
        <v>1</v>
      </c>
      <c r="B2" s="193" t="s">
        <v>319</v>
      </c>
      <c r="C2" s="207" t="s">
        <v>73</v>
      </c>
      <c r="D2" s="26" t="s">
        <v>320</v>
      </c>
      <c r="E2" s="27" t="s">
        <v>321</v>
      </c>
      <c r="F2" s="27" t="s">
        <v>322</v>
      </c>
      <c r="G2" s="27"/>
      <c r="H2" s="27"/>
      <c r="I2" s="208"/>
      <c r="J2" s="27">
        <v>1</v>
      </c>
      <c r="K2" s="27" t="s">
        <v>323</v>
      </c>
      <c r="L2" s="27" t="s">
        <v>324</v>
      </c>
      <c r="M2" s="73" t="s">
        <v>325</v>
      </c>
      <c r="N2" s="296" t="s">
        <v>319</v>
      </c>
      <c r="O2" s="41" t="s">
        <v>73</v>
      </c>
      <c r="P2" s="41"/>
      <c r="Q2" s="41" t="s">
        <v>320</v>
      </c>
      <c r="R2" s="41">
        <f>IF(C2=O2,1,0)</f>
        <v>1</v>
      </c>
      <c r="S2" s="31" t="s">
        <v>321</v>
      </c>
      <c r="T2" s="31" t="s">
        <v>322</v>
      </c>
      <c r="U2" s="31">
        <v>1</v>
      </c>
      <c r="V2" s="31" t="s">
        <v>323</v>
      </c>
      <c r="W2" s="31" t="s">
        <v>324</v>
      </c>
      <c r="X2" s="168" t="s">
        <v>325</v>
      </c>
      <c r="Y2" s="248">
        <f>IF(J2=U2,1,0)</f>
        <v>1</v>
      </c>
    </row>
    <row r="3" s="108" customFormat="1" ht="16.5" spans="1:25">
      <c r="A3" s="73">
        <v>2</v>
      </c>
      <c r="B3" s="195"/>
      <c r="C3" s="207" t="s">
        <v>74</v>
      </c>
      <c r="D3" s="26" t="s">
        <v>326</v>
      </c>
      <c r="E3" s="27" t="s">
        <v>321</v>
      </c>
      <c r="F3" s="27" t="s">
        <v>327</v>
      </c>
      <c r="G3" s="27"/>
      <c r="H3" s="27"/>
      <c r="I3" s="208"/>
      <c r="J3" s="27">
        <v>2</v>
      </c>
      <c r="K3" s="27" t="s">
        <v>323</v>
      </c>
      <c r="L3" s="27" t="s">
        <v>324</v>
      </c>
      <c r="M3" s="73" t="s">
        <v>325</v>
      </c>
      <c r="N3" s="296"/>
      <c r="O3" s="41" t="s">
        <v>74</v>
      </c>
      <c r="P3" s="41"/>
      <c r="Q3" s="41" t="s">
        <v>326</v>
      </c>
      <c r="R3" s="41">
        <f t="shared" ref="R3:R34" si="0">IF(C3=O3,1,0)</f>
        <v>1</v>
      </c>
      <c r="S3" s="31" t="s">
        <v>321</v>
      </c>
      <c r="T3" s="31" t="s">
        <v>327</v>
      </c>
      <c r="U3" s="31">
        <v>2</v>
      </c>
      <c r="V3" s="31" t="s">
        <v>323</v>
      </c>
      <c r="W3" s="31" t="s">
        <v>324</v>
      </c>
      <c r="X3" s="168" t="s">
        <v>325</v>
      </c>
      <c r="Y3" s="248">
        <f t="shared" ref="Y3:Y34" si="1">IF(J3=U3,1,0)</f>
        <v>1</v>
      </c>
    </row>
    <row r="4" s="108" customFormat="1" ht="16.5" spans="1:25">
      <c r="A4" s="73">
        <v>3</v>
      </c>
      <c r="B4" s="195"/>
      <c r="C4" s="207" t="s">
        <v>75</v>
      </c>
      <c r="D4" s="14" t="s">
        <v>328</v>
      </c>
      <c r="E4" s="27" t="s">
        <v>321</v>
      </c>
      <c r="F4" s="27" t="s">
        <v>329</v>
      </c>
      <c r="G4" s="27"/>
      <c r="H4" s="27"/>
      <c r="I4" s="208"/>
      <c r="J4" s="27">
        <v>2</v>
      </c>
      <c r="K4" s="27" t="s">
        <v>323</v>
      </c>
      <c r="L4" s="27" t="s">
        <v>324</v>
      </c>
      <c r="M4" s="73" t="s">
        <v>325</v>
      </c>
      <c r="N4" s="296"/>
      <c r="O4" s="41" t="s">
        <v>75</v>
      </c>
      <c r="P4" s="41"/>
      <c r="Q4" s="41" t="s">
        <v>330</v>
      </c>
      <c r="R4" s="41">
        <f t="shared" si="0"/>
        <v>1</v>
      </c>
      <c r="S4" s="31" t="s">
        <v>321</v>
      </c>
      <c r="T4" s="31" t="s">
        <v>329</v>
      </c>
      <c r="U4" s="31">
        <v>2</v>
      </c>
      <c r="V4" s="31" t="s">
        <v>323</v>
      </c>
      <c r="W4" s="31" t="s">
        <v>324</v>
      </c>
      <c r="X4" s="168" t="s">
        <v>325</v>
      </c>
      <c r="Y4" s="248">
        <f t="shared" si="1"/>
        <v>1</v>
      </c>
    </row>
    <row r="5" s="108" customFormat="1" ht="16.5" spans="1:25">
      <c r="A5" s="73">
        <v>4</v>
      </c>
      <c r="B5" s="195"/>
      <c r="C5" s="207" t="s">
        <v>76</v>
      </c>
      <c r="D5" s="45" t="s">
        <v>331</v>
      </c>
      <c r="E5" s="27" t="s">
        <v>321</v>
      </c>
      <c r="F5" s="27" t="s">
        <v>332</v>
      </c>
      <c r="G5" s="27"/>
      <c r="H5" s="27"/>
      <c r="I5" s="208"/>
      <c r="J5" s="27">
        <v>2</v>
      </c>
      <c r="K5" s="27" t="s">
        <v>323</v>
      </c>
      <c r="L5" s="27" t="s">
        <v>324</v>
      </c>
      <c r="M5" s="73" t="s">
        <v>325</v>
      </c>
      <c r="N5" s="296"/>
      <c r="O5" s="41" t="s">
        <v>76</v>
      </c>
      <c r="P5" s="41"/>
      <c r="Q5" s="41" t="s">
        <v>331</v>
      </c>
      <c r="R5" s="41">
        <f t="shared" si="0"/>
        <v>1</v>
      </c>
      <c r="S5" s="31" t="s">
        <v>321</v>
      </c>
      <c r="T5" s="31" t="s">
        <v>332</v>
      </c>
      <c r="U5" s="31">
        <v>2</v>
      </c>
      <c r="V5" s="31" t="s">
        <v>323</v>
      </c>
      <c r="W5" s="31" t="s">
        <v>324</v>
      </c>
      <c r="X5" s="168" t="s">
        <v>325</v>
      </c>
      <c r="Y5" s="248">
        <f t="shared" si="1"/>
        <v>1</v>
      </c>
    </row>
    <row r="6" s="108" customFormat="1" ht="16.5" spans="1:25">
      <c r="A6" s="73">
        <v>5</v>
      </c>
      <c r="B6" s="195"/>
      <c r="C6" s="207" t="s">
        <v>77</v>
      </c>
      <c r="D6" s="26" t="s">
        <v>333</v>
      </c>
      <c r="E6" s="27" t="s">
        <v>321</v>
      </c>
      <c r="F6" s="27" t="s">
        <v>334</v>
      </c>
      <c r="G6" s="27"/>
      <c r="H6" s="27"/>
      <c r="I6" s="208"/>
      <c r="J6" s="27">
        <v>2</v>
      </c>
      <c r="K6" s="27" t="s">
        <v>323</v>
      </c>
      <c r="L6" s="27" t="s">
        <v>324</v>
      </c>
      <c r="M6" s="73" t="s">
        <v>325</v>
      </c>
      <c r="N6" s="296"/>
      <c r="O6" s="41" t="s">
        <v>77</v>
      </c>
      <c r="P6" s="41"/>
      <c r="Q6" s="41" t="s">
        <v>333</v>
      </c>
      <c r="R6" s="41">
        <f t="shared" si="0"/>
        <v>1</v>
      </c>
      <c r="S6" s="31" t="s">
        <v>321</v>
      </c>
      <c r="T6" s="31" t="s">
        <v>334</v>
      </c>
      <c r="U6" s="31">
        <v>2</v>
      </c>
      <c r="V6" s="31" t="s">
        <v>323</v>
      </c>
      <c r="W6" s="31" t="s">
        <v>324</v>
      </c>
      <c r="X6" s="168" t="s">
        <v>325</v>
      </c>
      <c r="Y6" s="248">
        <f t="shared" si="1"/>
        <v>1</v>
      </c>
    </row>
    <row r="7" s="108" customFormat="1" ht="16.5" spans="1:25">
      <c r="A7" s="73">
        <v>6</v>
      </c>
      <c r="B7" s="195"/>
      <c r="C7" s="207" t="s">
        <v>78</v>
      </c>
      <c r="D7" s="26" t="s">
        <v>335</v>
      </c>
      <c r="E7" s="27" t="s">
        <v>321</v>
      </c>
      <c r="F7" s="27" t="s">
        <v>336</v>
      </c>
      <c r="G7" s="27"/>
      <c r="H7" s="27"/>
      <c r="I7" s="208"/>
      <c r="J7" s="27">
        <v>2</v>
      </c>
      <c r="K7" s="27" t="s">
        <v>323</v>
      </c>
      <c r="L7" s="27" t="s">
        <v>324</v>
      </c>
      <c r="M7" s="73" t="s">
        <v>325</v>
      </c>
      <c r="N7" s="296"/>
      <c r="O7" s="41" t="s">
        <v>78</v>
      </c>
      <c r="P7" s="41"/>
      <c r="Q7" s="41" t="s">
        <v>335</v>
      </c>
      <c r="R7" s="41">
        <f t="shared" si="0"/>
        <v>1</v>
      </c>
      <c r="S7" s="31" t="s">
        <v>321</v>
      </c>
      <c r="T7" s="31" t="s">
        <v>336</v>
      </c>
      <c r="U7" s="31">
        <v>2</v>
      </c>
      <c r="V7" s="31" t="s">
        <v>323</v>
      </c>
      <c r="W7" s="31" t="s">
        <v>324</v>
      </c>
      <c r="X7" s="168" t="s">
        <v>325</v>
      </c>
      <c r="Y7" s="248">
        <f t="shared" si="1"/>
        <v>1</v>
      </c>
    </row>
    <row r="8" s="108" customFormat="1" ht="16.5" spans="1:25">
      <c r="A8" s="73">
        <v>7</v>
      </c>
      <c r="B8" s="195"/>
      <c r="C8" s="207" t="s">
        <v>79</v>
      </c>
      <c r="D8" s="26" t="s">
        <v>337</v>
      </c>
      <c r="E8" s="27" t="s">
        <v>321</v>
      </c>
      <c r="F8" s="27" t="s">
        <v>338</v>
      </c>
      <c r="G8" s="27"/>
      <c r="H8" s="27"/>
      <c r="I8" s="208"/>
      <c r="J8" s="27">
        <v>2</v>
      </c>
      <c r="K8" s="27" t="s">
        <v>323</v>
      </c>
      <c r="L8" s="27" t="s">
        <v>324</v>
      </c>
      <c r="M8" s="73" t="s">
        <v>325</v>
      </c>
      <c r="N8" s="296"/>
      <c r="O8" s="41" t="s">
        <v>79</v>
      </c>
      <c r="P8" s="41"/>
      <c r="Q8" s="41" t="s">
        <v>337</v>
      </c>
      <c r="R8" s="41">
        <f t="shared" si="0"/>
        <v>1</v>
      </c>
      <c r="S8" s="31" t="s">
        <v>321</v>
      </c>
      <c r="T8" s="31" t="s">
        <v>338</v>
      </c>
      <c r="U8" s="31">
        <v>2</v>
      </c>
      <c r="V8" s="31" t="s">
        <v>323</v>
      </c>
      <c r="W8" s="31" t="s">
        <v>324</v>
      </c>
      <c r="X8" s="168" t="s">
        <v>325</v>
      </c>
      <c r="Y8" s="248">
        <f t="shared" si="1"/>
        <v>1</v>
      </c>
    </row>
    <row r="9" s="108" customFormat="1" ht="16.5" spans="1:25">
      <c r="A9" s="73">
        <v>8</v>
      </c>
      <c r="B9" s="196"/>
      <c r="C9" s="207" t="s">
        <v>80</v>
      </c>
      <c r="D9" s="26" t="s">
        <v>339</v>
      </c>
      <c r="E9" s="27" t="s">
        <v>321</v>
      </c>
      <c r="F9" s="27" t="s">
        <v>340</v>
      </c>
      <c r="G9" s="27"/>
      <c r="H9" s="27"/>
      <c r="I9" s="208"/>
      <c r="J9" s="27">
        <v>2</v>
      </c>
      <c r="K9" s="27" t="s">
        <v>323</v>
      </c>
      <c r="L9" s="27" t="s">
        <v>324</v>
      </c>
      <c r="M9" s="73" t="s">
        <v>325</v>
      </c>
      <c r="N9" s="296"/>
      <c r="O9" s="41" t="s">
        <v>80</v>
      </c>
      <c r="P9" s="41"/>
      <c r="Q9" s="41" t="s">
        <v>339</v>
      </c>
      <c r="R9" s="41">
        <f t="shared" si="0"/>
        <v>1</v>
      </c>
      <c r="S9" s="31" t="s">
        <v>321</v>
      </c>
      <c r="T9" s="31" t="s">
        <v>340</v>
      </c>
      <c r="U9" s="31">
        <v>2</v>
      </c>
      <c r="V9" s="31" t="s">
        <v>323</v>
      </c>
      <c r="W9" s="31" t="s">
        <v>324</v>
      </c>
      <c r="X9" s="168" t="s">
        <v>325</v>
      </c>
      <c r="Y9" s="248">
        <f t="shared" si="1"/>
        <v>1</v>
      </c>
    </row>
    <row r="10" s="108" customFormat="1" ht="15.6" customHeight="1" spans="1:25">
      <c r="A10" s="73">
        <v>9</v>
      </c>
      <c r="B10" s="71" t="s">
        <v>341</v>
      </c>
      <c r="C10" s="73" t="s">
        <v>81</v>
      </c>
      <c r="D10" s="73" t="s">
        <v>342</v>
      </c>
      <c r="E10" s="27" t="s">
        <v>321</v>
      </c>
      <c r="F10" s="137" t="s">
        <v>343</v>
      </c>
      <c r="G10" s="157"/>
      <c r="H10" s="73"/>
      <c r="I10" s="73"/>
      <c r="J10" s="73">
        <v>2</v>
      </c>
      <c r="K10" s="88" t="s">
        <v>323</v>
      </c>
      <c r="L10" s="27" t="s">
        <v>324</v>
      </c>
      <c r="M10" s="73" t="s">
        <v>325</v>
      </c>
      <c r="N10" s="171" t="s">
        <v>341</v>
      </c>
      <c r="O10" s="168" t="s">
        <v>81</v>
      </c>
      <c r="P10" s="168"/>
      <c r="Q10" s="168" t="s">
        <v>342</v>
      </c>
      <c r="R10" s="41">
        <f t="shared" si="0"/>
        <v>1</v>
      </c>
      <c r="S10" s="31" t="s">
        <v>321</v>
      </c>
      <c r="T10" s="297" t="s">
        <v>344</v>
      </c>
      <c r="U10" s="168">
        <v>2</v>
      </c>
      <c r="V10" s="170" t="s">
        <v>323</v>
      </c>
      <c r="W10" s="31" t="s">
        <v>324</v>
      </c>
      <c r="X10" s="168" t="s">
        <v>325</v>
      </c>
      <c r="Y10" s="248">
        <f t="shared" si="1"/>
        <v>1</v>
      </c>
    </row>
    <row r="11" s="108" customFormat="1" ht="16.5" spans="1:25">
      <c r="A11" s="73">
        <v>10</v>
      </c>
      <c r="B11" s="71"/>
      <c r="C11" s="73" t="s">
        <v>82</v>
      </c>
      <c r="D11" s="73" t="s">
        <v>345</v>
      </c>
      <c r="E11" s="27" t="s">
        <v>321</v>
      </c>
      <c r="F11" s="137" t="s">
        <v>346</v>
      </c>
      <c r="G11" s="157"/>
      <c r="H11" s="73"/>
      <c r="I11" s="73"/>
      <c r="J11" s="73">
        <v>1</v>
      </c>
      <c r="K11" s="88" t="s">
        <v>323</v>
      </c>
      <c r="L11" s="27" t="s">
        <v>324</v>
      </c>
      <c r="M11" s="73" t="s">
        <v>325</v>
      </c>
      <c r="N11" s="171"/>
      <c r="O11" s="168" t="s">
        <v>82</v>
      </c>
      <c r="P11" s="168"/>
      <c r="Q11" s="168" t="s">
        <v>345</v>
      </c>
      <c r="R11" s="41">
        <f t="shared" si="0"/>
        <v>1</v>
      </c>
      <c r="S11" s="31" t="s">
        <v>321</v>
      </c>
      <c r="T11" s="297" t="s">
        <v>346</v>
      </c>
      <c r="U11" s="168">
        <v>1</v>
      </c>
      <c r="V11" s="170" t="s">
        <v>323</v>
      </c>
      <c r="W11" s="31" t="s">
        <v>324</v>
      </c>
      <c r="X11" s="168" t="s">
        <v>325</v>
      </c>
      <c r="Y11" s="248">
        <f t="shared" si="1"/>
        <v>1</v>
      </c>
    </row>
    <row r="12" s="108" customFormat="1" ht="16.5" spans="1:25">
      <c r="A12" s="73">
        <v>11</v>
      </c>
      <c r="B12" s="71"/>
      <c r="C12" s="73" t="s">
        <v>83</v>
      </c>
      <c r="D12" s="73" t="s">
        <v>347</v>
      </c>
      <c r="E12" s="27" t="s">
        <v>321</v>
      </c>
      <c r="F12" s="137" t="s">
        <v>348</v>
      </c>
      <c r="G12" s="157"/>
      <c r="H12" s="73"/>
      <c r="I12" s="73"/>
      <c r="J12" s="73">
        <v>2</v>
      </c>
      <c r="K12" s="88" t="s">
        <v>323</v>
      </c>
      <c r="L12" s="27" t="s">
        <v>324</v>
      </c>
      <c r="M12" s="73" t="s">
        <v>325</v>
      </c>
      <c r="N12" s="171"/>
      <c r="O12" s="168" t="s">
        <v>83</v>
      </c>
      <c r="P12" s="168"/>
      <c r="Q12" s="168" t="s">
        <v>347</v>
      </c>
      <c r="R12" s="41">
        <f t="shared" si="0"/>
        <v>1</v>
      </c>
      <c r="S12" s="31" t="s">
        <v>321</v>
      </c>
      <c r="T12" s="297" t="s">
        <v>348</v>
      </c>
      <c r="U12" s="168">
        <v>2</v>
      </c>
      <c r="V12" s="170" t="s">
        <v>323</v>
      </c>
      <c r="W12" s="31" t="s">
        <v>324</v>
      </c>
      <c r="X12" s="168" t="s">
        <v>325</v>
      </c>
      <c r="Y12" s="248">
        <f t="shared" si="1"/>
        <v>1</v>
      </c>
    </row>
    <row r="13" s="108" customFormat="1" ht="16.5" spans="1:25">
      <c r="A13" s="73">
        <v>12</v>
      </c>
      <c r="B13" s="71"/>
      <c r="C13" s="73" t="s">
        <v>84</v>
      </c>
      <c r="D13" s="73" t="s">
        <v>349</v>
      </c>
      <c r="E13" s="27" t="s">
        <v>321</v>
      </c>
      <c r="F13" s="137" t="s">
        <v>350</v>
      </c>
      <c r="G13" s="157"/>
      <c r="H13" s="73"/>
      <c r="I13" s="73"/>
      <c r="J13" s="73">
        <v>2</v>
      </c>
      <c r="K13" s="88" t="s">
        <v>323</v>
      </c>
      <c r="L13" s="27" t="s">
        <v>324</v>
      </c>
      <c r="M13" s="73" t="s">
        <v>325</v>
      </c>
      <c r="N13" s="171"/>
      <c r="O13" s="168" t="s">
        <v>84</v>
      </c>
      <c r="P13" s="168"/>
      <c r="Q13" s="168" t="s">
        <v>349</v>
      </c>
      <c r="R13" s="41">
        <f t="shared" si="0"/>
        <v>1</v>
      </c>
      <c r="S13" s="31" t="s">
        <v>321</v>
      </c>
      <c r="T13" s="297" t="s">
        <v>350</v>
      </c>
      <c r="U13" s="168">
        <v>2</v>
      </c>
      <c r="V13" s="170" t="s">
        <v>323</v>
      </c>
      <c r="W13" s="31" t="s">
        <v>324</v>
      </c>
      <c r="X13" s="168" t="s">
        <v>325</v>
      </c>
      <c r="Y13" s="248">
        <f t="shared" si="1"/>
        <v>1</v>
      </c>
    </row>
    <row r="14" s="108" customFormat="1" ht="33" spans="1:25">
      <c r="A14" s="73">
        <v>13</v>
      </c>
      <c r="B14" s="71"/>
      <c r="C14" s="105" t="s">
        <v>85</v>
      </c>
      <c r="D14" s="73" t="s">
        <v>351</v>
      </c>
      <c r="E14" s="27" t="s">
        <v>321</v>
      </c>
      <c r="F14" s="137" t="s">
        <v>352</v>
      </c>
      <c r="G14" s="157"/>
      <c r="H14" s="73"/>
      <c r="I14" s="73"/>
      <c r="J14" s="73">
        <v>4</v>
      </c>
      <c r="K14" s="88" t="s">
        <v>323</v>
      </c>
      <c r="L14" s="27" t="s">
        <v>324</v>
      </c>
      <c r="M14" s="73" t="s">
        <v>325</v>
      </c>
      <c r="N14" s="171"/>
      <c r="O14" s="105" t="s">
        <v>353</v>
      </c>
      <c r="P14" s="103" t="s">
        <v>354</v>
      </c>
      <c r="Q14" s="168" t="s">
        <v>351</v>
      </c>
      <c r="R14" s="45">
        <f t="shared" si="0"/>
        <v>0</v>
      </c>
      <c r="S14" s="31" t="s">
        <v>321</v>
      </c>
      <c r="T14" s="297" t="s">
        <v>344</v>
      </c>
      <c r="U14" s="168">
        <v>4</v>
      </c>
      <c r="V14" s="170" t="s">
        <v>323</v>
      </c>
      <c r="W14" s="31" t="s">
        <v>324</v>
      </c>
      <c r="X14" s="168" t="s">
        <v>325</v>
      </c>
      <c r="Y14" s="248">
        <f t="shared" si="1"/>
        <v>1</v>
      </c>
    </row>
    <row r="15" s="108" customFormat="1" ht="16.5" spans="1:25">
      <c r="A15" s="73">
        <v>14</v>
      </c>
      <c r="B15" s="71"/>
      <c r="C15" s="73" t="s">
        <v>86</v>
      </c>
      <c r="D15" s="73" t="s">
        <v>355</v>
      </c>
      <c r="E15" s="27" t="s">
        <v>321</v>
      </c>
      <c r="F15" s="137" t="s">
        <v>356</v>
      </c>
      <c r="G15" s="157"/>
      <c r="H15" s="73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71"/>
      <c r="O15" s="168" t="s">
        <v>86</v>
      </c>
      <c r="P15" s="168"/>
      <c r="Q15" s="168" t="s">
        <v>355</v>
      </c>
      <c r="R15" s="41">
        <f t="shared" si="0"/>
        <v>1</v>
      </c>
      <c r="S15" s="31" t="s">
        <v>321</v>
      </c>
      <c r="T15" s="297" t="s">
        <v>356</v>
      </c>
      <c r="U15" s="168">
        <v>2</v>
      </c>
      <c r="V15" s="170" t="s">
        <v>323</v>
      </c>
      <c r="W15" s="31" t="s">
        <v>324</v>
      </c>
      <c r="X15" s="168" t="s">
        <v>325</v>
      </c>
      <c r="Y15" s="248">
        <f t="shared" si="1"/>
        <v>1</v>
      </c>
    </row>
    <row r="16" s="108" customFormat="1" ht="16.5" spans="1:25">
      <c r="A16" s="73">
        <v>15</v>
      </c>
      <c r="B16" s="71"/>
      <c r="C16" s="73" t="s">
        <v>87</v>
      </c>
      <c r="D16" s="73" t="s">
        <v>357</v>
      </c>
      <c r="E16" s="27" t="s">
        <v>321</v>
      </c>
      <c r="F16" s="137" t="s">
        <v>358</v>
      </c>
      <c r="G16" s="157"/>
      <c r="H16" s="73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71"/>
      <c r="O16" s="168" t="s">
        <v>87</v>
      </c>
      <c r="P16" s="168"/>
      <c r="Q16" s="168" t="s">
        <v>357</v>
      </c>
      <c r="R16" s="41">
        <f t="shared" si="0"/>
        <v>1</v>
      </c>
      <c r="S16" s="31" t="s">
        <v>321</v>
      </c>
      <c r="T16" s="297" t="s">
        <v>344</v>
      </c>
      <c r="U16" s="168">
        <v>2</v>
      </c>
      <c r="V16" s="170" t="s">
        <v>323</v>
      </c>
      <c r="W16" s="31" t="s">
        <v>324</v>
      </c>
      <c r="X16" s="168" t="s">
        <v>325</v>
      </c>
      <c r="Y16" s="248">
        <f t="shared" si="1"/>
        <v>1</v>
      </c>
    </row>
    <row r="17" s="108" customFormat="1" ht="16.5" spans="1:25">
      <c r="A17" s="73">
        <v>16</v>
      </c>
      <c r="B17" s="164" t="s">
        <v>359</v>
      </c>
      <c r="C17" s="298" t="s">
        <v>98</v>
      </c>
      <c r="D17" s="299" t="s">
        <v>360</v>
      </c>
      <c r="E17" s="300" t="s">
        <v>321</v>
      </c>
      <c r="F17" s="301" t="s">
        <v>361</v>
      </c>
      <c r="G17" s="300"/>
      <c r="H17" s="300"/>
      <c r="I17" s="302"/>
      <c r="J17" s="300">
        <v>1</v>
      </c>
      <c r="K17" s="300" t="s">
        <v>323</v>
      </c>
      <c r="L17" s="300" t="s">
        <v>324</v>
      </c>
      <c r="M17" s="303" t="s">
        <v>325</v>
      </c>
      <c r="N17" s="23" t="s">
        <v>359</v>
      </c>
      <c r="O17" s="68" t="s">
        <v>98</v>
      </c>
      <c r="P17" s="68"/>
      <c r="Q17" s="68" t="s">
        <v>360</v>
      </c>
      <c r="R17" s="41">
        <f t="shared" si="0"/>
        <v>1</v>
      </c>
      <c r="S17" s="31" t="s">
        <v>321</v>
      </c>
      <c r="T17" s="297" t="s">
        <v>344</v>
      </c>
      <c r="U17" s="31">
        <v>1</v>
      </c>
      <c r="V17" s="31" t="s">
        <v>323</v>
      </c>
      <c r="W17" s="31" t="s">
        <v>324</v>
      </c>
      <c r="X17" s="168" t="s">
        <v>325</v>
      </c>
      <c r="Y17" s="248">
        <f t="shared" si="1"/>
        <v>1</v>
      </c>
    </row>
    <row r="18" s="108" customFormat="1" ht="16.5" spans="1:25">
      <c r="A18" s="73">
        <v>17</v>
      </c>
      <c r="B18" s="164"/>
      <c r="C18" s="143" t="s">
        <v>99</v>
      </c>
      <c r="D18" s="14" t="s">
        <v>362</v>
      </c>
      <c r="E18" s="27" t="s">
        <v>321</v>
      </c>
      <c r="F18" s="231" t="s">
        <v>363</v>
      </c>
      <c r="G18" s="27"/>
      <c r="H18" s="27"/>
      <c r="I18" s="194"/>
      <c r="J18" s="27">
        <v>2</v>
      </c>
      <c r="K18" s="27" t="s">
        <v>323</v>
      </c>
      <c r="L18" s="27" t="s">
        <v>324</v>
      </c>
      <c r="M18" s="73" t="s">
        <v>325</v>
      </c>
      <c r="N18" s="23"/>
      <c r="O18" s="68" t="s">
        <v>99</v>
      </c>
      <c r="P18" s="68"/>
      <c r="Q18" s="68" t="s">
        <v>362</v>
      </c>
      <c r="R18" s="41">
        <f t="shared" si="0"/>
        <v>1</v>
      </c>
      <c r="S18" s="31" t="s">
        <v>321</v>
      </c>
      <c r="T18" s="297" t="s">
        <v>344</v>
      </c>
      <c r="U18" s="31">
        <v>2</v>
      </c>
      <c r="V18" s="31" t="s">
        <v>323</v>
      </c>
      <c r="W18" s="31" t="s">
        <v>324</v>
      </c>
      <c r="X18" s="168" t="s">
        <v>325</v>
      </c>
      <c r="Y18" s="248">
        <f t="shared" si="1"/>
        <v>1</v>
      </c>
    </row>
    <row r="19" s="108" customFormat="1" ht="33" spans="1:25">
      <c r="A19" s="73">
        <v>18</v>
      </c>
      <c r="B19" s="164"/>
      <c r="C19" s="143" t="s">
        <v>75</v>
      </c>
      <c r="D19" s="14" t="s">
        <v>328</v>
      </c>
      <c r="E19" s="27" t="s">
        <v>321</v>
      </c>
      <c r="F19" s="231" t="s">
        <v>329</v>
      </c>
      <c r="G19" s="27"/>
      <c r="H19" s="27"/>
      <c r="I19" s="194"/>
      <c r="J19" s="27">
        <v>2</v>
      </c>
      <c r="K19" s="27" t="s">
        <v>323</v>
      </c>
      <c r="L19" s="27" t="s">
        <v>324</v>
      </c>
      <c r="M19" s="73" t="s">
        <v>325</v>
      </c>
      <c r="N19" s="23"/>
      <c r="O19" s="68" t="s">
        <v>364</v>
      </c>
      <c r="P19" s="304" t="s">
        <v>365</v>
      </c>
      <c r="Q19" s="68" t="s">
        <v>328</v>
      </c>
      <c r="R19" s="45">
        <f t="shared" si="0"/>
        <v>0</v>
      </c>
      <c r="S19" s="31" t="s">
        <v>321</v>
      </c>
      <c r="T19" s="297" t="s">
        <v>344</v>
      </c>
      <c r="U19" s="31">
        <v>2</v>
      </c>
      <c r="V19" s="31" t="s">
        <v>323</v>
      </c>
      <c r="W19" s="31" t="s">
        <v>324</v>
      </c>
      <c r="X19" s="168" t="s">
        <v>325</v>
      </c>
      <c r="Y19" s="248">
        <f t="shared" si="1"/>
        <v>1</v>
      </c>
    </row>
    <row r="20" s="108" customFormat="1" ht="33" spans="1:25">
      <c r="A20" s="73">
        <v>19</v>
      </c>
      <c r="B20" s="164"/>
      <c r="C20" s="143" t="s">
        <v>76</v>
      </c>
      <c r="D20" s="26" t="s">
        <v>331</v>
      </c>
      <c r="E20" s="27" t="s">
        <v>321</v>
      </c>
      <c r="F20" s="231" t="s">
        <v>332</v>
      </c>
      <c r="G20" s="27"/>
      <c r="H20" s="27"/>
      <c r="I20" s="194"/>
      <c r="J20" s="27">
        <v>2</v>
      </c>
      <c r="K20" s="27" t="s">
        <v>323</v>
      </c>
      <c r="L20" s="27" t="s">
        <v>324</v>
      </c>
      <c r="M20" s="73" t="s">
        <v>325</v>
      </c>
      <c r="N20" s="23"/>
      <c r="O20" s="68" t="s">
        <v>366</v>
      </c>
      <c r="P20" s="304" t="s">
        <v>367</v>
      </c>
      <c r="Q20" s="68" t="s">
        <v>368</v>
      </c>
      <c r="R20" s="45">
        <f t="shared" si="0"/>
        <v>0</v>
      </c>
      <c r="S20" s="31" t="s">
        <v>321</v>
      </c>
      <c r="T20" s="297" t="s">
        <v>344</v>
      </c>
      <c r="U20" s="31">
        <v>2</v>
      </c>
      <c r="V20" s="31" t="s">
        <v>323</v>
      </c>
      <c r="W20" s="31" t="s">
        <v>324</v>
      </c>
      <c r="X20" s="168" t="s">
        <v>325</v>
      </c>
      <c r="Y20" s="248">
        <f t="shared" si="1"/>
        <v>1</v>
      </c>
    </row>
    <row r="21" s="108" customFormat="1" ht="16.5" spans="1:25">
      <c r="A21" s="73">
        <v>20</v>
      </c>
      <c r="B21" s="164"/>
      <c r="C21" s="143" t="s">
        <v>100</v>
      </c>
      <c r="D21" s="14" t="s">
        <v>369</v>
      </c>
      <c r="E21" s="27" t="s">
        <v>321</v>
      </c>
      <c r="F21" s="231" t="s">
        <v>370</v>
      </c>
      <c r="G21" s="27"/>
      <c r="H21" s="27"/>
      <c r="I21" s="194"/>
      <c r="J21" s="27">
        <v>2</v>
      </c>
      <c r="K21" s="27" t="s">
        <v>323</v>
      </c>
      <c r="L21" s="27" t="s">
        <v>324</v>
      </c>
      <c r="M21" s="73" t="s">
        <v>325</v>
      </c>
      <c r="N21" s="23"/>
      <c r="O21" s="68" t="s">
        <v>100</v>
      </c>
      <c r="P21" s="68"/>
      <c r="Q21" s="68" t="s">
        <v>369</v>
      </c>
      <c r="R21" s="41">
        <f t="shared" si="0"/>
        <v>1</v>
      </c>
      <c r="S21" s="31" t="s">
        <v>321</v>
      </c>
      <c r="T21" s="297" t="s">
        <v>344</v>
      </c>
      <c r="U21" s="31">
        <v>2</v>
      </c>
      <c r="V21" s="31" t="s">
        <v>323</v>
      </c>
      <c r="W21" s="31" t="s">
        <v>324</v>
      </c>
      <c r="X21" s="168" t="s">
        <v>325</v>
      </c>
      <c r="Y21" s="248">
        <f t="shared" si="1"/>
        <v>1</v>
      </c>
    </row>
    <row r="22" s="108" customFormat="1" ht="33" spans="1:25">
      <c r="A22" s="73">
        <v>21</v>
      </c>
      <c r="B22" s="164"/>
      <c r="C22" s="143" t="s">
        <v>78</v>
      </c>
      <c r="D22" s="14" t="s">
        <v>371</v>
      </c>
      <c r="E22" s="27" t="s">
        <v>321</v>
      </c>
      <c r="F22" s="231" t="s">
        <v>336</v>
      </c>
      <c r="G22" s="27"/>
      <c r="H22" s="27"/>
      <c r="I22" s="194"/>
      <c r="J22" s="27">
        <v>2</v>
      </c>
      <c r="K22" s="27" t="s">
        <v>323</v>
      </c>
      <c r="L22" s="27" t="s">
        <v>324</v>
      </c>
      <c r="M22" s="73" t="s">
        <v>325</v>
      </c>
      <c r="N22" s="23"/>
      <c r="O22" s="68" t="s">
        <v>372</v>
      </c>
      <c r="P22" s="304" t="s">
        <v>367</v>
      </c>
      <c r="Q22" s="68" t="s">
        <v>371</v>
      </c>
      <c r="R22" s="45">
        <f t="shared" si="0"/>
        <v>0</v>
      </c>
      <c r="S22" s="31" t="s">
        <v>321</v>
      </c>
      <c r="T22" s="297" t="s">
        <v>344</v>
      </c>
      <c r="U22" s="31">
        <v>2</v>
      </c>
      <c r="V22" s="31" t="s">
        <v>323</v>
      </c>
      <c r="W22" s="31" t="s">
        <v>324</v>
      </c>
      <c r="X22" s="168" t="s">
        <v>325</v>
      </c>
      <c r="Y22" s="248">
        <f t="shared" si="1"/>
        <v>1</v>
      </c>
    </row>
    <row r="23" s="108" customFormat="1" ht="33" spans="1:25">
      <c r="A23" s="73">
        <v>22</v>
      </c>
      <c r="B23" s="164"/>
      <c r="C23" s="143" t="s">
        <v>79</v>
      </c>
      <c r="D23" s="14" t="s">
        <v>373</v>
      </c>
      <c r="E23" s="27" t="s">
        <v>321</v>
      </c>
      <c r="F23" s="231" t="s">
        <v>338</v>
      </c>
      <c r="G23" s="27"/>
      <c r="H23" s="27"/>
      <c r="I23" s="194"/>
      <c r="J23" s="27">
        <v>2</v>
      </c>
      <c r="K23" s="27" t="s">
        <v>323</v>
      </c>
      <c r="L23" s="27" t="s">
        <v>324</v>
      </c>
      <c r="M23" s="73" t="s">
        <v>325</v>
      </c>
      <c r="N23" s="23"/>
      <c r="O23" s="68" t="s">
        <v>374</v>
      </c>
      <c r="P23" s="304" t="s">
        <v>367</v>
      </c>
      <c r="Q23" s="68" t="s">
        <v>373</v>
      </c>
      <c r="R23" s="45">
        <f t="shared" si="0"/>
        <v>0</v>
      </c>
      <c r="S23" s="31" t="s">
        <v>321</v>
      </c>
      <c r="T23" s="297" t="s">
        <v>344</v>
      </c>
      <c r="U23" s="31">
        <v>2</v>
      </c>
      <c r="V23" s="31" t="s">
        <v>323</v>
      </c>
      <c r="W23" s="31" t="s">
        <v>324</v>
      </c>
      <c r="X23" s="168" t="s">
        <v>325</v>
      </c>
      <c r="Y23" s="248">
        <f t="shared" si="1"/>
        <v>1</v>
      </c>
    </row>
    <row r="24" s="108" customFormat="1" ht="33" spans="1:25">
      <c r="A24" s="73">
        <v>23</v>
      </c>
      <c r="B24" s="165"/>
      <c r="C24" s="143" t="s">
        <v>80</v>
      </c>
      <c r="D24" s="14" t="s">
        <v>375</v>
      </c>
      <c r="E24" s="27" t="s">
        <v>321</v>
      </c>
      <c r="F24" s="231" t="s">
        <v>340</v>
      </c>
      <c r="G24" s="27"/>
      <c r="H24" s="27"/>
      <c r="I24" s="194"/>
      <c r="J24" s="27">
        <v>2</v>
      </c>
      <c r="K24" s="27" t="s">
        <v>323</v>
      </c>
      <c r="L24" s="27" t="s">
        <v>324</v>
      </c>
      <c r="M24" s="73" t="s">
        <v>325</v>
      </c>
      <c r="N24" s="23"/>
      <c r="O24" s="68" t="s">
        <v>376</v>
      </c>
      <c r="P24" s="304" t="s">
        <v>367</v>
      </c>
      <c r="Q24" s="68" t="s">
        <v>375</v>
      </c>
      <c r="R24" s="45">
        <f t="shared" si="0"/>
        <v>0</v>
      </c>
      <c r="S24" s="31" t="s">
        <v>321</v>
      </c>
      <c r="T24" s="297" t="s">
        <v>344</v>
      </c>
      <c r="U24" s="31">
        <v>2</v>
      </c>
      <c r="V24" s="31" t="s">
        <v>323</v>
      </c>
      <c r="W24" s="31" t="s">
        <v>324</v>
      </c>
      <c r="X24" s="168" t="s">
        <v>325</v>
      </c>
      <c r="Y24" s="248">
        <f t="shared" si="1"/>
        <v>1</v>
      </c>
    </row>
    <row r="25" s="108" customFormat="1" ht="16.5" spans="1:25">
      <c r="A25" s="73">
        <v>24</v>
      </c>
      <c r="B25" s="193" t="s">
        <v>377</v>
      </c>
      <c r="C25" s="143" t="s">
        <v>73</v>
      </c>
      <c r="D25" s="14" t="s">
        <v>320</v>
      </c>
      <c r="E25" s="27" t="s">
        <v>321</v>
      </c>
      <c r="F25" s="27" t="s">
        <v>322</v>
      </c>
      <c r="G25" s="27"/>
      <c r="H25" s="27"/>
      <c r="I25" s="194"/>
      <c r="J25" s="27">
        <v>1</v>
      </c>
      <c r="K25" s="27" t="s">
        <v>323</v>
      </c>
      <c r="L25" s="27" t="s">
        <v>324</v>
      </c>
      <c r="M25" s="73" t="s">
        <v>325</v>
      </c>
      <c r="N25" s="296" t="s">
        <v>377</v>
      </c>
      <c r="O25" s="68" t="s">
        <v>73</v>
      </c>
      <c r="P25" s="68"/>
      <c r="Q25" s="68" t="s">
        <v>320</v>
      </c>
      <c r="R25" s="41">
        <f t="shared" si="0"/>
        <v>1</v>
      </c>
      <c r="S25" s="31" t="s">
        <v>321</v>
      </c>
      <c r="T25" s="31" t="s">
        <v>322</v>
      </c>
      <c r="U25" s="31">
        <v>1</v>
      </c>
      <c r="V25" s="31" t="s">
        <v>323</v>
      </c>
      <c r="W25" s="31" t="s">
        <v>324</v>
      </c>
      <c r="X25" s="168" t="s">
        <v>325</v>
      </c>
      <c r="Y25" s="248">
        <f t="shared" si="1"/>
        <v>1</v>
      </c>
    </row>
    <row r="26" s="108" customFormat="1" ht="16.5" spans="1:25">
      <c r="A26" s="73">
        <v>25</v>
      </c>
      <c r="B26" s="195"/>
      <c r="C26" s="143" t="s">
        <v>74</v>
      </c>
      <c r="D26" s="14" t="s">
        <v>326</v>
      </c>
      <c r="E26" s="27" t="s">
        <v>321</v>
      </c>
      <c r="F26" s="27" t="s">
        <v>327</v>
      </c>
      <c r="G26" s="27"/>
      <c r="H26" s="27"/>
      <c r="I26" s="194"/>
      <c r="J26" s="27">
        <v>2</v>
      </c>
      <c r="K26" s="27" t="s">
        <v>323</v>
      </c>
      <c r="L26" s="27" t="s">
        <v>324</v>
      </c>
      <c r="M26" s="73" t="s">
        <v>325</v>
      </c>
      <c r="N26" s="296"/>
      <c r="O26" s="68" t="s">
        <v>74</v>
      </c>
      <c r="P26" s="68"/>
      <c r="Q26" s="68" t="s">
        <v>326</v>
      </c>
      <c r="R26" s="41">
        <f t="shared" si="0"/>
        <v>1</v>
      </c>
      <c r="S26" s="31" t="s">
        <v>321</v>
      </c>
      <c r="T26" s="31" t="s">
        <v>327</v>
      </c>
      <c r="U26" s="31">
        <v>2</v>
      </c>
      <c r="V26" s="31" t="s">
        <v>323</v>
      </c>
      <c r="W26" s="31" t="s">
        <v>324</v>
      </c>
      <c r="X26" s="168" t="s">
        <v>325</v>
      </c>
      <c r="Y26" s="248">
        <f t="shared" si="1"/>
        <v>1</v>
      </c>
    </row>
    <row r="27" s="108" customFormat="1" ht="16.5" spans="1:25">
      <c r="A27" s="73">
        <v>26</v>
      </c>
      <c r="B27" s="195"/>
      <c r="C27" s="143" t="s">
        <v>75</v>
      </c>
      <c r="D27" s="14" t="s">
        <v>328</v>
      </c>
      <c r="E27" s="27" t="s">
        <v>321</v>
      </c>
      <c r="F27" s="27" t="s">
        <v>329</v>
      </c>
      <c r="G27" s="27"/>
      <c r="H27" s="27"/>
      <c r="I27" s="194"/>
      <c r="J27" s="27">
        <v>2</v>
      </c>
      <c r="K27" s="27" t="s">
        <v>323</v>
      </c>
      <c r="L27" s="27" t="s">
        <v>324</v>
      </c>
      <c r="M27" s="73" t="s">
        <v>325</v>
      </c>
      <c r="N27" s="296"/>
      <c r="O27" s="68" t="s">
        <v>75</v>
      </c>
      <c r="P27" s="68"/>
      <c r="Q27" s="68" t="s">
        <v>330</v>
      </c>
      <c r="R27" s="41">
        <f t="shared" si="0"/>
        <v>1</v>
      </c>
      <c r="S27" s="31" t="s">
        <v>321</v>
      </c>
      <c r="T27" s="31" t="s">
        <v>329</v>
      </c>
      <c r="U27" s="31">
        <v>2</v>
      </c>
      <c r="V27" s="31" t="s">
        <v>323</v>
      </c>
      <c r="W27" s="31" t="s">
        <v>324</v>
      </c>
      <c r="X27" s="168" t="s">
        <v>325</v>
      </c>
      <c r="Y27" s="248">
        <f t="shared" si="1"/>
        <v>1</v>
      </c>
    </row>
    <row r="28" s="108" customFormat="1" ht="16.5" spans="1:25">
      <c r="A28" s="73">
        <v>27</v>
      </c>
      <c r="B28" s="195"/>
      <c r="C28" s="143" t="s">
        <v>103</v>
      </c>
      <c r="D28" s="14" t="s">
        <v>331</v>
      </c>
      <c r="E28" s="27" t="s">
        <v>321</v>
      </c>
      <c r="F28" s="27" t="s">
        <v>378</v>
      </c>
      <c r="G28" s="27"/>
      <c r="H28" s="27"/>
      <c r="I28" s="194"/>
      <c r="J28" s="27">
        <v>2</v>
      </c>
      <c r="K28" s="27" t="s">
        <v>323</v>
      </c>
      <c r="L28" s="27" t="s">
        <v>324</v>
      </c>
      <c r="M28" s="73" t="s">
        <v>325</v>
      </c>
      <c r="N28" s="296"/>
      <c r="O28" s="68" t="s">
        <v>103</v>
      </c>
      <c r="P28" s="68"/>
      <c r="Q28" s="68" t="s">
        <v>331</v>
      </c>
      <c r="R28" s="41">
        <f t="shared" si="0"/>
        <v>1</v>
      </c>
      <c r="S28" s="31" t="s">
        <v>321</v>
      </c>
      <c r="T28" s="31" t="s">
        <v>344</v>
      </c>
      <c r="U28" s="31">
        <v>2</v>
      </c>
      <c r="V28" s="31" t="s">
        <v>323</v>
      </c>
      <c r="W28" s="31" t="s">
        <v>324</v>
      </c>
      <c r="X28" s="168" t="s">
        <v>325</v>
      </c>
      <c r="Y28" s="248">
        <f t="shared" si="1"/>
        <v>1</v>
      </c>
    </row>
    <row r="29" s="108" customFormat="1" ht="16.5" spans="1:25">
      <c r="A29" s="73">
        <v>28</v>
      </c>
      <c r="B29" s="195"/>
      <c r="C29" s="143" t="s">
        <v>104</v>
      </c>
      <c r="D29" s="14" t="s">
        <v>333</v>
      </c>
      <c r="E29" s="27" t="s">
        <v>321</v>
      </c>
      <c r="F29" s="27" t="s">
        <v>379</v>
      </c>
      <c r="G29" s="27"/>
      <c r="H29" s="27"/>
      <c r="I29" s="194"/>
      <c r="J29" s="27">
        <v>2</v>
      </c>
      <c r="K29" s="27" t="s">
        <v>323</v>
      </c>
      <c r="L29" s="27" t="s">
        <v>324</v>
      </c>
      <c r="M29" s="73" t="s">
        <v>325</v>
      </c>
      <c r="N29" s="296"/>
      <c r="O29" s="68" t="s">
        <v>104</v>
      </c>
      <c r="P29" s="68"/>
      <c r="Q29" s="68" t="s">
        <v>333</v>
      </c>
      <c r="R29" s="41">
        <f t="shared" si="0"/>
        <v>1</v>
      </c>
      <c r="S29" s="31" t="s">
        <v>321</v>
      </c>
      <c r="T29" s="31" t="s">
        <v>344</v>
      </c>
      <c r="U29" s="31">
        <v>2</v>
      </c>
      <c r="V29" s="31" t="s">
        <v>323</v>
      </c>
      <c r="W29" s="31" t="s">
        <v>324</v>
      </c>
      <c r="X29" s="168" t="s">
        <v>325</v>
      </c>
      <c r="Y29" s="248">
        <f t="shared" si="1"/>
        <v>1</v>
      </c>
    </row>
    <row r="30" s="108" customFormat="1" ht="16.5" spans="1:25">
      <c r="A30" s="73">
        <v>29</v>
      </c>
      <c r="B30" s="195"/>
      <c r="C30" s="143" t="s">
        <v>105</v>
      </c>
      <c r="D30" s="14" t="s">
        <v>335</v>
      </c>
      <c r="E30" s="27" t="s">
        <v>321</v>
      </c>
      <c r="F30" s="27" t="s">
        <v>380</v>
      </c>
      <c r="G30" s="27"/>
      <c r="H30" s="27"/>
      <c r="I30" s="194"/>
      <c r="J30" s="27">
        <v>2</v>
      </c>
      <c r="K30" s="27" t="s">
        <v>323</v>
      </c>
      <c r="L30" s="27" t="s">
        <v>324</v>
      </c>
      <c r="M30" s="73" t="s">
        <v>325</v>
      </c>
      <c r="N30" s="296"/>
      <c r="O30" s="68" t="s">
        <v>105</v>
      </c>
      <c r="P30" s="68"/>
      <c r="Q30" s="68" t="s">
        <v>335</v>
      </c>
      <c r="R30" s="41">
        <f t="shared" si="0"/>
        <v>1</v>
      </c>
      <c r="S30" s="31" t="s">
        <v>321</v>
      </c>
      <c r="T30" s="31" t="s">
        <v>344</v>
      </c>
      <c r="U30" s="31">
        <v>2</v>
      </c>
      <c r="V30" s="31" t="s">
        <v>323</v>
      </c>
      <c r="W30" s="31" t="s">
        <v>324</v>
      </c>
      <c r="X30" s="168" t="s">
        <v>325</v>
      </c>
      <c r="Y30" s="248">
        <f t="shared" si="1"/>
        <v>1</v>
      </c>
    </row>
    <row r="31" s="108" customFormat="1" ht="16.5" spans="1:25">
      <c r="A31" s="73">
        <v>30</v>
      </c>
      <c r="B31" s="195"/>
      <c r="C31" s="143" t="s">
        <v>106</v>
      </c>
      <c r="D31" s="14" t="s">
        <v>337</v>
      </c>
      <c r="E31" s="27" t="s">
        <v>321</v>
      </c>
      <c r="F31" s="27" t="s">
        <v>381</v>
      </c>
      <c r="G31" s="27"/>
      <c r="H31" s="27"/>
      <c r="I31" s="194"/>
      <c r="J31" s="27">
        <v>2</v>
      </c>
      <c r="K31" s="27" t="s">
        <v>323</v>
      </c>
      <c r="L31" s="27" t="s">
        <v>324</v>
      </c>
      <c r="M31" s="73" t="s">
        <v>325</v>
      </c>
      <c r="N31" s="296"/>
      <c r="O31" s="68" t="s">
        <v>106</v>
      </c>
      <c r="P31" s="68"/>
      <c r="Q31" s="68" t="s">
        <v>337</v>
      </c>
      <c r="R31" s="41">
        <f t="shared" si="0"/>
        <v>1</v>
      </c>
      <c r="S31" s="31" t="s">
        <v>321</v>
      </c>
      <c r="T31" s="31" t="s">
        <v>344</v>
      </c>
      <c r="U31" s="31">
        <v>2</v>
      </c>
      <c r="V31" s="31" t="s">
        <v>323</v>
      </c>
      <c r="W31" s="31" t="s">
        <v>324</v>
      </c>
      <c r="X31" s="168" t="s">
        <v>325</v>
      </c>
      <c r="Y31" s="248">
        <f t="shared" si="1"/>
        <v>1</v>
      </c>
    </row>
    <row r="32" s="108" customFormat="1" ht="16.5" spans="1:25">
      <c r="A32" s="73">
        <v>31</v>
      </c>
      <c r="B32" s="196"/>
      <c r="C32" s="143" t="s">
        <v>107</v>
      </c>
      <c r="D32" s="14" t="s">
        <v>339</v>
      </c>
      <c r="E32" s="27" t="s">
        <v>321</v>
      </c>
      <c r="F32" s="27" t="s">
        <v>382</v>
      </c>
      <c r="G32" s="27"/>
      <c r="H32" s="27"/>
      <c r="I32" s="194"/>
      <c r="J32" s="27">
        <v>2</v>
      </c>
      <c r="K32" s="27" t="s">
        <v>323</v>
      </c>
      <c r="L32" s="27" t="s">
        <v>324</v>
      </c>
      <c r="M32" s="73" t="s">
        <v>325</v>
      </c>
      <c r="N32" s="296"/>
      <c r="O32" s="68" t="s">
        <v>107</v>
      </c>
      <c r="P32" s="68"/>
      <c r="Q32" s="68" t="s">
        <v>339</v>
      </c>
      <c r="R32" s="41">
        <f t="shared" si="0"/>
        <v>1</v>
      </c>
      <c r="S32" s="31" t="s">
        <v>321</v>
      </c>
      <c r="T32" s="31" t="s">
        <v>344</v>
      </c>
      <c r="U32" s="31">
        <v>2</v>
      </c>
      <c r="V32" s="31" t="s">
        <v>323</v>
      </c>
      <c r="W32" s="31" t="s">
        <v>324</v>
      </c>
      <c r="X32" s="168" t="s">
        <v>325</v>
      </c>
      <c r="Y32" s="248">
        <f t="shared" si="1"/>
        <v>1</v>
      </c>
    </row>
    <row r="33" s="108" customFormat="1" ht="16.5" spans="1:25">
      <c r="A33" s="73">
        <v>32</v>
      </c>
      <c r="B33" s="25" t="s">
        <v>383</v>
      </c>
      <c r="C33" s="40" t="s">
        <v>108</v>
      </c>
      <c r="D33" s="40" t="s">
        <v>383</v>
      </c>
      <c r="E33" s="27" t="s">
        <v>321</v>
      </c>
      <c r="F33" s="137" t="s">
        <v>384</v>
      </c>
      <c r="G33" s="157"/>
      <c r="H33" s="197"/>
      <c r="I33" s="73"/>
      <c r="J33" s="73">
        <v>2</v>
      </c>
      <c r="K33" s="88" t="s">
        <v>323</v>
      </c>
      <c r="L33" s="27" t="s">
        <v>385</v>
      </c>
      <c r="M33" s="40" t="s">
        <v>61</v>
      </c>
      <c r="N33" s="30" t="s">
        <v>383</v>
      </c>
      <c r="O33" s="305" t="s">
        <v>108</v>
      </c>
      <c r="P33" s="305"/>
      <c r="Q33" s="305" t="s">
        <v>383</v>
      </c>
      <c r="R33" s="41">
        <f t="shared" si="0"/>
        <v>1</v>
      </c>
      <c r="S33" s="31" t="s">
        <v>321</v>
      </c>
      <c r="T33" s="297" t="s">
        <v>384</v>
      </c>
      <c r="U33" s="168">
        <v>2</v>
      </c>
      <c r="V33" s="170" t="s">
        <v>323</v>
      </c>
      <c r="W33" s="31" t="s">
        <v>386</v>
      </c>
      <c r="X33" s="305" t="s">
        <v>61</v>
      </c>
      <c r="Y33" s="248">
        <f t="shared" si="1"/>
        <v>1</v>
      </c>
    </row>
    <row r="34" s="108" customFormat="1" ht="16.5" spans="1:25">
      <c r="A34" s="73">
        <v>33</v>
      </c>
      <c r="B34" s="25" t="s">
        <v>387</v>
      </c>
      <c r="C34" s="40" t="s">
        <v>109</v>
      </c>
      <c r="D34" s="40" t="s">
        <v>388</v>
      </c>
      <c r="E34" s="27" t="s">
        <v>321</v>
      </c>
      <c r="F34" s="137" t="s">
        <v>389</v>
      </c>
      <c r="G34" s="157"/>
      <c r="H34" s="197"/>
      <c r="I34" s="73"/>
      <c r="J34" s="73">
        <v>2</v>
      </c>
      <c r="K34" s="88" t="s">
        <v>323</v>
      </c>
      <c r="L34" s="27" t="s">
        <v>324</v>
      </c>
      <c r="M34" s="73" t="s">
        <v>325</v>
      </c>
      <c r="N34" s="30" t="s">
        <v>387</v>
      </c>
      <c r="O34" s="305" t="s">
        <v>109</v>
      </c>
      <c r="P34" s="305"/>
      <c r="Q34" s="305" t="s">
        <v>388</v>
      </c>
      <c r="R34" s="41">
        <f t="shared" si="0"/>
        <v>1</v>
      </c>
      <c r="S34" s="31" t="s">
        <v>321</v>
      </c>
      <c r="T34" s="297" t="s">
        <v>389</v>
      </c>
      <c r="U34" s="168">
        <v>2</v>
      </c>
      <c r="V34" s="170" t="s">
        <v>323</v>
      </c>
      <c r="W34" s="31" t="s">
        <v>324</v>
      </c>
      <c r="X34" s="168" t="s">
        <v>325</v>
      </c>
      <c r="Y34" s="248">
        <f t="shared" si="1"/>
        <v>1</v>
      </c>
    </row>
    <row r="35" s="108" customFormat="1" ht="16.5" spans="1:25">
      <c r="A35" s="73">
        <v>34</v>
      </c>
      <c r="B35" s="25"/>
      <c r="C35" s="40" t="s">
        <v>110</v>
      </c>
      <c r="D35" s="40" t="s">
        <v>390</v>
      </c>
      <c r="E35" s="27" t="s">
        <v>321</v>
      </c>
      <c r="F35" s="27" t="s">
        <v>391</v>
      </c>
      <c r="G35" s="157"/>
      <c r="H35" s="197"/>
      <c r="I35" s="73"/>
      <c r="J35" s="73">
        <v>2</v>
      </c>
      <c r="K35" s="88" t="s">
        <v>323</v>
      </c>
      <c r="L35" s="27" t="s">
        <v>324</v>
      </c>
      <c r="M35" s="73" t="s">
        <v>325</v>
      </c>
      <c r="N35" s="30"/>
      <c r="O35" s="305" t="s">
        <v>110</v>
      </c>
      <c r="P35" s="305"/>
      <c r="Q35" s="305" t="s">
        <v>390</v>
      </c>
      <c r="R35" s="41">
        <f t="shared" ref="R35:R66" si="2">IF(C35=O35,1,0)</f>
        <v>1</v>
      </c>
      <c r="S35" s="31" t="s">
        <v>321</v>
      </c>
      <c r="T35" s="31" t="s">
        <v>344</v>
      </c>
      <c r="U35" s="168">
        <v>2</v>
      </c>
      <c r="V35" s="170" t="s">
        <v>323</v>
      </c>
      <c r="W35" s="31" t="s">
        <v>324</v>
      </c>
      <c r="X35" s="168" t="s">
        <v>325</v>
      </c>
      <c r="Y35" s="248">
        <f t="shared" ref="Y35:Y66" si="3">IF(J35=U35,1,0)</f>
        <v>1</v>
      </c>
    </row>
    <row r="36" s="108" customFormat="1" ht="16.5" spans="1:25">
      <c r="A36" s="73">
        <v>35</v>
      </c>
      <c r="B36" s="25"/>
      <c r="C36" s="40" t="s">
        <v>111</v>
      </c>
      <c r="D36" s="40" t="s">
        <v>392</v>
      </c>
      <c r="E36" s="27" t="s">
        <v>321</v>
      </c>
      <c r="F36" s="27" t="s">
        <v>393</v>
      </c>
      <c r="G36" s="157"/>
      <c r="H36" s="197"/>
      <c r="I36" s="73"/>
      <c r="J36" s="73">
        <v>2</v>
      </c>
      <c r="K36" s="88" t="s">
        <v>323</v>
      </c>
      <c r="L36" s="27" t="s">
        <v>324</v>
      </c>
      <c r="M36" s="73" t="s">
        <v>325</v>
      </c>
      <c r="N36" s="30"/>
      <c r="O36" s="305" t="s">
        <v>111</v>
      </c>
      <c r="P36" s="305"/>
      <c r="Q36" s="305" t="s">
        <v>392</v>
      </c>
      <c r="R36" s="41">
        <f t="shared" si="2"/>
        <v>1</v>
      </c>
      <c r="S36" s="31" t="s">
        <v>321</v>
      </c>
      <c r="T36" s="31" t="s">
        <v>344</v>
      </c>
      <c r="U36" s="168">
        <v>2</v>
      </c>
      <c r="V36" s="170" t="s">
        <v>323</v>
      </c>
      <c r="W36" s="31" t="s">
        <v>324</v>
      </c>
      <c r="X36" s="168" t="s">
        <v>325</v>
      </c>
      <c r="Y36" s="248">
        <f t="shared" si="3"/>
        <v>1</v>
      </c>
    </row>
    <row r="37" s="108" customFormat="1" ht="16.5" spans="1:25">
      <c r="A37" s="73">
        <v>36</v>
      </c>
      <c r="B37" s="25"/>
      <c r="C37" s="40" t="s">
        <v>112</v>
      </c>
      <c r="D37" s="40" t="s">
        <v>394</v>
      </c>
      <c r="E37" s="27" t="s">
        <v>321</v>
      </c>
      <c r="F37" s="137" t="s">
        <v>395</v>
      </c>
      <c r="G37" s="157"/>
      <c r="H37" s="197"/>
      <c r="I37" s="73"/>
      <c r="J37" s="73">
        <v>2</v>
      </c>
      <c r="K37" s="88" t="s">
        <v>323</v>
      </c>
      <c r="L37" s="27" t="s">
        <v>324</v>
      </c>
      <c r="M37" s="73" t="s">
        <v>325</v>
      </c>
      <c r="N37" s="30"/>
      <c r="O37" s="305" t="s">
        <v>112</v>
      </c>
      <c r="P37" s="305"/>
      <c r="Q37" s="305" t="s">
        <v>394</v>
      </c>
      <c r="R37" s="41">
        <f t="shared" si="2"/>
        <v>1</v>
      </c>
      <c r="S37" s="31" t="s">
        <v>321</v>
      </c>
      <c r="T37" s="297" t="s">
        <v>395</v>
      </c>
      <c r="U37" s="168">
        <v>2</v>
      </c>
      <c r="V37" s="170" t="s">
        <v>323</v>
      </c>
      <c r="W37" s="31" t="s">
        <v>324</v>
      </c>
      <c r="X37" s="168" t="s">
        <v>325</v>
      </c>
      <c r="Y37" s="248">
        <f t="shared" si="3"/>
        <v>1</v>
      </c>
    </row>
    <row r="38" s="108" customFormat="1" ht="16.5" spans="1:25">
      <c r="A38" s="73">
        <v>37</v>
      </c>
      <c r="B38" s="25"/>
      <c r="C38" s="40" t="s">
        <v>113</v>
      </c>
      <c r="D38" s="40" t="s">
        <v>396</v>
      </c>
      <c r="E38" s="27" t="s">
        <v>321</v>
      </c>
      <c r="F38" s="137" t="s">
        <v>397</v>
      </c>
      <c r="G38" s="157"/>
      <c r="H38" s="197"/>
      <c r="I38" s="73"/>
      <c r="J38" s="73">
        <v>1</v>
      </c>
      <c r="K38" s="88" t="s">
        <v>323</v>
      </c>
      <c r="L38" s="27" t="s">
        <v>324</v>
      </c>
      <c r="M38" s="73" t="s">
        <v>325</v>
      </c>
      <c r="N38" s="30"/>
      <c r="O38" s="305" t="s">
        <v>113</v>
      </c>
      <c r="P38" s="305"/>
      <c r="Q38" s="305" t="s">
        <v>396</v>
      </c>
      <c r="R38" s="41">
        <f t="shared" si="2"/>
        <v>1</v>
      </c>
      <c r="S38" s="31" t="s">
        <v>321</v>
      </c>
      <c r="T38" s="297" t="s">
        <v>397</v>
      </c>
      <c r="U38" s="168">
        <v>1</v>
      </c>
      <c r="V38" s="170" t="s">
        <v>323</v>
      </c>
      <c r="W38" s="31" t="s">
        <v>324</v>
      </c>
      <c r="X38" s="168" t="s">
        <v>325</v>
      </c>
      <c r="Y38" s="248">
        <f t="shared" si="3"/>
        <v>1</v>
      </c>
    </row>
    <row r="39" s="108" customFormat="1" ht="16.5" spans="1:25">
      <c r="A39" s="73">
        <v>38</v>
      </c>
      <c r="B39" s="25"/>
      <c r="C39" s="40" t="s">
        <v>114</v>
      </c>
      <c r="D39" s="40" t="s">
        <v>398</v>
      </c>
      <c r="E39" s="27" t="s">
        <v>321</v>
      </c>
      <c r="F39" s="27" t="s">
        <v>399</v>
      </c>
      <c r="G39" s="157"/>
      <c r="H39" s="197"/>
      <c r="I39" s="73"/>
      <c r="J39" s="73">
        <v>2</v>
      </c>
      <c r="K39" s="88" t="s">
        <v>323</v>
      </c>
      <c r="L39" s="27" t="s">
        <v>324</v>
      </c>
      <c r="M39" s="73" t="s">
        <v>325</v>
      </c>
      <c r="N39" s="30"/>
      <c r="O39" s="305" t="s">
        <v>114</v>
      </c>
      <c r="P39" s="305"/>
      <c r="Q39" s="305" t="s">
        <v>398</v>
      </c>
      <c r="R39" s="41">
        <f t="shared" si="2"/>
        <v>1</v>
      </c>
      <c r="S39" s="31" t="s">
        <v>321</v>
      </c>
      <c r="T39" s="31" t="s">
        <v>344</v>
      </c>
      <c r="U39" s="168">
        <v>2</v>
      </c>
      <c r="V39" s="170" t="s">
        <v>323</v>
      </c>
      <c r="W39" s="31" t="s">
        <v>324</v>
      </c>
      <c r="X39" s="168" t="s">
        <v>325</v>
      </c>
      <c r="Y39" s="248">
        <f t="shared" si="3"/>
        <v>1</v>
      </c>
    </row>
    <row r="40" s="108" customFormat="1" ht="16.5" spans="1:25">
      <c r="A40" s="73">
        <v>39</v>
      </c>
      <c r="B40" s="25"/>
      <c r="C40" s="40" t="s">
        <v>115</v>
      </c>
      <c r="D40" s="40" t="s">
        <v>400</v>
      </c>
      <c r="E40" s="27" t="s">
        <v>321</v>
      </c>
      <c r="F40" s="27" t="s">
        <v>401</v>
      </c>
      <c r="G40" s="157"/>
      <c r="H40" s="197"/>
      <c r="I40" s="73"/>
      <c r="J40" s="73">
        <v>2</v>
      </c>
      <c r="K40" s="88" t="s">
        <v>323</v>
      </c>
      <c r="L40" s="27" t="s">
        <v>324</v>
      </c>
      <c r="M40" s="73" t="s">
        <v>325</v>
      </c>
      <c r="N40" s="30"/>
      <c r="O40" s="305" t="s">
        <v>115</v>
      </c>
      <c r="P40" s="305"/>
      <c r="Q40" s="305" t="s">
        <v>400</v>
      </c>
      <c r="R40" s="41">
        <f t="shared" si="2"/>
        <v>1</v>
      </c>
      <c r="S40" s="31" t="s">
        <v>321</v>
      </c>
      <c r="T40" s="31" t="s">
        <v>344</v>
      </c>
      <c r="U40" s="168">
        <v>2</v>
      </c>
      <c r="V40" s="170" t="s">
        <v>323</v>
      </c>
      <c r="W40" s="31" t="s">
        <v>324</v>
      </c>
      <c r="X40" s="168" t="s">
        <v>325</v>
      </c>
      <c r="Y40" s="248">
        <f t="shared" si="3"/>
        <v>1</v>
      </c>
    </row>
    <row r="41" s="108" customFormat="1" ht="15.6" customHeight="1" spans="1:25">
      <c r="A41" s="73">
        <v>40</v>
      </c>
      <c r="B41" s="134" t="s">
        <v>402</v>
      </c>
      <c r="C41" s="135" t="s">
        <v>125</v>
      </c>
      <c r="D41" s="15" t="s">
        <v>403</v>
      </c>
      <c r="E41" s="136" t="s">
        <v>321</v>
      </c>
      <c r="F41" s="137" t="s">
        <v>404</v>
      </c>
      <c r="G41" s="136"/>
      <c r="H41" s="144"/>
      <c r="I41" s="136"/>
      <c r="J41" s="27">
        <v>1</v>
      </c>
      <c r="K41" s="136" t="s">
        <v>323</v>
      </c>
      <c r="L41" s="136" t="s">
        <v>386</v>
      </c>
      <c r="M41" s="81" t="s">
        <v>325</v>
      </c>
      <c r="N41" s="306" t="s">
        <v>402</v>
      </c>
      <c r="O41" s="307" t="s">
        <v>125</v>
      </c>
      <c r="P41" s="307"/>
      <c r="Q41" s="221" t="s">
        <v>403</v>
      </c>
      <c r="R41" s="41">
        <f t="shared" si="2"/>
        <v>1</v>
      </c>
      <c r="S41" s="138" t="s">
        <v>321</v>
      </c>
      <c r="T41" s="297" t="s">
        <v>344</v>
      </c>
      <c r="U41" s="31">
        <v>1</v>
      </c>
      <c r="V41" s="138" t="s">
        <v>323</v>
      </c>
      <c r="W41" s="138" t="s">
        <v>386</v>
      </c>
      <c r="X41" s="227" t="s">
        <v>325</v>
      </c>
      <c r="Y41" s="248">
        <f t="shared" si="3"/>
        <v>1</v>
      </c>
    </row>
    <row r="42" s="108" customFormat="1" ht="16.5" spans="1:25">
      <c r="A42" s="73">
        <v>41</v>
      </c>
      <c r="B42" s="141"/>
      <c r="C42" s="135" t="s">
        <v>126</v>
      </c>
      <c r="D42" s="15" t="s">
        <v>405</v>
      </c>
      <c r="E42" s="136" t="s">
        <v>321</v>
      </c>
      <c r="F42" s="137" t="s">
        <v>406</v>
      </c>
      <c r="G42" s="136"/>
      <c r="H42" s="144"/>
      <c r="I42" s="136"/>
      <c r="J42" s="27">
        <v>2</v>
      </c>
      <c r="K42" s="136" t="s">
        <v>323</v>
      </c>
      <c r="L42" s="136" t="s">
        <v>386</v>
      </c>
      <c r="M42" s="81" t="s">
        <v>325</v>
      </c>
      <c r="N42" s="306"/>
      <c r="O42" s="307" t="s">
        <v>126</v>
      </c>
      <c r="P42" s="307"/>
      <c r="Q42" s="221" t="s">
        <v>405</v>
      </c>
      <c r="R42" s="41">
        <f t="shared" si="2"/>
        <v>1</v>
      </c>
      <c r="S42" s="138" t="s">
        <v>321</v>
      </c>
      <c r="T42" s="297" t="s">
        <v>406</v>
      </c>
      <c r="U42" s="31">
        <v>2</v>
      </c>
      <c r="V42" s="138" t="s">
        <v>323</v>
      </c>
      <c r="W42" s="138" t="s">
        <v>386</v>
      </c>
      <c r="X42" s="227" t="s">
        <v>325</v>
      </c>
      <c r="Y42" s="248">
        <f t="shared" si="3"/>
        <v>1</v>
      </c>
    </row>
    <row r="43" s="108" customFormat="1" ht="16.5" spans="1:25">
      <c r="A43" s="73">
        <v>42</v>
      </c>
      <c r="B43" s="141"/>
      <c r="C43" s="135" t="s">
        <v>127</v>
      </c>
      <c r="D43" s="15" t="s">
        <v>368</v>
      </c>
      <c r="E43" s="136" t="s">
        <v>321</v>
      </c>
      <c r="F43" s="137" t="s">
        <v>407</v>
      </c>
      <c r="G43" s="136"/>
      <c r="H43" s="144"/>
      <c r="I43" s="136"/>
      <c r="J43" s="27">
        <v>2</v>
      </c>
      <c r="K43" s="136" t="s">
        <v>323</v>
      </c>
      <c r="L43" s="136" t="s">
        <v>386</v>
      </c>
      <c r="M43" s="81" t="s">
        <v>325</v>
      </c>
      <c r="N43" s="306"/>
      <c r="O43" s="307" t="s">
        <v>127</v>
      </c>
      <c r="P43" s="307"/>
      <c r="Q43" s="221" t="s">
        <v>368</v>
      </c>
      <c r="R43" s="41">
        <f t="shared" si="2"/>
        <v>1</v>
      </c>
      <c r="S43" s="138" t="s">
        <v>321</v>
      </c>
      <c r="T43" s="297" t="s">
        <v>408</v>
      </c>
      <c r="U43" s="31">
        <v>2</v>
      </c>
      <c r="V43" s="138" t="s">
        <v>323</v>
      </c>
      <c r="W43" s="138" t="s">
        <v>386</v>
      </c>
      <c r="X43" s="227" t="s">
        <v>325</v>
      </c>
      <c r="Y43" s="248">
        <f t="shared" si="3"/>
        <v>1</v>
      </c>
    </row>
    <row r="44" s="108" customFormat="1" ht="16.5" spans="1:25">
      <c r="A44" s="73">
        <v>43</v>
      </c>
      <c r="B44" s="141"/>
      <c r="C44" s="135" t="s">
        <v>128</v>
      </c>
      <c r="D44" s="15" t="s">
        <v>369</v>
      </c>
      <c r="E44" s="136" t="s">
        <v>321</v>
      </c>
      <c r="F44" s="137" t="s">
        <v>409</v>
      </c>
      <c r="G44" s="136"/>
      <c r="H44" s="144"/>
      <c r="I44" s="136"/>
      <c r="J44" s="27">
        <v>2</v>
      </c>
      <c r="K44" s="136" t="s">
        <v>323</v>
      </c>
      <c r="L44" s="136" t="s">
        <v>386</v>
      </c>
      <c r="M44" s="81" t="s">
        <v>325</v>
      </c>
      <c r="N44" s="306"/>
      <c r="O44" s="307" t="s">
        <v>128</v>
      </c>
      <c r="P44" s="307"/>
      <c r="Q44" s="221" t="s">
        <v>369</v>
      </c>
      <c r="R44" s="41">
        <f t="shared" si="2"/>
        <v>1</v>
      </c>
      <c r="S44" s="138" t="s">
        <v>321</v>
      </c>
      <c r="T44" s="297" t="s">
        <v>409</v>
      </c>
      <c r="U44" s="31">
        <v>2</v>
      </c>
      <c r="V44" s="138" t="s">
        <v>323</v>
      </c>
      <c r="W44" s="138" t="s">
        <v>386</v>
      </c>
      <c r="X44" s="227" t="s">
        <v>325</v>
      </c>
      <c r="Y44" s="248">
        <f t="shared" si="3"/>
        <v>1</v>
      </c>
    </row>
    <row r="45" s="108" customFormat="1" ht="16.5" spans="1:25">
      <c r="A45" s="73">
        <v>44</v>
      </c>
      <c r="B45" s="141"/>
      <c r="C45" s="135" t="s">
        <v>129</v>
      </c>
      <c r="D45" s="15" t="s">
        <v>330</v>
      </c>
      <c r="E45" s="136" t="s">
        <v>321</v>
      </c>
      <c r="F45" s="137" t="s">
        <v>410</v>
      </c>
      <c r="G45" s="136"/>
      <c r="H45" s="144"/>
      <c r="I45" s="136"/>
      <c r="J45" s="27">
        <v>2</v>
      </c>
      <c r="K45" s="136" t="s">
        <v>323</v>
      </c>
      <c r="L45" s="136" t="s">
        <v>386</v>
      </c>
      <c r="M45" s="81" t="s">
        <v>325</v>
      </c>
      <c r="N45" s="306"/>
      <c r="O45" s="307" t="s">
        <v>129</v>
      </c>
      <c r="P45" s="307"/>
      <c r="Q45" s="221" t="s">
        <v>330</v>
      </c>
      <c r="R45" s="41">
        <f t="shared" si="2"/>
        <v>1</v>
      </c>
      <c r="S45" s="138" t="s">
        <v>321</v>
      </c>
      <c r="T45" s="297" t="s">
        <v>344</v>
      </c>
      <c r="U45" s="31">
        <v>2</v>
      </c>
      <c r="V45" s="138" t="s">
        <v>323</v>
      </c>
      <c r="W45" s="138" t="s">
        <v>386</v>
      </c>
      <c r="X45" s="227" t="s">
        <v>325</v>
      </c>
      <c r="Y45" s="248">
        <f t="shared" si="3"/>
        <v>1</v>
      </c>
    </row>
    <row r="46" s="108" customFormat="1" ht="16.5" spans="1:25">
      <c r="A46" s="73">
        <v>45</v>
      </c>
      <c r="B46" s="141"/>
      <c r="C46" s="135" t="s">
        <v>130</v>
      </c>
      <c r="D46" s="15" t="s">
        <v>411</v>
      </c>
      <c r="E46" s="136" t="s">
        <v>321</v>
      </c>
      <c r="F46" s="137" t="s">
        <v>408</v>
      </c>
      <c r="G46" s="136"/>
      <c r="H46" s="144"/>
      <c r="I46" s="136"/>
      <c r="J46" s="27">
        <v>2</v>
      </c>
      <c r="K46" s="136" t="s">
        <v>323</v>
      </c>
      <c r="L46" s="136" t="s">
        <v>386</v>
      </c>
      <c r="M46" s="81" t="s">
        <v>325</v>
      </c>
      <c r="N46" s="306"/>
      <c r="O46" s="307" t="s">
        <v>130</v>
      </c>
      <c r="P46" s="307"/>
      <c r="Q46" s="221" t="s">
        <v>411</v>
      </c>
      <c r="R46" s="41">
        <f t="shared" si="2"/>
        <v>1</v>
      </c>
      <c r="S46" s="138" t="s">
        <v>321</v>
      </c>
      <c r="T46" s="297" t="s">
        <v>407</v>
      </c>
      <c r="U46" s="31">
        <v>2</v>
      </c>
      <c r="V46" s="138" t="s">
        <v>323</v>
      </c>
      <c r="W46" s="138" t="s">
        <v>386</v>
      </c>
      <c r="X46" s="227" t="s">
        <v>325</v>
      </c>
      <c r="Y46" s="248">
        <f t="shared" si="3"/>
        <v>1</v>
      </c>
    </row>
    <row r="47" s="108" customFormat="1" ht="16.5" spans="1:25">
      <c r="A47" s="73">
        <v>46</v>
      </c>
      <c r="B47" s="142"/>
      <c r="C47" s="135" t="s">
        <v>131</v>
      </c>
      <c r="D47" s="15" t="s">
        <v>412</v>
      </c>
      <c r="E47" s="136" t="s">
        <v>321</v>
      </c>
      <c r="F47" s="137" t="s">
        <v>413</v>
      </c>
      <c r="G47" s="136"/>
      <c r="H47" s="144"/>
      <c r="I47" s="136"/>
      <c r="J47" s="27">
        <v>2</v>
      </c>
      <c r="K47" s="136" t="s">
        <v>323</v>
      </c>
      <c r="L47" s="136" t="s">
        <v>386</v>
      </c>
      <c r="M47" s="81" t="s">
        <v>325</v>
      </c>
      <c r="N47" s="306"/>
      <c r="O47" s="307" t="s">
        <v>131</v>
      </c>
      <c r="P47" s="307"/>
      <c r="Q47" s="221" t="s">
        <v>412</v>
      </c>
      <c r="R47" s="41">
        <f t="shared" si="2"/>
        <v>1</v>
      </c>
      <c r="S47" s="138" t="s">
        <v>321</v>
      </c>
      <c r="T47" s="297" t="s">
        <v>413</v>
      </c>
      <c r="U47" s="31">
        <v>2</v>
      </c>
      <c r="V47" s="138" t="s">
        <v>323</v>
      </c>
      <c r="W47" s="138" t="s">
        <v>386</v>
      </c>
      <c r="X47" s="227" t="s">
        <v>325</v>
      </c>
      <c r="Y47" s="248">
        <f t="shared" si="3"/>
        <v>1</v>
      </c>
    </row>
    <row r="48" s="108" customFormat="1" ht="33" spans="1:25">
      <c r="A48" s="73">
        <v>47</v>
      </c>
      <c r="B48" s="162" t="s">
        <v>414</v>
      </c>
      <c r="C48" s="383" t="s">
        <v>132</v>
      </c>
      <c r="D48" s="15" t="s">
        <v>415</v>
      </c>
      <c r="E48" s="27" t="s">
        <v>321</v>
      </c>
      <c r="F48" s="163" t="s">
        <v>416</v>
      </c>
      <c r="G48" s="136"/>
      <c r="H48" s="136"/>
      <c r="I48" s="136"/>
      <c r="J48" s="27">
        <v>1</v>
      </c>
      <c r="K48" s="136" t="s">
        <v>323</v>
      </c>
      <c r="L48" s="136" t="s">
        <v>417</v>
      </c>
      <c r="M48" s="81" t="s">
        <v>325</v>
      </c>
      <c r="N48" s="308" t="s">
        <v>418</v>
      </c>
      <c r="O48" s="309">
        <v>113990002546</v>
      </c>
      <c r="P48" s="309" t="s">
        <v>419</v>
      </c>
      <c r="Q48" s="310" t="s">
        <v>415</v>
      </c>
      <c r="R48" s="45">
        <f t="shared" si="2"/>
        <v>0</v>
      </c>
      <c r="S48" s="311" t="s">
        <v>321</v>
      </c>
      <c r="T48" s="310" t="s">
        <v>416</v>
      </c>
      <c r="U48" s="310">
        <v>1</v>
      </c>
      <c r="V48" s="310" t="s">
        <v>323</v>
      </c>
      <c r="W48" s="310" t="s">
        <v>417</v>
      </c>
      <c r="X48" s="41" t="s">
        <v>325</v>
      </c>
      <c r="Y48" s="248">
        <f t="shared" si="3"/>
        <v>1</v>
      </c>
    </row>
    <row r="49" s="108" customFormat="1" ht="33" spans="1:25">
      <c r="A49" s="73">
        <v>48</v>
      </c>
      <c r="B49" s="164"/>
      <c r="C49" s="383" t="s">
        <v>133</v>
      </c>
      <c r="D49" s="15" t="s">
        <v>420</v>
      </c>
      <c r="E49" s="27" t="s">
        <v>321</v>
      </c>
      <c r="F49" s="163" t="s">
        <v>421</v>
      </c>
      <c r="G49" s="136"/>
      <c r="H49" s="136"/>
      <c r="I49" s="136"/>
      <c r="J49" s="27">
        <v>1</v>
      </c>
      <c r="K49" s="136" t="s">
        <v>323</v>
      </c>
      <c r="L49" s="136" t="s">
        <v>417</v>
      </c>
      <c r="M49" s="81" t="s">
        <v>325</v>
      </c>
      <c r="N49" s="312"/>
      <c r="O49" s="309">
        <v>113020602561</v>
      </c>
      <c r="P49" s="309" t="s">
        <v>419</v>
      </c>
      <c r="Q49" s="310" t="s">
        <v>420</v>
      </c>
      <c r="R49" s="45">
        <f t="shared" si="2"/>
        <v>0</v>
      </c>
      <c r="S49" s="311" t="s">
        <v>321</v>
      </c>
      <c r="T49" s="310" t="s">
        <v>421</v>
      </c>
      <c r="U49" s="310">
        <v>1</v>
      </c>
      <c r="V49" s="310" t="s">
        <v>323</v>
      </c>
      <c r="W49" s="310" t="s">
        <v>417</v>
      </c>
      <c r="X49" s="41" t="s">
        <v>325</v>
      </c>
      <c r="Y49" s="248">
        <f t="shared" si="3"/>
        <v>1</v>
      </c>
    </row>
    <row r="50" s="108" customFormat="1" ht="33" spans="1:25">
      <c r="A50" s="73">
        <v>49</v>
      </c>
      <c r="B50" s="164"/>
      <c r="C50" s="383" t="s">
        <v>134</v>
      </c>
      <c r="D50" s="15" t="s">
        <v>422</v>
      </c>
      <c r="E50" s="27" t="s">
        <v>321</v>
      </c>
      <c r="F50" s="163" t="s">
        <v>423</v>
      </c>
      <c r="G50" s="136"/>
      <c r="H50" s="136"/>
      <c r="I50" s="136"/>
      <c r="J50" s="27">
        <v>1</v>
      </c>
      <c r="K50" s="136" t="s">
        <v>323</v>
      </c>
      <c r="L50" s="136" t="s">
        <v>417</v>
      </c>
      <c r="M50" s="81" t="s">
        <v>325</v>
      </c>
      <c r="N50" s="312"/>
      <c r="O50" s="309">
        <v>113029800652</v>
      </c>
      <c r="P50" s="309" t="s">
        <v>419</v>
      </c>
      <c r="Q50" s="310" t="s">
        <v>422</v>
      </c>
      <c r="R50" s="45">
        <f t="shared" si="2"/>
        <v>0</v>
      </c>
      <c r="S50" s="311" t="s">
        <v>321</v>
      </c>
      <c r="T50" s="310" t="s">
        <v>423</v>
      </c>
      <c r="U50" s="310">
        <v>1</v>
      </c>
      <c r="V50" s="310" t="s">
        <v>323</v>
      </c>
      <c r="W50" s="310" t="s">
        <v>417</v>
      </c>
      <c r="X50" s="41" t="s">
        <v>325</v>
      </c>
      <c r="Y50" s="248">
        <f t="shared" si="3"/>
        <v>1</v>
      </c>
    </row>
    <row r="51" s="108" customFormat="1" ht="16.5" spans="1:25">
      <c r="A51" s="73"/>
      <c r="B51" s="164"/>
      <c r="C51" s="384" t="s">
        <v>135</v>
      </c>
      <c r="D51" s="314" t="s">
        <v>424</v>
      </c>
      <c r="E51" s="46" t="s">
        <v>321</v>
      </c>
      <c r="F51" s="315" t="s">
        <v>425</v>
      </c>
      <c r="G51" s="136"/>
      <c r="H51" s="136"/>
      <c r="I51" s="136"/>
      <c r="J51" s="27">
        <v>1</v>
      </c>
      <c r="K51" s="136" t="s">
        <v>323</v>
      </c>
      <c r="L51" s="136" t="s">
        <v>417</v>
      </c>
      <c r="M51" s="81" t="s">
        <v>325</v>
      </c>
      <c r="N51" s="312"/>
      <c r="P51" s="316" t="s">
        <v>426</v>
      </c>
      <c r="R51" s="45">
        <f t="shared" ref="R51:R62" si="4">IF(C51=O51,1,0)</f>
        <v>0</v>
      </c>
      <c r="Y51" s="293">
        <f t="shared" si="3"/>
        <v>0</v>
      </c>
    </row>
    <row r="52" s="108" customFormat="1" ht="16.5" spans="1:25">
      <c r="A52" s="73">
        <v>50</v>
      </c>
      <c r="B52" s="164"/>
      <c r="C52" s="383" t="s">
        <v>136</v>
      </c>
      <c r="D52" s="15" t="s">
        <v>427</v>
      </c>
      <c r="E52" s="27" t="s">
        <v>321</v>
      </c>
      <c r="F52" s="163" t="s">
        <v>428</v>
      </c>
      <c r="G52" s="136"/>
      <c r="H52" s="136"/>
      <c r="I52" s="136"/>
      <c r="J52" s="27">
        <v>2</v>
      </c>
      <c r="K52" s="136" t="s">
        <v>323</v>
      </c>
      <c r="L52" s="136" t="s">
        <v>417</v>
      </c>
      <c r="M52" s="81" t="s">
        <v>325</v>
      </c>
      <c r="N52" s="312"/>
      <c r="O52" s="309">
        <v>114022500495</v>
      </c>
      <c r="P52" s="309" t="s">
        <v>419</v>
      </c>
      <c r="Q52" s="310" t="s">
        <v>427</v>
      </c>
      <c r="R52" s="45">
        <f t="shared" si="4"/>
        <v>0</v>
      </c>
      <c r="S52" s="311" t="s">
        <v>321</v>
      </c>
      <c r="T52" s="310" t="s">
        <v>428</v>
      </c>
      <c r="U52" s="310">
        <v>2</v>
      </c>
      <c r="V52" s="310" t="s">
        <v>323</v>
      </c>
      <c r="W52" s="310" t="s">
        <v>417</v>
      </c>
      <c r="X52" s="41" t="s">
        <v>325</v>
      </c>
      <c r="Y52" s="248">
        <f t="shared" si="3"/>
        <v>1</v>
      </c>
    </row>
    <row r="53" s="108" customFormat="1" ht="16.5" spans="1:25">
      <c r="A53" s="73">
        <v>51</v>
      </c>
      <c r="B53" s="164"/>
      <c r="C53" s="383" t="s">
        <v>137</v>
      </c>
      <c r="D53" s="15" t="s">
        <v>429</v>
      </c>
      <c r="E53" s="27" t="s">
        <v>321</v>
      </c>
      <c r="F53" s="163" t="s">
        <v>430</v>
      </c>
      <c r="G53" s="136"/>
      <c r="H53" s="136"/>
      <c r="I53" s="136"/>
      <c r="J53" s="27">
        <v>2</v>
      </c>
      <c r="K53" s="136" t="s">
        <v>323</v>
      </c>
      <c r="L53" s="136" t="s">
        <v>417</v>
      </c>
      <c r="M53" s="81" t="s">
        <v>325</v>
      </c>
      <c r="N53" s="312"/>
      <c r="O53" s="309">
        <v>114022500492</v>
      </c>
      <c r="P53" s="309" t="s">
        <v>419</v>
      </c>
      <c r="Q53" s="310" t="s">
        <v>429</v>
      </c>
      <c r="R53" s="45">
        <f t="shared" si="4"/>
        <v>0</v>
      </c>
      <c r="S53" s="311" t="s">
        <v>321</v>
      </c>
      <c r="T53" s="310" t="s">
        <v>430</v>
      </c>
      <c r="U53" s="310">
        <v>2</v>
      </c>
      <c r="V53" s="310" t="s">
        <v>323</v>
      </c>
      <c r="W53" s="310" t="s">
        <v>417</v>
      </c>
      <c r="X53" s="41" t="s">
        <v>325</v>
      </c>
      <c r="Y53" s="248">
        <f t="shared" si="3"/>
        <v>1</v>
      </c>
    </row>
    <row r="54" s="108" customFormat="1" ht="16.5" spans="1:25">
      <c r="A54" s="73">
        <v>52</v>
      </c>
      <c r="B54" s="164"/>
      <c r="C54" s="383" t="s">
        <v>138</v>
      </c>
      <c r="D54" s="15" t="s">
        <v>431</v>
      </c>
      <c r="E54" s="27" t="s">
        <v>321</v>
      </c>
      <c r="F54" s="163" t="s">
        <v>432</v>
      </c>
      <c r="G54" s="136"/>
      <c r="H54" s="136"/>
      <c r="I54" s="136"/>
      <c r="J54" s="27">
        <v>1</v>
      </c>
      <c r="K54" s="136" t="s">
        <v>323</v>
      </c>
      <c r="L54" s="136" t="s">
        <v>417</v>
      </c>
      <c r="M54" s="81" t="s">
        <v>325</v>
      </c>
      <c r="N54" s="312"/>
      <c r="O54" s="309">
        <v>114050501799</v>
      </c>
      <c r="P54" s="309" t="s">
        <v>419</v>
      </c>
      <c r="Q54" s="310" t="s">
        <v>431</v>
      </c>
      <c r="R54" s="45">
        <f t="shared" si="4"/>
        <v>0</v>
      </c>
      <c r="S54" s="311" t="s">
        <v>321</v>
      </c>
      <c r="T54" s="310" t="s">
        <v>432</v>
      </c>
      <c r="U54" s="310">
        <v>1</v>
      </c>
      <c r="V54" s="310" t="s">
        <v>323</v>
      </c>
      <c r="W54" s="310" t="s">
        <v>417</v>
      </c>
      <c r="X54" s="41" t="s">
        <v>325</v>
      </c>
      <c r="Y54" s="248">
        <f t="shared" si="3"/>
        <v>1</v>
      </c>
    </row>
    <row r="55" s="108" customFormat="1" ht="16.5" spans="1:25">
      <c r="A55" s="73">
        <v>53</v>
      </c>
      <c r="B55" s="164"/>
      <c r="C55" s="383" t="s">
        <v>139</v>
      </c>
      <c r="D55" s="15" t="s">
        <v>433</v>
      </c>
      <c r="E55" s="27" t="s">
        <v>321</v>
      </c>
      <c r="F55" s="163" t="s">
        <v>434</v>
      </c>
      <c r="G55" s="136"/>
      <c r="H55" s="136"/>
      <c r="I55" s="136"/>
      <c r="J55" s="27">
        <v>1</v>
      </c>
      <c r="K55" s="136" t="s">
        <v>323</v>
      </c>
      <c r="L55" s="136" t="s">
        <v>417</v>
      </c>
      <c r="M55" s="81" t="s">
        <v>325</v>
      </c>
      <c r="N55" s="312"/>
      <c r="O55" s="309">
        <v>114050502508</v>
      </c>
      <c r="P55" s="309" t="s">
        <v>419</v>
      </c>
      <c r="Q55" s="310" t="s">
        <v>433</v>
      </c>
      <c r="R55" s="45">
        <f t="shared" si="4"/>
        <v>0</v>
      </c>
      <c r="S55" s="311" t="s">
        <v>321</v>
      </c>
      <c r="T55" s="310" t="s">
        <v>434</v>
      </c>
      <c r="U55" s="310">
        <v>1</v>
      </c>
      <c r="V55" s="310" t="s">
        <v>323</v>
      </c>
      <c r="W55" s="310" t="s">
        <v>417</v>
      </c>
      <c r="X55" s="41" t="s">
        <v>325</v>
      </c>
      <c r="Y55" s="248">
        <f t="shared" si="3"/>
        <v>1</v>
      </c>
    </row>
    <row r="56" s="108" customFormat="1" ht="16.5" spans="1:25">
      <c r="A56" s="73">
        <v>54</v>
      </c>
      <c r="B56" s="164"/>
      <c r="C56" s="383" t="s">
        <v>140</v>
      </c>
      <c r="D56" s="15" t="s">
        <v>435</v>
      </c>
      <c r="E56" s="27" t="s">
        <v>321</v>
      </c>
      <c r="F56" s="163" t="s">
        <v>436</v>
      </c>
      <c r="G56" s="136"/>
      <c r="H56" s="136"/>
      <c r="I56" s="136"/>
      <c r="J56" s="27">
        <v>1</v>
      </c>
      <c r="K56" s="136" t="s">
        <v>323</v>
      </c>
      <c r="L56" s="136" t="s">
        <v>417</v>
      </c>
      <c r="M56" s="81" t="s">
        <v>325</v>
      </c>
      <c r="N56" s="312"/>
      <c r="O56" s="309">
        <v>114069806819</v>
      </c>
      <c r="P56" s="309" t="s">
        <v>419</v>
      </c>
      <c r="Q56" s="310" t="s">
        <v>435</v>
      </c>
      <c r="R56" s="45">
        <f t="shared" si="4"/>
        <v>0</v>
      </c>
      <c r="S56" s="311" t="s">
        <v>321</v>
      </c>
      <c r="T56" s="310" t="s">
        <v>436</v>
      </c>
      <c r="U56" s="310">
        <v>1</v>
      </c>
      <c r="V56" s="310" t="s">
        <v>323</v>
      </c>
      <c r="W56" s="310" t="s">
        <v>417</v>
      </c>
      <c r="X56" s="41" t="s">
        <v>325</v>
      </c>
      <c r="Y56" s="248">
        <f t="shared" si="3"/>
        <v>1</v>
      </c>
    </row>
    <row r="57" s="108" customFormat="1" ht="16.5" spans="1:25">
      <c r="A57" s="73">
        <v>55</v>
      </c>
      <c r="B57" s="164"/>
      <c r="C57" s="383" t="s">
        <v>141</v>
      </c>
      <c r="D57" s="15" t="s">
        <v>437</v>
      </c>
      <c r="E57" s="27" t="s">
        <v>321</v>
      </c>
      <c r="F57" s="163" t="s">
        <v>438</v>
      </c>
      <c r="G57" s="136"/>
      <c r="H57" s="136"/>
      <c r="I57" s="136"/>
      <c r="J57" s="27">
        <v>1</v>
      </c>
      <c r="K57" s="136" t="s">
        <v>323</v>
      </c>
      <c r="L57" s="136" t="s">
        <v>417</v>
      </c>
      <c r="M57" s="81" t="s">
        <v>325</v>
      </c>
      <c r="N57" s="317"/>
      <c r="O57" s="309">
        <v>114069807132</v>
      </c>
      <c r="P57" s="309" t="s">
        <v>419</v>
      </c>
      <c r="Q57" s="310" t="s">
        <v>437</v>
      </c>
      <c r="R57" s="45">
        <f t="shared" si="4"/>
        <v>0</v>
      </c>
      <c r="S57" s="311" t="s">
        <v>321</v>
      </c>
      <c r="T57" s="310" t="s">
        <v>438</v>
      </c>
      <c r="U57" s="310">
        <v>1</v>
      </c>
      <c r="V57" s="310" t="s">
        <v>323</v>
      </c>
      <c r="W57" s="310" t="s">
        <v>417</v>
      </c>
      <c r="X57" s="41" t="s">
        <v>325</v>
      </c>
      <c r="Y57" s="248">
        <f t="shared" si="3"/>
        <v>1</v>
      </c>
    </row>
    <row r="58" s="108" customFormat="1" ht="19.95" customHeight="1" spans="1:25">
      <c r="A58" s="73">
        <v>56</v>
      </c>
      <c r="B58" s="134" t="s">
        <v>439</v>
      </c>
      <c r="C58" s="384" t="s">
        <v>148</v>
      </c>
      <c r="D58" s="314" t="s">
        <v>440</v>
      </c>
      <c r="E58" s="46" t="s">
        <v>321</v>
      </c>
      <c r="F58" s="315" t="s">
        <v>441</v>
      </c>
      <c r="G58" s="80"/>
      <c r="H58" s="80"/>
      <c r="I58" s="80"/>
      <c r="J58" s="27">
        <v>1</v>
      </c>
      <c r="K58" s="80" t="s">
        <v>323</v>
      </c>
      <c r="L58" s="136" t="s">
        <v>417</v>
      </c>
      <c r="M58" s="81" t="s">
        <v>325</v>
      </c>
      <c r="N58" s="318"/>
      <c r="P58" s="316" t="s">
        <v>442</v>
      </c>
      <c r="R58" s="45">
        <f t="shared" si="4"/>
        <v>0</v>
      </c>
      <c r="Y58" s="293">
        <f t="shared" si="3"/>
        <v>0</v>
      </c>
    </row>
    <row r="59" s="108" customFormat="1" ht="19.95" customHeight="1" spans="1:25">
      <c r="A59" s="73">
        <v>57</v>
      </c>
      <c r="B59" s="141"/>
      <c r="C59" s="383" t="s">
        <v>149</v>
      </c>
      <c r="D59" s="15" t="s">
        <v>405</v>
      </c>
      <c r="E59" s="27" t="s">
        <v>321</v>
      </c>
      <c r="F59" s="163" t="s">
        <v>443</v>
      </c>
      <c r="G59" s="80"/>
      <c r="H59" s="80"/>
      <c r="I59" s="80"/>
      <c r="J59" s="27">
        <v>2</v>
      </c>
      <c r="K59" s="80" t="s">
        <v>323</v>
      </c>
      <c r="L59" s="136" t="s">
        <v>417</v>
      </c>
      <c r="M59" s="80" t="s">
        <v>325</v>
      </c>
      <c r="N59" s="319" t="s">
        <v>444</v>
      </c>
      <c r="O59" s="309">
        <v>115490007801</v>
      </c>
      <c r="P59" s="309" t="s">
        <v>419</v>
      </c>
      <c r="Q59" s="310" t="s">
        <v>405</v>
      </c>
      <c r="R59" s="45">
        <f t="shared" si="4"/>
        <v>0</v>
      </c>
      <c r="S59" s="310" t="s">
        <v>321</v>
      </c>
      <c r="T59" s="310" t="s">
        <v>443</v>
      </c>
      <c r="U59" s="310">
        <v>2</v>
      </c>
      <c r="V59" s="310" t="s">
        <v>323</v>
      </c>
      <c r="W59" s="310" t="s">
        <v>417</v>
      </c>
      <c r="X59" s="41" t="s">
        <v>325</v>
      </c>
      <c r="Y59" s="248">
        <f t="shared" si="3"/>
        <v>1</v>
      </c>
    </row>
    <row r="60" s="108" customFormat="1" ht="19.95" customHeight="1" spans="1:25">
      <c r="A60" s="73">
        <v>58</v>
      </c>
      <c r="B60" s="141"/>
      <c r="C60" s="383" t="s">
        <v>137</v>
      </c>
      <c r="D60" s="15" t="s">
        <v>429</v>
      </c>
      <c r="E60" s="27" t="s">
        <v>321</v>
      </c>
      <c r="F60" s="163" t="s">
        <v>430</v>
      </c>
      <c r="G60" s="80"/>
      <c r="H60" s="80"/>
      <c r="I60" s="80"/>
      <c r="J60" s="27">
        <v>2</v>
      </c>
      <c r="K60" s="80" t="s">
        <v>323</v>
      </c>
      <c r="L60" s="136" t="s">
        <v>417</v>
      </c>
      <c r="M60" s="80" t="s">
        <v>325</v>
      </c>
      <c r="N60" s="320"/>
      <c r="O60" s="309">
        <v>114022500492</v>
      </c>
      <c r="P60" s="309" t="s">
        <v>419</v>
      </c>
      <c r="Q60" s="310" t="s">
        <v>429</v>
      </c>
      <c r="R60" s="45">
        <f t="shared" si="4"/>
        <v>0</v>
      </c>
      <c r="S60" s="310" t="s">
        <v>321</v>
      </c>
      <c r="T60" s="310" t="s">
        <v>430</v>
      </c>
      <c r="U60" s="310">
        <v>2</v>
      </c>
      <c r="V60" s="310" t="s">
        <v>323</v>
      </c>
      <c r="W60" s="310" t="s">
        <v>417</v>
      </c>
      <c r="X60" s="41" t="s">
        <v>325</v>
      </c>
      <c r="Y60" s="248">
        <f t="shared" si="3"/>
        <v>1</v>
      </c>
    </row>
    <row r="61" s="108" customFormat="1" ht="19.95" customHeight="1" spans="1:25">
      <c r="A61" s="73">
        <v>59</v>
      </c>
      <c r="B61" s="141"/>
      <c r="C61" s="383" t="s">
        <v>136</v>
      </c>
      <c r="D61" s="15" t="s">
        <v>427</v>
      </c>
      <c r="E61" s="27" t="s">
        <v>321</v>
      </c>
      <c r="F61" s="163" t="s">
        <v>428</v>
      </c>
      <c r="G61" s="80"/>
      <c r="H61" s="80"/>
      <c r="I61" s="80"/>
      <c r="J61" s="27">
        <v>2</v>
      </c>
      <c r="K61" s="80" t="s">
        <v>323</v>
      </c>
      <c r="L61" s="136" t="s">
        <v>417</v>
      </c>
      <c r="M61" s="80" t="s">
        <v>325</v>
      </c>
      <c r="N61" s="320"/>
      <c r="O61" s="309">
        <v>114022500495</v>
      </c>
      <c r="P61" s="309" t="s">
        <v>419</v>
      </c>
      <c r="Q61" s="310" t="s">
        <v>427</v>
      </c>
      <c r="R61" s="45">
        <f t="shared" si="4"/>
        <v>0</v>
      </c>
      <c r="S61" s="310" t="s">
        <v>321</v>
      </c>
      <c r="T61" s="310" t="s">
        <v>428</v>
      </c>
      <c r="U61" s="310">
        <v>2</v>
      </c>
      <c r="V61" s="310" t="s">
        <v>323</v>
      </c>
      <c r="W61" s="310" t="s">
        <v>417</v>
      </c>
      <c r="X61" s="41" t="s">
        <v>325</v>
      </c>
      <c r="Y61" s="248">
        <f t="shared" si="3"/>
        <v>1</v>
      </c>
    </row>
    <row r="62" s="108" customFormat="1" ht="19.95" customHeight="1" spans="1:25">
      <c r="A62" s="73">
        <v>61</v>
      </c>
      <c r="B62" s="141"/>
      <c r="C62" s="383" t="s">
        <v>150</v>
      </c>
      <c r="D62" s="15" t="s">
        <v>445</v>
      </c>
      <c r="E62" s="27" t="s">
        <v>321</v>
      </c>
      <c r="F62" s="163" t="s">
        <v>446</v>
      </c>
      <c r="G62" s="80"/>
      <c r="H62" s="80"/>
      <c r="I62" s="80"/>
      <c r="J62" s="27">
        <v>1</v>
      </c>
      <c r="K62" s="80" t="s">
        <v>323</v>
      </c>
      <c r="L62" s="136" t="s">
        <v>417</v>
      </c>
      <c r="M62" s="80" t="s">
        <v>325</v>
      </c>
      <c r="N62" s="321"/>
      <c r="O62" s="309">
        <v>113990001502</v>
      </c>
      <c r="P62" s="309" t="s">
        <v>419</v>
      </c>
      <c r="Q62" s="310" t="s">
        <v>445</v>
      </c>
      <c r="R62" s="45">
        <f t="shared" si="4"/>
        <v>0</v>
      </c>
      <c r="S62" s="310" t="s">
        <v>321</v>
      </c>
      <c r="T62" s="310" t="s">
        <v>446</v>
      </c>
      <c r="U62" s="310">
        <v>1</v>
      </c>
      <c r="V62" s="310" t="s">
        <v>323</v>
      </c>
      <c r="W62" s="310" t="s">
        <v>417</v>
      </c>
      <c r="X62" s="41" t="s">
        <v>325</v>
      </c>
      <c r="Y62" s="248">
        <f t="shared" si="3"/>
        <v>1</v>
      </c>
    </row>
    <row r="63" s="108" customFormat="1" ht="16.5" spans="1:25">
      <c r="A63" s="73">
        <v>62</v>
      </c>
      <c r="B63" s="162" t="s">
        <v>447</v>
      </c>
      <c r="C63" s="143" t="s">
        <v>151</v>
      </c>
      <c r="D63" s="14" t="s">
        <v>448</v>
      </c>
      <c r="E63" s="27" t="s">
        <v>321</v>
      </c>
      <c r="F63" s="137" t="s">
        <v>449</v>
      </c>
      <c r="G63" s="27"/>
      <c r="H63" s="100"/>
      <c r="I63" s="27"/>
      <c r="J63" s="100">
        <v>1</v>
      </c>
      <c r="K63" s="27" t="s">
        <v>323</v>
      </c>
      <c r="L63" s="27" t="s">
        <v>450</v>
      </c>
      <c r="M63" s="73" t="s">
        <v>325</v>
      </c>
      <c r="N63" s="23" t="s">
        <v>447</v>
      </c>
      <c r="O63" s="68" t="s">
        <v>151</v>
      </c>
      <c r="P63" s="68"/>
      <c r="Q63" s="68" t="s">
        <v>448</v>
      </c>
      <c r="R63" s="41">
        <f t="shared" si="2"/>
        <v>1</v>
      </c>
      <c r="S63" s="31" t="s">
        <v>321</v>
      </c>
      <c r="T63" s="297" t="s">
        <v>344</v>
      </c>
      <c r="U63" s="31">
        <v>1</v>
      </c>
      <c r="V63" s="31" t="s">
        <v>323</v>
      </c>
      <c r="W63" s="31" t="s">
        <v>450</v>
      </c>
      <c r="X63" s="168" t="s">
        <v>325</v>
      </c>
      <c r="Y63" s="248">
        <f t="shared" si="3"/>
        <v>1</v>
      </c>
    </row>
    <row r="64" s="108" customFormat="1" ht="16.5" spans="1:25">
      <c r="A64" s="73">
        <v>63</v>
      </c>
      <c r="B64" s="164"/>
      <c r="C64" s="143" t="s">
        <v>152</v>
      </c>
      <c r="D64" s="14" t="s">
        <v>411</v>
      </c>
      <c r="E64" s="27" t="s">
        <v>321</v>
      </c>
      <c r="F64" s="137" t="s">
        <v>451</v>
      </c>
      <c r="G64" s="27"/>
      <c r="H64" s="100"/>
      <c r="I64" s="27"/>
      <c r="J64" s="100">
        <v>1</v>
      </c>
      <c r="K64" s="27" t="s">
        <v>323</v>
      </c>
      <c r="L64" s="27" t="s">
        <v>450</v>
      </c>
      <c r="M64" s="73" t="s">
        <v>325</v>
      </c>
      <c r="N64" s="23"/>
      <c r="O64" s="68" t="s">
        <v>152</v>
      </c>
      <c r="P64" s="68"/>
      <c r="Q64" s="68" t="s">
        <v>411</v>
      </c>
      <c r="R64" s="41">
        <f t="shared" si="2"/>
        <v>1</v>
      </c>
      <c r="S64" s="31" t="s">
        <v>321</v>
      </c>
      <c r="T64" s="297" t="s">
        <v>344</v>
      </c>
      <c r="U64" s="31">
        <v>1</v>
      </c>
      <c r="V64" s="31" t="s">
        <v>323</v>
      </c>
      <c r="W64" s="31" t="s">
        <v>450</v>
      </c>
      <c r="X64" s="168" t="s">
        <v>325</v>
      </c>
      <c r="Y64" s="248">
        <f t="shared" si="3"/>
        <v>1</v>
      </c>
    </row>
    <row r="65" s="108" customFormat="1" ht="16.5" spans="1:25">
      <c r="A65" s="73">
        <v>64</v>
      </c>
      <c r="B65" s="164"/>
      <c r="C65" s="143" t="s">
        <v>153</v>
      </c>
      <c r="D65" s="14" t="s">
        <v>452</v>
      </c>
      <c r="E65" s="27" t="s">
        <v>321</v>
      </c>
      <c r="F65" s="137" t="s">
        <v>453</v>
      </c>
      <c r="G65" s="27"/>
      <c r="H65" s="100"/>
      <c r="I65" s="27"/>
      <c r="J65" s="100">
        <v>4</v>
      </c>
      <c r="K65" s="27" t="s">
        <v>323</v>
      </c>
      <c r="L65" s="27" t="s">
        <v>450</v>
      </c>
      <c r="M65" s="73" t="s">
        <v>325</v>
      </c>
      <c r="N65" s="23"/>
      <c r="O65" s="68" t="s">
        <v>153</v>
      </c>
      <c r="P65" s="68"/>
      <c r="Q65" s="68" t="s">
        <v>452</v>
      </c>
      <c r="R65" s="41">
        <f t="shared" si="2"/>
        <v>1</v>
      </c>
      <c r="S65" s="31" t="s">
        <v>321</v>
      </c>
      <c r="T65" s="297" t="s">
        <v>344</v>
      </c>
      <c r="U65" s="31">
        <v>4</v>
      </c>
      <c r="V65" s="31" t="s">
        <v>323</v>
      </c>
      <c r="W65" s="31" t="s">
        <v>450</v>
      </c>
      <c r="X65" s="168" t="s">
        <v>325</v>
      </c>
      <c r="Y65" s="248">
        <f t="shared" si="3"/>
        <v>1</v>
      </c>
    </row>
    <row r="66" s="108" customFormat="1" ht="16.5" spans="1:25">
      <c r="A66" s="73">
        <v>65</v>
      </c>
      <c r="B66" s="164"/>
      <c r="C66" s="143" t="s">
        <v>154</v>
      </c>
      <c r="D66" s="14" t="s">
        <v>454</v>
      </c>
      <c r="E66" s="27" t="s">
        <v>321</v>
      </c>
      <c r="F66" s="137" t="s">
        <v>455</v>
      </c>
      <c r="G66" s="27"/>
      <c r="H66" s="100"/>
      <c r="I66" s="27"/>
      <c r="J66" s="100">
        <v>2</v>
      </c>
      <c r="K66" s="27" t="s">
        <v>323</v>
      </c>
      <c r="L66" s="27" t="s">
        <v>450</v>
      </c>
      <c r="M66" s="73" t="s">
        <v>325</v>
      </c>
      <c r="N66" s="23"/>
      <c r="O66" s="68" t="s">
        <v>154</v>
      </c>
      <c r="P66" s="68"/>
      <c r="Q66" s="68" t="s">
        <v>454</v>
      </c>
      <c r="R66" s="41">
        <f t="shared" si="2"/>
        <v>1</v>
      </c>
      <c r="S66" s="31" t="s">
        <v>321</v>
      </c>
      <c r="T66" s="297" t="s">
        <v>344</v>
      </c>
      <c r="U66" s="31">
        <v>2</v>
      </c>
      <c r="V66" s="31" t="s">
        <v>323</v>
      </c>
      <c r="W66" s="31" t="s">
        <v>450</v>
      </c>
      <c r="X66" s="168" t="s">
        <v>325</v>
      </c>
      <c r="Y66" s="248">
        <f t="shared" si="3"/>
        <v>1</v>
      </c>
    </row>
    <row r="67" s="108" customFormat="1" ht="16.5" spans="1:25">
      <c r="A67" s="73">
        <v>66</v>
      </c>
      <c r="B67" s="164"/>
      <c r="C67" s="143" t="s">
        <v>155</v>
      </c>
      <c r="D67" s="14" t="s">
        <v>456</v>
      </c>
      <c r="E67" s="27" t="s">
        <v>321</v>
      </c>
      <c r="F67" s="137" t="s">
        <v>457</v>
      </c>
      <c r="G67" s="27"/>
      <c r="H67" s="100"/>
      <c r="I67" s="27"/>
      <c r="J67" s="100">
        <v>2</v>
      </c>
      <c r="K67" s="27" t="s">
        <v>323</v>
      </c>
      <c r="L67" s="27" t="s">
        <v>450</v>
      </c>
      <c r="M67" s="73" t="s">
        <v>325</v>
      </c>
      <c r="N67" s="23"/>
      <c r="O67" s="68" t="s">
        <v>155</v>
      </c>
      <c r="P67" s="68"/>
      <c r="Q67" s="68" t="s">
        <v>456</v>
      </c>
      <c r="R67" s="41">
        <f t="shared" ref="R67:R98" si="5">IF(C67=O67,1,0)</f>
        <v>1</v>
      </c>
      <c r="S67" s="31" t="s">
        <v>321</v>
      </c>
      <c r="T67" s="297" t="s">
        <v>344</v>
      </c>
      <c r="U67" s="31">
        <v>2</v>
      </c>
      <c r="V67" s="31" t="s">
        <v>323</v>
      </c>
      <c r="W67" s="31" t="s">
        <v>450</v>
      </c>
      <c r="X67" s="168" t="s">
        <v>325</v>
      </c>
      <c r="Y67" s="248">
        <f t="shared" ref="Y67:Y98" si="6">IF(J67=U67,1,0)</f>
        <v>1</v>
      </c>
    </row>
    <row r="68" s="108" customFormat="1" ht="16.5" spans="1:25">
      <c r="A68" s="73">
        <v>67</v>
      </c>
      <c r="B68" s="164"/>
      <c r="C68" s="143" t="s">
        <v>156</v>
      </c>
      <c r="D68" s="14" t="s">
        <v>458</v>
      </c>
      <c r="E68" s="27" t="s">
        <v>321</v>
      </c>
      <c r="F68" s="137" t="s">
        <v>459</v>
      </c>
      <c r="G68" s="27"/>
      <c r="H68" s="100"/>
      <c r="I68" s="27"/>
      <c r="J68" s="100">
        <v>2</v>
      </c>
      <c r="K68" s="27" t="s">
        <v>323</v>
      </c>
      <c r="L68" s="27" t="s">
        <v>450</v>
      </c>
      <c r="M68" s="73" t="s">
        <v>325</v>
      </c>
      <c r="N68" s="23"/>
      <c r="O68" s="68" t="s">
        <v>156</v>
      </c>
      <c r="P68" s="68"/>
      <c r="Q68" s="68" t="s">
        <v>458</v>
      </c>
      <c r="R68" s="41">
        <f t="shared" si="5"/>
        <v>1</v>
      </c>
      <c r="S68" s="31" t="s">
        <v>321</v>
      </c>
      <c r="T68" s="297" t="s">
        <v>344</v>
      </c>
      <c r="U68" s="31">
        <v>2</v>
      </c>
      <c r="V68" s="31" t="s">
        <v>323</v>
      </c>
      <c r="W68" s="31" t="s">
        <v>450</v>
      </c>
      <c r="X68" s="168" t="s">
        <v>325</v>
      </c>
      <c r="Y68" s="248">
        <f t="shared" si="6"/>
        <v>1</v>
      </c>
    </row>
    <row r="69" s="108" customFormat="1" ht="16.5" spans="1:25">
      <c r="A69" s="73">
        <v>68</v>
      </c>
      <c r="B69" s="164"/>
      <c r="C69" s="143" t="s">
        <v>157</v>
      </c>
      <c r="D69" s="14" t="s">
        <v>460</v>
      </c>
      <c r="E69" s="27" t="s">
        <v>321</v>
      </c>
      <c r="F69" s="137" t="s">
        <v>461</v>
      </c>
      <c r="G69" s="27"/>
      <c r="H69" s="100"/>
      <c r="I69" s="27"/>
      <c r="J69" s="100">
        <v>2</v>
      </c>
      <c r="K69" s="27" t="s">
        <v>323</v>
      </c>
      <c r="L69" s="27" t="s">
        <v>450</v>
      </c>
      <c r="M69" s="73" t="s">
        <v>325</v>
      </c>
      <c r="N69" s="23"/>
      <c r="O69" s="68" t="s">
        <v>157</v>
      </c>
      <c r="P69" s="68"/>
      <c r="Q69" s="68" t="s">
        <v>460</v>
      </c>
      <c r="R69" s="41">
        <f t="shared" si="5"/>
        <v>1</v>
      </c>
      <c r="S69" s="31" t="s">
        <v>321</v>
      </c>
      <c r="T69" s="297" t="s">
        <v>344</v>
      </c>
      <c r="U69" s="31">
        <v>2</v>
      </c>
      <c r="V69" s="31" t="s">
        <v>323</v>
      </c>
      <c r="W69" s="31" t="s">
        <v>450</v>
      </c>
      <c r="X69" s="168" t="s">
        <v>325</v>
      </c>
      <c r="Y69" s="248">
        <f t="shared" si="6"/>
        <v>1</v>
      </c>
    </row>
    <row r="70" s="108" customFormat="1" ht="16.5" spans="1:25">
      <c r="A70" s="73">
        <v>69</v>
      </c>
      <c r="B70" s="164"/>
      <c r="C70" s="143" t="s">
        <v>158</v>
      </c>
      <c r="D70" s="14" t="s">
        <v>452</v>
      </c>
      <c r="E70" s="27" t="s">
        <v>321</v>
      </c>
      <c r="F70" s="137" t="s">
        <v>462</v>
      </c>
      <c r="G70" s="27"/>
      <c r="H70" s="100"/>
      <c r="I70" s="27"/>
      <c r="J70" s="100">
        <v>2</v>
      </c>
      <c r="K70" s="27" t="s">
        <v>323</v>
      </c>
      <c r="L70" s="27" t="s">
        <v>450</v>
      </c>
      <c r="M70" s="73" t="s">
        <v>325</v>
      </c>
      <c r="N70" s="23"/>
      <c r="O70" s="68" t="s">
        <v>158</v>
      </c>
      <c r="P70" s="68"/>
      <c r="Q70" s="68" t="s">
        <v>452</v>
      </c>
      <c r="R70" s="41">
        <f t="shared" si="5"/>
        <v>1</v>
      </c>
      <c r="S70" s="31" t="s">
        <v>321</v>
      </c>
      <c r="T70" s="297" t="s">
        <v>344</v>
      </c>
      <c r="U70" s="31">
        <v>2</v>
      </c>
      <c r="V70" s="31" t="s">
        <v>323</v>
      </c>
      <c r="W70" s="31" t="s">
        <v>450</v>
      </c>
      <c r="X70" s="168" t="s">
        <v>325</v>
      </c>
      <c r="Y70" s="248">
        <f t="shared" si="6"/>
        <v>1</v>
      </c>
    </row>
    <row r="71" s="108" customFormat="1" ht="16.5" spans="1:25">
      <c r="A71" s="73">
        <v>70</v>
      </c>
      <c r="B71" s="164"/>
      <c r="C71" s="143" t="s">
        <v>159</v>
      </c>
      <c r="D71" s="14" t="s">
        <v>403</v>
      </c>
      <c r="E71" s="27" t="s">
        <v>321</v>
      </c>
      <c r="F71" s="137" t="s">
        <v>463</v>
      </c>
      <c r="G71" s="27"/>
      <c r="H71" s="100"/>
      <c r="I71" s="27"/>
      <c r="J71" s="100">
        <v>1</v>
      </c>
      <c r="K71" s="27" t="s">
        <v>323</v>
      </c>
      <c r="L71" s="27" t="s">
        <v>450</v>
      </c>
      <c r="M71" s="73" t="s">
        <v>325</v>
      </c>
      <c r="N71" s="23"/>
      <c r="O71" s="68" t="s">
        <v>159</v>
      </c>
      <c r="P71" s="68"/>
      <c r="Q71" s="68" t="s">
        <v>403</v>
      </c>
      <c r="R71" s="41">
        <f t="shared" si="5"/>
        <v>1</v>
      </c>
      <c r="S71" s="31" t="s">
        <v>321</v>
      </c>
      <c r="T71" s="297" t="s">
        <v>344</v>
      </c>
      <c r="U71" s="31">
        <v>1</v>
      </c>
      <c r="V71" s="31" t="s">
        <v>323</v>
      </c>
      <c r="W71" s="31" t="s">
        <v>450</v>
      </c>
      <c r="X71" s="168" t="s">
        <v>325</v>
      </c>
      <c r="Y71" s="248">
        <f t="shared" si="6"/>
        <v>1</v>
      </c>
    </row>
    <row r="72" s="108" customFormat="1" ht="16.5" spans="1:25">
      <c r="A72" s="73">
        <v>71</v>
      </c>
      <c r="B72" s="164"/>
      <c r="C72" s="143" t="s">
        <v>160</v>
      </c>
      <c r="D72" s="14" t="s">
        <v>411</v>
      </c>
      <c r="E72" s="27" t="s">
        <v>321</v>
      </c>
      <c r="F72" s="137" t="s">
        <v>464</v>
      </c>
      <c r="G72" s="27"/>
      <c r="H72" s="100"/>
      <c r="I72" s="27"/>
      <c r="J72" s="100">
        <v>1</v>
      </c>
      <c r="K72" s="27" t="s">
        <v>323</v>
      </c>
      <c r="L72" s="27" t="s">
        <v>450</v>
      </c>
      <c r="M72" s="73" t="s">
        <v>325</v>
      </c>
      <c r="N72" s="23"/>
      <c r="O72" s="68" t="s">
        <v>160</v>
      </c>
      <c r="P72" s="68"/>
      <c r="Q72" s="68" t="s">
        <v>411</v>
      </c>
      <c r="R72" s="41">
        <f t="shared" si="5"/>
        <v>1</v>
      </c>
      <c r="S72" s="31" t="s">
        <v>321</v>
      </c>
      <c r="T72" s="297" t="s">
        <v>344</v>
      </c>
      <c r="U72" s="31">
        <v>1</v>
      </c>
      <c r="V72" s="31" t="s">
        <v>323</v>
      </c>
      <c r="W72" s="31" t="s">
        <v>450</v>
      </c>
      <c r="X72" s="168" t="s">
        <v>325</v>
      </c>
      <c r="Y72" s="248">
        <f t="shared" si="6"/>
        <v>1</v>
      </c>
    </row>
    <row r="73" s="108" customFormat="1" ht="16.5" spans="1:25">
      <c r="A73" s="73">
        <v>72</v>
      </c>
      <c r="B73" s="165"/>
      <c r="C73" s="143" t="s">
        <v>161</v>
      </c>
      <c r="D73" s="14" t="s">
        <v>412</v>
      </c>
      <c r="E73" s="27" t="s">
        <v>321</v>
      </c>
      <c r="F73" s="137" t="s">
        <v>465</v>
      </c>
      <c r="G73" s="27"/>
      <c r="H73" s="100"/>
      <c r="I73" s="27"/>
      <c r="J73" s="100">
        <v>1</v>
      </c>
      <c r="K73" s="27" t="s">
        <v>323</v>
      </c>
      <c r="L73" s="27" t="s">
        <v>450</v>
      </c>
      <c r="M73" s="73" t="s">
        <v>325</v>
      </c>
      <c r="N73" s="23"/>
      <c r="O73" s="68" t="s">
        <v>161</v>
      </c>
      <c r="P73" s="68"/>
      <c r="Q73" s="68" t="s">
        <v>412</v>
      </c>
      <c r="R73" s="41">
        <f t="shared" si="5"/>
        <v>1</v>
      </c>
      <c r="S73" s="31" t="s">
        <v>321</v>
      </c>
      <c r="T73" s="297" t="s">
        <v>344</v>
      </c>
      <c r="U73" s="31">
        <v>1</v>
      </c>
      <c r="V73" s="31" t="s">
        <v>323</v>
      </c>
      <c r="W73" s="31" t="s">
        <v>450</v>
      </c>
      <c r="X73" s="168" t="s">
        <v>325</v>
      </c>
      <c r="Y73" s="248">
        <f t="shared" si="6"/>
        <v>1</v>
      </c>
    </row>
    <row r="74" s="108" customFormat="1" ht="16.5" spans="1:25">
      <c r="A74" s="73">
        <v>73</v>
      </c>
      <c r="B74" s="24" t="s">
        <v>466</v>
      </c>
      <c r="C74" s="14" t="s">
        <v>163</v>
      </c>
      <c r="D74" s="14" t="s">
        <v>403</v>
      </c>
      <c r="E74" s="27" t="s">
        <v>321</v>
      </c>
      <c r="F74" s="137" t="s">
        <v>467</v>
      </c>
      <c r="G74" s="27"/>
      <c r="H74" s="27"/>
      <c r="I74" s="27"/>
      <c r="J74" s="27">
        <v>1</v>
      </c>
      <c r="K74" s="27" t="s">
        <v>323</v>
      </c>
      <c r="L74" s="136" t="s">
        <v>386</v>
      </c>
      <c r="M74" s="73" t="s">
        <v>325</v>
      </c>
      <c r="N74" s="23" t="s">
        <v>468</v>
      </c>
      <c r="O74" s="41" t="s">
        <v>163</v>
      </c>
      <c r="P74" s="41"/>
      <c r="Q74" s="68" t="s">
        <v>403</v>
      </c>
      <c r="R74" s="41">
        <f t="shared" si="5"/>
        <v>1</v>
      </c>
      <c r="S74" s="31" t="s">
        <v>321</v>
      </c>
      <c r="T74" s="297" t="s">
        <v>467</v>
      </c>
      <c r="U74" s="31">
        <v>1</v>
      </c>
      <c r="V74" s="31" t="s">
        <v>323</v>
      </c>
      <c r="W74" s="31" t="s">
        <v>386</v>
      </c>
      <c r="X74" s="168" t="s">
        <v>325</v>
      </c>
      <c r="Y74" s="248">
        <f t="shared" si="6"/>
        <v>1</v>
      </c>
    </row>
    <row r="75" s="108" customFormat="1" ht="16.5" spans="1:25">
      <c r="A75" s="73">
        <v>74</v>
      </c>
      <c r="B75" s="24"/>
      <c r="C75" s="14" t="s">
        <v>126</v>
      </c>
      <c r="D75" s="14" t="s">
        <v>405</v>
      </c>
      <c r="E75" s="27" t="s">
        <v>321</v>
      </c>
      <c r="F75" s="137" t="s">
        <v>406</v>
      </c>
      <c r="G75" s="27"/>
      <c r="H75" s="27"/>
      <c r="I75" s="27"/>
      <c r="J75" s="27">
        <v>2</v>
      </c>
      <c r="K75" s="27" t="s">
        <v>323</v>
      </c>
      <c r="L75" s="27" t="s">
        <v>386</v>
      </c>
      <c r="M75" s="73" t="s">
        <v>325</v>
      </c>
      <c r="N75" s="23"/>
      <c r="O75" s="41" t="s">
        <v>126</v>
      </c>
      <c r="P75" s="41"/>
      <c r="Q75" s="68" t="s">
        <v>405</v>
      </c>
      <c r="R75" s="41">
        <f t="shared" si="5"/>
        <v>1</v>
      </c>
      <c r="S75" s="31" t="s">
        <v>321</v>
      </c>
      <c r="T75" s="297" t="s">
        <v>406</v>
      </c>
      <c r="U75" s="31">
        <v>2</v>
      </c>
      <c r="V75" s="31" t="s">
        <v>323</v>
      </c>
      <c r="W75" s="31" t="s">
        <v>386</v>
      </c>
      <c r="X75" s="168" t="s">
        <v>325</v>
      </c>
      <c r="Y75" s="248">
        <f t="shared" si="6"/>
        <v>1</v>
      </c>
    </row>
    <row r="76" s="108" customFormat="1" ht="16.5" spans="1:25">
      <c r="A76" s="73">
        <v>75</v>
      </c>
      <c r="B76" s="24"/>
      <c r="C76" s="14" t="s">
        <v>164</v>
      </c>
      <c r="D76" s="14" t="s">
        <v>368</v>
      </c>
      <c r="E76" s="27" t="s">
        <v>321</v>
      </c>
      <c r="F76" s="137" t="s">
        <v>469</v>
      </c>
      <c r="G76" s="27"/>
      <c r="H76" s="27"/>
      <c r="I76" s="27"/>
      <c r="J76" s="27">
        <v>2</v>
      </c>
      <c r="K76" s="27" t="s">
        <v>323</v>
      </c>
      <c r="L76" s="27" t="s">
        <v>386</v>
      </c>
      <c r="M76" s="73" t="s">
        <v>325</v>
      </c>
      <c r="N76" s="23"/>
      <c r="O76" s="41" t="s">
        <v>164</v>
      </c>
      <c r="P76" s="41"/>
      <c r="Q76" s="68" t="s">
        <v>368</v>
      </c>
      <c r="R76" s="41">
        <f t="shared" si="5"/>
        <v>1</v>
      </c>
      <c r="S76" s="31" t="s">
        <v>321</v>
      </c>
      <c r="T76" s="297" t="s">
        <v>469</v>
      </c>
      <c r="U76" s="31">
        <v>2</v>
      </c>
      <c r="V76" s="31" t="s">
        <v>323</v>
      </c>
      <c r="W76" s="31" t="s">
        <v>386</v>
      </c>
      <c r="X76" s="168" t="s">
        <v>325</v>
      </c>
      <c r="Y76" s="248">
        <f t="shared" si="6"/>
        <v>1</v>
      </c>
    </row>
    <row r="77" s="108" customFormat="1" ht="16.5" spans="1:25">
      <c r="A77" s="73">
        <v>76</v>
      </c>
      <c r="B77" s="24"/>
      <c r="C77" s="14" t="s">
        <v>128</v>
      </c>
      <c r="D77" s="14" t="s">
        <v>369</v>
      </c>
      <c r="E77" s="27" t="s">
        <v>321</v>
      </c>
      <c r="F77" s="137" t="s">
        <v>409</v>
      </c>
      <c r="G77" s="27"/>
      <c r="H77" s="27"/>
      <c r="I77" s="27"/>
      <c r="J77" s="27">
        <v>2</v>
      </c>
      <c r="K77" s="27" t="s">
        <v>323</v>
      </c>
      <c r="L77" s="27" t="s">
        <v>386</v>
      </c>
      <c r="M77" s="73" t="s">
        <v>325</v>
      </c>
      <c r="N77" s="23"/>
      <c r="O77" s="41" t="s">
        <v>128</v>
      </c>
      <c r="P77" s="41"/>
      <c r="Q77" s="68" t="s">
        <v>369</v>
      </c>
      <c r="R77" s="41">
        <f t="shared" si="5"/>
        <v>1</v>
      </c>
      <c r="S77" s="31" t="s">
        <v>321</v>
      </c>
      <c r="T77" s="297" t="s">
        <v>409</v>
      </c>
      <c r="U77" s="31">
        <v>2</v>
      </c>
      <c r="V77" s="31" t="s">
        <v>323</v>
      </c>
      <c r="W77" s="31" t="s">
        <v>386</v>
      </c>
      <c r="X77" s="168" t="s">
        <v>325</v>
      </c>
      <c r="Y77" s="248">
        <f t="shared" si="6"/>
        <v>1</v>
      </c>
    </row>
    <row r="78" s="108" customFormat="1" ht="16.5" spans="1:25">
      <c r="A78" s="73">
        <v>77</v>
      </c>
      <c r="B78" s="24"/>
      <c r="C78" s="14" t="s">
        <v>165</v>
      </c>
      <c r="D78" s="14" t="s">
        <v>470</v>
      </c>
      <c r="E78" s="27" t="s">
        <v>321</v>
      </c>
      <c r="F78" s="137" t="s">
        <v>471</v>
      </c>
      <c r="G78" s="27"/>
      <c r="H78" s="27"/>
      <c r="I78" s="27"/>
      <c r="J78" s="27">
        <v>1</v>
      </c>
      <c r="K78" s="27" t="s">
        <v>323</v>
      </c>
      <c r="L78" s="27" t="s">
        <v>386</v>
      </c>
      <c r="M78" s="73" t="s">
        <v>325</v>
      </c>
      <c r="N78" s="23"/>
      <c r="O78" s="41" t="s">
        <v>165</v>
      </c>
      <c r="P78" s="41"/>
      <c r="Q78" s="68" t="s">
        <v>470</v>
      </c>
      <c r="R78" s="41">
        <f t="shared" si="5"/>
        <v>1</v>
      </c>
      <c r="S78" s="31" t="s">
        <v>321</v>
      </c>
      <c r="T78" s="297" t="s">
        <v>471</v>
      </c>
      <c r="U78" s="31">
        <v>1</v>
      </c>
      <c r="V78" s="31" t="s">
        <v>323</v>
      </c>
      <c r="W78" s="31" t="s">
        <v>386</v>
      </c>
      <c r="X78" s="168" t="s">
        <v>325</v>
      </c>
      <c r="Y78" s="248">
        <f t="shared" si="6"/>
        <v>1</v>
      </c>
    </row>
    <row r="79" s="108" customFormat="1" ht="16.5" spans="1:25">
      <c r="A79" s="73">
        <v>78</v>
      </c>
      <c r="B79" s="24"/>
      <c r="C79" s="14" t="s">
        <v>166</v>
      </c>
      <c r="D79" s="14" t="s">
        <v>411</v>
      </c>
      <c r="E79" s="27" t="s">
        <v>321</v>
      </c>
      <c r="F79" s="137" t="s">
        <v>472</v>
      </c>
      <c r="G79" s="27"/>
      <c r="H79" s="27"/>
      <c r="I79" s="27"/>
      <c r="J79" s="27">
        <v>1</v>
      </c>
      <c r="K79" s="27" t="s">
        <v>323</v>
      </c>
      <c r="L79" s="27" t="s">
        <v>386</v>
      </c>
      <c r="M79" s="73" t="s">
        <v>325</v>
      </c>
      <c r="N79" s="23"/>
      <c r="O79" s="41" t="s">
        <v>166</v>
      </c>
      <c r="P79" s="41"/>
      <c r="Q79" s="68" t="s">
        <v>411</v>
      </c>
      <c r="R79" s="41">
        <f t="shared" si="5"/>
        <v>1</v>
      </c>
      <c r="S79" s="31" t="s">
        <v>321</v>
      </c>
      <c r="T79" s="297" t="s">
        <v>472</v>
      </c>
      <c r="U79" s="31">
        <v>1</v>
      </c>
      <c r="V79" s="31" t="s">
        <v>323</v>
      </c>
      <c r="W79" s="31" t="s">
        <v>386</v>
      </c>
      <c r="X79" s="168" t="s">
        <v>325</v>
      </c>
      <c r="Y79" s="248">
        <f t="shared" si="6"/>
        <v>1</v>
      </c>
    </row>
    <row r="80" s="108" customFormat="1" ht="16.5" spans="1:25">
      <c r="A80" s="73">
        <v>79</v>
      </c>
      <c r="B80" s="24"/>
      <c r="C80" s="14" t="s">
        <v>167</v>
      </c>
      <c r="D80" s="14" t="s">
        <v>412</v>
      </c>
      <c r="E80" s="27" t="s">
        <v>321</v>
      </c>
      <c r="F80" s="137" t="s">
        <v>473</v>
      </c>
      <c r="G80" s="27"/>
      <c r="H80" s="27"/>
      <c r="I80" s="27"/>
      <c r="J80" s="27">
        <v>1</v>
      </c>
      <c r="K80" s="27" t="s">
        <v>323</v>
      </c>
      <c r="L80" s="27" t="s">
        <v>386</v>
      </c>
      <c r="M80" s="73" t="s">
        <v>325</v>
      </c>
      <c r="N80" s="23"/>
      <c r="O80" s="41" t="s">
        <v>167</v>
      </c>
      <c r="P80" s="41"/>
      <c r="Q80" s="68" t="s">
        <v>412</v>
      </c>
      <c r="R80" s="41">
        <f t="shared" si="5"/>
        <v>1</v>
      </c>
      <c r="S80" s="31" t="s">
        <v>321</v>
      </c>
      <c r="T80" s="297" t="s">
        <v>473</v>
      </c>
      <c r="U80" s="31">
        <v>1</v>
      </c>
      <c r="V80" s="31" t="s">
        <v>323</v>
      </c>
      <c r="W80" s="31" t="s">
        <v>386</v>
      </c>
      <c r="X80" s="168" t="s">
        <v>325</v>
      </c>
      <c r="Y80" s="248">
        <f t="shared" si="6"/>
        <v>1</v>
      </c>
    </row>
    <row r="81" s="108" customFormat="1" ht="16.5" spans="1:25">
      <c r="A81" s="73">
        <v>80</v>
      </c>
      <c r="B81" s="322" t="s">
        <v>474</v>
      </c>
      <c r="C81" s="14">
        <v>1890945</v>
      </c>
      <c r="D81" s="15" t="s">
        <v>475</v>
      </c>
      <c r="E81" s="85" t="s">
        <v>321</v>
      </c>
      <c r="F81" s="137" t="s">
        <v>476</v>
      </c>
      <c r="G81" s="136"/>
      <c r="H81" s="136"/>
      <c r="I81" s="136"/>
      <c r="J81" s="27">
        <v>1</v>
      </c>
      <c r="K81" s="136" t="s">
        <v>323</v>
      </c>
      <c r="L81" s="136" t="s">
        <v>477</v>
      </c>
      <c r="M81" s="81" t="s">
        <v>325</v>
      </c>
      <c r="N81" s="306" t="s">
        <v>474</v>
      </c>
      <c r="O81" s="68">
        <v>1890945</v>
      </c>
      <c r="P81" s="68"/>
      <c r="Q81" s="221" t="s">
        <v>475</v>
      </c>
      <c r="R81" s="41">
        <f t="shared" si="5"/>
        <v>1</v>
      </c>
      <c r="S81" s="323" t="s">
        <v>321</v>
      </c>
      <c r="T81" s="297" t="s">
        <v>344</v>
      </c>
      <c r="U81" s="31">
        <v>1</v>
      </c>
      <c r="V81" s="138" t="s">
        <v>323</v>
      </c>
      <c r="W81" s="138" t="s">
        <v>477</v>
      </c>
      <c r="X81" s="227" t="s">
        <v>325</v>
      </c>
      <c r="Y81" s="248">
        <f t="shared" si="6"/>
        <v>1</v>
      </c>
    </row>
    <row r="82" s="108" customFormat="1" ht="16.5" spans="1:25">
      <c r="A82" s="73">
        <v>81</v>
      </c>
      <c r="B82" s="322"/>
      <c r="C82" s="14">
        <v>1890948</v>
      </c>
      <c r="D82" s="15" t="s">
        <v>478</v>
      </c>
      <c r="E82" s="85" t="s">
        <v>321</v>
      </c>
      <c r="F82" s="137" t="s">
        <v>479</v>
      </c>
      <c r="G82" s="136"/>
      <c r="H82" s="136"/>
      <c r="I82" s="136"/>
      <c r="J82" s="27">
        <v>2</v>
      </c>
      <c r="K82" s="136" t="s">
        <v>323</v>
      </c>
      <c r="L82" s="136" t="s">
        <v>477</v>
      </c>
      <c r="M82" s="81" t="s">
        <v>325</v>
      </c>
      <c r="N82" s="306"/>
      <c r="O82" s="68">
        <v>1890948</v>
      </c>
      <c r="P82" s="68"/>
      <c r="Q82" s="221" t="s">
        <v>478</v>
      </c>
      <c r="R82" s="41">
        <f t="shared" si="5"/>
        <v>1</v>
      </c>
      <c r="S82" s="323" t="s">
        <v>321</v>
      </c>
      <c r="T82" s="297" t="s">
        <v>344</v>
      </c>
      <c r="U82" s="31">
        <v>2</v>
      </c>
      <c r="V82" s="138" t="s">
        <v>323</v>
      </c>
      <c r="W82" s="138" t="s">
        <v>477</v>
      </c>
      <c r="X82" s="227" t="s">
        <v>325</v>
      </c>
      <c r="Y82" s="248">
        <f t="shared" si="6"/>
        <v>1</v>
      </c>
    </row>
    <row r="83" s="108" customFormat="1" ht="16.5" spans="1:25">
      <c r="A83" s="73">
        <v>82</v>
      </c>
      <c r="B83" s="322"/>
      <c r="C83" s="14">
        <v>1806556</v>
      </c>
      <c r="D83" s="15" t="s">
        <v>480</v>
      </c>
      <c r="E83" s="85" t="s">
        <v>321</v>
      </c>
      <c r="F83" s="137" t="s">
        <v>481</v>
      </c>
      <c r="G83" s="136"/>
      <c r="H83" s="136"/>
      <c r="I83" s="136"/>
      <c r="J83" s="27">
        <v>2</v>
      </c>
      <c r="K83" s="136" t="s">
        <v>323</v>
      </c>
      <c r="L83" s="136" t="s">
        <v>477</v>
      </c>
      <c r="M83" s="81" t="s">
        <v>325</v>
      </c>
      <c r="N83" s="306"/>
      <c r="O83" s="68">
        <v>1806556</v>
      </c>
      <c r="P83" s="68"/>
      <c r="Q83" s="221" t="s">
        <v>480</v>
      </c>
      <c r="R83" s="41">
        <f t="shared" si="5"/>
        <v>1</v>
      </c>
      <c r="S83" s="323" t="s">
        <v>321</v>
      </c>
      <c r="T83" s="297" t="s">
        <v>344</v>
      </c>
      <c r="U83" s="31">
        <v>2</v>
      </c>
      <c r="V83" s="138" t="s">
        <v>323</v>
      </c>
      <c r="W83" s="138" t="s">
        <v>477</v>
      </c>
      <c r="X83" s="227" t="s">
        <v>325</v>
      </c>
      <c r="Y83" s="248">
        <f t="shared" si="6"/>
        <v>1</v>
      </c>
    </row>
    <row r="84" s="108" customFormat="1" ht="16.5" spans="1:25">
      <c r="A84" s="73">
        <v>83</v>
      </c>
      <c r="B84" s="322"/>
      <c r="C84" s="14">
        <v>1806554</v>
      </c>
      <c r="D84" s="15" t="s">
        <v>482</v>
      </c>
      <c r="E84" s="85" t="s">
        <v>321</v>
      </c>
      <c r="F84" s="137" t="s">
        <v>483</v>
      </c>
      <c r="G84" s="136"/>
      <c r="H84" s="136"/>
      <c r="I84" s="136"/>
      <c r="J84" s="27">
        <v>2</v>
      </c>
      <c r="K84" s="136" t="s">
        <v>323</v>
      </c>
      <c r="L84" s="136" t="s">
        <v>477</v>
      </c>
      <c r="M84" s="81" t="s">
        <v>325</v>
      </c>
      <c r="N84" s="306"/>
      <c r="O84" s="68">
        <v>1806554</v>
      </c>
      <c r="P84" s="68"/>
      <c r="Q84" s="221" t="s">
        <v>482</v>
      </c>
      <c r="R84" s="41">
        <f t="shared" si="5"/>
        <v>1</v>
      </c>
      <c r="S84" s="323" t="s">
        <v>321</v>
      </c>
      <c r="T84" s="297" t="s">
        <v>344</v>
      </c>
      <c r="U84" s="31">
        <v>2</v>
      </c>
      <c r="V84" s="138" t="s">
        <v>323</v>
      </c>
      <c r="W84" s="138" t="s">
        <v>477</v>
      </c>
      <c r="X84" s="227" t="s">
        <v>325</v>
      </c>
      <c r="Y84" s="248">
        <f t="shared" si="6"/>
        <v>1</v>
      </c>
    </row>
    <row r="85" s="108" customFormat="1" ht="16.5" spans="1:25">
      <c r="A85" s="73">
        <v>84</v>
      </c>
      <c r="B85" s="322"/>
      <c r="C85" s="14">
        <v>1806550</v>
      </c>
      <c r="D85" s="15" t="s">
        <v>484</v>
      </c>
      <c r="E85" s="85" t="s">
        <v>321</v>
      </c>
      <c r="F85" s="137" t="s">
        <v>485</v>
      </c>
      <c r="G85" s="136"/>
      <c r="H85" s="136"/>
      <c r="I85" s="136"/>
      <c r="J85" s="27">
        <v>4</v>
      </c>
      <c r="K85" s="136" t="s">
        <v>323</v>
      </c>
      <c r="L85" s="136" t="s">
        <v>477</v>
      </c>
      <c r="M85" s="81" t="s">
        <v>325</v>
      </c>
      <c r="N85" s="306"/>
      <c r="O85" s="68">
        <v>1806550</v>
      </c>
      <c r="P85" s="68"/>
      <c r="Q85" s="221" t="s">
        <v>484</v>
      </c>
      <c r="R85" s="41">
        <f t="shared" si="5"/>
        <v>1</v>
      </c>
      <c r="S85" s="323" t="s">
        <v>321</v>
      </c>
      <c r="T85" s="297" t="s">
        <v>344</v>
      </c>
      <c r="U85" s="31">
        <v>4</v>
      </c>
      <c r="V85" s="138" t="s">
        <v>323</v>
      </c>
      <c r="W85" s="138" t="s">
        <v>477</v>
      </c>
      <c r="X85" s="227" t="s">
        <v>325</v>
      </c>
      <c r="Y85" s="248">
        <f t="shared" si="6"/>
        <v>1</v>
      </c>
    </row>
    <row r="86" s="108" customFormat="1" ht="16.5" spans="1:25">
      <c r="A86" s="73">
        <v>85</v>
      </c>
      <c r="B86" s="322"/>
      <c r="C86" s="14">
        <v>1806425</v>
      </c>
      <c r="D86" s="15" t="s">
        <v>486</v>
      </c>
      <c r="E86" s="85" t="s">
        <v>321</v>
      </c>
      <c r="F86" s="137" t="s">
        <v>487</v>
      </c>
      <c r="G86" s="136"/>
      <c r="H86" s="136"/>
      <c r="I86" s="136"/>
      <c r="J86" s="46">
        <v>4</v>
      </c>
      <c r="K86" s="324" t="s">
        <v>323</v>
      </c>
      <c r="L86" s="324" t="s">
        <v>477</v>
      </c>
      <c r="M86" s="325" t="s">
        <v>325</v>
      </c>
      <c r="N86" s="306"/>
      <c r="O86" s="68">
        <v>1806425</v>
      </c>
      <c r="P86" s="326" t="s">
        <v>488</v>
      </c>
      <c r="Q86" s="221" t="s">
        <v>486</v>
      </c>
      <c r="R86" s="41">
        <f t="shared" si="5"/>
        <v>1</v>
      </c>
      <c r="S86" s="323" t="s">
        <v>321</v>
      </c>
      <c r="T86" s="297" t="s">
        <v>344</v>
      </c>
      <c r="U86" s="46">
        <v>2</v>
      </c>
      <c r="V86" s="324" t="s">
        <v>323</v>
      </c>
      <c r="W86" s="324" t="s">
        <v>477</v>
      </c>
      <c r="X86" s="325" t="s">
        <v>325</v>
      </c>
      <c r="Y86" s="293">
        <f t="shared" si="6"/>
        <v>0</v>
      </c>
    </row>
    <row r="87" s="108" customFormat="1" ht="16.5" spans="1:25">
      <c r="A87" s="73">
        <v>86</v>
      </c>
      <c r="B87" s="322"/>
      <c r="C87" s="14">
        <v>1806416</v>
      </c>
      <c r="D87" s="15" t="s">
        <v>489</v>
      </c>
      <c r="E87" s="85" t="s">
        <v>321</v>
      </c>
      <c r="F87" s="137" t="s">
        <v>490</v>
      </c>
      <c r="G87" s="136"/>
      <c r="H87" s="136"/>
      <c r="I87" s="136"/>
      <c r="J87" s="27">
        <v>2</v>
      </c>
      <c r="K87" s="136" t="s">
        <v>323</v>
      </c>
      <c r="L87" s="136" t="s">
        <v>477</v>
      </c>
      <c r="M87" s="81" t="s">
        <v>325</v>
      </c>
      <c r="N87" s="306"/>
      <c r="O87" s="68">
        <v>1806416</v>
      </c>
      <c r="P87" s="68"/>
      <c r="Q87" s="221" t="s">
        <v>489</v>
      </c>
      <c r="R87" s="41">
        <f t="shared" si="5"/>
        <v>1</v>
      </c>
      <c r="S87" s="323" t="s">
        <v>321</v>
      </c>
      <c r="T87" s="297" t="s">
        <v>344</v>
      </c>
      <c r="U87" s="31">
        <v>2</v>
      </c>
      <c r="V87" s="138" t="s">
        <v>323</v>
      </c>
      <c r="W87" s="138" t="s">
        <v>477</v>
      </c>
      <c r="X87" s="227" t="s">
        <v>325</v>
      </c>
      <c r="Y87" s="248">
        <f t="shared" si="6"/>
        <v>1</v>
      </c>
    </row>
    <row r="88" s="108" customFormat="1" ht="16.5" spans="1:25">
      <c r="A88" s="73">
        <v>87</v>
      </c>
      <c r="B88" s="24" t="s">
        <v>491</v>
      </c>
      <c r="C88" s="25" t="s">
        <v>171</v>
      </c>
      <c r="D88" s="25" t="s">
        <v>492</v>
      </c>
      <c r="E88" s="24" t="s">
        <v>321</v>
      </c>
      <c r="F88" s="26" t="s">
        <v>493</v>
      </c>
      <c r="G88" s="27"/>
      <c r="H88" s="24"/>
      <c r="I88" s="27"/>
      <c r="J88" s="24">
        <v>1</v>
      </c>
      <c r="K88" s="24" t="s">
        <v>323</v>
      </c>
      <c r="L88" s="24" t="s">
        <v>386</v>
      </c>
      <c r="M88" s="28" t="s">
        <v>325</v>
      </c>
      <c r="N88" s="23" t="s">
        <v>491</v>
      </c>
      <c r="O88" s="327" t="s">
        <v>171</v>
      </c>
      <c r="P88" s="327"/>
      <c r="Q88" s="30" t="s">
        <v>492</v>
      </c>
      <c r="R88" s="41">
        <f t="shared" si="5"/>
        <v>1</v>
      </c>
      <c r="S88" s="23" t="s">
        <v>321</v>
      </c>
      <c r="T88" s="41" t="s">
        <v>344</v>
      </c>
      <c r="U88" s="23">
        <v>1</v>
      </c>
      <c r="V88" s="23" t="s">
        <v>323</v>
      </c>
      <c r="W88" s="23" t="s">
        <v>386</v>
      </c>
      <c r="X88" s="328" t="s">
        <v>325</v>
      </c>
      <c r="Y88" s="248">
        <f t="shared" si="6"/>
        <v>1</v>
      </c>
    </row>
    <row r="89" s="108" customFormat="1" ht="16.5" spans="1:25">
      <c r="A89" s="73">
        <v>88</v>
      </c>
      <c r="B89" s="24"/>
      <c r="C89" s="25" t="s">
        <v>172</v>
      </c>
      <c r="D89" s="25" t="s">
        <v>494</v>
      </c>
      <c r="E89" s="24" t="s">
        <v>321</v>
      </c>
      <c r="F89" s="26" t="s">
        <v>495</v>
      </c>
      <c r="G89" s="27"/>
      <c r="H89" s="24"/>
      <c r="I89" s="27"/>
      <c r="J89" s="24">
        <v>1</v>
      </c>
      <c r="K89" s="24" t="s">
        <v>323</v>
      </c>
      <c r="L89" s="24" t="s">
        <v>386</v>
      </c>
      <c r="M89" s="28" t="s">
        <v>325</v>
      </c>
      <c r="N89" s="23"/>
      <c r="O89" s="327" t="s">
        <v>172</v>
      </c>
      <c r="P89" s="327"/>
      <c r="Q89" s="30" t="s">
        <v>494</v>
      </c>
      <c r="R89" s="41">
        <f t="shared" si="5"/>
        <v>1</v>
      </c>
      <c r="S89" s="23" t="s">
        <v>321</v>
      </c>
      <c r="T89" s="41" t="s">
        <v>344</v>
      </c>
      <c r="U89" s="23">
        <v>1</v>
      </c>
      <c r="V89" s="23" t="s">
        <v>323</v>
      </c>
      <c r="W89" s="23" t="s">
        <v>386</v>
      </c>
      <c r="X89" s="328" t="s">
        <v>325</v>
      </c>
      <c r="Y89" s="248">
        <f t="shared" si="6"/>
        <v>1</v>
      </c>
    </row>
    <row r="90" s="108" customFormat="1" ht="16.5" spans="1:25">
      <c r="A90" s="73">
        <v>89</v>
      </c>
      <c r="B90" s="24"/>
      <c r="C90" s="25" t="s">
        <v>173</v>
      </c>
      <c r="D90" s="25" t="s">
        <v>496</v>
      </c>
      <c r="E90" s="24" t="s">
        <v>321</v>
      </c>
      <c r="F90" s="26" t="s">
        <v>497</v>
      </c>
      <c r="G90" s="27"/>
      <c r="H90" s="24"/>
      <c r="I90" s="27"/>
      <c r="J90" s="24">
        <v>1</v>
      </c>
      <c r="K90" s="24" t="s">
        <v>323</v>
      </c>
      <c r="L90" s="24" t="s">
        <v>386</v>
      </c>
      <c r="M90" s="28" t="s">
        <v>325</v>
      </c>
      <c r="N90" s="23"/>
      <c r="O90" s="327" t="s">
        <v>173</v>
      </c>
      <c r="P90" s="327"/>
      <c r="Q90" s="30" t="s">
        <v>496</v>
      </c>
      <c r="R90" s="41">
        <f t="shared" si="5"/>
        <v>1</v>
      </c>
      <c r="S90" s="23" t="s">
        <v>321</v>
      </c>
      <c r="T90" s="41" t="s">
        <v>344</v>
      </c>
      <c r="U90" s="23">
        <v>1</v>
      </c>
      <c r="V90" s="23" t="s">
        <v>323</v>
      </c>
      <c r="W90" s="23" t="s">
        <v>386</v>
      </c>
      <c r="X90" s="328" t="s">
        <v>325</v>
      </c>
      <c r="Y90" s="248">
        <f t="shared" si="6"/>
        <v>1</v>
      </c>
    </row>
    <row r="91" s="108" customFormat="1" ht="16.5" spans="1:25">
      <c r="A91" s="73">
        <v>90</v>
      </c>
      <c r="B91" s="24"/>
      <c r="C91" s="25" t="s">
        <v>174</v>
      </c>
      <c r="D91" s="25" t="s">
        <v>498</v>
      </c>
      <c r="E91" s="24" t="s">
        <v>321</v>
      </c>
      <c r="F91" s="26" t="s">
        <v>499</v>
      </c>
      <c r="G91" s="27"/>
      <c r="H91" s="24"/>
      <c r="I91" s="27"/>
      <c r="J91" s="24">
        <v>2</v>
      </c>
      <c r="K91" s="24" t="s">
        <v>323</v>
      </c>
      <c r="L91" s="24" t="s">
        <v>386</v>
      </c>
      <c r="M91" s="28" t="s">
        <v>325</v>
      </c>
      <c r="N91" s="23"/>
      <c r="O91" s="327" t="s">
        <v>174</v>
      </c>
      <c r="P91" s="327"/>
      <c r="Q91" s="30" t="s">
        <v>498</v>
      </c>
      <c r="R91" s="41">
        <f t="shared" si="5"/>
        <v>1</v>
      </c>
      <c r="S91" s="23" t="s">
        <v>321</v>
      </c>
      <c r="T91" s="41" t="s">
        <v>344</v>
      </c>
      <c r="U91" s="23">
        <v>2</v>
      </c>
      <c r="V91" s="23" t="s">
        <v>323</v>
      </c>
      <c r="W91" s="23" t="s">
        <v>386</v>
      </c>
      <c r="X91" s="328" t="s">
        <v>325</v>
      </c>
      <c r="Y91" s="248">
        <f t="shared" si="6"/>
        <v>1</v>
      </c>
    </row>
    <row r="92" s="108" customFormat="1" ht="16.5" spans="1:25">
      <c r="A92" s="73">
        <v>91</v>
      </c>
      <c r="B92" s="24"/>
      <c r="C92" s="25" t="s">
        <v>175</v>
      </c>
      <c r="D92" s="25" t="s">
        <v>500</v>
      </c>
      <c r="E92" s="24" t="s">
        <v>321</v>
      </c>
      <c r="F92" s="26" t="s">
        <v>501</v>
      </c>
      <c r="G92" s="27"/>
      <c r="H92" s="24"/>
      <c r="I92" s="27"/>
      <c r="J92" s="24">
        <v>1</v>
      </c>
      <c r="K92" s="24" t="s">
        <v>323</v>
      </c>
      <c r="L92" s="24" t="s">
        <v>386</v>
      </c>
      <c r="M92" s="28" t="s">
        <v>325</v>
      </c>
      <c r="N92" s="23"/>
      <c r="O92" s="327" t="s">
        <v>175</v>
      </c>
      <c r="P92" s="327"/>
      <c r="Q92" s="30" t="s">
        <v>500</v>
      </c>
      <c r="R92" s="41">
        <f t="shared" si="5"/>
        <v>1</v>
      </c>
      <c r="S92" s="23" t="s">
        <v>321</v>
      </c>
      <c r="T92" s="41" t="s">
        <v>501</v>
      </c>
      <c r="U92" s="23">
        <v>1</v>
      </c>
      <c r="V92" s="23" t="s">
        <v>323</v>
      </c>
      <c r="W92" s="23" t="s">
        <v>386</v>
      </c>
      <c r="X92" s="328" t="s">
        <v>325</v>
      </c>
      <c r="Y92" s="248">
        <f t="shared" si="6"/>
        <v>1</v>
      </c>
    </row>
    <row r="93" s="108" customFormat="1" ht="16.5" spans="1:25">
      <c r="A93" s="73">
        <v>92</v>
      </c>
      <c r="B93" s="24"/>
      <c r="C93" s="25" t="s">
        <v>176</v>
      </c>
      <c r="D93" s="25" t="s">
        <v>502</v>
      </c>
      <c r="E93" s="24" t="s">
        <v>321</v>
      </c>
      <c r="F93" s="26" t="s">
        <v>503</v>
      </c>
      <c r="G93" s="27"/>
      <c r="H93" s="24"/>
      <c r="I93" s="27"/>
      <c r="J93" s="24">
        <v>2</v>
      </c>
      <c r="K93" s="24" t="s">
        <v>323</v>
      </c>
      <c r="L93" s="24" t="s">
        <v>386</v>
      </c>
      <c r="M93" s="28" t="s">
        <v>325</v>
      </c>
      <c r="N93" s="23"/>
      <c r="O93" s="327" t="s">
        <v>176</v>
      </c>
      <c r="P93" s="327"/>
      <c r="Q93" s="30" t="s">
        <v>502</v>
      </c>
      <c r="R93" s="41">
        <f t="shared" si="5"/>
        <v>1</v>
      </c>
      <c r="S93" s="23" t="s">
        <v>321</v>
      </c>
      <c r="T93" s="41" t="s">
        <v>503</v>
      </c>
      <c r="U93" s="23">
        <v>2</v>
      </c>
      <c r="V93" s="23" t="s">
        <v>323</v>
      </c>
      <c r="W93" s="23" t="s">
        <v>386</v>
      </c>
      <c r="X93" s="328" t="s">
        <v>325</v>
      </c>
      <c r="Y93" s="248">
        <f t="shared" si="6"/>
        <v>1</v>
      </c>
    </row>
    <row r="94" s="108" customFormat="1" ht="16.5" spans="1:25">
      <c r="A94" s="73">
        <v>93</v>
      </c>
      <c r="B94" s="24"/>
      <c r="C94" s="25" t="s">
        <v>177</v>
      </c>
      <c r="D94" s="25" t="s">
        <v>504</v>
      </c>
      <c r="E94" s="24" t="s">
        <v>321</v>
      </c>
      <c r="F94" s="26" t="s">
        <v>505</v>
      </c>
      <c r="G94" s="27"/>
      <c r="H94" s="24"/>
      <c r="I94" s="27"/>
      <c r="J94" s="24">
        <v>1</v>
      </c>
      <c r="K94" s="24" t="s">
        <v>323</v>
      </c>
      <c r="L94" s="24" t="s">
        <v>386</v>
      </c>
      <c r="M94" s="28" t="s">
        <v>325</v>
      </c>
      <c r="N94" s="23"/>
      <c r="O94" s="327" t="s">
        <v>177</v>
      </c>
      <c r="P94" s="327"/>
      <c r="Q94" s="30" t="s">
        <v>504</v>
      </c>
      <c r="R94" s="41">
        <f t="shared" si="5"/>
        <v>1</v>
      </c>
      <c r="S94" s="23" t="s">
        <v>321</v>
      </c>
      <c r="T94" s="41" t="s">
        <v>505</v>
      </c>
      <c r="U94" s="23">
        <v>1</v>
      </c>
      <c r="V94" s="23" t="s">
        <v>323</v>
      </c>
      <c r="W94" s="23" t="s">
        <v>386</v>
      </c>
      <c r="X94" s="328" t="s">
        <v>325</v>
      </c>
      <c r="Y94" s="248">
        <f t="shared" si="6"/>
        <v>1</v>
      </c>
    </row>
    <row r="95" s="108" customFormat="1" ht="16.5" spans="1:25">
      <c r="A95" s="73">
        <v>94</v>
      </c>
      <c r="B95" s="24"/>
      <c r="C95" s="25" t="s">
        <v>178</v>
      </c>
      <c r="D95" s="25" t="s">
        <v>506</v>
      </c>
      <c r="E95" s="24" t="s">
        <v>321</v>
      </c>
      <c r="F95" s="26" t="s">
        <v>507</v>
      </c>
      <c r="G95" s="27"/>
      <c r="H95" s="24"/>
      <c r="I95" s="27"/>
      <c r="J95" s="24">
        <v>1</v>
      </c>
      <c r="K95" s="24" t="s">
        <v>323</v>
      </c>
      <c r="L95" s="24" t="s">
        <v>386</v>
      </c>
      <c r="M95" s="28" t="s">
        <v>325</v>
      </c>
      <c r="N95" s="23"/>
      <c r="O95" s="327" t="s">
        <v>178</v>
      </c>
      <c r="P95" s="327"/>
      <c r="Q95" s="30" t="s">
        <v>506</v>
      </c>
      <c r="R95" s="41">
        <f t="shared" si="5"/>
        <v>1</v>
      </c>
      <c r="S95" s="23" t="s">
        <v>321</v>
      </c>
      <c r="T95" s="41" t="s">
        <v>507</v>
      </c>
      <c r="U95" s="23">
        <v>1</v>
      </c>
      <c r="V95" s="23" t="s">
        <v>323</v>
      </c>
      <c r="W95" s="23" t="s">
        <v>386</v>
      </c>
      <c r="X95" s="328" t="s">
        <v>325</v>
      </c>
      <c r="Y95" s="248">
        <f t="shared" si="6"/>
        <v>1</v>
      </c>
    </row>
    <row r="96" s="108" customFormat="1" ht="16.5" spans="1:25">
      <c r="A96" s="73">
        <v>95</v>
      </c>
      <c r="B96" s="24"/>
      <c r="C96" s="25" t="s">
        <v>179</v>
      </c>
      <c r="D96" s="25" t="s">
        <v>508</v>
      </c>
      <c r="E96" s="24" t="s">
        <v>321</v>
      </c>
      <c r="F96" s="26" t="s">
        <v>509</v>
      </c>
      <c r="G96" s="27"/>
      <c r="H96" s="24"/>
      <c r="I96" s="27"/>
      <c r="J96" s="24">
        <v>2</v>
      </c>
      <c r="K96" s="24" t="s">
        <v>323</v>
      </c>
      <c r="L96" s="24" t="s">
        <v>386</v>
      </c>
      <c r="M96" s="28" t="s">
        <v>325</v>
      </c>
      <c r="N96" s="23"/>
      <c r="O96" s="327" t="s">
        <v>179</v>
      </c>
      <c r="P96" s="327"/>
      <c r="Q96" s="30" t="s">
        <v>508</v>
      </c>
      <c r="R96" s="41">
        <f t="shared" si="5"/>
        <v>1</v>
      </c>
      <c r="S96" s="23" t="s">
        <v>321</v>
      </c>
      <c r="T96" s="41" t="s">
        <v>344</v>
      </c>
      <c r="U96" s="23">
        <v>2</v>
      </c>
      <c r="V96" s="23" t="s">
        <v>323</v>
      </c>
      <c r="W96" s="23" t="s">
        <v>386</v>
      </c>
      <c r="X96" s="328" t="s">
        <v>325</v>
      </c>
      <c r="Y96" s="248">
        <f t="shared" si="6"/>
        <v>1</v>
      </c>
    </row>
    <row r="97" s="108" customFormat="1" ht="16.5" spans="1:25">
      <c r="A97" s="73">
        <v>96</v>
      </c>
      <c r="B97" s="24"/>
      <c r="C97" s="25" t="s">
        <v>180</v>
      </c>
      <c r="D97" s="25" t="s">
        <v>510</v>
      </c>
      <c r="E97" s="24" t="s">
        <v>321</v>
      </c>
      <c r="F97" s="26" t="s">
        <v>511</v>
      </c>
      <c r="G97" s="27"/>
      <c r="H97" s="24"/>
      <c r="I97" s="27"/>
      <c r="J97" s="24">
        <v>2</v>
      </c>
      <c r="K97" s="24" t="s">
        <v>323</v>
      </c>
      <c r="L97" s="24" t="s">
        <v>386</v>
      </c>
      <c r="M97" s="28" t="s">
        <v>325</v>
      </c>
      <c r="N97" s="23"/>
      <c r="O97" s="327" t="s">
        <v>180</v>
      </c>
      <c r="P97" s="327"/>
      <c r="Q97" s="30" t="s">
        <v>510</v>
      </c>
      <c r="R97" s="41">
        <f t="shared" si="5"/>
        <v>1</v>
      </c>
      <c r="S97" s="23" t="s">
        <v>321</v>
      </c>
      <c r="T97" s="41" t="s">
        <v>344</v>
      </c>
      <c r="U97" s="23">
        <v>2</v>
      </c>
      <c r="V97" s="23" t="s">
        <v>323</v>
      </c>
      <c r="W97" s="23" t="s">
        <v>386</v>
      </c>
      <c r="X97" s="328" t="s">
        <v>325</v>
      </c>
      <c r="Y97" s="248">
        <f t="shared" si="6"/>
        <v>1</v>
      </c>
    </row>
    <row r="98" s="108" customFormat="1" ht="16.5" spans="1:25">
      <c r="A98" s="73">
        <v>97</v>
      </c>
      <c r="B98" s="24"/>
      <c r="C98" s="25" t="s">
        <v>181</v>
      </c>
      <c r="D98" s="25" t="s">
        <v>512</v>
      </c>
      <c r="E98" s="24" t="s">
        <v>321</v>
      </c>
      <c r="F98" s="26" t="s">
        <v>513</v>
      </c>
      <c r="G98" s="27"/>
      <c r="H98" s="24"/>
      <c r="I98" s="27"/>
      <c r="J98" s="24">
        <v>1</v>
      </c>
      <c r="K98" s="24" t="s">
        <v>323</v>
      </c>
      <c r="L98" s="24" t="s">
        <v>386</v>
      </c>
      <c r="M98" s="28" t="s">
        <v>325</v>
      </c>
      <c r="N98" s="23"/>
      <c r="O98" s="327" t="s">
        <v>181</v>
      </c>
      <c r="P98" s="327"/>
      <c r="Q98" s="30" t="s">
        <v>512</v>
      </c>
      <c r="R98" s="41">
        <f t="shared" si="5"/>
        <v>1</v>
      </c>
      <c r="S98" s="23" t="s">
        <v>321</v>
      </c>
      <c r="T98" s="41" t="s">
        <v>344</v>
      </c>
      <c r="U98" s="23">
        <v>1</v>
      </c>
      <c r="V98" s="23" t="s">
        <v>323</v>
      </c>
      <c r="W98" s="23" t="s">
        <v>386</v>
      </c>
      <c r="X98" s="328" t="s">
        <v>325</v>
      </c>
      <c r="Y98" s="248">
        <f t="shared" si="6"/>
        <v>1</v>
      </c>
    </row>
    <row r="99" s="108" customFormat="1" ht="16.5" spans="1:25">
      <c r="A99" s="73">
        <v>98</v>
      </c>
      <c r="B99" s="24"/>
      <c r="C99" s="25" t="s">
        <v>182</v>
      </c>
      <c r="D99" s="25" t="s">
        <v>514</v>
      </c>
      <c r="E99" s="24" t="s">
        <v>321</v>
      </c>
      <c r="F99" s="26" t="s">
        <v>515</v>
      </c>
      <c r="G99" s="27"/>
      <c r="H99" s="24"/>
      <c r="I99" s="27"/>
      <c r="J99" s="24">
        <v>3</v>
      </c>
      <c r="K99" s="24" t="s">
        <v>323</v>
      </c>
      <c r="L99" s="24" t="s">
        <v>386</v>
      </c>
      <c r="M99" s="28" t="s">
        <v>325</v>
      </c>
      <c r="N99" s="23"/>
      <c r="O99" s="327" t="s">
        <v>182</v>
      </c>
      <c r="P99" s="327"/>
      <c r="Q99" s="30" t="s">
        <v>514</v>
      </c>
      <c r="R99" s="41">
        <f t="shared" ref="R99:R140" si="7">IF(C99=O99,1,0)</f>
        <v>1</v>
      </c>
      <c r="S99" s="23" t="s">
        <v>321</v>
      </c>
      <c r="T99" s="41" t="s">
        <v>515</v>
      </c>
      <c r="U99" s="23">
        <v>3</v>
      </c>
      <c r="V99" s="23" t="s">
        <v>323</v>
      </c>
      <c r="W99" s="23" t="s">
        <v>386</v>
      </c>
      <c r="X99" s="328" t="s">
        <v>325</v>
      </c>
      <c r="Y99" s="248">
        <f t="shared" ref="Y99:Y140" si="8">IF(J99=U99,1,0)</f>
        <v>1</v>
      </c>
    </row>
    <row r="100" s="108" customFormat="1" ht="16.5" spans="1:25">
      <c r="A100" s="73">
        <v>99</v>
      </c>
      <c r="B100" s="24"/>
      <c r="C100" s="25" t="s">
        <v>183</v>
      </c>
      <c r="D100" s="25" t="s">
        <v>516</v>
      </c>
      <c r="E100" s="24" t="s">
        <v>321</v>
      </c>
      <c r="F100" s="26" t="s">
        <v>517</v>
      </c>
      <c r="G100" s="27"/>
      <c r="H100" s="24"/>
      <c r="I100" s="27"/>
      <c r="J100" s="24">
        <v>3</v>
      </c>
      <c r="K100" s="24" t="s">
        <v>323</v>
      </c>
      <c r="L100" s="24" t="s">
        <v>386</v>
      </c>
      <c r="M100" s="28" t="s">
        <v>325</v>
      </c>
      <c r="N100" s="23"/>
      <c r="O100" s="327" t="s">
        <v>183</v>
      </c>
      <c r="P100" s="327"/>
      <c r="Q100" s="30" t="s">
        <v>516</v>
      </c>
      <c r="R100" s="41">
        <f t="shared" si="7"/>
        <v>1</v>
      </c>
      <c r="S100" s="23" t="s">
        <v>321</v>
      </c>
      <c r="T100" s="41" t="s">
        <v>517</v>
      </c>
      <c r="U100" s="23">
        <v>3</v>
      </c>
      <c r="V100" s="23" t="s">
        <v>323</v>
      </c>
      <c r="W100" s="23" t="s">
        <v>386</v>
      </c>
      <c r="X100" s="328" t="s">
        <v>325</v>
      </c>
      <c r="Y100" s="248">
        <f t="shared" si="8"/>
        <v>1</v>
      </c>
    </row>
    <row r="101" s="108" customFormat="1" ht="16.5" spans="1:25">
      <c r="A101" s="73">
        <v>100</v>
      </c>
      <c r="B101" s="24"/>
      <c r="C101" s="25" t="s">
        <v>184</v>
      </c>
      <c r="D101" s="25" t="s">
        <v>518</v>
      </c>
      <c r="E101" s="24" t="s">
        <v>321</v>
      </c>
      <c r="F101" s="26" t="s">
        <v>519</v>
      </c>
      <c r="G101" s="27"/>
      <c r="H101" s="24"/>
      <c r="I101" s="27"/>
      <c r="J101" s="24">
        <v>1</v>
      </c>
      <c r="K101" s="24" t="s">
        <v>323</v>
      </c>
      <c r="L101" s="24" t="s">
        <v>386</v>
      </c>
      <c r="M101" s="28" t="s">
        <v>325</v>
      </c>
      <c r="N101" s="23"/>
      <c r="O101" s="327" t="s">
        <v>184</v>
      </c>
      <c r="P101" s="327"/>
      <c r="Q101" s="30" t="s">
        <v>518</v>
      </c>
      <c r="R101" s="41">
        <f t="shared" si="7"/>
        <v>1</v>
      </c>
      <c r="S101" s="23" t="s">
        <v>321</v>
      </c>
      <c r="T101" s="41" t="s">
        <v>519</v>
      </c>
      <c r="U101" s="23">
        <v>1</v>
      </c>
      <c r="V101" s="23" t="s">
        <v>323</v>
      </c>
      <c r="W101" s="23" t="s">
        <v>386</v>
      </c>
      <c r="X101" s="328" t="s">
        <v>325</v>
      </c>
      <c r="Y101" s="248">
        <f t="shared" si="8"/>
        <v>1</v>
      </c>
    </row>
    <row r="102" s="108" customFormat="1" ht="16.5" spans="1:25">
      <c r="A102" s="73">
        <v>101</v>
      </c>
      <c r="B102" s="24"/>
      <c r="C102" s="25" t="s">
        <v>185</v>
      </c>
      <c r="D102" s="25" t="s">
        <v>520</v>
      </c>
      <c r="E102" s="24" t="s">
        <v>321</v>
      </c>
      <c r="F102" s="26" t="s">
        <v>521</v>
      </c>
      <c r="G102" s="27"/>
      <c r="H102" s="24"/>
      <c r="I102" s="27"/>
      <c r="J102" s="24">
        <v>1</v>
      </c>
      <c r="K102" s="24" t="s">
        <v>323</v>
      </c>
      <c r="L102" s="24" t="s">
        <v>386</v>
      </c>
      <c r="M102" s="28" t="s">
        <v>325</v>
      </c>
      <c r="N102" s="23"/>
      <c r="O102" s="327" t="s">
        <v>185</v>
      </c>
      <c r="P102" s="327"/>
      <c r="Q102" s="30" t="s">
        <v>520</v>
      </c>
      <c r="R102" s="41">
        <f t="shared" si="7"/>
        <v>1</v>
      </c>
      <c r="S102" s="23" t="s">
        <v>321</v>
      </c>
      <c r="T102" s="41" t="s">
        <v>344</v>
      </c>
      <c r="U102" s="23">
        <v>1</v>
      </c>
      <c r="V102" s="23" t="s">
        <v>323</v>
      </c>
      <c r="W102" s="23" t="s">
        <v>386</v>
      </c>
      <c r="X102" s="328" t="s">
        <v>325</v>
      </c>
      <c r="Y102" s="248">
        <f t="shared" si="8"/>
        <v>1</v>
      </c>
    </row>
    <row r="103" s="108" customFormat="1" ht="16.5" spans="1:25">
      <c r="A103" s="73">
        <v>102</v>
      </c>
      <c r="B103" s="24"/>
      <c r="C103" s="25" t="s">
        <v>186</v>
      </c>
      <c r="D103" s="25" t="s">
        <v>522</v>
      </c>
      <c r="E103" s="24" t="s">
        <v>321</v>
      </c>
      <c r="F103" s="26" t="s">
        <v>523</v>
      </c>
      <c r="G103" s="27"/>
      <c r="H103" s="24"/>
      <c r="I103" s="27"/>
      <c r="J103" s="24">
        <v>1</v>
      </c>
      <c r="K103" s="24" t="s">
        <v>323</v>
      </c>
      <c r="L103" s="24" t="s">
        <v>386</v>
      </c>
      <c r="M103" s="28" t="s">
        <v>325</v>
      </c>
      <c r="N103" s="23"/>
      <c r="O103" s="327" t="s">
        <v>186</v>
      </c>
      <c r="P103" s="327"/>
      <c r="Q103" s="30" t="s">
        <v>522</v>
      </c>
      <c r="R103" s="41">
        <f t="shared" si="7"/>
        <v>1</v>
      </c>
      <c r="S103" s="23" t="s">
        <v>321</v>
      </c>
      <c r="T103" s="41" t="s">
        <v>344</v>
      </c>
      <c r="U103" s="23">
        <v>1</v>
      </c>
      <c r="V103" s="23" t="s">
        <v>323</v>
      </c>
      <c r="W103" s="23" t="s">
        <v>386</v>
      </c>
      <c r="X103" s="328" t="s">
        <v>325</v>
      </c>
      <c r="Y103" s="248">
        <f t="shared" si="8"/>
        <v>1</v>
      </c>
    </row>
    <row r="104" s="108" customFormat="1" ht="16.5" spans="1:25">
      <c r="A104" s="73">
        <v>103</v>
      </c>
      <c r="B104" s="24"/>
      <c r="C104" s="25" t="s">
        <v>187</v>
      </c>
      <c r="D104" s="25" t="s">
        <v>524</v>
      </c>
      <c r="E104" s="24" t="s">
        <v>321</v>
      </c>
      <c r="F104" s="26" t="s">
        <v>525</v>
      </c>
      <c r="G104" s="27"/>
      <c r="H104" s="329"/>
      <c r="I104" s="27"/>
      <c r="J104" s="24">
        <v>6</v>
      </c>
      <c r="K104" s="24" t="s">
        <v>323</v>
      </c>
      <c r="L104" s="24" t="s">
        <v>386</v>
      </c>
      <c r="M104" s="28" t="s">
        <v>325</v>
      </c>
      <c r="N104" s="23"/>
      <c r="O104" s="327" t="s">
        <v>187</v>
      </c>
      <c r="P104" s="327"/>
      <c r="Q104" s="30" t="s">
        <v>524</v>
      </c>
      <c r="R104" s="41">
        <f t="shared" si="7"/>
        <v>1</v>
      </c>
      <c r="S104" s="23" t="s">
        <v>321</v>
      </c>
      <c r="T104" s="41" t="s">
        <v>525</v>
      </c>
      <c r="U104" s="23">
        <v>6</v>
      </c>
      <c r="V104" s="23" t="s">
        <v>323</v>
      </c>
      <c r="W104" s="23" t="s">
        <v>386</v>
      </c>
      <c r="X104" s="328" t="s">
        <v>325</v>
      </c>
      <c r="Y104" s="248">
        <f t="shared" si="8"/>
        <v>1</v>
      </c>
    </row>
    <row r="105" s="108" customFormat="1" ht="16.5" spans="1:25">
      <c r="A105" s="73">
        <v>104</v>
      </c>
      <c r="B105" s="24"/>
      <c r="C105" s="25" t="s">
        <v>188</v>
      </c>
      <c r="D105" s="25" t="s">
        <v>526</v>
      </c>
      <c r="E105" s="24" t="s">
        <v>321</v>
      </c>
      <c r="F105" s="26" t="s">
        <v>527</v>
      </c>
      <c r="G105" s="27"/>
      <c r="H105" s="329"/>
      <c r="I105" s="27"/>
      <c r="J105" s="24">
        <v>4</v>
      </c>
      <c r="K105" s="24" t="s">
        <v>323</v>
      </c>
      <c r="L105" s="24" t="s">
        <v>386</v>
      </c>
      <c r="M105" s="28" t="s">
        <v>325</v>
      </c>
      <c r="N105" s="23"/>
      <c r="O105" s="327" t="s">
        <v>188</v>
      </c>
      <c r="P105" s="327"/>
      <c r="Q105" s="30" t="s">
        <v>526</v>
      </c>
      <c r="R105" s="41">
        <f t="shared" si="7"/>
        <v>1</v>
      </c>
      <c r="S105" s="23" t="s">
        <v>321</v>
      </c>
      <c r="T105" s="41" t="s">
        <v>527</v>
      </c>
      <c r="U105" s="23">
        <v>4</v>
      </c>
      <c r="V105" s="23" t="s">
        <v>323</v>
      </c>
      <c r="W105" s="23" t="s">
        <v>386</v>
      </c>
      <c r="X105" s="328" t="s">
        <v>325</v>
      </c>
      <c r="Y105" s="248">
        <f t="shared" si="8"/>
        <v>1</v>
      </c>
    </row>
    <row r="106" s="108" customFormat="1" ht="15.6" customHeight="1" spans="1:25">
      <c r="A106" s="73">
        <v>105</v>
      </c>
      <c r="B106" s="24" t="s">
        <v>528</v>
      </c>
      <c r="C106" s="25" t="s">
        <v>189</v>
      </c>
      <c r="D106" s="25" t="s">
        <v>529</v>
      </c>
      <c r="E106" s="24" t="s">
        <v>321</v>
      </c>
      <c r="F106" s="26" t="s">
        <v>530</v>
      </c>
      <c r="G106" s="27"/>
      <c r="H106" s="329"/>
      <c r="I106" s="27"/>
      <c r="J106" s="24">
        <v>1</v>
      </c>
      <c r="K106" s="24" t="s">
        <v>323</v>
      </c>
      <c r="L106" s="24" t="s">
        <v>386</v>
      </c>
      <c r="M106" s="28" t="s">
        <v>325</v>
      </c>
      <c r="N106" s="23" t="s">
        <v>528</v>
      </c>
      <c r="O106" s="30" t="s">
        <v>189</v>
      </c>
      <c r="P106" s="30"/>
      <c r="Q106" s="30" t="s">
        <v>529</v>
      </c>
      <c r="R106" s="41">
        <f t="shared" si="7"/>
        <v>1</v>
      </c>
      <c r="S106" s="23" t="s">
        <v>321</v>
      </c>
      <c r="T106" s="41" t="s">
        <v>530</v>
      </c>
      <c r="U106" s="23">
        <v>1</v>
      </c>
      <c r="V106" s="23" t="s">
        <v>323</v>
      </c>
      <c r="W106" s="23" t="s">
        <v>386</v>
      </c>
      <c r="X106" s="328" t="s">
        <v>325</v>
      </c>
      <c r="Y106" s="248">
        <f t="shared" si="8"/>
        <v>1</v>
      </c>
    </row>
    <row r="107" s="108" customFormat="1" ht="16.5" spans="1:25">
      <c r="A107" s="73">
        <v>106</v>
      </c>
      <c r="B107" s="24"/>
      <c r="C107" s="25" t="s">
        <v>190</v>
      </c>
      <c r="D107" s="25" t="s">
        <v>531</v>
      </c>
      <c r="E107" s="24" t="s">
        <v>321</v>
      </c>
      <c r="F107" s="26" t="s">
        <v>532</v>
      </c>
      <c r="G107" s="27"/>
      <c r="H107" s="329"/>
      <c r="I107" s="27"/>
      <c r="J107" s="24">
        <v>8</v>
      </c>
      <c r="K107" s="24" t="s">
        <v>323</v>
      </c>
      <c r="L107" s="24" t="s">
        <v>386</v>
      </c>
      <c r="M107" s="28" t="s">
        <v>325</v>
      </c>
      <c r="N107" s="23"/>
      <c r="O107" s="30" t="s">
        <v>190</v>
      </c>
      <c r="P107" s="30"/>
      <c r="Q107" s="30" t="s">
        <v>531</v>
      </c>
      <c r="R107" s="41">
        <f t="shared" si="7"/>
        <v>1</v>
      </c>
      <c r="S107" s="23" t="s">
        <v>321</v>
      </c>
      <c r="T107" s="41" t="s">
        <v>532</v>
      </c>
      <c r="U107" s="23">
        <v>8</v>
      </c>
      <c r="V107" s="23" t="s">
        <v>323</v>
      </c>
      <c r="W107" s="23" t="s">
        <v>386</v>
      </c>
      <c r="X107" s="328" t="s">
        <v>325</v>
      </c>
      <c r="Y107" s="248">
        <f t="shared" si="8"/>
        <v>1</v>
      </c>
    </row>
    <row r="108" s="108" customFormat="1" ht="16.5" spans="1:25">
      <c r="A108" s="73">
        <v>107</v>
      </c>
      <c r="B108" s="24"/>
      <c r="C108" s="25" t="s">
        <v>191</v>
      </c>
      <c r="D108" s="25" t="s">
        <v>533</v>
      </c>
      <c r="E108" s="24" t="s">
        <v>321</v>
      </c>
      <c r="F108" s="26" t="s">
        <v>534</v>
      </c>
      <c r="G108" s="27"/>
      <c r="H108" s="329"/>
      <c r="I108" s="27"/>
      <c r="J108" s="24">
        <v>8</v>
      </c>
      <c r="K108" s="24" t="s">
        <v>323</v>
      </c>
      <c r="L108" s="24" t="s">
        <v>386</v>
      </c>
      <c r="M108" s="28" t="s">
        <v>325</v>
      </c>
      <c r="N108" s="23"/>
      <c r="O108" s="30" t="s">
        <v>191</v>
      </c>
      <c r="P108" s="30"/>
      <c r="Q108" s="30" t="s">
        <v>533</v>
      </c>
      <c r="R108" s="41">
        <f t="shared" si="7"/>
        <v>1</v>
      </c>
      <c r="S108" s="23" t="s">
        <v>321</v>
      </c>
      <c r="T108" s="41" t="s">
        <v>534</v>
      </c>
      <c r="U108" s="23">
        <v>8</v>
      </c>
      <c r="V108" s="23" t="s">
        <v>323</v>
      </c>
      <c r="W108" s="23" t="s">
        <v>386</v>
      </c>
      <c r="X108" s="328" t="s">
        <v>325</v>
      </c>
      <c r="Y108" s="248">
        <f t="shared" si="8"/>
        <v>1</v>
      </c>
    </row>
    <row r="109" s="108" customFormat="1" ht="15.6" customHeight="1" spans="1:25">
      <c r="A109" s="73">
        <v>108</v>
      </c>
      <c r="B109" s="24" t="s">
        <v>535</v>
      </c>
      <c r="C109" s="25" t="s">
        <v>192</v>
      </c>
      <c r="D109" s="25" t="s">
        <v>536</v>
      </c>
      <c r="E109" s="24" t="s">
        <v>321</v>
      </c>
      <c r="F109" s="26" t="s">
        <v>537</v>
      </c>
      <c r="G109" s="27"/>
      <c r="H109" s="329"/>
      <c r="I109" s="27"/>
      <c r="J109" s="24">
        <v>1</v>
      </c>
      <c r="K109" s="24" t="s">
        <v>323</v>
      </c>
      <c r="L109" s="24" t="s">
        <v>386</v>
      </c>
      <c r="M109" s="28" t="s">
        <v>325</v>
      </c>
      <c r="N109" s="23" t="s">
        <v>538</v>
      </c>
      <c r="O109" s="30" t="s">
        <v>192</v>
      </c>
      <c r="P109" s="30"/>
      <c r="Q109" s="30" t="s">
        <v>536</v>
      </c>
      <c r="R109" s="41">
        <f t="shared" si="7"/>
        <v>1</v>
      </c>
      <c r="S109" s="23" t="s">
        <v>321</v>
      </c>
      <c r="T109" s="41" t="s">
        <v>537</v>
      </c>
      <c r="U109" s="23">
        <v>1</v>
      </c>
      <c r="V109" s="23" t="s">
        <v>323</v>
      </c>
      <c r="W109" s="23" t="s">
        <v>386</v>
      </c>
      <c r="X109" s="328" t="s">
        <v>325</v>
      </c>
      <c r="Y109" s="248">
        <f t="shared" si="8"/>
        <v>1</v>
      </c>
    </row>
    <row r="110" s="108" customFormat="1" ht="16.5" spans="1:25">
      <c r="A110" s="73">
        <v>109</v>
      </c>
      <c r="B110" s="24"/>
      <c r="C110" s="25" t="s">
        <v>190</v>
      </c>
      <c r="D110" s="25" t="s">
        <v>531</v>
      </c>
      <c r="E110" s="24" t="s">
        <v>321</v>
      </c>
      <c r="F110" s="26" t="s">
        <v>532</v>
      </c>
      <c r="G110" s="27"/>
      <c r="H110" s="329"/>
      <c r="I110" s="27"/>
      <c r="J110" s="24">
        <v>5</v>
      </c>
      <c r="K110" s="24" t="s">
        <v>323</v>
      </c>
      <c r="L110" s="24" t="s">
        <v>386</v>
      </c>
      <c r="M110" s="28" t="s">
        <v>325</v>
      </c>
      <c r="N110" s="23"/>
      <c r="O110" s="30" t="s">
        <v>190</v>
      </c>
      <c r="P110" s="30"/>
      <c r="Q110" s="30" t="s">
        <v>531</v>
      </c>
      <c r="R110" s="41">
        <f t="shared" si="7"/>
        <v>1</v>
      </c>
      <c r="S110" s="23" t="s">
        <v>321</v>
      </c>
      <c r="T110" s="41" t="s">
        <v>532</v>
      </c>
      <c r="U110" s="23">
        <v>5</v>
      </c>
      <c r="V110" s="23" t="s">
        <v>323</v>
      </c>
      <c r="W110" s="23" t="s">
        <v>386</v>
      </c>
      <c r="X110" s="328" t="s">
        <v>325</v>
      </c>
      <c r="Y110" s="248">
        <f t="shared" si="8"/>
        <v>1</v>
      </c>
    </row>
    <row r="111" s="108" customFormat="1" ht="16.5" spans="1:25">
      <c r="A111" s="73">
        <v>110</v>
      </c>
      <c r="B111" s="24"/>
      <c r="C111" s="25" t="s">
        <v>191</v>
      </c>
      <c r="D111" s="25" t="s">
        <v>533</v>
      </c>
      <c r="E111" s="24" t="s">
        <v>321</v>
      </c>
      <c r="F111" s="26" t="s">
        <v>534</v>
      </c>
      <c r="G111" s="27"/>
      <c r="H111" s="329"/>
      <c r="I111" s="27"/>
      <c r="J111" s="24">
        <v>5</v>
      </c>
      <c r="K111" s="24" t="s">
        <v>323</v>
      </c>
      <c r="L111" s="24" t="s">
        <v>386</v>
      </c>
      <c r="M111" s="28" t="s">
        <v>325</v>
      </c>
      <c r="N111" s="23"/>
      <c r="O111" s="30" t="s">
        <v>191</v>
      </c>
      <c r="P111" s="30"/>
      <c r="Q111" s="30" t="s">
        <v>533</v>
      </c>
      <c r="R111" s="41">
        <f t="shared" si="7"/>
        <v>1</v>
      </c>
      <c r="S111" s="23" t="s">
        <v>321</v>
      </c>
      <c r="T111" s="41" t="s">
        <v>534</v>
      </c>
      <c r="U111" s="23">
        <v>5</v>
      </c>
      <c r="V111" s="23" t="s">
        <v>323</v>
      </c>
      <c r="W111" s="23" t="s">
        <v>386</v>
      </c>
      <c r="X111" s="328" t="s">
        <v>325</v>
      </c>
      <c r="Y111" s="248">
        <f t="shared" si="8"/>
        <v>1</v>
      </c>
    </row>
    <row r="112" s="108" customFormat="1" ht="16.5" spans="1:25">
      <c r="A112" s="73">
        <v>111</v>
      </c>
      <c r="B112" s="24"/>
      <c r="C112" s="25" t="s">
        <v>193</v>
      </c>
      <c r="D112" s="25" t="s">
        <v>539</v>
      </c>
      <c r="E112" s="24" t="s">
        <v>321</v>
      </c>
      <c r="F112" s="26" t="s">
        <v>540</v>
      </c>
      <c r="G112" s="27"/>
      <c r="H112" s="24"/>
      <c r="I112" s="27"/>
      <c r="J112" s="24">
        <v>1</v>
      </c>
      <c r="K112" s="24" t="s">
        <v>323</v>
      </c>
      <c r="L112" s="24" t="s">
        <v>386</v>
      </c>
      <c r="M112" s="28" t="s">
        <v>325</v>
      </c>
      <c r="N112" s="23"/>
      <c r="O112" s="30" t="s">
        <v>193</v>
      </c>
      <c r="P112" s="30"/>
      <c r="Q112" s="30" t="s">
        <v>539</v>
      </c>
      <c r="R112" s="41">
        <f t="shared" si="7"/>
        <v>1</v>
      </c>
      <c r="S112" s="23" t="s">
        <v>321</v>
      </c>
      <c r="T112" s="41" t="s">
        <v>540</v>
      </c>
      <c r="U112" s="23">
        <v>1</v>
      </c>
      <c r="V112" s="23" t="s">
        <v>323</v>
      </c>
      <c r="W112" s="23" t="s">
        <v>386</v>
      </c>
      <c r="X112" s="328" t="s">
        <v>325</v>
      </c>
      <c r="Y112" s="248">
        <f t="shared" si="8"/>
        <v>1</v>
      </c>
    </row>
    <row r="113" s="108" customFormat="1" ht="15.6" customHeight="1" spans="1:25">
      <c r="A113" s="73">
        <v>112</v>
      </c>
      <c r="B113" s="24" t="s">
        <v>541</v>
      </c>
      <c r="C113" s="25" t="s">
        <v>194</v>
      </c>
      <c r="D113" s="25" t="s">
        <v>542</v>
      </c>
      <c r="E113" s="24" t="s">
        <v>321</v>
      </c>
      <c r="F113" s="26" t="s">
        <v>543</v>
      </c>
      <c r="G113" s="27"/>
      <c r="H113" s="329"/>
      <c r="I113" s="27"/>
      <c r="J113" s="24">
        <v>1</v>
      </c>
      <c r="K113" s="24" t="s">
        <v>323</v>
      </c>
      <c r="L113" s="24" t="s">
        <v>386</v>
      </c>
      <c r="M113" s="28" t="s">
        <v>325</v>
      </c>
      <c r="N113" s="23" t="s">
        <v>544</v>
      </c>
      <c r="O113" s="30" t="s">
        <v>545</v>
      </c>
      <c r="P113" s="95" t="s">
        <v>546</v>
      </c>
      <c r="Q113" s="30" t="s">
        <v>542</v>
      </c>
      <c r="R113" s="45">
        <f t="shared" si="7"/>
        <v>0</v>
      </c>
      <c r="S113" s="23" t="s">
        <v>321</v>
      </c>
      <c r="T113" s="41" t="s">
        <v>547</v>
      </c>
      <c r="U113" s="23">
        <v>1</v>
      </c>
      <c r="V113" s="23" t="s">
        <v>323</v>
      </c>
      <c r="W113" s="23" t="s">
        <v>386</v>
      </c>
      <c r="X113" s="328" t="s">
        <v>325</v>
      </c>
      <c r="Y113" s="248">
        <f t="shared" si="8"/>
        <v>1</v>
      </c>
    </row>
    <row r="114" s="108" customFormat="1" ht="16.5" spans="1:25">
      <c r="A114" s="73">
        <v>113</v>
      </c>
      <c r="B114" s="24"/>
      <c r="C114" s="25" t="s">
        <v>195</v>
      </c>
      <c r="D114" s="25" t="s">
        <v>548</v>
      </c>
      <c r="E114" s="24" t="s">
        <v>321</v>
      </c>
      <c r="F114" s="26" t="s">
        <v>549</v>
      </c>
      <c r="G114" s="27"/>
      <c r="H114" s="24"/>
      <c r="I114" s="27"/>
      <c r="J114" s="24">
        <v>4</v>
      </c>
      <c r="K114" s="24" t="s">
        <v>323</v>
      </c>
      <c r="L114" s="24" t="s">
        <v>386</v>
      </c>
      <c r="M114" s="28" t="s">
        <v>325</v>
      </c>
      <c r="N114" s="23"/>
      <c r="O114" s="30" t="s">
        <v>550</v>
      </c>
      <c r="P114" s="95" t="s">
        <v>551</v>
      </c>
      <c r="Q114" s="30" t="s">
        <v>548</v>
      </c>
      <c r="R114" s="45">
        <f t="shared" si="7"/>
        <v>0</v>
      </c>
      <c r="S114" s="23" t="s">
        <v>321</v>
      </c>
      <c r="T114" s="41" t="s">
        <v>552</v>
      </c>
      <c r="U114" s="23">
        <v>4</v>
      </c>
      <c r="V114" s="23" t="s">
        <v>323</v>
      </c>
      <c r="W114" s="23" t="s">
        <v>386</v>
      </c>
      <c r="X114" s="328" t="s">
        <v>325</v>
      </c>
      <c r="Y114" s="248">
        <f t="shared" si="8"/>
        <v>1</v>
      </c>
    </row>
    <row r="115" s="108" customFormat="1" ht="16.5" spans="1:25">
      <c r="A115" s="73">
        <v>114</v>
      </c>
      <c r="B115" s="24"/>
      <c r="C115" s="25" t="s">
        <v>191</v>
      </c>
      <c r="D115" s="25" t="s">
        <v>533</v>
      </c>
      <c r="E115" s="24" t="s">
        <v>321</v>
      </c>
      <c r="F115" s="26" t="s">
        <v>534</v>
      </c>
      <c r="G115" s="27"/>
      <c r="H115" s="329"/>
      <c r="I115" s="27"/>
      <c r="J115" s="24">
        <v>4</v>
      </c>
      <c r="K115" s="24" t="s">
        <v>323</v>
      </c>
      <c r="L115" s="24" t="s">
        <v>386</v>
      </c>
      <c r="M115" s="28" t="s">
        <v>325</v>
      </c>
      <c r="N115" s="23"/>
      <c r="O115" s="30" t="s">
        <v>191</v>
      </c>
      <c r="P115" s="30"/>
      <c r="Q115" s="30" t="s">
        <v>533</v>
      </c>
      <c r="R115" s="41">
        <f t="shared" si="7"/>
        <v>1</v>
      </c>
      <c r="S115" s="23" t="s">
        <v>321</v>
      </c>
      <c r="T115" s="41" t="s">
        <v>534</v>
      </c>
      <c r="U115" s="23">
        <v>4</v>
      </c>
      <c r="V115" s="23" t="s">
        <v>323</v>
      </c>
      <c r="W115" s="23" t="s">
        <v>386</v>
      </c>
      <c r="X115" s="328" t="s">
        <v>325</v>
      </c>
      <c r="Y115" s="248">
        <f t="shared" si="8"/>
        <v>1</v>
      </c>
    </row>
    <row r="116" s="1" customFormat="1" ht="19.95" customHeight="1" spans="1:25">
      <c r="A116" s="73">
        <v>115</v>
      </c>
      <c r="B116" s="33" t="s">
        <v>553</v>
      </c>
      <c r="C116" s="34" t="s">
        <v>196</v>
      </c>
      <c r="D116" s="26" t="s">
        <v>554</v>
      </c>
      <c r="E116" s="14" t="s">
        <v>321</v>
      </c>
      <c r="F116" s="14" t="s">
        <v>555</v>
      </c>
      <c r="G116" s="14"/>
      <c r="H116" s="14"/>
      <c r="I116" s="14"/>
      <c r="J116" s="33">
        <v>1</v>
      </c>
      <c r="K116" s="26" t="s">
        <v>323</v>
      </c>
      <c r="L116" s="14" t="s">
        <v>386</v>
      </c>
      <c r="M116" s="26" t="s">
        <v>325</v>
      </c>
      <c r="N116" s="29" t="s">
        <v>553</v>
      </c>
      <c r="O116" s="330" t="s">
        <v>196</v>
      </c>
      <c r="P116" s="330"/>
      <c r="Q116" s="41" t="s">
        <v>554</v>
      </c>
      <c r="R116" s="41">
        <f t="shared" si="7"/>
        <v>1</v>
      </c>
      <c r="S116" s="68" t="s">
        <v>321</v>
      </c>
      <c r="T116" s="68" t="s">
        <v>555</v>
      </c>
      <c r="U116" s="29">
        <v>1</v>
      </c>
      <c r="V116" s="41" t="s">
        <v>323</v>
      </c>
      <c r="W116" s="68" t="s">
        <v>556</v>
      </c>
      <c r="X116" s="41" t="s">
        <v>325</v>
      </c>
      <c r="Y116" s="248">
        <f t="shared" si="8"/>
        <v>1</v>
      </c>
    </row>
    <row r="117" s="1" customFormat="1" ht="19.95" customHeight="1" spans="1:25">
      <c r="A117" s="73">
        <v>116</v>
      </c>
      <c r="B117" s="33"/>
      <c r="C117" s="26" t="s">
        <v>197</v>
      </c>
      <c r="D117" s="26" t="s">
        <v>557</v>
      </c>
      <c r="E117" s="14" t="s">
        <v>321</v>
      </c>
      <c r="F117" s="26" t="s">
        <v>558</v>
      </c>
      <c r="G117" s="14"/>
      <c r="H117" s="331"/>
      <c r="I117" s="14"/>
      <c r="J117" s="33">
        <v>15</v>
      </c>
      <c r="K117" s="26" t="s">
        <v>323</v>
      </c>
      <c r="L117" s="14" t="s">
        <v>386</v>
      </c>
      <c r="M117" s="28" t="s">
        <v>325</v>
      </c>
      <c r="N117" s="29"/>
      <c r="O117" s="41" t="s">
        <v>197</v>
      </c>
      <c r="P117" s="41"/>
      <c r="Q117" s="41" t="s">
        <v>557</v>
      </c>
      <c r="R117" s="41">
        <f t="shared" si="7"/>
        <v>1</v>
      </c>
      <c r="S117" s="68" t="s">
        <v>321</v>
      </c>
      <c r="T117" s="41" t="s">
        <v>558</v>
      </c>
      <c r="U117" s="29">
        <v>15</v>
      </c>
      <c r="V117" s="41" t="s">
        <v>323</v>
      </c>
      <c r="W117" s="68" t="s">
        <v>556</v>
      </c>
      <c r="X117" s="328" t="s">
        <v>325</v>
      </c>
      <c r="Y117" s="248">
        <f t="shared" si="8"/>
        <v>1</v>
      </c>
    </row>
    <row r="118" s="1" customFormat="1" ht="19.95" customHeight="1" spans="1:25">
      <c r="A118" s="73">
        <v>117</v>
      </c>
      <c r="B118" s="33"/>
      <c r="C118" s="26" t="s">
        <v>198</v>
      </c>
      <c r="D118" s="26" t="s">
        <v>559</v>
      </c>
      <c r="E118" s="14" t="s">
        <v>321</v>
      </c>
      <c r="F118" s="26" t="s">
        <v>560</v>
      </c>
      <c r="G118" s="14"/>
      <c r="H118" s="331"/>
      <c r="I118" s="14"/>
      <c r="J118" s="33">
        <v>1</v>
      </c>
      <c r="K118" s="26" t="s">
        <v>323</v>
      </c>
      <c r="L118" s="14" t="s">
        <v>386</v>
      </c>
      <c r="M118" s="28" t="s">
        <v>325</v>
      </c>
      <c r="N118" s="29"/>
      <c r="O118" s="41" t="s">
        <v>198</v>
      </c>
      <c r="P118" s="41"/>
      <c r="Q118" s="41" t="s">
        <v>559</v>
      </c>
      <c r="R118" s="41">
        <f t="shared" si="7"/>
        <v>1</v>
      </c>
      <c r="S118" s="68" t="s">
        <v>321</v>
      </c>
      <c r="T118" s="41" t="s">
        <v>560</v>
      </c>
      <c r="U118" s="29">
        <v>1</v>
      </c>
      <c r="V118" s="41" t="s">
        <v>323</v>
      </c>
      <c r="W118" s="68" t="s">
        <v>556</v>
      </c>
      <c r="X118" s="328" t="s">
        <v>325</v>
      </c>
      <c r="Y118" s="248">
        <f t="shared" si="8"/>
        <v>1</v>
      </c>
    </row>
    <row r="119" s="1" customFormat="1" ht="19.95" customHeight="1" spans="1:25">
      <c r="A119" s="73">
        <v>118</v>
      </c>
      <c r="B119" s="33"/>
      <c r="C119" s="26" t="s">
        <v>199</v>
      </c>
      <c r="D119" s="26" t="s">
        <v>561</v>
      </c>
      <c r="E119" s="14" t="s">
        <v>321</v>
      </c>
      <c r="F119" s="26" t="s">
        <v>562</v>
      </c>
      <c r="G119" s="14"/>
      <c r="H119" s="331"/>
      <c r="I119" s="14"/>
      <c r="J119" s="33">
        <v>15</v>
      </c>
      <c r="K119" s="26" t="s">
        <v>323</v>
      </c>
      <c r="L119" s="14" t="s">
        <v>386</v>
      </c>
      <c r="M119" s="28" t="s">
        <v>325</v>
      </c>
      <c r="N119" s="29"/>
      <c r="O119" s="41" t="s">
        <v>199</v>
      </c>
      <c r="P119" s="41"/>
      <c r="Q119" s="41" t="s">
        <v>561</v>
      </c>
      <c r="R119" s="41">
        <f t="shared" si="7"/>
        <v>1</v>
      </c>
      <c r="S119" s="68" t="s">
        <v>321</v>
      </c>
      <c r="T119" s="41" t="s">
        <v>562</v>
      </c>
      <c r="U119" s="29">
        <v>15</v>
      </c>
      <c r="V119" s="41" t="s">
        <v>323</v>
      </c>
      <c r="W119" s="68" t="s">
        <v>556</v>
      </c>
      <c r="X119" s="328" t="s">
        <v>325</v>
      </c>
      <c r="Y119" s="248">
        <f t="shared" si="8"/>
        <v>1</v>
      </c>
    </row>
    <row r="120" s="1" customFormat="1" ht="19.95" customHeight="1" spans="1:25">
      <c r="A120" s="73">
        <v>119</v>
      </c>
      <c r="B120" s="33"/>
      <c r="C120" s="26" t="s">
        <v>200</v>
      </c>
      <c r="D120" s="26" t="s">
        <v>563</v>
      </c>
      <c r="E120" s="14" t="s">
        <v>321</v>
      </c>
      <c r="F120" s="26" t="s">
        <v>564</v>
      </c>
      <c r="G120" s="14"/>
      <c r="H120" s="331"/>
      <c r="I120" s="14"/>
      <c r="J120" s="33">
        <v>1</v>
      </c>
      <c r="K120" s="26" t="s">
        <v>323</v>
      </c>
      <c r="L120" s="14" t="s">
        <v>386</v>
      </c>
      <c r="M120" s="28" t="s">
        <v>325</v>
      </c>
      <c r="N120" s="29"/>
      <c r="O120" s="41" t="s">
        <v>200</v>
      </c>
      <c r="P120" s="41"/>
      <c r="Q120" s="41" t="s">
        <v>563</v>
      </c>
      <c r="R120" s="41">
        <f t="shared" si="7"/>
        <v>1</v>
      </c>
      <c r="S120" s="68" t="s">
        <v>321</v>
      </c>
      <c r="T120" s="41" t="s">
        <v>564</v>
      </c>
      <c r="U120" s="29">
        <v>1</v>
      </c>
      <c r="V120" s="41" t="s">
        <v>323</v>
      </c>
      <c r="W120" s="68" t="s">
        <v>556</v>
      </c>
      <c r="X120" s="328" t="s">
        <v>325</v>
      </c>
      <c r="Y120" s="248">
        <f t="shared" si="8"/>
        <v>1</v>
      </c>
    </row>
    <row r="121" s="1" customFormat="1" ht="19.95" customHeight="1" spans="1:25">
      <c r="A121" s="73">
        <v>120</v>
      </c>
      <c r="B121" s="33"/>
      <c r="C121" s="26" t="s">
        <v>201</v>
      </c>
      <c r="D121" s="24" t="s">
        <v>565</v>
      </c>
      <c r="E121" s="14" t="s">
        <v>321</v>
      </c>
      <c r="F121" s="26" t="s">
        <v>566</v>
      </c>
      <c r="G121" s="14"/>
      <c r="H121" s="331"/>
      <c r="I121" s="14"/>
      <c r="J121" s="33">
        <v>3</v>
      </c>
      <c r="K121" s="26" t="s">
        <v>323</v>
      </c>
      <c r="L121" s="14" t="s">
        <v>386</v>
      </c>
      <c r="M121" s="28" t="s">
        <v>325</v>
      </c>
      <c r="N121" s="29"/>
      <c r="O121" s="41" t="s">
        <v>201</v>
      </c>
      <c r="P121" s="41"/>
      <c r="Q121" s="23" t="s">
        <v>565</v>
      </c>
      <c r="R121" s="41">
        <f t="shared" si="7"/>
        <v>1</v>
      </c>
      <c r="S121" s="68" t="s">
        <v>321</v>
      </c>
      <c r="T121" s="41" t="s">
        <v>566</v>
      </c>
      <c r="U121" s="29">
        <v>3</v>
      </c>
      <c r="V121" s="41" t="s">
        <v>323</v>
      </c>
      <c r="W121" s="68" t="s">
        <v>556</v>
      </c>
      <c r="X121" s="328" t="s">
        <v>325</v>
      </c>
      <c r="Y121" s="248">
        <f t="shared" si="8"/>
        <v>1</v>
      </c>
    </row>
    <row r="122" s="1" customFormat="1" ht="19.95" customHeight="1" spans="1:25">
      <c r="A122" s="73">
        <v>121</v>
      </c>
      <c r="B122" s="33"/>
      <c r="C122" s="24" t="s">
        <v>202</v>
      </c>
      <c r="D122" s="24" t="s">
        <v>567</v>
      </c>
      <c r="E122" s="24" t="s">
        <v>321</v>
      </c>
      <c r="F122" s="24" t="s">
        <v>568</v>
      </c>
      <c r="G122" s="24"/>
      <c r="H122" s="329"/>
      <c r="I122" s="24"/>
      <c r="J122" s="24">
        <v>3</v>
      </c>
      <c r="K122" s="24" t="s">
        <v>323</v>
      </c>
      <c r="L122" s="24" t="s">
        <v>386</v>
      </c>
      <c r="M122" s="28" t="s">
        <v>325</v>
      </c>
      <c r="N122" s="29"/>
      <c r="O122" s="23" t="s">
        <v>202</v>
      </c>
      <c r="P122" s="23"/>
      <c r="Q122" s="23" t="s">
        <v>567</v>
      </c>
      <c r="R122" s="41">
        <f t="shared" si="7"/>
        <v>1</v>
      </c>
      <c r="S122" s="23" t="s">
        <v>321</v>
      </c>
      <c r="T122" s="23" t="s">
        <v>568</v>
      </c>
      <c r="U122" s="23">
        <v>3</v>
      </c>
      <c r="V122" s="23" t="s">
        <v>323</v>
      </c>
      <c r="W122" s="23" t="s">
        <v>386</v>
      </c>
      <c r="X122" s="328" t="s">
        <v>325</v>
      </c>
      <c r="Y122" s="248">
        <f t="shared" si="8"/>
        <v>1</v>
      </c>
    </row>
    <row r="123" s="108" customFormat="1" ht="16.5" spans="1:25">
      <c r="A123" s="73">
        <v>122</v>
      </c>
      <c r="B123" s="33"/>
      <c r="C123" s="34" t="s">
        <v>203</v>
      </c>
      <c r="D123" s="26" t="s">
        <v>569</v>
      </c>
      <c r="E123" s="14" t="s">
        <v>321</v>
      </c>
      <c r="F123" s="14" t="s">
        <v>570</v>
      </c>
      <c r="G123" s="14"/>
      <c r="H123" s="14"/>
      <c r="I123" s="14"/>
      <c r="J123" s="33">
        <v>1</v>
      </c>
      <c r="K123" s="26" t="s">
        <v>323</v>
      </c>
      <c r="L123" s="14" t="s">
        <v>571</v>
      </c>
      <c r="M123" s="28" t="s">
        <v>325</v>
      </c>
      <c r="N123" s="330"/>
      <c r="O123" s="330" t="s">
        <v>203</v>
      </c>
      <c r="P123" s="41"/>
      <c r="Q123" s="41" t="s">
        <v>569</v>
      </c>
      <c r="R123" s="26">
        <f t="shared" si="7"/>
        <v>1</v>
      </c>
      <c r="S123" s="23" t="s">
        <v>321</v>
      </c>
      <c r="T123" s="68" t="s">
        <v>570</v>
      </c>
      <c r="U123" s="29">
        <v>1</v>
      </c>
      <c r="V123" s="41" t="s">
        <v>323</v>
      </c>
      <c r="W123" s="68" t="s">
        <v>571</v>
      </c>
      <c r="X123" s="328" t="s">
        <v>325</v>
      </c>
      <c r="Y123" s="248">
        <f t="shared" si="8"/>
        <v>1</v>
      </c>
    </row>
    <row r="124" s="108" customFormat="1" ht="16.5" spans="1:25">
      <c r="A124" s="73">
        <v>123</v>
      </c>
      <c r="B124" s="39" t="s">
        <v>572</v>
      </c>
      <c r="C124" s="34" t="s">
        <v>204</v>
      </c>
      <c r="D124" s="34" t="s">
        <v>573</v>
      </c>
      <c r="E124" s="14" t="s">
        <v>321</v>
      </c>
      <c r="F124" s="26" t="s">
        <v>574</v>
      </c>
      <c r="G124" s="26"/>
      <c r="H124" s="26"/>
      <c r="I124" s="26"/>
      <c r="J124" s="26">
        <v>1</v>
      </c>
      <c r="K124" s="26" t="s">
        <v>323</v>
      </c>
      <c r="L124" s="26" t="s">
        <v>324</v>
      </c>
      <c r="M124" s="26" t="s">
        <v>325</v>
      </c>
      <c r="N124" s="332" t="s">
        <v>575</v>
      </c>
      <c r="O124" s="330" t="s">
        <v>204</v>
      </c>
      <c r="P124" s="330"/>
      <c r="Q124" s="330" t="s">
        <v>573</v>
      </c>
      <c r="R124" s="41">
        <f t="shared" si="7"/>
        <v>1</v>
      </c>
      <c r="S124" s="68" t="s">
        <v>321</v>
      </c>
      <c r="T124" s="41" t="s">
        <v>344</v>
      </c>
      <c r="U124" s="41">
        <v>1</v>
      </c>
      <c r="V124" s="41" t="s">
        <v>323</v>
      </c>
      <c r="W124" s="41" t="s">
        <v>324</v>
      </c>
      <c r="X124" s="41" t="s">
        <v>325</v>
      </c>
      <c r="Y124" s="248">
        <f t="shared" si="8"/>
        <v>1</v>
      </c>
    </row>
    <row r="125" s="108" customFormat="1" ht="16.5" spans="1:25">
      <c r="A125" s="73">
        <v>124</v>
      </c>
      <c r="B125" s="39"/>
      <c r="C125" s="38" t="s">
        <v>205</v>
      </c>
      <c r="D125" s="34" t="s">
        <v>576</v>
      </c>
      <c r="E125" s="14" t="s">
        <v>321</v>
      </c>
      <c r="F125" s="26" t="s">
        <v>577</v>
      </c>
      <c r="G125" s="26"/>
      <c r="H125" s="26"/>
      <c r="I125" s="26"/>
      <c r="J125" s="26">
        <v>2</v>
      </c>
      <c r="K125" s="26" t="s">
        <v>323</v>
      </c>
      <c r="L125" s="26" t="s">
        <v>324</v>
      </c>
      <c r="M125" s="26" t="s">
        <v>325</v>
      </c>
      <c r="N125" s="332"/>
      <c r="O125" s="333" t="s">
        <v>205</v>
      </c>
      <c r="P125" s="333"/>
      <c r="Q125" s="330" t="s">
        <v>576</v>
      </c>
      <c r="R125" s="41">
        <f t="shared" si="7"/>
        <v>1</v>
      </c>
      <c r="S125" s="68" t="s">
        <v>321</v>
      </c>
      <c r="T125" s="41" t="s">
        <v>344</v>
      </c>
      <c r="U125" s="41">
        <v>2</v>
      </c>
      <c r="V125" s="41" t="s">
        <v>323</v>
      </c>
      <c r="W125" s="41" t="s">
        <v>324</v>
      </c>
      <c r="X125" s="41" t="s">
        <v>325</v>
      </c>
      <c r="Y125" s="248">
        <f t="shared" si="8"/>
        <v>1</v>
      </c>
    </row>
    <row r="126" s="108" customFormat="1" ht="16.5" spans="1:25">
      <c r="A126" s="73">
        <v>125</v>
      </c>
      <c r="B126" s="39"/>
      <c r="C126" s="34" t="s">
        <v>206</v>
      </c>
      <c r="D126" s="34" t="s">
        <v>578</v>
      </c>
      <c r="E126" s="14" t="s">
        <v>321</v>
      </c>
      <c r="F126" s="26" t="s">
        <v>579</v>
      </c>
      <c r="G126" s="26"/>
      <c r="H126" s="26"/>
      <c r="I126" s="26"/>
      <c r="J126" s="26">
        <v>2</v>
      </c>
      <c r="K126" s="26" t="s">
        <v>323</v>
      </c>
      <c r="L126" s="26" t="s">
        <v>324</v>
      </c>
      <c r="M126" s="26" t="s">
        <v>325</v>
      </c>
      <c r="N126" s="332"/>
      <c r="O126" s="330" t="s">
        <v>206</v>
      </c>
      <c r="P126" s="330"/>
      <c r="Q126" s="330" t="s">
        <v>578</v>
      </c>
      <c r="R126" s="41">
        <f t="shared" si="7"/>
        <v>1</v>
      </c>
      <c r="S126" s="68" t="s">
        <v>321</v>
      </c>
      <c r="T126" s="41" t="s">
        <v>579</v>
      </c>
      <c r="U126" s="41">
        <v>2</v>
      </c>
      <c r="V126" s="41" t="s">
        <v>323</v>
      </c>
      <c r="W126" s="41" t="s">
        <v>324</v>
      </c>
      <c r="X126" s="41" t="s">
        <v>325</v>
      </c>
      <c r="Y126" s="248">
        <f t="shared" si="8"/>
        <v>1</v>
      </c>
    </row>
    <row r="127" s="108" customFormat="1" ht="16.5" spans="1:25">
      <c r="A127" s="73">
        <v>126</v>
      </c>
      <c r="B127" s="39"/>
      <c r="C127" s="26" t="s">
        <v>207</v>
      </c>
      <c r="D127" s="34" t="s">
        <v>580</v>
      </c>
      <c r="E127" s="14" t="s">
        <v>321</v>
      </c>
      <c r="F127" s="26" t="s">
        <v>581</v>
      </c>
      <c r="G127" s="26"/>
      <c r="H127" s="26"/>
      <c r="I127" s="26"/>
      <c r="J127" s="26">
        <v>2</v>
      </c>
      <c r="K127" s="26" t="s">
        <v>323</v>
      </c>
      <c r="L127" s="26" t="s">
        <v>324</v>
      </c>
      <c r="M127" s="26" t="s">
        <v>325</v>
      </c>
      <c r="N127" s="332"/>
      <c r="O127" s="41" t="s">
        <v>207</v>
      </c>
      <c r="P127" s="41"/>
      <c r="Q127" s="330" t="s">
        <v>580</v>
      </c>
      <c r="R127" s="41">
        <f t="shared" si="7"/>
        <v>1</v>
      </c>
      <c r="S127" s="68" t="s">
        <v>321</v>
      </c>
      <c r="T127" s="41" t="s">
        <v>344</v>
      </c>
      <c r="U127" s="41">
        <v>2</v>
      </c>
      <c r="V127" s="41" t="s">
        <v>323</v>
      </c>
      <c r="W127" s="41" t="s">
        <v>324</v>
      </c>
      <c r="X127" s="41" t="s">
        <v>325</v>
      </c>
      <c r="Y127" s="248">
        <f t="shared" si="8"/>
        <v>1</v>
      </c>
    </row>
    <row r="128" s="108" customFormat="1" ht="16.5" spans="1:25">
      <c r="A128" s="73">
        <v>127</v>
      </c>
      <c r="B128" s="39"/>
      <c r="C128" s="26" t="s">
        <v>208</v>
      </c>
      <c r="D128" s="34" t="s">
        <v>582</v>
      </c>
      <c r="E128" s="14" t="s">
        <v>321</v>
      </c>
      <c r="F128" s="26" t="s">
        <v>583</v>
      </c>
      <c r="G128" s="26"/>
      <c r="H128" s="26"/>
      <c r="I128" s="26"/>
      <c r="J128" s="26">
        <v>2</v>
      </c>
      <c r="K128" s="26" t="s">
        <v>323</v>
      </c>
      <c r="L128" s="26" t="s">
        <v>324</v>
      </c>
      <c r="M128" s="26" t="s">
        <v>325</v>
      </c>
      <c r="N128" s="332"/>
      <c r="O128" s="41" t="s">
        <v>208</v>
      </c>
      <c r="P128" s="41"/>
      <c r="Q128" s="330" t="s">
        <v>582</v>
      </c>
      <c r="R128" s="41">
        <f t="shared" si="7"/>
        <v>1</v>
      </c>
      <c r="S128" s="68" t="s">
        <v>321</v>
      </c>
      <c r="T128" s="41" t="s">
        <v>344</v>
      </c>
      <c r="U128" s="41">
        <v>2</v>
      </c>
      <c r="V128" s="41" t="s">
        <v>323</v>
      </c>
      <c r="W128" s="41" t="s">
        <v>324</v>
      </c>
      <c r="X128" s="41" t="s">
        <v>325</v>
      </c>
      <c r="Y128" s="248">
        <f t="shared" si="8"/>
        <v>1</v>
      </c>
    </row>
    <row r="129" s="108" customFormat="1" ht="16.5" spans="1:25">
      <c r="A129" s="73">
        <v>128</v>
      </c>
      <c r="B129" s="39"/>
      <c r="C129" s="26" t="s">
        <v>209</v>
      </c>
      <c r="D129" s="34" t="s">
        <v>584</v>
      </c>
      <c r="E129" s="14" t="s">
        <v>321</v>
      </c>
      <c r="F129" s="26" t="s">
        <v>585</v>
      </c>
      <c r="G129" s="26"/>
      <c r="H129" s="26"/>
      <c r="I129" s="26"/>
      <c r="J129" s="26">
        <v>2</v>
      </c>
      <c r="K129" s="26" t="s">
        <v>323</v>
      </c>
      <c r="L129" s="26" t="s">
        <v>324</v>
      </c>
      <c r="M129" s="26" t="s">
        <v>325</v>
      </c>
      <c r="N129" s="332"/>
      <c r="O129" s="41" t="s">
        <v>209</v>
      </c>
      <c r="P129" s="41"/>
      <c r="Q129" s="330" t="s">
        <v>584</v>
      </c>
      <c r="R129" s="41">
        <f t="shared" si="7"/>
        <v>1</v>
      </c>
      <c r="S129" s="68" t="s">
        <v>321</v>
      </c>
      <c r="T129" s="41" t="s">
        <v>344</v>
      </c>
      <c r="U129" s="41">
        <v>2</v>
      </c>
      <c r="V129" s="41" t="s">
        <v>323</v>
      </c>
      <c r="W129" s="41" t="s">
        <v>324</v>
      </c>
      <c r="X129" s="41" t="s">
        <v>325</v>
      </c>
      <c r="Y129" s="248">
        <f t="shared" si="8"/>
        <v>1</v>
      </c>
    </row>
    <row r="130" s="108" customFormat="1" ht="16.5" spans="1:25">
      <c r="A130" s="73">
        <v>129</v>
      </c>
      <c r="B130" s="39" t="s">
        <v>586</v>
      </c>
      <c r="C130" s="26" t="s">
        <v>210</v>
      </c>
      <c r="D130" s="26" t="s">
        <v>587</v>
      </c>
      <c r="E130" s="14" t="s">
        <v>321</v>
      </c>
      <c r="F130" s="26" t="s">
        <v>588</v>
      </c>
      <c r="G130" s="26"/>
      <c r="H130" s="26"/>
      <c r="I130" s="26"/>
      <c r="J130" s="26">
        <v>1</v>
      </c>
      <c r="K130" s="26" t="s">
        <v>323</v>
      </c>
      <c r="L130" s="26" t="s">
        <v>324</v>
      </c>
      <c r="M130" s="26" t="s">
        <v>325</v>
      </c>
      <c r="N130" s="332" t="s">
        <v>586</v>
      </c>
      <c r="O130" s="41" t="s">
        <v>210</v>
      </c>
      <c r="P130" s="41"/>
      <c r="Q130" s="41" t="s">
        <v>587</v>
      </c>
      <c r="R130" s="41">
        <f t="shared" si="7"/>
        <v>1</v>
      </c>
      <c r="S130" s="68" t="s">
        <v>321</v>
      </c>
      <c r="T130" s="41" t="s">
        <v>588</v>
      </c>
      <c r="U130" s="41">
        <v>1</v>
      </c>
      <c r="V130" s="41" t="s">
        <v>323</v>
      </c>
      <c r="W130" s="41" t="s">
        <v>324</v>
      </c>
      <c r="X130" s="41" t="s">
        <v>325</v>
      </c>
      <c r="Y130" s="248">
        <f t="shared" si="8"/>
        <v>1</v>
      </c>
    </row>
    <row r="131" s="108" customFormat="1" ht="16.5" spans="1:25">
      <c r="A131" s="73">
        <v>130</v>
      </c>
      <c r="B131" s="39"/>
      <c r="C131" s="26" t="s">
        <v>211</v>
      </c>
      <c r="D131" s="26" t="s">
        <v>589</v>
      </c>
      <c r="E131" s="14" t="s">
        <v>321</v>
      </c>
      <c r="F131" s="26" t="s">
        <v>590</v>
      </c>
      <c r="G131" s="26"/>
      <c r="H131" s="26"/>
      <c r="I131" s="26"/>
      <c r="J131" s="26">
        <v>2</v>
      </c>
      <c r="K131" s="26" t="s">
        <v>323</v>
      </c>
      <c r="L131" s="26" t="s">
        <v>324</v>
      </c>
      <c r="M131" s="26" t="s">
        <v>325</v>
      </c>
      <c r="N131" s="332"/>
      <c r="O131" s="41" t="s">
        <v>211</v>
      </c>
      <c r="P131" s="41"/>
      <c r="Q131" s="41" t="s">
        <v>589</v>
      </c>
      <c r="R131" s="41">
        <f t="shared" si="7"/>
        <v>1</v>
      </c>
      <c r="S131" s="68" t="s">
        <v>321</v>
      </c>
      <c r="T131" s="41" t="s">
        <v>590</v>
      </c>
      <c r="U131" s="41">
        <v>2</v>
      </c>
      <c r="V131" s="41" t="s">
        <v>323</v>
      </c>
      <c r="W131" s="41" t="s">
        <v>324</v>
      </c>
      <c r="X131" s="41" t="s">
        <v>325</v>
      </c>
      <c r="Y131" s="248">
        <f t="shared" si="8"/>
        <v>1</v>
      </c>
    </row>
    <row r="132" s="108" customFormat="1" ht="16.5" spans="1:25">
      <c r="A132" s="73">
        <v>131</v>
      </c>
      <c r="B132" s="39"/>
      <c r="C132" s="26" t="s">
        <v>212</v>
      </c>
      <c r="D132" s="26" t="s">
        <v>591</v>
      </c>
      <c r="E132" s="14" t="s">
        <v>321</v>
      </c>
      <c r="F132" s="26" t="s">
        <v>592</v>
      </c>
      <c r="G132" s="26"/>
      <c r="H132" s="26"/>
      <c r="I132" s="26"/>
      <c r="J132" s="26">
        <v>1</v>
      </c>
      <c r="K132" s="26" t="s">
        <v>323</v>
      </c>
      <c r="L132" s="26" t="s">
        <v>324</v>
      </c>
      <c r="M132" s="26" t="s">
        <v>325</v>
      </c>
      <c r="N132" s="332"/>
      <c r="O132" s="41" t="s">
        <v>212</v>
      </c>
      <c r="P132" s="41"/>
      <c r="Q132" s="41" t="s">
        <v>591</v>
      </c>
      <c r="R132" s="41">
        <f t="shared" si="7"/>
        <v>1</v>
      </c>
      <c r="S132" s="68" t="s">
        <v>321</v>
      </c>
      <c r="T132" s="41" t="s">
        <v>344</v>
      </c>
      <c r="U132" s="41">
        <v>1</v>
      </c>
      <c r="V132" s="41" t="s">
        <v>323</v>
      </c>
      <c r="W132" s="41" t="s">
        <v>324</v>
      </c>
      <c r="X132" s="41" t="s">
        <v>325</v>
      </c>
      <c r="Y132" s="248">
        <f t="shared" si="8"/>
        <v>1</v>
      </c>
    </row>
    <row r="133" s="108" customFormat="1" ht="16.5" spans="1:25">
      <c r="A133" s="73">
        <v>132</v>
      </c>
      <c r="B133" s="39"/>
      <c r="C133" s="26" t="s">
        <v>213</v>
      </c>
      <c r="D133" s="26" t="s">
        <v>593</v>
      </c>
      <c r="E133" s="14" t="s">
        <v>321</v>
      </c>
      <c r="F133" s="26" t="s">
        <v>594</v>
      </c>
      <c r="G133" s="26"/>
      <c r="H133" s="26"/>
      <c r="I133" s="26"/>
      <c r="J133" s="26">
        <v>1</v>
      </c>
      <c r="K133" s="26" t="s">
        <v>323</v>
      </c>
      <c r="L133" s="26" t="s">
        <v>324</v>
      </c>
      <c r="M133" s="26" t="s">
        <v>325</v>
      </c>
      <c r="N133" s="332"/>
      <c r="O133" s="41" t="s">
        <v>213</v>
      </c>
      <c r="P133" s="41"/>
      <c r="Q133" s="41" t="s">
        <v>593</v>
      </c>
      <c r="R133" s="41">
        <f t="shared" si="7"/>
        <v>1</v>
      </c>
      <c r="S133" s="68" t="s">
        <v>321</v>
      </c>
      <c r="T133" s="41" t="s">
        <v>344</v>
      </c>
      <c r="U133" s="41">
        <v>1</v>
      </c>
      <c r="V133" s="41" t="s">
        <v>323</v>
      </c>
      <c r="W133" s="41" t="s">
        <v>324</v>
      </c>
      <c r="X133" s="41" t="s">
        <v>325</v>
      </c>
      <c r="Y133" s="248">
        <f t="shared" si="8"/>
        <v>1</v>
      </c>
    </row>
    <row r="134" s="108" customFormat="1" ht="16.5" spans="1:25">
      <c r="A134" s="73">
        <v>133</v>
      </c>
      <c r="B134" s="39"/>
      <c r="C134" s="26" t="s">
        <v>214</v>
      </c>
      <c r="D134" s="26" t="s">
        <v>595</v>
      </c>
      <c r="E134" s="14" t="s">
        <v>321</v>
      </c>
      <c r="F134" s="26" t="s">
        <v>596</v>
      </c>
      <c r="G134" s="26"/>
      <c r="H134" s="26"/>
      <c r="I134" s="26"/>
      <c r="J134" s="26">
        <v>1</v>
      </c>
      <c r="K134" s="26" t="s">
        <v>323</v>
      </c>
      <c r="L134" s="26" t="s">
        <v>324</v>
      </c>
      <c r="M134" s="26" t="s">
        <v>325</v>
      </c>
      <c r="N134" s="332"/>
      <c r="O134" s="41" t="s">
        <v>214</v>
      </c>
      <c r="P134" s="41"/>
      <c r="Q134" s="41" t="s">
        <v>595</v>
      </c>
      <c r="R134" s="41">
        <f t="shared" si="7"/>
        <v>1</v>
      </c>
      <c r="S134" s="68" t="s">
        <v>321</v>
      </c>
      <c r="T134" s="41" t="s">
        <v>344</v>
      </c>
      <c r="U134" s="41">
        <v>1</v>
      </c>
      <c r="V134" s="41" t="s">
        <v>323</v>
      </c>
      <c r="W134" s="41" t="s">
        <v>324</v>
      </c>
      <c r="X134" s="41" t="s">
        <v>325</v>
      </c>
      <c r="Y134" s="248">
        <f t="shared" si="8"/>
        <v>1</v>
      </c>
    </row>
    <row r="135" s="108" customFormat="1" ht="16.5" spans="1:25">
      <c r="A135" s="73">
        <v>134</v>
      </c>
      <c r="B135" s="39" t="s">
        <v>597</v>
      </c>
      <c r="C135" s="34" t="s">
        <v>259</v>
      </c>
      <c r="D135" s="34" t="s">
        <v>598</v>
      </c>
      <c r="E135" s="14" t="s">
        <v>321</v>
      </c>
      <c r="F135" s="26" t="s">
        <v>599</v>
      </c>
      <c r="G135" s="26"/>
      <c r="H135" s="26"/>
      <c r="I135" s="26"/>
      <c r="J135" s="26">
        <v>1</v>
      </c>
      <c r="K135" s="26" t="s">
        <v>323</v>
      </c>
      <c r="L135" s="26" t="s">
        <v>324</v>
      </c>
      <c r="M135" s="26" t="s">
        <v>325</v>
      </c>
      <c r="N135" s="332" t="s">
        <v>600</v>
      </c>
      <c r="O135" s="330" t="s">
        <v>259</v>
      </c>
      <c r="P135" s="330"/>
      <c r="Q135" s="330" t="s">
        <v>598</v>
      </c>
      <c r="R135" s="41">
        <f t="shared" si="7"/>
        <v>1</v>
      </c>
      <c r="S135" s="68" t="s">
        <v>321</v>
      </c>
      <c r="T135" s="41" t="s">
        <v>344</v>
      </c>
      <c r="U135" s="41">
        <v>1</v>
      </c>
      <c r="V135" s="41" t="s">
        <v>323</v>
      </c>
      <c r="W135" s="41" t="s">
        <v>324</v>
      </c>
      <c r="X135" s="41" t="s">
        <v>325</v>
      </c>
      <c r="Y135" s="248">
        <f t="shared" si="8"/>
        <v>1</v>
      </c>
    </row>
    <row r="136" s="108" customFormat="1" ht="16.5" spans="1:25">
      <c r="A136" s="73">
        <v>135</v>
      </c>
      <c r="B136" s="39"/>
      <c r="C136" s="34" t="s">
        <v>260</v>
      </c>
      <c r="D136" s="34" t="s">
        <v>576</v>
      </c>
      <c r="E136" s="14" t="s">
        <v>321</v>
      </c>
      <c r="F136" s="26" t="s">
        <v>601</v>
      </c>
      <c r="G136" s="26"/>
      <c r="H136" s="26"/>
      <c r="I136" s="26"/>
      <c r="J136" s="26">
        <v>2</v>
      </c>
      <c r="K136" s="26" t="s">
        <v>323</v>
      </c>
      <c r="L136" s="26" t="s">
        <v>324</v>
      </c>
      <c r="M136" s="26" t="s">
        <v>325</v>
      </c>
      <c r="N136" s="332"/>
      <c r="O136" s="330" t="s">
        <v>260</v>
      </c>
      <c r="P136" s="330"/>
      <c r="Q136" s="330" t="s">
        <v>576</v>
      </c>
      <c r="R136" s="41">
        <f t="shared" si="7"/>
        <v>1</v>
      </c>
      <c r="S136" s="68" t="s">
        <v>321</v>
      </c>
      <c r="T136" s="41" t="s">
        <v>344</v>
      </c>
      <c r="U136" s="41">
        <v>2</v>
      </c>
      <c r="V136" s="41" t="s">
        <v>323</v>
      </c>
      <c r="W136" s="41" t="s">
        <v>324</v>
      </c>
      <c r="X136" s="41" t="s">
        <v>325</v>
      </c>
      <c r="Y136" s="248">
        <f t="shared" si="8"/>
        <v>1</v>
      </c>
    </row>
    <row r="137" s="108" customFormat="1" ht="16.5" spans="1:25">
      <c r="A137" s="73">
        <v>136</v>
      </c>
      <c r="B137" s="39"/>
      <c r="C137" s="34" t="s">
        <v>206</v>
      </c>
      <c r="D137" s="34" t="s">
        <v>578</v>
      </c>
      <c r="E137" s="14" t="s">
        <v>321</v>
      </c>
      <c r="F137" s="26" t="s">
        <v>579</v>
      </c>
      <c r="G137" s="26"/>
      <c r="H137" s="26"/>
      <c r="I137" s="26"/>
      <c r="J137" s="26">
        <v>2</v>
      </c>
      <c r="K137" s="26" t="s">
        <v>323</v>
      </c>
      <c r="L137" s="26" t="s">
        <v>324</v>
      </c>
      <c r="M137" s="26" t="s">
        <v>325</v>
      </c>
      <c r="N137" s="332"/>
      <c r="O137" s="330" t="s">
        <v>206</v>
      </c>
      <c r="P137" s="330"/>
      <c r="Q137" s="330" t="s">
        <v>578</v>
      </c>
      <c r="R137" s="41">
        <f t="shared" si="7"/>
        <v>1</v>
      </c>
      <c r="S137" s="68" t="s">
        <v>321</v>
      </c>
      <c r="T137" s="41" t="s">
        <v>579</v>
      </c>
      <c r="U137" s="41">
        <v>2</v>
      </c>
      <c r="V137" s="41" t="s">
        <v>323</v>
      </c>
      <c r="W137" s="41" t="s">
        <v>324</v>
      </c>
      <c r="X137" s="41" t="s">
        <v>325</v>
      </c>
      <c r="Y137" s="248">
        <f t="shared" si="8"/>
        <v>1</v>
      </c>
    </row>
    <row r="138" s="108" customFormat="1" ht="16.5" spans="1:25">
      <c r="A138" s="73">
        <v>137</v>
      </c>
      <c r="B138" s="39"/>
      <c r="C138" s="26" t="s">
        <v>207</v>
      </c>
      <c r="D138" s="34" t="s">
        <v>580</v>
      </c>
      <c r="E138" s="14" t="s">
        <v>321</v>
      </c>
      <c r="F138" s="26" t="s">
        <v>581</v>
      </c>
      <c r="G138" s="26"/>
      <c r="H138" s="26"/>
      <c r="I138" s="26"/>
      <c r="J138" s="26">
        <v>2</v>
      </c>
      <c r="K138" s="26" t="s">
        <v>323</v>
      </c>
      <c r="L138" s="26" t="s">
        <v>324</v>
      </c>
      <c r="M138" s="26" t="s">
        <v>325</v>
      </c>
      <c r="N138" s="332"/>
      <c r="O138" s="45" t="s">
        <v>602</v>
      </c>
      <c r="P138" s="45" t="s">
        <v>603</v>
      </c>
      <c r="Q138" s="330" t="s">
        <v>580</v>
      </c>
      <c r="R138" s="41">
        <f t="shared" si="7"/>
        <v>0</v>
      </c>
      <c r="S138" s="68" t="s">
        <v>321</v>
      </c>
      <c r="T138" s="41" t="s">
        <v>344</v>
      </c>
      <c r="U138" s="41">
        <v>2</v>
      </c>
      <c r="V138" s="41" t="s">
        <v>323</v>
      </c>
      <c r="W138" s="41" t="s">
        <v>324</v>
      </c>
      <c r="X138" s="41" t="s">
        <v>325</v>
      </c>
      <c r="Y138" s="248">
        <f t="shared" si="8"/>
        <v>1</v>
      </c>
    </row>
    <row r="139" s="108" customFormat="1" ht="16.5" spans="1:25">
      <c r="A139" s="73">
        <v>138</v>
      </c>
      <c r="B139" s="39"/>
      <c r="C139" s="26" t="s">
        <v>208</v>
      </c>
      <c r="D139" s="34" t="s">
        <v>582</v>
      </c>
      <c r="E139" s="14" t="s">
        <v>321</v>
      </c>
      <c r="F139" s="26" t="s">
        <v>583</v>
      </c>
      <c r="G139" s="26"/>
      <c r="H139" s="26"/>
      <c r="I139" s="26"/>
      <c r="J139" s="26">
        <v>2</v>
      </c>
      <c r="K139" s="26" t="s">
        <v>323</v>
      </c>
      <c r="L139" s="26" t="s">
        <v>324</v>
      </c>
      <c r="M139" s="26" t="s">
        <v>325</v>
      </c>
      <c r="N139" s="332"/>
      <c r="O139" s="45" t="s">
        <v>604</v>
      </c>
      <c r="P139" s="45" t="s">
        <v>603</v>
      </c>
      <c r="Q139" s="330" t="s">
        <v>582</v>
      </c>
      <c r="R139" s="41">
        <f t="shared" si="7"/>
        <v>0</v>
      </c>
      <c r="S139" s="68" t="s">
        <v>321</v>
      </c>
      <c r="T139" s="41" t="s">
        <v>344</v>
      </c>
      <c r="U139" s="41">
        <v>2</v>
      </c>
      <c r="V139" s="41" t="s">
        <v>323</v>
      </c>
      <c r="W139" s="41" t="s">
        <v>324</v>
      </c>
      <c r="X139" s="41" t="s">
        <v>325</v>
      </c>
      <c r="Y139" s="248">
        <f t="shared" si="8"/>
        <v>1</v>
      </c>
    </row>
    <row r="140" s="108" customFormat="1" ht="16.5" spans="1:25">
      <c r="A140" s="73">
        <v>139</v>
      </c>
      <c r="B140" s="39"/>
      <c r="C140" s="26" t="s">
        <v>209</v>
      </c>
      <c r="D140" s="34" t="s">
        <v>584</v>
      </c>
      <c r="E140" s="14" t="s">
        <v>321</v>
      </c>
      <c r="F140" s="26" t="s">
        <v>585</v>
      </c>
      <c r="G140" s="26"/>
      <c r="H140" s="26"/>
      <c r="I140" s="26"/>
      <c r="J140" s="26">
        <v>2</v>
      </c>
      <c r="K140" s="26" t="s">
        <v>323</v>
      </c>
      <c r="L140" s="26" t="s">
        <v>324</v>
      </c>
      <c r="M140" s="26" t="s">
        <v>325</v>
      </c>
      <c r="N140" s="332"/>
      <c r="O140" s="45" t="s">
        <v>605</v>
      </c>
      <c r="P140" s="45" t="s">
        <v>603</v>
      </c>
      <c r="Q140" s="330" t="s">
        <v>584</v>
      </c>
      <c r="R140" s="41">
        <f t="shared" si="7"/>
        <v>0</v>
      </c>
      <c r="S140" s="68" t="s">
        <v>321</v>
      </c>
      <c r="T140" s="41" t="s">
        <v>344</v>
      </c>
      <c r="U140" s="41">
        <v>2</v>
      </c>
      <c r="V140" s="41" t="s">
        <v>323</v>
      </c>
      <c r="W140" s="41" t="s">
        <v>324</v>
      </c>
      <c r="X140" s="41" t="s">
        <v>325</v>
      </c>
      <c r="Y140" s="248">
        <f t="shared" si="8"/>
        <v>1</v>
      </c>
    </row>
    <row r="141" s="108" customFormat="1" ht="16.5" spans="1:25">
      <c r="A141" s="73">
        <v>140</v>
      </c>
      <c r="B141" s="26" t="s">
        <v>606</v>
      </c>
      <c r="C141" s="25" t="s">
        <v>215</v>
      </c>
      <c r="D141" s="25" t="s">
        <v>606</v>
      </c>
      <c r="E141" s="40" t="s">
        <v>321</v>
      </c>
      <c r="F141" s="40" t="s">
        <v>607</v>
      </c>
      <c r="G141" s="26"/>
      <c r="H141" s="26"/>
      <c r="I141" s="26"/>
      <c r="J141" s="26">
        <v>1</v>
      </c>
      <c r="K141" s="26" t="s">
        <v>323</v>
      </c>
      <c r="L141" s="33" t="s">
        <v>608</v>
      </c>
      <c r="M141" s="26" t="s">
        <v>61</v>
      </c>
      <c r="N141" s="109"/>
      <c r="O141" s="109"/>
      <c r="P141" s="248"/>
      <c r="Q141" s="109"/>
      <c r="R141" s="109"/>
      <c r="S141" s="109"/>
      <c r="T141" s="109"/>
      <c r="U141" s="109"/>
      <c r="V141" s="109"/>
      <c r="W141" s="109"/>
      <c r="Y141" s="248"/>
    </row>
    <row r="142" s="108" customFormat="1" ht="16.5" spans="1:25">
      <c r="A142" s="73">
        <v>141</v>
      </c>
      <c r="B142" s="33" t="s">
        <v>609</v>
      </c>
      <c r="C142" s="25" t="s">
        <v>216</v>
      </c>
      <c r="D142" s="25" t="s">
        <v>609</v>
      </c>
      <c r="E142" s="40" t="s">
        <v>321</v>
      </c>
      <c r="F142" s="40" t="s">
        <v>610</v>
      </c>
      <c r="G142" s="33"/>
      <c r="H142" s="33"/>
      <c r="I142" s="33"/>
      <c r="J142" s="33">
        <v>1</v>
      </c>
      <c r="K142" s="26" t="s">
        <v>323</v>
      </c>
      <c r="L142" s="33" t="s">
        <v>608</v>
      </c>
      <c r="M142" s="26" t="s">
        <v>61</v>
      </c>
      <c r="N142" s="109"/>
      <c r="O142" s="109"/>
      <c r="P142" s="248"/>
      <c r="Q142" s="109"/>
      <c r="R142" s="109"/>
      <c r="S142" s="109"/>
      <c r="T142" s="109"/>
      <c r="U142" s="109"/>
      <c r="V142" s="109"/>
      <c r="W142" s="109"/>
      <c r="Y142" s="248"/>
    </row>
  </sheetData>
  <autoFilter xmlns:etc="http://www.wps.cn/officeDocument/2017/etCustomData" ref="A1:Y142" etc:filterBottomFollowUsedRange="0">
    <extLst/>
  </autoFilter>
  <mergeCells count="38">
    <mergeCell ref="B2:B9"/>
    <mergeCell ref="B10:B16"/>
    <mergeCell ref="B17:B24"/>
    <mergeCell ref="B25:B32"/>
    <mergeCell ref="B34:B40"/>
    <mergeCell ref="B41:B47"/>
    <mergeCell ref="B48:B57"/>
    <mergeCell ref="B58:B62"/>
    <mergeCell ref="B63:B73"/>
    <mergeCell ref="B74:B80"/>
    <mergeCell ref="B81:B87"/>
    <mergeCell ref="B88:B105"/>
    <mergeCell ref="B106:B108"/>
    <mergeCell ref="B109:B112"/>
    <mergeCell ref="B113:B115"/>
    <mergeCell ref="B116:B122"/>
    <mergeCell ref="B124:B129"/>
    <mergeCell ref="B130:B134"/>
    <mergeCell ref="B135:B140"/>
    <mergeCell ref="N2:N9"/>
    <mergeCell ref="N10:N16"/>
    <mergeCell ref="N17:N24"/>
    <mergeCell ref="N25:N32"/>
    <mergeCell ref="N34:N40"/>
    <mergeCell ref="N41:N47"/>
    <mergeCell ref="N48:N57"/>
    <mergeCell ref="N59:N62"/>
    <mergeCell ref="N63:N73"/>
    <mergeCell ref="N74:N80"/>
    <mergeCell ref="N81:N87"/>
    <mergeCell ref="N88:N105"/>
    <mergeCell ref="N106:N108"/>
    <mergeCell ref="N109:N112"/>
    <mergeCell ref="N113:N115"/>
    <mergeCell ref="N116:N122"/>
    <mergeCell ref="N124:N129"/>
    <mergeCell ref="N130:N134"/>
    <mergeCell ref="N135:N140"/>
  </mergeCells>
  <conditionalFormatting sqref="C34">
    <cfRule type="duplicateValues" dxfId="0" priority="54"/>
  </conditionalFormatting>
  <conditionalFormatting sqref="O34:P34">
    <cfRule type="duplicateValues" dxfId="0" priority="2"/>
  </conditionalFormatting>
  <conditionalFormatting sqref="C48">
    <cfRule type="duplicateValues" dxfId="0" priority="46"/>
  </conditionalFormatting>
  <conditionalFormatting sqref="C49">
    <cfRule type="duplicateValues" dxfId="0" priority="45"/>
  </conditionalFormatting>
  <conditionalFormatting sqref="C50">
    <cfRule type="duplicateValues" dxfId="0" priority="44"/>
  </conditionalFormatting>
  <conditionalFormatting sqref="C51">
    <cfRule type="duplicateValues" dxfId="0" priority="10"/>
  </conditionalFormatting>
  <conditionalFormatting sqref="C52">
    <cfRule type="duplicateValues" dxfId="0" priority="43"/>
  </conditionalFormatting>
  <conditionalFormatting sqref="C53">
    <cfRule type="duplicateValues" dxfId="0" priority="42"/>
  </conditionalFormatting>
  <conditionalFormatting sqref="C54">
    <cfRule type="duplicateValues" dxfId="0" priority="41"/>
  </conditionalFormatting>
  <conditionalFormatting sqref="C55">
    <cfRule type="duplicateValues" dxfId="0" priority="40"/>
  </conditionalFormatting>
  <conditionalFormatting sqref="C56">
    <cfRule type="duplicateValues" dxfId="0" priority="39"/>
  </conditionalFormatting>
  <conditionalFormatting sqref="C57">
    <cfRule type="duplicateValues" dxfId="0" priority="38"/>
  </conditionalFormatting>
  <conditionalFormatting sqref="C58">
    <cfRule type="duplicateValues" dxfId="0" priority="9"/>
  </conditionalFormatting>
  <conditionalFormatting sqref="D58">
    <cfRule type="duplicateValues" dxfId="0" priority="8"/>
  </conditionalFormatting>
  <conditionalFormatting sqref="C59">
    <cfRule type="duplicateValues" dxfId="0" priority="29"/>
  </conditionalFormatting>
  <conditionalFormatting sqref="C60">
    <cfRule type="duplicateValues" dxfId="0" priority="28"/>
  </conditionalFormatting>
  <conditionalFormatting sqref="C61">
    <cfRule type="duplicateValues" dxfId="0" priority="27"/>
  </conditionalFormatting>
  <conditionalFormatting sqref="C62">
    <cfRule type="duplicateValues" dxfId="0" priority="26"/>
  </conditionalFormatting>
  <conditionalFormatting sqref="A2:A142">
    <cfRule type="duplicateValues" dxfId="0" priority="755"/>
  </conditionalFormatting>
  <conditionalFormatting sqref="C10:C16">
    <cfRule type="duplicateValues" dxfId="0" priority="50"/>
  </conditionalFormatting>
  <conditionalFormatting sqref="C25:C40">
    <cfRule type="duplicateValues" dxfId="0" priority="52"/>
  </conditionalFormatting>
  <conditionalFormatting sqref="C37:C38">
    <cfRule type="duplicateValues" dxfId="0" priority="53"/>
  </conditionalFormatting>
  <conditionalFormatting sqref="D$1:D$1048576">
    <cfRule type="duplicateValues" dxfId="0" priority="7"/>
  </conditionalFormatting>
  <conditionalFormatting sqref="C1:C9 C17:C40 C74:C105 C109:C112 C116:C140 C143:C1048576">
    <cfRule type="duplicateValues" dxfId="0" priority="51"/>
  </conditionalFormatting>
  <conditionalFormatting sqref="C1:C50 C52:C57 C59:C1048576">
    <cfRule type="duplicateValues" dxfId="0" priority="13"/>
  </conditionalFormatting>
  <conditionalFormatting sqref="F1:F50 F52:F57 F59:F1048576">
    <cfRule type="duplicateValues" dxfId="0" priority="12"/>
  </conditionalFormatting>
  <conditionalFormatting sqref="C25:C33 C35:C36 C39:C40">
    <cfRule type="duplicateValues" dxfId="0" priority="55"/>
  </conditionalFormatting>
  <conditionalFormatting sqref="O25:P32">
    <cfRule type="duplicateValues" dxfId="0" priority="5"/>
  </conditionalFormatting>
  <conditionalFormatting sqref="O33:P33 O35:P36 O39:P40">
    <cfRule type="duplicateValues" dxfId="0" priority="4"/>
  </conditionalFormatting>
  <conditionalFormatting sqref="O33:P40">
    <cfRule type="duplicateValues" dxfId="0" priority="3"/>
  </conditionalFormatting>
  <conditionalFormatting sqref="O37:P38">
    <cfRule type="duplicateValues" dxfId="0" priority="1"/>
  </conditionalFormatting>
  <conditionalFormatting sqref="C48:C50 C52:C57 C59:C62">
    <cfRule type="duplicateValues" dxfId="0" priority="24"/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13"/>
  <sheetViews>
    <sheetView zoomScale="60" zoomScaleNormal="60" zoomScaleSheetLayoutView="55" topLeftCell="A94" workbookViewId="0">
      <selection activeCell="D110" sqref="D110"/>
    </sheetView>
  </sheetViews>
  <sheetFormatPr defaultColWidth="9" defaultRowHeight="14"/>
  <cols>
    <col min="1" max="1" width="18.8916666666667" style="248" customWidth="1"/>
    <col min="2" max="2" width="26.4416666666667" style="249" customWidth="1"/>
    <col min="3" max="3" width="34.5583333333333" style="249" customWidth="1"/>
    <col min="4" max="4" width="44.225" style="248" customWidth="1"/>
    <col min="5" max="5" width="55.225" style="249" customWidth="1"/>
    <col min="6" max="6" width="27.8916666666667" style="248" customWidth="1"/>
    <col min="7" max="7" width="15.1083333333333" style="248" customWidth="1"/>
    <col min="8" max="8" width="9" style="249" customWidth="1"/>
    <col min="9" max="10" width="8.89166666666667" style="249"/>
    <col min="11" max="11" width="10.5583333333333" style="248" customWidth="1"/>
    <col min="12" max="12" width="8.89166666666667" style="249"/>
    <col min="13" max="13" width="29.225" style="249" customWidth="1"/>
    <col min="14" max="14" width="26.6666666666667" style="249" customWidth="1"/>
    <col min="15" max="18" width="9" style="98"/>
  </cols>
  <sheetData>
    <row r="1" ht="16.5" spans="1:14">
      <c r="A1" s="250" t="s">
        <v>2</v>
      </c>
      <c r="B1" s="251" t="s">
        <v>3</v>
      </c>
      <c r="C1" s="251" t="s">
        <v>611</v>
      </c>
      <c r="D1" s="252" t="s">
        <v>279</v>
      </c>
      <c r="E1" s="253" t="s">
        <v>612</v>
      </c>
      <c r="F1" s="252" t="s">
        <v>613</v>
      </c>
      <c r="G1" s="252" t="s">
        <v>614</v>
      </c>
      <c r="H1" s="253"/>
      <c r="I1" s="253"/>
      <c r="J1" s="253" t="s">
        <v>615</v>
      </c>
      <c r="K1" s="252" t="s">
        <v>616</v>
      </c>
      <c r="L1" s="253" t="s">
        <v>66</v>
      </c>
      <c r="M1" s="253" t="s">
        <v>617</v>
      </c>
      <c r="N1" s="253" t="s">
        <v>315</v>
      </c>
    </row>
    <row r="2" ht="16.5" spans="1:14">
      <c r="A2" s="14">
        <v>6608491523</v>
      </c>
      <c r="B2" s="15" t="s">
        <v>13</v>
      </c>
      <c r="C2" s="193" t="s">
        <v>319</v>
      </c>
      <c r="D2" s="207" t="s">
        <v>73</v>
      </c>
      <c r="E2" s="26" t="s">
        <v>320</v>
      </c>
      <c r="F2" s="27" t="s">
        <v>321</v>
      </c>
      <c r="G2" s="27" t="s">
        <v>322</v>
      </c>
      <c r="H2" s="27"/>
      <c r="I2" s="27"/>
      <c r="J2" s="208"/>
      <c r="K2" s="27">
        <v>1</v>
      </c>
      <c r="L2" s="27" t="s">
        <v>323</v>
      </c>
      <c r="M2" s="27" t="s">
        <v>324</v>
      </c>
      <c r="N2" s="73" t="s">
        <v>325</v>
      </c>
    </row>
    <row r="3" ht="16.5" spans="1:14">
      <c r="A3" s="14">
        <v>6608491523</v>
      </c>
      <c r="B3" s="15" t="s">
        <v>13</v>
      </c>
      <c r="C3" s="195"/>
      <c r="D3" s="207" t="s">
        <v>74</v>
      </c>
      <c r="E3" s="26" t="s">
        <v>326</v>
      </c>
      <c r="F3" s="27" t="s">
        <v>321</v>
      </c>
      <c r="G3" s="27" t="s">
        <v>327</v>
      </c>
      <c r="H3" s="27"/>
      <c r="I3" s="27"/>
      <c r="J3" s="208"/>
      <c r="K3" s="27">
        <v>2</v>
      </c>
      <c r="L3" s="27" t="s">
        <v>323</v>
      </c>
      <c r="M3" s="27" t="s">
        <v>324</v>
      </c>
      <c r="N3" s="73" t="s">
        <v>325</v>
      </c>
    </row>
    <row r="4" ht="16.5" spans="1:14">
      <c r="A4" s="14">
        <v>6608491523</v>
      </c>
      <c r="B4" s="15" t="s">
        <v>13</v>
      </c>
      <c r="C4" s="195"/>
      <c r="D4" s="207" t="s">
        <v>75</v>
      </c>
      <c r="E4" s="14" t="s">
        <v>328</v>
      </c>
      <c r="F4" s="27" t="s">
        <v>321</v>
      </c>
      <c r="G4" s="27" t="s">
        <v>329</v>
      </c>
      <c r="H4" s="27"/>
      <c r="I4" s="27"/>
      <c r="J4" s="208"/>
      <c r="K4" s="27">
        <v>2</v>
      </c>
      <c r="L4" s="27" t="s">
        <v>323</v>
      </c>
      <c r="M4" s="27" t="s">
        <v>324</v>
      </c>
      <c r="N4" s="73" t="s">
        <v>325</v>
      </c>
    </row>
    <row r="5" ht="16.5" spans="1:14">
      <c r="A5" s="14">
        <v>6608491523</v>
      </c>
      <c r="B5" s="15" t="s">
        <v>13</v>
      </c>
      <c r="C5" s="195"/>
      <c r="D5" s="207" t="s">
        <v>76</v>
      </c>
      <c r="E5" s="45" t="s">
        <v>331</v>
      </c>
      <c r="F5" s="27" t="s">
        <v>321</v>
      </c>
      <c r="G5" s="27" t="s">
        <v>332</v>
      </c>
      <c r="H5" s="27"/>
      <c r="I5" s="27"/>
      <c r="J5" s="208"/>
      <c r="K5" s="27">
        <v>2</v>
      </c>
      <c r="L5" s="27" t="s">
        <v>323</v>
      </c>
      <c r="M5" s="27" t="s">
        <v>324</v>
      </c>
      <c r="N5" s="73" t="s">
        <v>325</v>
      </c>
    </row>
    <row r="6" ht="16.5" spans="1:14">
      <c r="A6" s="14">
        <v>6608491523</v>
      </c>
      <c r="B6" s="15" t="s">
        <v>13</v>
      </c>
      <c r="C6" s="195"/>
      <c r="D6" s="207" t="s">
        <v>77</v>
      </c>
      <c r="E6" s="26" t="s">
        <v>333</v>
      </c>
      <c r="F6" s="27" t="s">
        <v>321</v>
      </c>
      <c r="G6" s="27" t="s">
        <v>334</v>
      </c>
      <c r="H6" s="27"/>
      <c r="I6" s="27"/>
      <c r="J6" s="208"/>
      <c r="K6" s="27">
        <v>2</v>
      </c>
      <c r="L6" s="27" t="s">
        <v>323</v>
      </c>
      <c r="M6" s="27" t="s">
        <v>324</v>
      </c>
      <c r="N6" s="73" t="s">
        <v>325</v>
      </c>
    </row>
    <row r="7" ht="16.5" spans="1:14">
      <c r="A7" s="14">
        <v>6608491523</v>
      </c>
      <c r="B7" s="15" t="s">
        <v>13</v>
      </c>
      <c r="C7" s="195"/>
      <c r="D7" s="207" t="s">
        <v>78</v>
      </c>
      <c r="E7" s="26" t="s">
        <v>335</v>
      </c>
      <c r="F7" s="27" t="s">
        <v>321</v>
      </c>
      <c r="G7" s="27" t="s">
        <v>336</v>
      </c>
      <c r="H7" s="27"/>
      <c r="I7" s="27"/>
      <c r="J7" s="208"/>
      <c r="K7" s="27">
        <v>2</v>
      </c>
      <c r="L7" s="27" t="s">
        <v>323</v>
      </c>
      <c r="M7" s="27" t="s">
        <v>324</v>
      </c>
      <c r="N7" s="73" t="s">
        <v>325</v>
      </c>
    </row>
    <row r="8" ht="16.5" spans="1:14">
      <c r="A8" s="14">
        <v>6608491523</v>
      </c>
      <c r="B8" s="15" t="s">
        <v>13</v>
      </c>
      <c r="C8" s="195"/>
      <c r="D8" s="207" t="s">
        <v>79</v>
      </c>
      <c r="E8" s="26" t="s">
        <v>337</v>
      </c>
      <c r="F8" s="27" t="s">
        <v>321</v>
      </c>
      <c r="G8" s="27" t="s">
        <v>338</v>
      </c>
      <c r="H8" s="27"/>
      <c r="I8" s="27"/>
      <c r="J8" s="208"/>
      <c r="K8" s="27">
        <v>2</v>
      </c>
      <c r="L8" s="27" t="s">
        <v>323</v>
      </c>
      <c r="M8" s="27" t="s">
        <v>324</v>
      </c>
      <c r="N8" s="73" t="s">
        <v>325</v>
      </c>
    </row>
    <row r="9" ht="16.5" spans="1:14">
      <c r="A9" s="14">
        <v>6608491523</v>
      </c>
      <c r="B9" s="15" t="s">
        <v>13</v>
      </c>
      <c r="C9" s="196"/>
      <c r="D9" s="207" t="s">
        <v>80</v>
      </c>
      <c r="E9" s="26" t="s">
        <v>339</v>
      </c>
      <c r="F9" s="27" t="s">
        <v>321</v>
      </c>
      <c r="G9" s="27" t="s">
        <v>340</v>
      </c>
      <c r="H9" s="27"/>
      <c r="I9" s="27"/>
      <c r="J9" s="208"/>
      <c r="K9" s="27">
        <v>2</v>
      </c>
      <c r="L9" s="27" t="s">
        <v>323</v>
      </c>
      <c r="M9" s="27" t="s">
        <v>324</v>
      </c>
      <c r="N9" s="73" t="s">
        <v>325</v>
      </c>
    </row>
    <row r="10" ht="15.6" customHeight="1" spans="1:14">
      <c r="A10" s="14">
        <v>6608491523</v>
      </c>
      <c r="B10" s="15" t="s">
        <v>13</v>
      </c>
      <c r="C10" s="199" t="s">
        <v>341</v>
      </c>
      <c r="D10" s="197" t="s">
        <v>81</v>
      </c>
      <c r="E10" s="73" t="s">
        <v>342</v>
      </c>
      <c r="F10" s="27" t="s">
        <v>321</v>
      </c>
      <c r="G10" s="137" t="s">
        <v>343</v>
      </c>
      <c r="H10" s="197"/>
      <c r="I10" s="137"/>
      <c r="J10" s="73"/>
      <c r="K10" s="73">
        <v>2</v>
      </c>
      <c r="L10" s="88" t="s">
        <v>323</v>
      </c>
      <c r="M10" s="27" t="s">
        <v>324</v>
      </c>
      <c r="N10" s="73" t="s">
        <v>325</v>
      </c>
    </row>
    <row r="11" ht="16.5" spans="1:14">
      <c r="A11" s="14">
        <v>6608491523</v>
      </c>
      <c r="B11" s="15" t="s">
        <v>13</v>
      </c>
      <c r="C11" s="209"/>
      <c r="D11" s="197" t="s">
        <v>82</v>
      </c>
      <c r="E11" s="73" t="s">
        <v>345</v>
      </c>
      <c r="F11" s="27" t="s">
        <v>321</v>
      </c>
      <c r="G11" s="137" t="s">
        <v>346</v>
      </c>
      <c r="H11" s="197"/>
      <c r="I11" s="137"/>
      <c r="J11" s="73"/>
      <c r="K11" s="73">
        <v>1</v>
      </c>
      <c r="L11" s="88" t="s">
        <v>323</v>
      </c>
      <c r="M11" s="27" t="s">
        <v>324</v>
      </c>
      <c r="N11" s="73" t="s">
        <v>325</v>
      </c>
    </row>
    <row r="12" ht="16.5" spans="1:14">
      <c r="A12" s="14">
        <v>6608491523</v>
      </c>
      <c r="B12" s="15" t="s">
        <v>13</v>
      </c>
      <c r="C12" s="209"/>
      <c r="D12" s="197" t="s">
        <v>83</v>
      </c>
      <c r="E12" s="73" t="s">
        <v>347</v>
      </c>
      <c r="F12" s="27" t="s">
        <v>321</v>
      </c>
      <c r="G12" s="137" t="s">
        <v>348</v>
      </c>
      <c r="H12" s="197"/>
      <c r="I12" s="137"/>
      <c r="J12" s="73"/>
      <c r="K12" s="73">
        <v>2</v>
      </c>
      <c r="L12" s="88" t="s">
        <v>323</v>
      </c>
      <c r="M12" s="27" t="s">
        <v>324</v>
      </c>
      <c r="N12" s="73" t="s">
        <v>325</v>
      </c>
    </row>
    <row r="13" ht="16.5" spans="1:14">
      <c r="A13" s="14">
        <v>6608491523</v>
      </c>
      <c r="B13" s="15" t="s">
        <v>13</v>
      </c>
      <c r="C13" s="209"/>
      <c r="D13" s="197" t="s">
        <v>84</v>
      </c>
      <c r="E13" s="73" t="s">
        <v>349</v>
      </c>
      <c r="F13" s="27" t="s">
        <v>321</v>
      </c>
      <c r="G13" s="137" t="s">
        <v>350</v>
      </c>
      <c r="H13" s="197"/>
      <c r="I13" s="137"/>
      <c r="J13" s="73"/>
      <c r="K13" s="73">
        <v>2</v>
      </c>
      <c r="L13" s="88" t="s">
        <v>323</v>
      </c>
      <c r="M13" s="27" t="s">
        <v>324</v>
      </c>
      <c r="N13" s="73" t="s">
        <v>325</v>
      </c>
    </row>
    <row r="14" ht="16.5" spans="1:14">
      <c r="A14" s="14">
        <v>6608491523</v>
      </c>
      <c r="B14" s="15" t="s">
        <v>13</v>
      </c>
      <c r="C14" s="209"/>
      <c r="D14" s="197" t="s">
        <v>85</v>
      </c>
      <c r="E14" s="73" t="s">
        <v>351</v>
      </c>
      <c r="F14" s="27" t="s">
        <v>321</v>
      </c>
      <c r="G14" s="137" t="s">
        <v>352</v>
      </c>
      <c r="H14" s="197"/>
      <c r="I14" s="137"/>
      <c r="J14" s="73"/>
      <c r="K14" s="73">
        <v>4</v>
      </c>
      <c r="L14" s="88" t="s">
        <v>323</v>
      </c>
      <c r="M14" s="27" t="s">
        <v>324</v>
      </c>
      <c r="N14" s="73" t="s">
        <v>325</v>
      </c>
    </row>
    <row r="15" ht="16.5" spans="1:14">
      <c r="A15" s="14">
        <v>6608491523</v>
      </c>
      <c r="B15" s="15" t="s">
        <v>13</v>
      </c>
      <c r="C15" s="209"/>
      <c r="D15" s="197" t="s">
        <v>86</v>
      </c>
      <c r="E15" s="73" t="s">
        <v>355</v>
      </c>
      <c r="F15" s="27" t="s">
        <v>321</v>
      </c>
      <c r="G15" s="137" t="s">
        <v>356</v>
      </c>
      <c r="H15" s="197"/>
      <c r="I15" s="137"/>
      <c r="J15" s="73"/>
      <c r="K15" s="73">
        <v>2</v>
      </c>
      <c r="L15" s="88" t="s">
        <v>323</v>
      </c>
      <c r="M15" s="27" t="s">
        <v>324</v>
      </c>
      <c r="N15" s="73" t="s">
        <v>325</v>
      </c>
    </row>
    <row r="16" ht="16.5" spans="1:14">
      <c r="A16" s="14">
        <v>6608491523</v>
      </c>
      <c r="B16" s="15" t="s">
        <v>13</v>
      </c>
      <c r="C16" s="209"/>
      <c r="D16" s="197" t="s">
        <v>87</v>
      </c>
      <c r="E16" s="73" t="s">
        <v>357</v>
      </c>
      <c r="F16" s="27" t="s">
        <v>321</v>
      </c>
      <c r="G16" s="137" t="s">
        <v>358</v>
      </c>
      <c r="H16" s="197"/>
      <c r="I16" s="137"/>
      <c r="J16" s="73"/>
      <c r="K16" s="73">
        <v>2</v>
      </c>
      <c r="L16" s="88" t="s">
        <v>323</v>
      </c>
      <c r="M16" s="27" t="s">
        <v>324</v>
      </c>
      <c r="N16" s="73" t="s">
        <v>325</v>
      </c>
    </row>
    <row r="17" ht="16.5" spans="1:14">
      <c r="A17" s="14">
        <v>6608491523</v>
      </c>
      <c r="B17" s="15" t="s">
        <v>13</v>
      </c>
      <c r="C17" s="245"/>
      <c r="D17" s="197" t="s">
        <v>88</v>
      </c>
      <c r="E17" s="73" t="s">
        <v>618</v>
      </c>
      <c r="F17" s="200" t="s">
        <v>321</v>
      </c>
      <c r="G17" s="27" t="s">
        <v>619</v>
      </c>
      <c r="H17" s="197"/>
      <c r="I17" s="27"/>
      <c r="J17" s="73"/>
      <c r="K17" s="73">
        <v>2</v>
      </c>
      <c r="L17" s="88" t="s">
        <v>323</v>
      </c>
      <c r="M17" s="73" t="s">
        <v>620</v>
      </c>
      <c r="N17" s="40" t="s">
        <v>61</v>
      </c>
    </row>
    <row r="18" ht="16.5" spans="1:14">
      <c r="A18" s="14">
        <v>6608491523</v>
      </c>
      <c r="B18" s="15" t="s">
        <v>13</v>
      </c>
      <c r="C18" s="70"/>
      <c r="D18" s="150" t="s">
        <v>89</v>
      </c>
      <c r="E18" s="149" t="s">
        <v>621</v>
      </c>
      <c r="F18" s="40" t="s">
        <v>321</v>
      </c>
      <c r="G18" s="137" t="s">
        <v>622</v>
      </c>
      <c r="H18" s="150"/>
      <c r="I18" s="137"/>
      <c r="J18" s="73"/>
      <c r="K18" s="82">
        <v>1.59</v>
      </c>
      <c r="L18" s="88" t="s">
        <v>623</v>
      </c>
      <c r="M18" s="146" t="s">
        <v>624</v>
      </c>
      <c r="N18" s="40" t="s">
        <v>61</v>
      </c>
    </row>
    <row r="19" ht="16.5" spans="1:14">
      <c r="A19" s="14">
        <v>6608491523</v>
      </c>
      <c r="B19" s="15" t="s">
        <v>13</v>
      </c>
      <c r="C19" s="70"/>
      <c r="D19" s="100" t="s">
        <v>90</v>
      </c>
      <c r="E19" s="57" t="s">
        <v>625</v>
      </c>
      <c r="F19" s="27" t="s">
        <v>321</v>
      </c>
      <c r="G19" s="58" t="s">
        <v>626</v>
      </c>
      <c r="H19" s="100"/>
      <c r="I19" s="58"/>
      <c r="J19" s="27"/>
      <c r="K19" s="59">
        <v>1.15</v>
      </c>
      <c r="L19" s="58" t="s">
        <v>623</v>
      </c>
      <c r="M19" s="60" t="s">
        <v>627</v>
      </c>
      <c r="N19" s="40" t="s">
        <v>61</v>
      </c>
    </row>
    <row r="20" ht="16.5" spans="1:14">
      <c r="A20" s="14">
        <v>6608491523</v>
      </c>
      <c r="B20" s="15" t="s">
        <v>13</v>
      </c>
      <c r="C20" s="225"/>
      <c r="D20" s="67" t="s">
        <v>91</v>
      </c>
      <c r="E20" s="67" t="s">
        <v>628</v>
      </c>
      <c r="F20" s="67" t="s">
        <v>321</v>
      </c>
      <c r="G20" s="67" t="s">
        <v>629</v>
      </c>
      <c r="H20" s="67"/>
      <c r="I20" s="67"/>
      <c r="J20" s="69"/>
      <c r="K20" s="69">
        <v>4.6</v>
      </c>
      <c r="L20" s="69" t="s">
        <v>623</v>
      </c>
      <c r="M20" s="14" t="s">
        <v>630</v>
      </c>
      <c r="N20" s="40" t="s">
        <v>61</v>
      </c>
    </row>
    <row r="21" ht="16.5" spans="1:14">
      <c r="A21" s="14">
        <v>6608491523</v>
      </c>
      <c r="B21" s="15" t="s">
        <v>13</v>
      </c>
      <c r="C21" s="247"/>
      <c r="D21" s="76" t="s">
        <v>92</v>
      </c>
      <c r="E21" s="72" t="s">
        <v>631</v>
      </c>
      <c r="F21" s="14" t="s">
        <v>321</v>
      </c>
      <c r="G21" s="14" t="s">
        <v>632</v>
      </c>
      <c r="H21" s="76"/>
      <c r="I21" s="14"/>
      <c r="J21" s="49"/>
      <c r="K21" s="27">
        <v>1</v>
      </c>
      <c r="L21" s="27" t="s">
        <v>323</v>
      </c>
      <c r="M21" s="77" t="s">
        <v>633</v>
      </c>
      <c r="N21" s="42" t="s">
        <v>61</v>
      </c>
    </row>
    <row r="22" ht="16.5" spans="1:14">
      <c r="A22" s="14">
        <v>6608491523</v>
      </c>
      <c r="B22" s="15" t="s">
        <v>13</v>
      </c>
      <c r="C22" s="225"/>
      <c r="D22" s="14" t="s">
        <v>93</v>
      </c>
      <c r="E22" s="14" t="s">
        <v>634</v>
      </c>
      <c r="F22" s="14" t="s">
        <v>321</v>
      </c>
      <c r="G22" s="14" t="s">
        <v>635</v>
      </c>
      <c r="H22" s="14"/>
      <c r="I22" s="14"/>
      <c r="J22" s="49"/>
      <c r="K22" s="27">
        <v>1</v>
      </c>
      <c r="L22" s="27" t="s">
        <v>323</v>
      </c>
      <c r="M22" s="158" t="s">
        <v>636</v>
      </c>
      <c r="N22" s="42" t="s">
        <v>61</v>
      </c>
    </row>
    <row r="23" ht="16.5" spans="1:14">
      <c r="A23" s="14">
        <v>6608491523</v>
      </c>
      <c r="B23" s="15" t="s">
        <v>13</v>
      </c>
      <c r="C23" s="225"/>
      <c r="D23" s="80" t="s">
        <v>94</v>
      </c>
      <c r="E23" s="80" t="s">
        <v>637</v>
      </c>
      <c r="F23" s="80" t="s">
        <v>321</v>
      </c>
      <c r="G23" s="80" t="s">
        <v>638</v>
      </c>
      <c r="H23" s="80"/>
      <c r="I23" s="80"/>
      <c r="J23" s="79"/>
      <c r="K23" s="31">
        <v>2</v>
      </c>
      <c r="L23" s="31" t="s">
        <v>323</v>
      </c>
      <c r="M23" s="24" t="s">
        <v>571</v>
      </c>
      <c r="N23" s="42" t="s">
        <v>61</v>
      </c>
    </row>
    <row r="24" ht="16.5" spans="1:14">
      <c r="A24" s="14">
        <v>6608491523</v>
      </c>
      <c r="B24" s="15" t="s">
        <v>13</v>
      </c>
      <c r="C24" s="225"/>
      <c r="D24" s="167" t="s">
        <v>95</v>
      </c>
      <c r="E24" s="167" t="s">
        <v>637</v>
      </c>
      <c r="F24" s="68" t="s">
        <v>321</v>
      </c>
      <c r="G24" s="80" t="s">
        <v>639</v>
      </c>
      <c r="H24" s="167"/>
      <c r="I24" s="80"/>
      <c r="J24" s="79"/>
      <c r="K24" s="31">
        <v>4</v>
      </c>
      <c r="L24" s="31" t="s">
        <v>323</v>
      </c>
      <c r="M24" s="24" t="s">
        <v>571</v>
      </c>
      <c r="N24" s="42" t="s">
        <v>61</v>
      </c>
    </row>
    <row r="25" ht="16.5" spans="1:14">
      <c r="A25" s="14">
        <v>6608491523</v>
      </c>
      <c r="B25" s="15" t="s">
        <v>13</v>
      </c>
      <c r="C25" s="27"/>
      <c r="D25" s="167" t="s">
        <v>96</v>
      </c>
      <c r="E25" s="167" t="s">
        <v>640</v>
      </c>
      <c r="F25" s="167" t="s">
        <v>321</v>
      </c>
      <c r="G25" s="68" t="s">
        <v>641</v>
      </c>
      <c r="H25" s="167"/>
      <c r="I25" s="68"/>
      <c r="J25" s="168"/>
      <c r="K25" s="169">
        <v>6</v>
      </c>
      <c r="L25" s="170" t="s">
        <v>323</v>
      </c>
      <c r="M25" s="71" t="s">
        <v>642</v>
      </c>
      <c r="N25" s="42" t="s">
        <v>61</v>
      </c>
    </row>
    <row r="26" ht="16.5" spans="1:14">
      <c r="A26" s="14">
        <v>6608491523</v>
      </c>
      <c r="B26" s="15" t="s">
        <v>13</v>
      </c>
      <c r="C26" s="225"/>
      <c r="D26" s="168" t="s">
        <v>97</v>
      </c>
      <c r="E26" s="168" t="s">
        <v>643</v>
      </c>
      <c r="F26" s="168" t="s">
        <v>321</v>
      </c>
      <c r="G26" s="168">
        <v>70002326</v>
      </c>
      <c r="H26" s="168"/>
      <c r="I26" s="168"/>
      <c r="J26" s="168"/>
      <c r="K26" s="168">
        <v>1</v>
      </c>
      <c r="L26" s="170" t="s">
        <v>323</v>
      </c>
      <c r="M26" s="168" t="s">
        <v>644</v>
      </c>
      <c r="N26" s="40"/>
    </row>
    <row r="27" ht="16.5" spans="1:14">
      <c r="A27" s="14">
        <v>6608491524</v>
      </c>
      <c r="B27" s="15" t="s">
        <v>13</v>
      </c>
      <c r="C27" s="162" t="s">
        <v>359</v>
      </c>
      <c r="D27" s="143" t="s">
        <v>98</v>
      </c>
      <c r="E27" s="14" t="s">
        <v>360</v>
      </c>
      <c r="F27" s="27" t="s">
        <v>321</v>
      </c>
      <c r="G27" s="231" t="s">
        <v>361</v>
      </c>
      <c r="H27" s="31"/>
      <c r="I27" s="31"/>
      <c r="J27" s="232"/>
      <c r="K27" s="31">
        <v>1</v>
      </c>
      <c r="L27" s="31" t="s">
        <v>323</v>
      </c>
      <c r="M27" s="31" t="s">
        <v>324</v>
      </c>
      <c r="N27" s="73" t="s">
        <v>325</v>
      </c>
    </row>
    <row r="28" ht="16.5" spans="1:14">
      <c r="A28" s="14">
        <v>6608491524</v>
      </c>
      <c r="B28" s="15" t="s">
        <v>13</v>
      </c>
      <c r="C28" s="164"/>
      <c r="D28" s="143" t="s">
        <v>99</v>
      </c>
      <c r="E28" s="14" t="s">
        <v>362</v>
      </c>
      <c r="F28" s="27" t="s">
        <v>321</v>
      </c>
      <c r="G28" s="231" t="s">
        <v>363</v>
      </c>
      <c r="H28" s="31"/>
      <c r="I28" s="31"/>
      <c r="J28" s="232"/>
      <c r="K28" s="31">
        <v>2</v>
      </c>
      <c r="L28" s="31" t="s">
        <v>323</v>
      </c>
      <c r="M28" s="31" t="s">
        <v>324</v>
      </c>
      <c r="N28" s="73" t="s">
        <v>325</v>
      </c>
    </row>
    <row r="29" ht="16.5" spans="1:14">
      <c r="A29" s="14">
        <v>6608491524</v>
      </c>
      <c r="B29" s="15" t="s">
        <v>13</v>
      </c>
      <c r="C29" s="164"/>
      <c r="D29" s="143" t="s">
        <v>75</v>
      </c>
      <c r="E29" s="14" t="s">
        <v>328</v>
      </c>
      <c r="F29" s="27" t="s">
        <v>321</v>
      </c>
      <c r="G29" s="231" t="s">
        <v>329</v>
      </c>
      <c r="H29" s="31"/>
      <c r="I29" s="31"/>
      <c r="J29" s="232"/>
      <c r="K29" s="31">
        <v>2</v>
      </c>
      <c r="L29" s="31" t="s">
        <v>323</v>
      </c>
      <c r="M29" s="31" t="s">
        <v>324</v>
      </c>
      <c r="N29" s="73" t="s">
        <v>325</v>
      </c>
    </row>
    <row r="30" ht="16.5" spans="1:14">
      <c r="A30" s="14">
        <v>6608491524</v>
      </c>
      <c r="B30" s="15" t="s">
        <v>13</v>
      </c>
      <c r="C30" s="164"/>
      <c r="D30" s="143" t="s">
        <v>76</v>
      </c>
      <c r="E30" s="26" t="s">
        <v>331</v>
      </c>
      <c r="F30" s="27" t="s">
        <v>321</v>
      </c>
      <c r="G30" s="231" t="s">
        <v>332</v>
      </c>
      <c r="H30" s="31"/>
      <c r="I30" s="31"/>
      <c r="J30" s="232"/>
      <c r="K30" s="31">
        <v>2</v>
      </c>
      <c r="L30" s="31" t="s">
        <v>323</v>
      </c>
      <c r="M30" s="31" t="s">
        <v>324</v>
      </c>
      <c r="N30" s="73" t="s">
        <v>325</v>
      </c>
    </row>
    <row r="31" ht="16.5" spans="1:14">
      <c r="A31" s="14">
        <v>6608491524</v>
      </c>
      <c r="B31" s="15" t="s">
        <v>13</v>
      </c>
      <c r="C31" s="164"/>
      <c r="D31" s="143" t="s">
        <v>100</v>
      </c>
      <c r="E31" s="14" t="s">
        <v>369</v>
      </c>
      <c r="F31" s="27" t="s">
        <v>321</v>
      </c>
      <c r="G31" s="231" t="s">
        <v>370</v>
      </c>
      <c r="H31" s="31"/>
      <c r="I31" s="31"/>
      <c r="J31" s="232"/>
      <c r="K31" s="31">
        <v>2</v>
      </c>
      <c r="L31" s="31" t="s">
        <v>323</v>
      </c>
      <c r="M31" s="31" t="s">
        <v>324</v>
      </c>
      <c r="N31" s="73" t="s">
        <v>325</v>
      </c>
    </row>
    <row r="32" ht="16.5" spans="1:14">
      <c r="A32" s="14">
        <v>6608491524</v>
      </c>
      <c r="B32" s="15" t="s">
        <v>13</v>
      </c>
      <c r="C32" s="164"/>
      <c r="D32" s="143" t="s">
        <v>78</v>
      </c>
      <c r="E32" s="14" t="s">
        <v>371</v>
      </c>
      <c r="F32" s="27" t="s">
        <v>321</v>
      </c>
      <c r="G32" s="231" t="s">
        <v>336</v>
      </c>
      <c r="H32" s="31"/>
      <c r="I32" s="31"/>
      <c r="J32" s="232"/>
      <c r="K32" s="31">
        <v>2</v>
      </c>
      <c r="L32" s="31" t="s">
        <v>323</v>
      </c>
      <c r="M32" s="31" t="s">
        <v>324</v>
      </c>
      <c r="N32" s="73" t="s">
        <v>325</v>
      </c>
    </row>
    <row r="33" ht="16.5" spans="1:14">
      <c r="A33" s="14">
        <v>6608491524</v>
      </c>
      <c r="B33" s="15" t="s">
        <v>13</v>
      </c>
      <c r="C33" s="164"/>
      <c r="D33" s="143" t="s">
        <v>79</v>
      </c>
      <c r="E33" s="14" t="s">
        <v>373</v>
      </c>
      <c r="F33" s="27" t="s">
        <v>321</v>
      </c>
      <c r="G33" s="231" t="s">
        <v>338</v>
      </c>
      <c r="H33" s="31"/>
      <c r="I33" s="31"/>
      <c r="J33" s="232"/>
      <c r="K33" s="31">
        <v>2</v>
      </c>
      <c r="L33" s="31" t="s">
        <v>323</v>
      </c>
      <c r="M33" s="31" t="s">
        <v>324</v>
      </c>
      <c r="N33" s="73" t="s">
        <v>325</v>
      </c>
    </row>
    <row r="34" ht="16.5" spans="1:14">
      <c r="A34" s="14">
        <v>6608491524</v>
      </c>
      <c r="B34" s="15" t="s">
        <v>13</v>
      </c>
      <c r="C34" s="165"/>
      <c r="D34" s="143" t="s">
        <v>80</v>
      </c>
      <c r="E34" s="14" t="s">
        <v>375</v>
      </c>
      <c r="F34" s="27" t="s">
        <v>321</v>
      </c>
      <c r="G34" s="231" t="s">
        <v>340</v>
      </c>
      <c r="H34" s="31"/>
      <c r="I34" s="31"/>
      <c r="J34" s="232"/>
      <c r="K34" s="31">
        <v>2</v>
      </c>
      <c r="L34" s="31" t="s">
        <v>323</v>
      </c>
      <c r="M34" s="31" t="s">
        <v>324</v>
      </c>
      <c r="N34" s="73" t="s">
        <v>325</v>
      </c>
    </row>
    <row r="35" ht="15.6" customHeight="1" spans="1:14">
      <c r="A35" s="14">
        <v>6608491524</v>
      </c>
      <c r="B35" s="15" t="s">
        <v>13</v>
      </c>
      <c r="C35" s="199" t="s">
        <v>341</v>
      </c>
      <c r="D35" s="197" t="s">
        <v>81</v>
      </c>
      <c r="E35" s="73" t="s">
        <v>342</v>
      </c>
      <c r="F35" s="27" t="s">
        <v>321</v>
      </c>
      <c r="G35" s="137" t="s">
        <v>343</v>
      </c>
      <c r="H35" s="157"/>
      <c r="I35" s="197"/>
      <c r="J35" s="73"/>
      <c r="K35" s="73">
        <v>2</v>
      </c>
      <c r="L35" s="88" t="s">
        <v>323</v>
      </c>
      <c r="M35" s="27" t="s">
        <v>324</v>
      </c>
      <c r="N35" s="73" t="s">
        <v>325</v>
      </c>
    </row>
    <row r="36" ht="16.5" spans="1:14">
      <c r="A36" s="14">
        <v>6608491524</v>
      </c>
      <c r="B36" s="15" t="s">
        <v>13</v>
      </c>
      <c r="C36" s="209"/>
      <c r="D36" s="197" t="s">
        <v>82</v>
      </c>
      <c r="E36" s="73" t="s">
        <v>345</v>
      </c>
      <c r="F36" s="27" t="s">
        <v>321</v>
      </c>
      <c r="G36" s="137" t="s">
        <v>346</v>
      </c>
      <c r="H36" s="157"/>
      <c r="I36" s="197"/>
      <c r="J36" s="73"/>
      <c r="K36" s="73">
        <v>1</v>
      </c>
      <c r="L36" s="88" t="s">
        <v>323</v>
      </c>
      <c r="M36" s="27" t="s">
        <v>324</v>
      </c>
      <c r="N36" s="73" t="s">
        <v>325</v>
      </c>
    </row>
    <row r="37" ht="16.5" spans="1:14">
      <c r="A37" s="14">
        <v>6608491524</v>
      </c>
      <c r="B37" s="15" t="s">
        <v>13</v>
      </c>
      <c r="C37" s="209"/>
      <c r="D37" s="197" t="s">
        <v>83</v>
      </c>
      <c r="E37" s="73" t="s">
        <v>347</v>
      </c>
      <c r="F37" s="27" t="s">
        <v>321</v>
      </c>
      <c r="G37" s="137" t="s">
        <v>348</v>
      </c>
      <c r="H37" s="157"/>
      <c r="I37" s="197"/>
      <c r="J37" s="73"/>
      <c r="K37" s="73">
        <v>2</v>
      </c>
      <c r="L37" s="88" t="s">
        <v>323</v>
      </c>
      <c r="M37" s="27" t="s">
        <v>324</v>
      </c>
      <c r="N37" s="73" t="s">
        <v>325</v>
      </c>
    </row>
    <row r="38" ht="16.5" spans="1:14">
      <c r="A38" s="14">
        <v>6608491524</v>
      </c>
      <c r="B38" s="15" t="s">
        <v>13</v>
      </c>
      <c r="C38" s="209"/>
      <c r="D38" s="197" t="s">
        <v>84</v>
      </c>
      <c r="E38" s="73" t="s">
        <v>349</v>
      </c>
      <c r="F38" s="27" t="s">
        <v>321</v>
      </c>
      <c r="G38" s="137" t="s">
        <v>350</v>
      </c>
      <c r="H38" s="157"/>
      <c r="I38" s="197"/>
      <c r="J38" s="73"/>
      <c r="K38" s="73">
        <v>2</v>
      </c>
      <c r="L38" s="88" t="s">
        <v>323</v>
      </c>
      <c r="M38" s="27" t="s">
        <v>324</v>
      </c>
      <c r="N38" s="73" t="s">
        <v>325</v>
      </c>
    </row>
    <row r="39" ht="16.5" spans="1:14">
      <c r="A39" s="14">
        <v>6608491524</v>
      </c>
      <c r="B39" s="15" t="s">
        <v>13</v>
      </c>
      <c r="C39" s="209"/>
      <c r="D39" s="197" t="s">
        <v>85</v>
      </c>
      <c r="E39" s="73" t="s">
        <v>351</v>
      </c>
      <c r="F39" s="27" t="s">
        <v>321</v>
      </c>
      <c r="G39" s="137" t="s">
        <v>352</v>
      </c>
      <c r="H39" s="157"/>
      <c r="I39" s="197"/>
      <c r="J39" s="73"/>
      <c r="K39" s="73">
        <v>4</v>
      </c>
      <c r="L39" s="88" t="s">
        <v>323</v>
      </c>
      <c r="M39" s="27" t="s">
        <v>324</v>
      </c>
      <c r="N39" s="73" t="s">
        <v>325</v>
      </c>
    </row>
    <row r="40" ht="16.5" spans="1:14">
      <c r="A40" s="14">
        <v>6608491524</v>
      </c>
      <c r="B40" s="15" t="s">
        <v>13</v>
      </c>
      <c r="C40" s="209"/>
      <c r="D40" s="197" t="s">
        <v>86</v>
      </c>
      <c r="E40" s="73" t="s">
        <v>355</v>
      </c>
      <c r="F40" s="27" t="s">
        <v>321</v>
      </c>
      <c r="G40" s="137" t="s">
        <v>356</v>
      </c>
      <c r="H40" s="157"/>
      <c r="I40" s="197"/>
      <c r="J40" s="73"/>
      <c r="K40" s="73">
        <v>2</v>
      </c>
      <c r="L40" s="88" t="s">
        <v>323</v>
      </c>
      <c r="M40" s="27" t="s">
        <v>324</v>
      </c>
      <c r="N40" s="73" t="s">
        <v>325</v>
      </c>
    </row>
    <row r="41" ht="16.5" spans="1:14">
      <c r="A41" s="14">
        <v>6608491524</v>
      </c>
      <c r="B41" s="15" t="s">
        <v>13</v>
      </c>
      <c r="C41" s="209"/>
      <c r="D41" s="197" t="s">
        <v>87</v>
      </c>
      <c r="E41" s="73" t="s">
        <v>357</v>
      </c>
      <c r="F41" s="27" t="s">
        <v>321</v>
      </c>
      <c r="G41" s="137" t="s">
        <v>358</v>
      </c>
      <c r="H41" s="157"/>
      <c r="I41" s="197"/>
      <c r="J41" s="73"/>
      <c r="K41" s="73">
        <v>2</v>
      </c>
      <c r="L41" s="88" t="s">
        <v>323</v>
      </c>
      <c r="M41" s="27" t="s">
        <v>324</v>
      </c>
      <c r="N41" s="73" t="s">
        <v>325</v>
      </c>
    </row>
    <row r="42" ht="16.5" spans="1:14">
      <c r="A42" s="14">
        <v>6608491524</v>
      </c>
      <c r="B42" s="15" t="s">
        <v>13</v>
      </c>
      <c r="C42" s="233"/>
      <c r="D42" s="197" t="s">
        <v>88</v>
      </c>
      <c r="E42" s="73" t="s">
        <v>618</v>
      </c>
      <c r="F42" s="200" t="s">
        <v>321</v>
      </c>
      <c r="G42" s="27" t="s">
        <v>619</v>
      </c>
      <c r="H42" s="157"/>
      <c r="I42" s="73"/>
      <c r="J42" s="73"/>
      <c r="K42" s="73">
        <v>2</v>
      </c>
      <c r="L42" s="88" t="s">
        <v>323</v>
      </c>
      <c r="M42" s="73" t="s">
        <v>620</v>
      </c>
      <c r="N42" s="40" t="s">
        <v>61</v>
      </c>
    </row>
    <row r="43" ht="16.5" spans="1:14">
      <c r="A43" s="14">
        <v>6608491524</v>
      </c>
      <c r="B43" s="15" t="s">
        <v>13</v>
      </c>
      <c r="C43" s="145"/>
      <c r="D43" s="150" t="s">
        <v>89</v>
      </c>
      <c r="E43" s="149" t="s">
        <v>621</v>
      </c>
      <c r="F43" s="40" t="s">
        <v>321</v>
      </c>
      <c r="G43" s="137" t="s">
        <v>622</v>
      </c>
      <c r="H43" s="147"/>
      <c r="I43" s="173"/>
      <c r="J43" s="73"/>
      <c r="K43" s="82">
        <v>1.41</v>
      </c>
      <c r="L43" s="235" t="s">
        <v>623</v>
      </c>
      <c r="M43" s="146" t="s">
        <v>624</v>
      </c>
      <c r="N43" s="236" t="s">
        <v>61</v>
      </c>
    </row>
    <row r="44" ht="16.5" spans="1:14">
      <c r="A44" s="14">
        <v>6608491524</v>
      </c>
      <c r="B44" s="15" t="s">
        <v>13</v>
      </c>
      <c r="C44" s="145"/>
      <c r="D44" s="144" t="s">
        <v>90</v>
      </c>
      <c r="E44" s="213" t="s">
        <v>625</v>
      </c>
      <c r="F44" s="136" t="s">
        <v>321</v>
      </c>
      <c r="G44" s="214" t="s">
        <v>626</v>
      </c>
      <c r="H44" s="237"/>
      <c r="I44" s="237"/>
      <c r="J44" s="27"/>
      <c r="K44" s="59">
        <v>0.97</v>
      </c>
      <c r="L44" s="238" t="s">
        <v>623</v>
      </c>
      <c r="M44" s="239" t="s">
        <v>627</v>
      </c>
      <c r="N44" s="236" t="s">
        <v>61</v>
      </c>
    </row>
    <row r="45" ht="16.5" spans="1:14">
      <c r="A45" s="14">
        <v>6608491524</v>
      </c>
      <c r="B45" s="15" t="s">
        <v>13</v>
      </c>
      <c r="C45" s="216"/>
      <c r="D45" s="155" t="s">
        <v>91</v>
      </c>
      <c r="E45" s="155" t="s">
        <v>628</v>
      </c>
      <c r="F45" s="155" t="s">
        <v>321</v>
      </c>
      <c r="G45" s="155" t="s">
        <v>629</v>
      </c>
      <c r="H45" s="147"/>
      <c r="I45" s="240"/>
      <c r="J45" s="240"/>
      <c r="K45" s="69">
        <v>4.6</v>
      </c>
      <c r="L45" s="240" t="s">
        <v>623</v>
      </c>
      <c r="M45" s="174" t="s">
        <v>630</v>
      </c>
      <c r="N45" s="236" t="s">
        <v>61</v>
      </c>
    </row>
    <row r="46" ht="16.5" spans="1:14">
      <c r="A46" s="14">
        <v>6608491524</v>
      </c>
      <c r="B46" s="15" t="s">
        <v>13</v>
      </c>
      <c r="C46" s="217"/>
      <c r="D46" s="218" t="s">
        <v>101</v>
      </c>
      <c r="E46" s="219" t="s">
        <v>631</v>
      </c>
      <c r="F46" s="15" t="s">
        <v>321</v>
      </c>
      <c r="G46" s="15" t="s">
        <v>645</v>
      </c>
      <c r="H46" s="241"/>
      <c r="I46" s="237"/>
      <c r="J46" s="241"/>
      <c r="K46" s="27">
        <v>1</v>
      </c>
      <c r="L46" s="237" t="s">
        <v>323</v>
      </c>
      <c r="M46" s="77" t="s">
        <v>633</v>
      </c>
      <c r="N46" s="220" t="s">
        <v>61</v>
      </c>
    </row>
    <row r="47" ht="16.5" spans="1:14">
      <c r="A47" s="14">
        <v>6608491524</v>
      </c>
      <c r="B47" s="15" t="s">
        <v>13</v>
      </c>
      <c r="C47" s="216"/>
      <c r="D47" s="15" t="s">
        <v>93</v>
      </c>
      <c r="E47" s="15" t="s">
        <v>634</v>
      </c>
      <c r="F47" s="15" t="s">
        <v>321</v>
      </c>
      <c r="G47" s="15" t="s">
        <v>635</v>
      </c>
      <c r="H47" s="241"/>
      <c r="I47" s="237"/>
      <c r="J47" s="241"/>
      <c r="K47" s="27">
        <v>1</v>
      </c>
      <c r="L47" s="237" t="s">
        <v>323</v>
      </c>
      <c r="M47" s="158" t="s">
        <v>636</v>
      </c>
      <c r="N47" s="220" t="s">
        <v>61</v>
      </c>
    </row>
    <row r="48" ht="16.5" spans="1:14">
      <c r="A48" s="14">
        <v>6608491524</v>
      </c>
      <c r="B48" s="15" t="s">
        <v>13</v>
      </c>
      <c r="C48" s="225"/>
      <c r="D48" s="80" t="s">
        <v>94</v>
      </c>
      <c r="E48" s="80" t="s">
        <v>637</v>
      </c>
      <c r="F48" s="80" t="s">
        <v>321</v>
      </c>
      <c r="G48" s="80" t="s">
        <v>638</v>
      </c>
      <c r="H48" s="79"/>
      <c r="I48" s="31"/>
      <c r="J48" s="79"/>
      <c r="K48" s="31">
        <v>2</v>
      </c>
      <c r="L48" s="31" t="s">
        <v>323</v>
      </c>
      <c r="M48" s="24" t="s">
        <v>571</v>
      </c>
      <c r="N48" s="42" t="s">
        <v>61</v>
      </c>
    </row>
    <row r="49" ht="16.5" spans="1:14">
      <c r="A49" s="14">
        <v>6608491524</v>
      </c>
      <c r="B49" s="15" t="s">
        <v>13</v>
      </c>
      <c r="C49" s="225"/>
      <c r="D49" s="167" t="s">
        <v>95</v>
      </c>
      <c r="E49" s="167" t="s">
        <v>637</v>
      </c>
      <c r="F49" s="68" t="s">
        <v>321</v>
      </c>
      <c r="G49" s="80" t="s">
        <v>639</v>
      </c>
      <c r="H49" s="79"/>
      <c r="I49" s="31"/>
      <c r="J49" s="79"/>
      <c r="K49" s="31">
        <v>4</v>
      </c>
      <c r="L49" s="31" t="s">
        <v>323</v>
      </c>
      <c r="M49" s="24" t="s">
        <v>571</v>
      </c>
      <c r="N49" s="42" t="s">
        <v>61</v>
      </c>
    </row>
    <row r="50" ht="16.5" spans="1:14">
      <c r="A50" s="14">
        <v>6608491524</v>
      </c>
      <c r="B50" s="15" t="s">
        <v>13</v>
      </c>
      <c r="C50" s="136"/>
      <c r="D50" s="226" t="s">
        <v>96</v>
      </c>
      <c r="E50" s="226" t="s">
        <v>640</v>
      </c>
      <c r="F50" s="226" t="s">
        <v>321</v>
      </c>
      <c r="G50" s="221" t="s">
        <v>641</v>
      </c>
      <c r="H50" s="242"/>
      <c r="I50" s="242"/>
      <c r="J50" s="242"/>
      <c r="K50" s="169">
        <v>6</v>
      </c>
      <c r="L50" s="243" t="s">
        <v>323</v>
      </c>
      <c r="M50" s="71" t="s">
        <v>642</v>
      </c>
      <c r="N50" s="220" t="s">
        <v>61</v>
      </c>
    </row>
    <row r="51" ht="16.5" spans="1:14">
      <c r="A51" s="14">
        <v>6608491524</v>
      </c>
      <c r="B51" s="15" t="s">
        <v>13</v>
      </c>
      <c r="C51" s="216"/>
      <c r="D51" s="227" t="s">
        <v>97</v>
      </c>
      <c r="E51" s="227" t="s">
        <v>643</v>
      </c>
      <c r="F51" s="227" t="s">
        <v>321</v>
      </c>
      <c r="G51" s="168">
        <v>70002326</v>
      </c>
      <c r="H51" s="242"/>
      <c r="I51" s="242"/>
      <c r="J51" s="242"/>
      <c r="K51" s="168">
        <v>1</v>
      </c>
      <c r="L51" s="243" t="s">
        <v>323</v>
      </c>
      <c r="M51" s="242" t="s">
        <v>644</v>
      </c>
      <c r="N51" s="236"/>
    </row>
    <row r="52" ht="16.5" spans="1:14">
      <c r="A52" s="14">
        <v>6608442962</v>
      </c>
      <c r="B52" s="15" t="s">
        <v>13</v>
      </c>
      <c r="C52" s="193" t="s">
        <v>319</v>
      </c>
      <c r="D52" s="207" t="s">
        <v>73</v>
      </c>
      <c r="E52" s="26" t="s">
        <v>320</v>
      </c>
      <c r="F52" s="27" t="s">
        <v>321</v>
      </c>
      <c r="G52" s="27" t="s">
        <v>322</v>
      </c>
      <c r="H52" s="27"/>
      <c r="I52" s="27"/>
      <c r="J52" s="208"/>
      <c r="K52" s="27">
        <v>1</v>
      </c>
      <c r="L52" s="27" t="s">
        <v>323</v>
      </c>
      <c r="M52" s="27" t="s">
        <v>324</v>
      </c>
      <c r="N52" s="73" t="s">
        <v>325</v>
      </c>
    </row>
    <row r="53" ht="16.5" spans="1:14">
      <c r="A53" s="14">
        <v>6608442962</v>
      </c>
      <c r="B53" s="15" t="s">
        <v>13</v>
      </c>
      <c r="C53" s="195"/>
      <c r="D53" s="207" t="s">
        <v>74</v>
      </c>
      <c r="E53" s="26" t="s">
        <v>326</v>
      </c>
      <c r="F53" s="27" t="s">
        <v>321</v>
      </c>
      <c r="G53" s="27" t="s">
        <v>327</v>
      </c>
      <c r="H53" s="27"/>
      <c r="I53" s="27"/>
      <c r="J53" s="208"/>
      <c r="K53" s="27">
        <v>2</v>
      </c>
      <c r="L53" s="27" t="s">
        <v>323</v>
      </c>
      <c r="M53" s="27" t="s">
        <v>324</v>
      </c>
      <c r="N53" s="73" t="s">
        <v>325</v>
      </c>
    </row>
    <row r="54" ht="16.5" spans="1:14">
      <c r="A54" s="14">
        <v>6608442962</v>
      </c>
      <c r="B54" s="15" t="s">
        <v>13</v>
      </c>
      <c r="C54" s="195"/>
      <c r="D54" s="207" t="s">
        <v>75</v>
      </c>
      <c r="E54" s="14" t="s">
        <v>328</v>
      </c>
      <c r="F54" s="27" t="s">
        <v>321</v>
      </c>
      <c r="G54" s="27" t="s">
        <v>329</v>
      </c>
      <c r="H54" s="27"/>
      <c r="I54" s="27"/>
      <c r="J54" s="208"/>
      <c r="K54" s="27">
        <v>2</v>
      </c>
      <c r="L54" s="27" t="s">
        <v>323</v>
      </c>
      <c r="M54" s="27" t="s">
        <v>324</v>
      </c>
      <c r="N54" s="73" t="s">
        <v>325</v>
      </c>
    </row>
    <row r="55" ht="16.5" spans="1:14">
      <c r="A55" s="14">
        <v>6608442962</v>
      </c>
      <c r="B55" s="15" t="s">
        <v>13</v>
      </c>
      <c r="C55" s="195"/>
      <c r="D55" s="207" t="s">
        <v>76</v>
      </c>
      <c r="E55" s="45" t="s">
        <v>331</v>
      </c>
      <c r="F55" s="27" t="s">
        <v>321</v>
      </c>
      <c r="G55" s="27" t="s">
        <v>332</v>
      </c>
      <c r="H55" s="27"/>
      <c r="I55" s="27"/>
      <c r="J55" s="208"/>
      <c r="K55" s="27">
        <v>2</v>
      </c>
      <c r="L55" s="27" t="s">
        <v>323</v>
      </c>
      <c r="M55" s="27" t="s">
        <v>324</v>
      </c>
      <c r="N55" s="73" t="s">
        <v>325</v>
      </c>
    </row>
    <row r="56" ht="16.5" spans="1:14">
      <c r="A56" s="14">
        <v>6608442962</v>
      </c>
      <c r="B56" s="15" t="s">
        <v>13</v>
      </c>
      <c r="C56" s="195"/>
      <c r="D56" s="207" t="s">
        <v>77</v>
      </c>
      <c r="E56" s="26" t="s">
        <v>333</v>
      </c>
      <c r="F56" s="27" t="s">
        <v>321</v>
      </c>
      <c r="G56" s="27" t="s">
        <v>334</v>
      </c>
      <c r="H56" s="27"/>
      <c r="I56" s="27"/>
      <c r="J56" s="208"/>
      <c r="K56" s="27">
        <v>2</v>
      </c>
      <c r="L56" s="27" t="s">
        <v>323</v>
      </c>
      <c r="M56" s="27" t="s">
        <v>324</v>
      </c>
      <c r="N56" s="73" t="s">
        <v>325</v>
      </c>
    </row>
    <row r="57" ht="16.5" spans="1:14">
      <c r="A57" s="14">
        <v>6608442962</v>
      </c>
      <c r="B57" s="15" t="s">
        <v>13</v>
      </c>
      <c r="C57" s="195"/>
      <c r="D57" s="207" t="s">
        <v>78</v>
      </c>
      <c r="E57" s="26" t="s">
        <v>335</v>
      </c>
      <c r="F57" s="27" t="s">
        <v>321</v>
      </c>
      <c r="G57" s="27" t="s">
        <v>336</v>
      </c>
      <c r="H57" s="27"/>
      <c r="I57" s="27"/>
      <c r="J57" s="208"/>
      <c r="K57" s="27">
        <v>2</v>
      </c>
      <c r="L57" s="27" t="s">
        <v>323</v>
      </c>
      <c r="M57" s="27" t="s">
        <v>324</v>
      </c>
      <c r="N57" s="73" t="s">
        <v>325</v>
      </c>
    </row>
    <row r="58" ht="16.5" spans="1:14">
      <c r="A58" s="14">
        <v>6608442962</v>
      </c>
      <c r="B58" s="15" t="s">
        <v>13</v>
      </c>
      <c r="C58" s="195"/>
      <c r="D58" s="207" t="s">
        <v>79</v>
      </c>
      <c r="E58" s="26" t="s">
        <v>337</v>
      </c>
      <c r="F58" s="27" t="s">
        <v>321</v>
      </c>
      <c r="G58" s="27" t="s">
        <v>338</v>
      </c>
      <c r="H58" s="27"/>
      <c r="I58" s="27"/>
      <c r="J58" s="208"/>
      <c r="K58" s="27">
        <v>2</v>
      </c>
      <c r="L58" s="27" t="s">
        <v>323</v>
      </c>
      <c r="M58" s="27" t="s">
        <v>324</v>
      </c>
      <c r="N58" s="73" t="s">
        <v>325</v>
      </c>
    </row>
    <row r="59" ht="16.5" spans="1:14">
      <c r="A59" s="14">
        <v>6608442962</v>
      </c>
      <c r="B59" s="15" t="s">
        <v>13</v>
      </c>
      <c r="C59" s="196"/>
      <c r="D59" s="207" t="s">
        <v>80</v>
      </c>
      <c r="E59" s="26" t="s">
        <v>339</v>
      </c>
      <c r="F59" s="27" t="s">
        <v>321</v>
      </c>
      <c r="G59" s="27" t="s">
        <v>340</v>
      </c>
      <c r="H59" s="27"/>
      <c r="I59" s="27"/>
      <c r="J59" s="208"/>
      <c r="K59" s="27">
        <v>2</v>
      </c>
      <c r="L59" s="27" t="s">
        <v>323</v>
      </c>
      <c r="M59" s="27" t="s">
        <v>324</v>
      </c>
      <c r="N59" s="73" t="s">
        <v>325</v>
      </c>
    </row>
    <row r="60" ht="15.6" customHeight="1" spans="1:14">
      <c r="A60" s="14">
        <v>6608442962</v>
      </c>
      <c r="B60" s="15" t="s">
        <v>13</v>
      </c>
      <c r="C60" s="199" t="s">
        <v>341</v>
      </c>
      <c r="D60" s="197" t="s">
        <v>81</v>
      </c>
      <c r="E60" s="73" t="s">
        <v>342</v>
      </c>
      <c r="F60" s="27" t="s">
        <v>321</v>
      </c>
      <c r="G60" s="137" t="s">
        <v>343</v>
      </c>
      <c r="H60" s="157"/>
      <c r="I60" s="197"/>
      <c r="J60" s="73"/>
      <c r="K60" s="73">
        <v>2</v>
      </c>
      <c r="L60" s="88" t="s">
        <v>323</v>
      </c>
      <c r="M60" s="27" t="s">
        <v>324</v>
      </c>
      <c r="N60" s="73" t="s">
        <v>325</v>
      </c>
    </row>
    <row r="61" ht="16.5" spans="1:14">
      <c r="A61" s="14">
        <v>6608442962</v>
      </c>
      <c r="B61" s="15" t="s">
        <v>13</v>
      </c>
      <c r="C61" s="209"/>
      <c r="D61" s="197" t="s">
        <v>82</v>
      </c>
      <c r="E61" s="73" t="s">
        <v>345</v>
      </c>
      <c r="F61" s="27" t="s">
        <v>321</v>
      </c>
      <c r="G61" s="137" t="s">
        <v>346</v>
      </c>
      <c r="H61" s="157"/>
      <c r="I61" s="197"/>
      <c r="J61" s="73"/>
      <c r="K61" s="73">
        <v>1</v>
      </c>
      <c r="L61" s="88" t="s">
        <v>323</v>
      </c>
      <c r="M61" s="27" t="s">
        <v>324</v>
      </c>
      <c r="N61" s="73" t="s">
        <v>325</v>
      </c>
    </row>
    <row r="62" ht="16.5" spans="1:14">
      <c r="A62" s="14">
        <v>6608442962</v>
      </c>
      <c r="B62" s="15" t="s">
        <v>13</v>
      </c>
      <c r="C62" s="209"/>
      <c r="D62" s="197" t="s">
        <v>83</v>
      </c>
      <c r="E62" s="73" t="s">
        <v>347</v>
      </c>
      <c r="F62" s="27" t="s">
        <v>321</v>
      </c>
      <c r="G62" s="137" t="s">
        <v>348</v>
      </c>
      <c r="H62" s="157"/>
      <c r="I62" s="197"/>
      <c r="J62" s="73"/>
      <c r="K62" s="73">
        <v>2</v>
      </c>
      <c r="L62" s="88" t="s">
        <v>323</v>
      </c>
      <c r="M62" s="27" t="s">
        <v>324</v>
      </c>
      <c r="N62" s="73" t="s">
        <v>325</v>
      </c>
    </row>
    <row r="63" ht="16.5" spans="1:14">
      <c r="A63" s="14">
        <v>6608442962</v>
      </c>
      <c r="B63" s="15" t="s">
        <v>13</v>
      </c>
      <c r="C63" s="209"/>
      <c r="D63" s="197" t="s">
        <v>84</v>
      </c>
      <c r="E63" s="73" t="s">
        <v>349</v>
      </c>
      <c r="F63" s="27" t="s">
        <v>321</v>
      </c>
      <c r="G63" s="137" t="s">
        <v>350</v>
      </c>
      <c r="H63" s="157"/>
      <c r="I63" s="197"/>
      <c r="J63" s="73"/>
      <c r="K63" s="73">
        <v>2</v>
      </c>
      <c r="L63" s="88" t="s">
        <v>323</v>
      </c>
      <c r="M63" s="27" t="s">
        <v>324</v>
      </c>
      <c r="N63" s="73" t="s">
        <v>325</v>
      </c>
    </row>
    <row r="64" ht="16.5" spans="1:14">
      <c r="A64" s="14">
        <v>6608442962</v>
      </c>
      <c r="B64" s="15" t="s">
        <v>13</v>
      </c>
      <c r="C64" s="209"/>
      <c r="D64" s="197" t="s">
        <v>85</v>
      </c>
      <c r="E64" s="73" t="s">
        <v>351</v>
      </c>
      <c r="F64" s="27" t="s">
        <v>321</v>
      </c>
      <c r="G64" s="137" t="s">
        <v>352</v>
      </c>
      <c r="H64" s="157"/>
      <c r="I64" s="197"/>
      <c r="J64" s="73"/>
      <c r="K64" s="73">
        <v>4</v>
      </c>
      <c r="L64" s="88" t="s">
        <v>323</v>
      </c>
      <c r="M64" s="27" t="s">
        <v>324</v>
      </c>
      <c r="N64" s="73" t="s">
        <v>325</v>
      </c>
    </row>
    <row r="65" ht="16.5" spans="1:14">
      <c r="A65" s="14">
        <v>6608442962</v>
      </c>
      <c r="B65" s="15" t="s">
        <v>13</v>
      </c>
      <c r="C65" s="209"/>
      <c r="D65" s="197" t="s">
        <v>86</v>
      </c>
      <c r="E65" s="73" t="s">
        <v>355</v>
      </c>
      <c r="F65" s="27" t="s">
        <v>321</v>
      </c>
      <c r="G65" s="137" t="s">
        <v>356</v>
      </c>
      <c r="H65" s="157"/>
      <c r="I65" s="197"/>
      <c r="J65" s="73"/>
      <c r="K65" s="73">
        <v>2</v>
      </c>
      <c r="L65" s="88" t="s">
        <v>323</v>
      </c>
      <c r="M65" s="27" t="s">
        <v>324</v>
      </c>
      <c r="N65" s="73" t="s">
        <v>325</v>
      </c>
    </row>
    <row r="66" ht="16.5" spans="1:14">
      <c r="A66" s="14">
        <v>6608442962</v>
      </c>
      <c r="B66" s="15" t="s">
        <v>13</v>
      </c>
      <c r="C66" s="209"/>
      <c r="D66" s="197" t="s">
        <v>87</v>
      </c>
      <c r="E66" s="73" t="s">
        <v>357</v>
      </c>
      <c r="F66" s="27" t="s">
        <v>321</v>
      </c>
      <c r="G66" s="137" t="s">
        <v>358</v>
      </c>
      <c r="H66" s="157"/>
      <c r="I66" s="197"/>
      <c r="J66" s="73"/>
      <c r="K66" s="73">
        <v>2</v>
      </c>
      <c r="L66" s="88" t="s">
        <v>323</v>
      </c>
      <c r="M66" s="27" t="s">
        <v>324</v>
      </c>
      <c r="N66" s="73" t="s">
        <v>325</v>
      </c>
    </row>
    <row r="67" ht="16.5" spans="1:14">
      <c r="A67" s="14">
        <v>6608442962</v>
      </c>
      <c r="B67" s="15" t="s">
        <v>13</v>
      </c>
      <c r="C67" s="210"/>
      <c r="D67" s="197" t="s">
        <v>88</v>
      </c>
      <c r="E67" s="73" t="s">
        <v>618</v>
      </c>
      <c r="F67" s="200" t="s">
        <v>321</v>
      </c>
      <c r="G67" s="27" t="s">
        <v>619</v>
      </c>
      <c r="H67" s="157"/>
      <c r="I67" s="73"/>
      <c r="J67" s="73"/>
      <c r="K67" s="73">
        <v>2</v>
      </c>
      <c r="L67" s="88" t="s">
        <v>323</v>
      </c>
      <c r="M67" s="73" t="s">
        <v>620</v>
      </c>
      <c r="N67" s="40" t="s">
        <v>61</v>
      </c>
    </row>
    <row r="68" ht="16.5" spans="1:14">
      <c r="A68" s="14">
        <v>6608442962</v>
      </c>
      <c r="B68" s="15" t="s">
        <v>13</v>
      </c>
      <c r="C68" s="145"/>
      <c r="D68" s="150" t="s">
        <v>89</v>
      </c>
      <c r="E68" s="149" t="s">
        <v>621</v>
      </c>
      <c r="F68" s="40" t="s">
        <v>321</v>
      </c>
      <c r="G68" s="137" t="s">
        <v>622</v>
      </c>
      <c r="H68" s="147"/>
      <c r="I68" s="81"/>
      <c r="J68" s="82"/>
      <c r="K68" s="82">
        <v>1.98</v>
      </c>
      <c r="L68" s="83" t="s">
        <v>623</v>
      </c>
      <c r="M68" s="146" t="s">
        <v>624</v>
      </c>
      <c r="N68" s="85" t="s">
        <v>61</v>
      </c>
    </row>
    <row r="69" ht="16.5" spans="1:14">
      <c r="A69" s="14">
        <v>6608442962</v>
      </c>
      <c r="B69" s="15" t="s">
        <v>13</v>
      </c>
      <c r="C69" s="145"/>
      <c r="D69" s="144" t="s">
        <v>90</v>
      </c>
      <c r="E69" s="213" t="s">
        <v>625</v>
      </c>
      <c r="F69" s="136" t="s">
        <v>321</v>
      </c>
      <c r="G69" s="214" t="s">
        <v>626</v>
      </c>
      <c r="H69" s="136"/>
      <c r="I69" s="136"/>
      <c r="J69" s="59"/>
      <c r="K69" s="59">
        <v>1.54</v>
      </c>
      <c r="L69" s="214" t="s">
        <v>623</v>
      </c>
      <c r="M69" s="151" t="s">
        <v>627</v>
      </c>
      <c r="N69" s="85" t="s">
        <v>61</v>
      </c>
    </row>
    <row r="70" ht="16.5" spans="1:14">
      <c r="A70" s="14">
        <v>6608442962</v>
      </c>
      <c r="B70" s="15" t="s">
        <v>13</v>
      </c>
      <c r="C70" s="216"/>
      <c r="D70" s="155" t="s">
        <v>91</v>
      </c>
      <c r="E70" s="155" t="s">
        <v>628</v>
      </c>
      <c r="F70" s="155" t="s">
        <v>321</v>
      </c>
      <c r="G70" s="155" t="s">
        <v>629</v>
      </c>
      <c r="H70" s="147"/>
      <c r="I70" s="156"/>
      <c r="J70" s="156"/>
      <c r="K70" s="69">
        <v>4.6</v>
      </c>
      <c r="L70" s="156" t="s">
        <v>623</v>
      </c>
      <c r="M70" s="15" t="s">
        <v>630</v>
      </c>
      <c r="N70" s="85" t="s">
        <v>61</v>
      </c>
    </row>
    <row r="71" ht="16.5" spans="1:14">
      <c r="A71" s="14">
        <v>6608442962</v>
      </c>
      <c r="B71" s="15" t="s">
        <v>13</v>
      </c>
      <c r="C71" s="217"/>
      <c r="D71" s="218" t="s">
        <v>92</v>
      </c>
      <c r="E71" s="219" t="s">
        <v>631</v>
      </c>
      <c r="F71" s="15" t="s">
        <v>321</v>
      </c>
      <c r="G71" s="15" t="s">
        <v>632</v>
      </c>
      <c r="H71" s="158"/>
      <c r="I71" s="136"/>
      <c r="J71" s="158"/>
      <c r="K71" s="27">
        <v>1</v>
      </c>
      <c r="L71" s="136" t="s">
        <v>323</v>
      </c>
      <c r="M71" s="77" t="s">
        <v>633</v>
      </c>
      <c r="N71" s="220" t="s">
        <v>61</v>
      </c>
    </row>
    <row r="72" ht="16.5" spans="1:14">
      <c r="A72" s="14">
        <v>6608442962</v>
      </c>
      <c r="B72" s="15" t="s">
        <v>13</v>
      </c>
      <c r="C72" s="216"/>
      <c r="D72" s="15" t="s">
        <v>93</v>
      </c>
      <c r="E72" s="15" t="s">
        <v>634</v>
      </c>
      <c r="F72" s="15" t="s">
        <v>321</v>
      </c>
      <c r="G72" s="15" t="s">
        <v>635</v>
      </c>
      <c r="H72" s="158"/>
      <c r="I72" s="136"/>
      <c r="J72" s="158"/>
      <c r="K72" s="27">
        <v>1</v>
      </c>
      <c r="L72" s="136" t="s">
        <v>323</v>
      </c>
      <c r="M72" s="158" t="s">
        <v>636</v>
      </c>
      <c r="N72" s="220" t="s">
        <v>61</v>
      </c>
    </row>
    <row r="73" ht="16.5" spans="1:14">
      <c r="A73" s="14">
        <v>6608442962</v>
      </c>
      <c r="B73" s="15" t="s">
        <v>13</v>
      </c>
      <c r="C73" s="216"/>
      <c r="D73" s="221" t="s">
        <v>102</v>
      </c>
      <c r="E73" s="221" t="s">
        <v>634</v>
      </c>
      <c r="F73" s="221" t="s">
        <v>321</v>
      </c>
      <c r="G73" s="221" t="s">
        <v>646</v>
      </c>
      <c r="H73" s="222"/>
      <c r="I73" s="138"/>
      <c r="J73" s="222"/>
      <c r="K73" s="31">
        <v>1</v>
      </c>
      <c r="L73" s="138" t="s">
        <v>323</v>
      </c>
      <c r="M73" s="158" t="s">
        <v>636</v>
      </c>
      <c r="N73" s="220" t="s">
        <v>61</v>
      </c>
    </row>
    <row r="74" ht="33" spans="1:14">
      <c r="A74" s="14">
        <v>6608442962</v>
      </c>
      <c r="B74" s="15" t="s">
        <v>13</v>
      </c>
      <c r="C74" s="223" t="s">
        <v>647</v>
      </c>
      <c r="D74" s="80" t="s">
        <v>94</v>
      </c>
      <c r="E74" s="80" t="s">
        <v>637</v>
      </c>
      <c r="F74" s="80" t="s">
        <v>321</v>
      </c>
      <c r="G74" s="80" t="s">
        <v>638</v>
      </c>
      <c r="H74" s="80"/>
      <c r="I74" s="80"/>
      <c r="J74" s="80"/>
      <c r="K74" s="150">
        <v>4</v>
      </c>
      <c r="L74" s="80" t="s">
        <v>323</v>
      </c>
      <c r="M74" s="80" t="s">
        <v>571</v>
      </c>
      <c r="N74" s="42" t="s">
        <v>61</v>
      </c>
    </row>
    <row r="75" ht="16.5" spans="1:14">
      <c r="A75" s="14">
        <v>6608442962</v>
      </c>
      <c r="B75" s="15" t="s">
        <v>13</v>
      </c>
      <c r="C75" s="225"/>
      <c r="D75" s="167" t="s">
        <v>95</v>
      </c>
      <c r="E75" s="167" t="s">
        <v>637</v>
      </c>
      <c r="F75" s="68" t="s">
        <v>321</v>
      </c>
      <c r="G75" s="80" t="s">
        <v>639</v>
      </c>
      <c r="H75" s="79"/>
      <c r="I75" s="31"/>
      <c r="J75" s="79"/>
      <c r="K75" s="31">
        <v>4</v>
      </c>
      <c r="L75" s="31" t="s">
        <v>323</v>
      </c>
      <c r="M75" s="24" t="s">
        <v>571</v>
      </c>
      <c r="N75" s="42" t="s">
        <v>61</v>
      </c>
    </row>
    <row r="76" ht="16.5" spans="1:14">
      <c r="A76" s="14">
        <v>6608442962</v>
      </c>
      <c r="B76" s="15" t="s">
        <v>13</v>
      </c>
      <c r="C76" s="136"/>
      <c r="D76" s="226" t="s">
        <v>96</v>
      </c>
      <c r="E76" s="226" t="s">
        <v>640</v>
      </c>
      <c r="F76" s="226" t="s">
        <v>321</v>
      </c>
      <c r="G76" s="221" t="s">
        <v>641</v>
      </c>
      <c r="H76" s="227"/>
      <c r="I76" s="227"/>
      <c r="J76" s="227"/>
      <c r="K76" s="169">
        <v>8</v>
      </c>
      <c r="L76" s="228" t="s">
        <v>323</v>
      </c>
      <c r="M76" s="71" t="s">
        <v>642</v>
      </c>
      <c r="N76" s="220" t="s">
        <v>61</v>
      </c>
    </row>
    <row r="77" ht="16.5" spans="1:14">
      <c r="A77" s="14">
        <v>6608442962</v>
      </c>
      <c r="B77" s="15" t="s">
        <v>13</v>
      </c>
      <c r="C77" s="216"/>
      <c r="D77" s="227" t="s">
        <v>97</v>
      </c>
      <c r="E77" s="227" t="s">
        <v>643</v>
      </c>
      <c r="F77" s="227" t="s">
        <v>321</v>
      </c>
      <c r="G77" s="168">
        <v>70002326</v>
      </c>
      <c r="H77" s="227"/>
      <c r="I77" s="227"/>
      <c r="J77" s="227"/>
      <c r="K77" s="168">
        <v>1</v>
      </c>
      <c r="L77" s="228" t="s">
        <v>323</v>
      </c>
      <c r="M77" s="227" t="s">
        <v>644</v>
      </c>
      <c r="N77" s="85"/>
    </row>
    <row r="78" ht="16.5" spans="1:14">
      <c r="A78" s="14">
        <v>6608544875</v>
      </c>
      <c r="B78" s="14" t="s">
        <v>26</v>
      </c>
      <c r="C78" s="193" t="s">
        <v>377</v>
      </c>
      <c r="D78" s="143" t="s">
        <v>73</v>
      </c>
      <c r="E78" s="14" t="s">
        <v>320</v>
      </c>
      <c r="F78" s="27" t="s">
        <v>321</v>
      </c>
      <c r="G78" s="27" t="s">
        <v>322</v>
      </c>
      <c r="H78" s="27"/>
      <c r="I78" s="27"/>
      <c r="J78" s="194"/>
      <c r="K78" s="27">
        <v>1</v>
      </c>
      <c r="L78" s="27" t="s">
        <v>323</v>
      </c>
      <c r="M78" s="27" t="s">
        <v>324</v>
      </c>
      <c r="N78" s="73" t="s">
        <v>325</v>
      </c>
    </row>
    <row r="79" ht="16.5" spans="1:14">
      <c r="A79" s="14">
        <v>6608544875</v>
      </c>
      <c r="B79" s="14" t="s">
        <v>26</v>
      </c>
      <c r="C79" s="195"/>
      <c r="D79" s="143" t="s">
        <v>74</v>
      </c>
      <c r="E79" s="14" t="s">
        <v>326</v>
      </c>
      <c r="F79" s="27" t="s">
        <v>321</v>
      </c>
      <c r="G79" s="27" t="s">
        <v>327</v>
      </c>
      <c r="H79" s="27"/>
      <c r="I79" s="27"/>
      <c r="J79" s="194"/>
      <c r="K79" s="27">
        <v>2</v>
      </c>
      <c r="L79" s="27" t="s">
        <v>323</v>
      </c>
      <c r="M79" s="27" t="s">
        <v>324</v>
      </c>
      <c r="N79" s="73" t="s">
        <v>325</v>
      </c>
    </row>
    <row r="80" ht="16.5" spans="1:14">
      <c r="A80" s="14">
        <v>6608544875</v>
      </c>
      <c r="B80" s="14" t="s">
        <v>26</v>
      </c>
      <c r="C80" s="195"/>
      <c r="D80" s="143" t="s">
        <v>75</v>
      </c>
      <c r="E80" s="14" t="s">
        <v>328</v>
      </c>
      <c r="F80" s="27" t="s">
        <v>321</v>
      </c>
      <c r="G80" s="27" t="s">
        <v>329</v>
      </c>
      <c r="H80" s="27"/>
      <c r="I80" s="27"/>
      <c r="J80" s="194"/>
      <c r="K80" s="27">
        <v>2</v>
      </c>
      <c r="L80" s="27" t="s">
        <v>323</v>
      </c>
      <c r="M80" s="27" t="s">
        <v>324</v>
      </c>
      <c r="N80" s="73" t="s">
        <v>325</v>
      </c>
    </row>
    <row r="81" ht="16.5" spans="1:14">
      <c r="A81" s="14">
        <v>6608544875</v>
      </c>
      <c r="B81" s="14" t="s">
        <v>26</v>
      </c>
      <c r="C81" s="195"/>
      <c r="D81" s="143" t="s">
        <v>103</v>
      </c>
      <c r="E81" s="14" t="s">
        <v>331</v>
      </c>
      <c r="F81" s="27" t="s">
        <v>321</v>
      </c>
      <c r="G81" s="27" t="s">
        <v>378</v>
      </c>
      <c r="H81" s="27"/>
      <c r="I81" s="27"/>
      <c r="J81" s="194"/>
      <c r="K81" s="27">
        <v>2</v>
      </c>
      <c r="L81" s="27" t="s">
        <v>323</v>
      </c>
      <c r="M81" s="27" t="s">
        <v>324</v>
      </c>
      <c r="N81" s="73" t="s">
        <v>325</v>
      </c>
    </row>
    <row r="82" ht="16.5" spans="1:14">
      <c r="A82" s="14">
        <v>6608544875</v>
      </c>
      <c r="B82" s="14" t="s">
        <v>26</v>
      </c>
      <c r="C82" s="195"/>
      <c r="D82" s="143" t="s">
        <v>104</v>
      </c>
      <c r="E82" s="14" t="s">
        <v>333</v>
      </c>
      <c r="F82" s="27" t="s">
        <v>321</v>
      </c>
      <c r="G82" s="27" t="s">
        <v>379</v>
      </c>
      <c r="H82" s="27"/>
      <c r="I82" s="27"/>
      <c r="J82" s="194"/>
      <c r="K82" s="27">
        <v>2</v>
      </c>
      <c r="L82" s="27" t="s">
        <v>323</v>
      </c>
      <c r="M82" s="27" t="s">
        <v>324</v>
      </c>
      <c r="N82" s="73" t="s">
        <v>325</v>
      </c>
    </row>
    <row r="83" ht="16.5" spans="1:14">
      <c r="A83" s="14">
        <v>6608544875</v>
      </c>
      <c r="B83" s="14" t="s">
        <v>26</v>
      </c>
      <c r="C83" s="195"/>
      <c r="D83" s="143" t="s">
        <v>105</v>
      </c>
      <c r="E83" s="14" t="s">
        <v>335</v>
      </c>
      <c r="F83" s="27" t="s">
        <v>321</v>
      </c>
      <c r="G83" s="27" t="s">
        <v>380</v>
      </c>
      <c r="H83" s="27"/>
      <c r="I83" s="27"/>
      <c r="J83" s="194"/>
      <c r="K83" s="27">
        <v>2</v>
      </c>
      <c r="L83" s="27" t="s">
        <v>323</v>
      </c>
      <c r="M83" s="27" t="s">
        <v>324</v>
      </c>
      <c r="N83" s="73" t="s">
        <v>325</v>
      </c>
    </row>
    <row r="84" ht="16.5" spans="1:14">
      <c r="A84" s="14">
        <v>6608544875</v>
      </c>
      <c r="B84" s="14" t="s">
        <v>26</v>
      </c>
      <c r="C84" s="195"/>
      <c r="D84" s="143" t="s">
        <v>106</v>
      </c>
      <c r="E84" s="14" t="s">
        <v>337</v>
      </c>
      <c r="F84" s="27" t="s">
        <v>321</v>
      </c>
      <c r="G84" s="27" t="s">
        <v>381</v>
      </c>
      <c r="H84" s="27"/>
      <c r="I84" s="27"/>
      <c r="J84" s="194"/>
      <c r="K84" s="27">
        <v>2</v>
      </c>
      <c r="L84" s="27" t="s">
        <v>323</v>
      </c>
      <c r="M84" s="27" t="s">
        <v>324</v>
      </c>
      <c r="N84" s="73" t="s">
        <v>325</v>
      </c>
    </row>
    <row r="85" ht="16.5" spans="1:14">
      <c r="A85" s="14">
        <v>6608544875</v>
      </c>
      <c r="B85" s="14" t="s">
        <v>26</v>
      </c>
      <c r="C85" s="196"/>
      <c r="D85" s="143" t="s">
        <v>107</v>
      </c>
      <c r="E85" s="14" t="s">
        <v>339</v>
      </c>
      <c r="F85" s="27" t="s">
        <v>321</v>
      </c>
      <c r="G85" s="27" t="s">
        <v>382</v>
      </c>
      <c r="H85" s="27"/>
      <c r="I85" s="27"/>
      <c r="J85" s="194"/>
      <c r="K85" s="27">
        <v>2</v>
      </c>
      <c r="L85" s="27" t="s">
        <v>323</v>
      </c>
      <c r="M85" s="27" t="s">
        <v>324</v>
      </c>
      <c r="N85" s="73" t="s">
        <v>325</v>
      </c>
    </row>
    <row r="86" ht="16.5" spans="1:14">
      <c r="A86" s="14">
        <v>6608544875</v>
      </c>
      <c r="B86" s="14" t="s">
        <v>26</v>
      </c>
      <c r="C86" s="25" t="s">
        <v>383</v>
      </c>
      <c r="D86" s="40" t="s">
        <v>108</v>
      </c>
      <c r="E86" s="40" t="s">
        <v>383</v>
      </c>
      <c r="F86" s="27" t="s">
        <v>321</v>
      </c>
      <c r="G86" s="26" t="s">
        <v>384</v>
      </c>
      <c r="H86" s="157"/>
      <c r="I86" s="197"/>
      <c r="J86" s="73"/>
      <c r="K86" s="73">
        <v>2</v>
      </c>
      <c r="L86" s="88" t="s">
        <v>323</v>
      </c>
      <c r="M86" s="27" t="s">
        <v>385</v>
      </c>
      <c r="N86" s="40" t="s">
        <v>61</v>
      </c>
    </row>
    <row r="87" ht="16.5" spans="1:14">
      <c r="A87" s="14">
        <v>6608544875</v>
      </c>
      <c r="B87" s="14" t="s">
        <v>26</v>
      </c>
      <c r="C87" s="25" t="s">
        <v>387</v>
      </c>
      <c r="D87" s="40" t="s">
        <v>109</v>
      </c>
      <c r="E87" s="40" t="s">
        <v>388</v>
      </c>
      <c r="F87" s="27" t="s">
        <v>321</v>
      </c>
      <c r="G87" s="137" t="s">
        <v>389</v>
      </c>
      <c r="H87" s="157"/>
      <c r="I87" s="197"/>
      <c r="J87" s="73"/>
      <c r="K87" s="73">
        <v>2</v>
      </c>
      <c r="L87" s="88" t="s">
        <v>323</v>
      </c>
      <c r="M87" s="27" t="s">
        <v>324</v>
      </c>
      <c r="N87" s="73" t="s">
        <v>325</v>
      </c>
    </row>
    <row r="88" ht="16.5" spans="1:14">
      <c r="A88" s="14">
        <v>6608544875</v>
      </c>
      <c r="B88" s="14" t="s">
        <v>26</v>
      </c>
      <c r="C88" s="25"/>
      <c r="D88" s="40" t="s">
        <v>110</v>
      </c>
      <c r="E88" s="40" t="s">
        <v>390</v>
      </c>
      <c r="F88" s="27" t="s">
        <v>321</v>
      </c>
      <c r="G88" s="27" t="s">
        <v>391</v>
      </c>
      <c r="H88" s="157"/>
      <c r="I88" s="197"/>
      <c r="J88" s="73"/>
      <c r="K88" s="73">
        <v>2</v>
      </c>
      <c r="L88" s="88" t="s">
        <v>323</v>
      </c>
      <c r="M88" s="27" t="s">
        <v>324</v>
      </c>
      <c r="N88" s="73" t="s">
        <v>325</v>
      </c>
    </row>
    <row r="89" ht="16.5" spans="1:14">
      <c r="A89" s="14">
        <v>6608544875</v>
      </c>
      <c r="B89" s="14" t="s">
        <v>26</v>
      </c>
      <c r="C89" s="25"/>
      <c r="D89" s="40" t="s">
        <v>111</v>
      </c>
      <c r="E89" s="40" t="s">
        <v>392</v>
      </c>
      <c r="F89" s="27" t="s">
        <v>321</v>
      </c>
      <c r="G89" s="27" t="s">
        <v>393</v>
      </c>
      <c r="H89" s="157"/>
      <c r="I89" s="197"/>
      <c r="J89" s="73"/>
      <c r="K89" s="73">
        <v>2</v>
      </c>
      <c r="L89" s="88" t="s">
        <v>323</v>
      </c>
      <c r="M89" s="27" t="s">
        <v>324</v>
      </c>
      <c r="N89" s="73" t="s">
        <v>325</v>
      </c>
    </row>
    <row r="90" ht="16.5" spans="1:14">
      <c r="A90" s="14">
        <v>6608544875</v>
      </c>
      <c r="B90" s="14" t="s">
        <v>26</v>
      </c>
      <c r="C90" s="25"/>
      <c r="D90" s="40" t="s">
        <v>112</v>
      </c>
      <c r="E90" s="40" t="s">
        <v>394</v>
      </c>
      <c r="F90" s="27" t="s">
        <v>321</v>
      </c>
      <c r="G90" s="137" t="s">
        <v>395</v>
      </c>
      <c r="H90" s="157"/>
      <c r="I90" s="197"/>
      <c r="J90" s="73"/>
      <c r="K90" s="73">
        <v>2</v>
      </c>
      <c r="L90" s="88" t="s">
        <v>323</v>
      </c>
      <c r="M90" s="27" t="s">
        <v>324</v>
      </c>
      <c r="N90" s="73" t="s">
        <v>325</v>
      </c>
    </row>
    <row r="91" ht="16.5" spans="1:14">
      <c r="A91" s="14">
        <v>6608544875</v>
      </c>
      <c r="B91" s="14" t="s">
        <v>26</v>
      </c>
      <c r="C91" s="25"/>
      <c r="D91" s="40" t="s">
        <v>113</v>
      </c>
      <c r="E91" s="40" t="s">
        <v>396</v>
      </c>
      <c r="F91" s="27" t="s">
        <v>321</v>
      </c>
      <c r="G91" s="137" t="s">
        <v>397</v>
      </c>
      <c r="H91" s="157"/>
      <c r="I91" s="197"/>
      <c r="J91" s="73"/>
      <c r="K91" s="73">
        <v>1</v>
      </c>
      <c r="L91" s="88" t="s">
        <v>323</v>
      </c>
      <c r="M91" s="27" t="s">
        <v>324</v>
      </c>
      <c r="N91" s="73" t="s">
        <v>325</v>
      </c>
    </row>
    <row r="92" ht="16.5" spans="1:14">
      <c r="A92" s="14">
        <v>6608544875</v>
      </c>
      <c r="B92" s="14" t="s">
        <v>26</v>
      </c>
      <c r="C92" s="25"/>
      <c r="D92" s="40" t="s">
        <v>114</v>
      </c>
      <c r="E92" s="40" t="s">
        <v>398</v>
      </c>
      <c r="F92" s="27" t="s">
        <v>321</v>
      </c>
      <c r="G92" s="27" t="s">
        <v>399</v>
      </c>
      <c r="H92" s="157"/>
      <c r="I92" s="197"/>
      <c r="J92" s="73"/>
      <c r="K92" s="73">
        <v>2</v>
      </c>
      <c r="L92" s="88" t="s">
        <v>323</v>
      </c>
      <c r="M92" s="27" t="s">
        <v>324</v>
      </c>
      <c r="N92" s="73" t="s">
        <v>325</v>
      </c>
    </row>
    <row r="93" ht="16.5" spans="1:14">
      <c r="A93" s="14">
        <v>6608544875</v>
      </c>
      <c r="B93" s="14" t="s">
        <v>26</v>
      </c>
      <c r="C93" s="25"/>
      <c r="D93" s="40" t="s">
        <v>115</v>
      </c>
      <c r="E93" s="40" t="s">
        <v>400</v>
      </c>
      <c r="F93" s="27" t="s">
        <v>321</v>
      </c>
      <c r="G93" s="27" t="s">
        <v>401</v>
      </c>
      <c r="H93" s="157"/>
      <c r="I93" s="197"/>
      <c r="J93" s="73"/>
      <c r="K93" s="73">
        <v>2</v>
      </c>
      <c r="L93" s="88" t="s">
        <v>323</v>
      </c>
      <c r="M93" s="27" t="s">
        <v>324</v>
      </c>
      <c r="N93" s="73" t="s">
        <v>325</v>
      </c>
    </row>
    <row r="94" ht="16.5" spans="1:14">
      <c r="A94" s="14">
        <v>6608544875</v>
      </c>
      <c r="B94" s="14" t="s">
        <v>26</v>
      </c>
      <c r="C94" s="199"/>
      <c r="D94" s="197" t="s">
        <v>88</v>
      </c>
      <c r="E94" s="73" t="s">
        <v>618</v>
      </c>
      <c r="F94" s="200" t="s">
        <v>321</v>
      </c>
      <c r="G94" s="27" t="s">
        <v>619</v>
      </c>
      <c r="H94" s="157"/>
      <c r="I94" s="73"/>
      <c r="J94" s="73"/>
      <c r="K94" s="73">
        <v>2</v>
      </c>
      <c r="L94" s="88" t="s">
        <v>323</v>
      </c>
      <c r="M94" s="73" t="s">
        <v>620</v>
      </c>
      <c r="N94" s="40" t="s">
        <v>61</v>
      </c>
    </row>
    <row r="95" ht="16.5" spans="1:14">
      <c r="A95" s="14">
        <v>6608544875</v>
      </c>
      <c r="B95" s="14" t="s">
        <v>26</v>
      </c>
      <c r="C95" s="70"/>
      <c r="D95" s="150" t="s">
        <v>116</v>
      </c>
      <c r="E95" s="149" t="s">
        <v>648</v>
      </c>
      <c r="F95" s="40" t="s">
        <v>321</v>
      </c>
      <c r="G95" s="137" t="s">
        <v>649</v>
      </c>
      <c r="H95" s="157"/>
      <c r="I95" s="73"/>
      <c r="J95" s="73"/>
      <c r="K95" s="82">
        <v>2.43</v>
      </c>
      <c r="L95" s="88" t="s">
        <v>623</v>
      </c>
      <c r="M95" s="149" t="s">
        <v>650</v>
      </c>
      <c r="N95" s="40" t="s">
        <v>61</v>
      </c>
    </row>
    <row r="96" ht="16.5" spans="1:14">
      <c r="A96" s="14">
        <v>6608544875</v>
      </c>
      <c r="B96" s="14" t="s">
        <v>26</v>
      </c>
      <c r="C96" s="70"/>
      <c r="D96" s="100" t="s">
        <v>117</v>
      </c>
      <c r="E96" s="57" t="s">
        <v>651</v>
      </c>
      <c r="F96" s="27" t="s">
        <v>321</v>
      </c>
      <c r="G96" s="58" t="s">
        <v>652</v>
      </c>
      <c r="H96" s="27"/>
      <c r="I96" s="27"/>
      <c r="J96" s="27"/>
      <c r="K96" s="59">
        <v>2.01</v>
      </c>
      <c r="L96" s="58" t="s">
        <v>623</v>
      </c>
      <c r="M96" s="60" t="s">
        <v>627</v>
      </c>
      <c r="N96" s="40" t="s">
        <v>61</v>
      </c>
    </row>
    <row r="97" ht="16.5" spans="1:14">
      <c r="A97" s="14">
        <v>6608544875</v>
      </c>
      <c r="B97" s="14" t="s">
        <v>26</v>
      </c>
      <c r="C97" s="70"/>
      <c r="D97" s="67" t="s">
        <v>91</v>
      </c>
      <c r="E97" s="67" t="s">
        <v>628</v>
      </c>
      <c r="F97" s="67" t="s">
        <v>321</v>
      </c>
      <c r="G97" s="67" t="s">
        <v>629</v>
      </c>
      <c r="H97" s="157"/>
      <c r="I97" s="69"/>
      <c r="J97" s="69"/>
      <c r="K97" s="69">
        <v>4</v>
      </c>
      <c r="L97" s="69" t="s">
        <v>623</v>
      </c>
      <c r="M97" s="14" t="s">
        <v>630</v>
      </c>
      <c r="N97" s="40" t="s">
        <v>61</v>
      </c>
    </row>
    <row r="98" ht="16.5" spans="1:14">
      <c r="A98" s="14">
        <v>6608544875</v>
      </c>
      <c r="B98" s="14" t="s">
        <v>26</v>
      </c>
      <c r="C98" s="70"/>
      <c r="D98" s="76" t="s">
        <v>118</v>
      </c>
      <c r="E98" s="72" t="s">
        <v>631</v>
      </c>
      <c r="F98" s="14" t="s">
        <v>321</v>
      </c>
      <c r="G98" s="14" t="s">
        <v>653</v>
      </c>
      <c r="H98" s="49"/>
      <c r="I98" s="27"/>
      <c r="J98" s="49"/>
      <c r="K98" s="27">
        <v>1</v>
      </c>
      <c r="L98" s="27" t="s">
        <v>323</v>
      </c>
      <c r="M98" s="77" t="s">
        <v>633</v>
      </c>
      <c r="N98" s="42" t="s">
        <v>61</v>
      </c>
    </row>
    <row r="99" ht="16.5" spans="1:14">
      <c r="A99" s="14">
        <v>6608544875</v>
      </c>
      <c r="B99" s="14" t="s">
        <v>26</v>
      </c>
      <c r="C99" s="70"/>
      <c r="D99" s="14" t="s">
        <v>119</v>
      </c>
      <c r="E99" s="14" t="s">
        <v>634</v>
      </c>
      <c r="F99" s="14" t="s">
        <v>321</v>
      </c>
      <c r="G99" s="14" t="s">
        <v>654</v>
      </c>
      <c r="H99" s="49"/>
      <c r="I99" s="27"/>
      <c r="J99" s="49"/>
      <c r="K99" s="27">
        <v>1</v>
      </c>
      <c r="L99" s="27" t="s">
        <v>323</v>
      </c>
      <c r="M99" s="49" t="s">
        <v>655</v>
      </c>
      <c r="N99" s="42" t="s">
        <v>61</v>
      </c>
    </row>
    <row r="100" ht="16.5" spans="1:14">
      <c r="A100" s="14">
        <v>6608544875</v>
      </c>
      <c r="B100" s="14" t="s">
        <v>26</v>
      </c>
      <c r="C100" s="70"/>
      <c r="D100" s="14" t="s">
        <v>120</v>
      </c>
      <c r="E100" s="14" t="s">
        <v>634</v>
      </c>
      <c r="F100" s="14" t="s">
        <v>321</v>
      </c>
      <c r="G100" s="14" t="s">
        <v>656</v>
      </c>
      <c r="H100" s="49"/>
      <c r="I100" s="27"/>
      <c r="J100" s="49"/>
      <c r="K100" s="27">
        <v>1</v>
      </c>
      <c r="L100" s="27" t="s">
        <v>323</v>
      </c>
      <c r="M100" s="49" t="s">
        <v>655</v>
      </c>
      <c r="N100" s="42" t="s">
        <v>61</v>
      </c>
    </row>
    <row r="101" ht="16.5" spans="1:14">
      <c r="A101" s="14">
        <v>6608544875</v>
      </c>
      <c r="B101" s="14" t="s">
        <v>26</v>
      </c>
      <c r="C101" s="70"/>
      <c r="D101" s="14" t="s">
        <v>121</v>
      </c>
      <c r="E101" s="14" t="s">
        <v>634</v>
      </c>
      <c r="F101" s="14" t="s">
        <v>321</v>
      </c>
      <c r="G101" s="14" t="s">
        <v>657</v>
      </c>
      <c r="H101" s="49"/>
      <c r="I101" s="27"/>
      <c r="J101" s="49"/>
      <c r="K101" s="27">
        <v>1</v>
      </c>
      <c r="L101" s="27" t="s">
        <v>323</v>
      </c>
      <c r="M101" s="49" t="s">
        <v>636</v>
      </c>
      <c r="N101" s="42" t="s">
        <v>61</v>
      </c>
    </row>
    <row r="102" ht="16.5" spans="1:14">
      <c r="A102" s="14">
        <v>6608544875</v>
      </c>
      <c r="B102" s="14" t="s">
        <v>26</v>
      </c>
      <c r="C102" s="70"/>
      <c r="D102" s="14" t="s">
        <v>122</v>
      </c>
      <c r="E102" s="14" t="s">
        <v>637</v>
      </c>
      <c r="F102" s="14" t="s">
        <v>321</v>
      </c>
      <c r="G102" s="14" t="s">
        <v>658</v>
      </c>
      <c r="H102" s="49"/>
      <c r="I102" s="27"/>
      <c r="J102" s="49"/>
      <c r="K102" s="27">
        <v>1</v>
      </c>
      <c r="L102" s="27" t="s">
        <v>323</v>
      </c>
      <c r="M102" s="24" t="s">
        <v>571</v>
      </c>
      <c r="N102" s="42" t="s">
        <v>61</v>
      </c>
    </row>
    <row r="103" ht="16.5" spans="1:14">
      <c r="A103" s="14">
        <v>6608544875</v>
      </c>
      <c r="B103" s="14" t="s">
        <v>26</v>
      </c>
      <c r="C103" s="201"/>
      <c r="D103" s="14" t="s">
        <v>123</v>
      </c>
      <c r="E103" s="150" t="s">
        <v>637</v>
      </c>
      <c r="F103" s="150" t="s">
        <v>321</v>
      </c>
      <c r="G103" s="14" t="s">
        <v>659</v>
      </c>
      <c r="H103" s="150"/>
      <c r="I103" s="150"/>
      <c r="J103" s="150"/>
      <c r="K103" s="150">
        <v>2</v>
      </c>
      <c r="L103" s="150" t="s">
        <v>323</v>
      </c>
      <c r="M103" s="24" t="s">
        <v>571</v>
      </c>
      <c r="N103" s="42" t="s">
        <v>61</v>
      </c>
    </row>
    <row r="104" ht="16.5" spans="1:14">
      <c r="A104" s="14">
        <v>6608544875</v>
      </c>
      <c r="B104" s="14" t="s">
        <v>26</v>
      </c>
      <c r="C104" s="27"/>
      <c r="D104" s="73" t="s">
        <v>96</v>
      </c>
      <c r="E104" s="73" t="s">
        <v>640</v>
      </c>
      <c r="F104" s="73" t="s">
        <v>321</v>
      </c>
      <c r="G104" s="14" t="s">
        <v>641</v>
      </c>
      <c r="H104" s="73"/>
      <c r="I104" s="73"/>
      <c r="J104" s="73"/>
      <c r="K104" s="82">
        <v>7</v>
      </c>
      <c r="L104" s="88" t="s">
        <v>323</v>
      </c>
      <c r="M104" s="71" t="s">
        <v>642</v>
      </c>
      <c r="N104" s="42" t="s">
        <v>61</v>
      </c>
    </row>
    <row r="105" ht="16.5" spans="1:14">
      <c r="A105" s="14">
        <v>6608544875</v>
      </c>
      <c r="B105" s="14" t="s">
        <v>26</v>
      </c>
      <c r="C105" s="27"/>
      <c r="D105" s="73" t="s">
        <v>124</v>
      </c>
      <c r="E105" s="73" t="s">
        <v>640</v>
      </c>
      <c r="F105" s="73" t="s">
        <v>321</v>
      </c>
      <c r="G105" s="14" t="s">
        <v>660</v>
      </c>
      <c r="H105" s="73"/>
      <c r="I105" s="73"/>
      <c r="J105" s="73"/>
      <c r="K105" s="82">
        <v>3</v>
      </c>
      <c r="L105" s="88" t="s">
        <v>323</v>
      </c>
      <c r="M105" s="71" t="s">
        <v>642</v>
      </c>
      <c r="N105" s="42" t="s">
        <v>61</v>
      </c>
    </row>
    <row r="106" ht="16.5" spans="1:14">
      <c r="A106" s="14">
        <v>6608544875</v>
      </c>
      <c r="B106" s="14" t="s">
        <v>26</v>
      </c>
      <c r="C106" s="70"/>
      <c r="D106" s="73" t="s">
        <v>97</v>
      </c>
      <c r="E106" s="73" t="s">
        <v>643</v>
      </c>
      <c r="F106" s="73" t="s">
        <v>321</v>
      </c>
      <c r="G106" s="73">
        <v>70002326</v>
      </c>
      <c r="H106" s="73"/>
      <c r="I106" s="73"/>
      <c r="J106" s="73"/>
      <c r="K106" s="73">
        <v>1</v>
      </c>
      <c r="L106" s="88" t="s">
        <v>323</v>
      </c>
      <c r="M106" s="73" t="s">
        <v>644</v>
      </c>
      <c r="N106" s="40"/>
    </row>
    <row r="107" ht="15.6" customHeight="1" spans="1:14">
      <c r="A107" s="14">
        <v>6608442964</v>
      </c>
      <c r="B107" s="14" t="s">
        <v>39</v>
      </c>
      <c r="C107" s="134" t="s">
        <v>402</v>
      </c>
      <c r="D107" s="135" t="s">
        <v>125</v>
      </c>
      <c r="E107" s="15" t="s">
        <v>403</v>
      </c>
      <c r="F107" s="136" t="s">
        <v>321</v>
      </c>
      <c r="G107" s="137" t="s">
        <v>404</v>
      </c>
      <c r="H107" s="138"/>
      <c r="I107" s="139"/>
      <c r="J107" s="138"/>
      <c r="K107" s="31">
        <v>1</v>
      </c>
      <c r="L107" s="138" t="s">
        <v>323</v>
      </c>
      <c r="M107" s="138" t="s">
        <v>386</v>
      </c>
      <c r="N107" s="81" t="s">
        <v>325</v>
      </c>
    </row>
    <row r="108" ht="16.5" spans="1:14">
      <c r="A108" s="14">
        <v>6608442964</v>
      </c>
      <c r="B108" s="14" t="s">
        <v>39</v>
      </c>
      <c r="C108" s="141"/>
      <c r="D108" s="135" t="s">
        <v>126</v>
      </c>
      <c r="E108" s="15" t="s">
        <v>405</v>
      </c>
      <c r="F108" s="136" t="s">
        <v>321</v>
      </c>
      <c r="G108" s="137" t="s">
        <v>406</v>
      </c>
      <c r="H108" s="138"/>
      <c r="I108" s="139"/>
      <c r="J108" s="138"/>
      <c r="K108" s="31">
        <v>2</v>
      </c>
      <c r="L108" s="138" t="s">
        <v>323</v>
      </c>
      <c r="M108" s="138" t="s">
        <v>386</v>
      </c>
      <c r="N108" s="81" t="s">
        <v>325</v>
      </c>
    </row>
    <row r="109" ht="16.5" spans="1:14">
      <c r="A109" s="14">
        <v>6608442964</v>
      </c>
      <c r="B109" s="14" t="s">
        <v>39</v>
      </c>
      <c r="C109" s="141"/>
      <c r="D109" s="135" t="s">
        <v>127</v>
      </c>
      <c r="E109" s="15" t="s">
        <v>368</v>
      </c>
      <c r="F109" s="136" t="s">
        <v>321</v>
      </c>
      <c r="G109" s="137" t="s">
        <v>407</v>
      </c>
      <c r="H109" s="138"/>
      <c r="I109" s="139"/>
      <c r="J109" s="138"/>
      <c r="K109" s="31">
        <v>2</v>
      </c>
      <c r="L109" s="138" t="s">
        <v>323</v>
      </c>
      <c r="M109" s="138" t="s">
        <v>386</v>
      </c>
      <c r="N109" s="81" t="s">
        <v>325</v>
      </c>
    </row>
    <row r="110" ht="16.5" spans="1:14">
      <c r="A110" s="14">
        <v>6608442964</v>
      </c>
      <c r="B110" s="14" t="s">
        <v>39</v>
      </c>
      <c r="C110" s="141"/>
      <c r="D110" s="135" t="s">
        <v>128</v>
      </c>
      <c r="E110" s="15" t="s">
        <v>369</v>
      </c>
      <c r="F110" s="136" t="s">
        <v>321</v>
      </c>
      <c r="G110" s="137" t="s">
        <v>409</v>
      </c>
      <c r="H110" s="138"/>
      <c r="I110" s="139"/>
      <c r="J110" s="138"/>
      <c r="K110" s="31">
        <v>2</v>
      </c>
      <c r="L110" s="138" t="s">
        <v>323</v>
      </c>
      <c r="M110" s="138" t="s">
        <v>386</v>
      </c>
      <c r="N110" s="81" t="s">
        <v>325</v>
      </c>
    </row>
    <row r="111" ht="16.5" spans="1:14">
      <c r="A111" s="14">
        <v>6608442964</v>
      </c>
      <c r="B111" s="14" t="s">
        <v>39</v>
      </c>
      <c r="C111" s="141"/>
      <c r="D111" s="135" t="s">
        <v>129</v>
      </c>
      <c r="E111" s="15" t="s">
        <v>330</v>
      </c>
      <c r="F111" s="136" t="s">
        <v>321</v>
      </c>
      <c r="G111" s="137" t="s">
        <v>410</v>
      </c>
      <c r="H111" s="138"/>
      <c r="I111" s="139"/>
      <c r="J111" s="138"/>
      <c r="K111" s="31">
        <v>2</v>
      </c>
      <c r="L111" s="138" t="s">
        <v>323</v>
      </c>
      <c r="M111" s="138" t="s">
        <v>386</v>
      </c>
      <c r="N111" s="81" t="s">
        <v>325</v>
      </c>
    </row>
    <row r="112" ht="16.5" spans="1:14">
      <c r="A112" s="14">
        <v>6608442964</v>
      </c>
      <c r="B112" s="14" t="s">
        <v>39</v>
      </c>
      <c r="C112" s="141"/>
      <c r="D112" s="135" t="s">
        <v>130</v>
      </c>
      <c r="E112" s="15" t="s">
        <v>411</v>
      </c>
      <c r="F112" s="136" t="s">
        <v>321</v>
      </c>
      <c r="G112" s="137" t="s">
        <v>408</v>
      </c>
      <c r="H112" s="138"/>
      <c r="I112" s="139"/>
      <c r="J112" s="138"/>
      <c r="K112" s="31">
        <v>2</v>
      </c>
      <c r="L112" s="138" t="s">
        <v>323</v>
      </c>
      <c r="M112" s="138" t="s">
        <v>386</v>
      </c>
      <c r="N112" s="81" t="s">
        <v>325</v>
      </c>
    </row>
    <row r="113" ht="16.5" spans="1:14">
      <c r="A113" s="14">
        <v>6608442964</v>
      </c>
      <c r="B113" s="14" t="s">
        <v>39</v>
      </c>
      <c r="C113" s="142"/>
      <c r="D113" s="135" t="s">
        <v>131</v>
      </c>
      <c r="E113" s="15" t="s">
        <v>412</v>
      </c>
      <c r="F113" s="136" t="s">
        <v>321</v>
      </c>
      <c r="G113" s="137" t="s">
        <v>413</v>
      </c>
      <c r="H113" s="138"/>
      <c r="I113" s="139"/>
      <c r="J113" s="138"/>
      <c r="K113" s="31">
        <v>2</v>
      </c>
      <c r="L113" s="138" t="s">
        <v>323</v>
      </c>
      <c r="M113" s="138" t="s">
        <v>386</v>
      </c>
      <c r="N113" s="81" t="s">
        <v>325</v>
      </c>
    </row>
    <row r="114" ht="16.5" spans="1:14">
      <c r="A114" s="14">
        <v>6608442964</v>
      </c>
      <c r="B114" s="14" t="s">
        <v>39</v>
      </c>
      <c r="C114" s="162" t="s">
        <v>414</v>
      </c>
      <c r="D114" s="381" t="s">
        <v>132</v>
      </c>
      <c r="E114" s="15" t="s">
        <v>415</v>
      </c>
      <c r="F114" s="27" t="s">
        <v>321</v>
      </c>
      <c r="G114" s="163" t="s">
        <v>416</v>
      </c>
      <c r="H114" s="136"/>
      <c r="I114" s="136"/>
      <c r="J114" s="136"/>
      <c r="K114" s="27">
        <v>1</v>
      </c>
      <c r="L114" s="136" t="s">
        <v>323</v>
      </c>
      <c r="M114" s="136" t="s">
        <v>417</v>
      </c>
      <c r="N114" s="81" t="s">
        <v>325</v>
      </c>
    </row>
    <row r="115" ht="16.5" spans="1:14">
      <c r="A115" s="14">
        <v>6608442964</v>
      </c>
      <c r="B115" s="14" t="s">
        <v>39</v>
      </c>
      <c r="C115" s="164"/>
      <c r="D115" s="381" t="s">
        <v>133</v>
      </c>
      <c r="E115" s="15" t="s">
        <v>420</v>
      </c>
      <c r="F115" s="27" t="s">
        <v>321</v>
      </c>
      <c r="G115" s="163" t="s">
        <v>421</v>
      </c>
      <c r="H115" s="136"/>
      <c r="I115" s="136"/>
      <c r="J115" s="136"/>
      <c r="K115" s="27">
        <v>1</v>
      </c>
      <c r="L115" s="136" t="s">
        <v>323</v>
      </c>
      <c r="M115" s="136" t="s">
        <v>417</v>
      </c>
      <c r="N115" s="81" t="s">
        <v>325</v>
      </c>
    </row>
    <row r="116" ht="16.5" spans="1:14">
      <c r="A116" s="14">
        <v>6608442964</v>
      </c>
      <c r="B116" s="14" t="s">
        <v>39</v>
      </c>
      <c r="C116" s="164"/>
      <c r="D116" s="381" t="s">
        <v>134</v>
      </c>
      <c r="E116" s="15" t="s">
        <v>422</v>
      </c>
      <c r="F116" s="27" t="s">
        <v>321</v>
      </c>
      <c r="G116" s="163" t="s">
        <v>423</v>
      </c>
      <c r="H116" s="136"/>
      <c r="I116" s="136"/>
      <c r="J116" s="136"/>
      <c r="K116" s="27">
        <v>1</v>
      </c>
      <c r="L116" s="136" t="s">
        <v>323</v>
      </c>
      <c r="M116" s="136" t="s">
        <v>417</v>
      </c>
      <c r="N116" s="81" t="s">
        <v>325</v>
      </c>
    </row>
    <row r="117" ht="16.5" spans="1:14">
      <c r="A117" s="14">
        <v>6608442964</v>
      </c>
      <c r="B117" s="14" t="s">
        <v>39</v>
      </c>
      <c r="C117" s="164"/>
      <c r="D117" s="382" t="s">
        <v>135</v>
      </c>
      <c r="E117" s="15" t="s">
        <v>424</v>
      </c>
      <c r="F117" s="27" t="s">
        <v>321</v>
      </c>
      <c r="G117" s="163" t="s">
        <v>425</v>
      </c>
      <c r="H117" s="136"/>
      <c r="I117" s="136"/>
      <c r="J117" s="136"/>
      <c r="K117" s="27">
        <v>1</v>
      </c>
      <c r="L117" s="136" t="s">
        <v>323</v>
      </c>
      <c r="M117" s="136" t="s">
        <v>417</v>
      </c>
      <c r="N117" s="81" t="s">
        <v>325</v>
      </c>
    </row>
    <row r="118" ht="16.5" spans="1:14">
      <c r="A118" s="14">
        <v>6608442964</v>
      </c>
      <c r="B118" s="14" t="s">
        <v>39</v>
      </c>
      <c r="C118" s="164"/>
      <c r="D118" s="381" t="s">
        <v>136</v>
      </c>
      <c r="E118" s="15" t="s">
        <v>427</v>
      </c>
      <c r="F118" s="27" t="s">
        <v>321</v>
      </c>
      <c r="G118" s="163" t="s">
        <v>428</v>
      </c>
      <c r="H118" s="136"/>
      <c r="I118" s="136"/>
      <c r="J118" s="136"/>
      <c r="K118" s="27">
        <v>2</v>
      </c>
      <c r="L118" s="136" t="s">
        <v>323</v>
      </c>
      <c r="M118" s="136" t="s">
        <v>417</v>
      </c>
      <c r="N118" s="81" t="s">
        <v>325</v>
      </c>
    </row>
    <row r="119" ht="16.5" spans="1:14">
      <c r="A119" s="14">
        <v>6608442964</v>
      </c>
      <c r="B119" s="14" t="s">
        <v>39</v>
      </c>
      <c r="C119" s="164"/>
      <c r="D119" s="381" t="s">
        <v>137</v>
      </c>
      <c r="E119" s="15" t="s">
        <v>429</v>
      </c>
      <c r="F119" s="27" t="s">
        <v>321</v>
      </c>
      <c r="G119" s="163" t="s">
        <v>430</v>
      </c>
      <c r="H119" s="136"/>
      <c r="I119" s="136"/>
      <c r="J119" s="136"/>
      <c r="K119" s="27">
        <v>2</v>
      </c>
      <c r="L119" s="136" t="s">
        <v>323</v>
      </c>
      <c r="M119" s="136" t="s">
        <v>417</v>
      </c>
      <c r="N119" s="81" t="s">
        <v>325</v>
      </c>
    </row>
    <row r="120" ht="16.5" spans="1:14">
      <c r="A120" s="14">
        <v>6608442964</v>
      </c>
      <c r="B120" s="14" t="s">
        <v>39</v>
      </c>
      <c r="C120" s="164"/>
      <c r="D120" s="381" t="s">
        <v>138</v>
      </c>
      <c r="E120" s="15" t="s">
        <v>431</v>
      </c>
      <c r="F120" s="27" t="s">
        <v>321</v>
      </c>
      <c r="G120" s="163" t="s">
        <v>432</v>
      </c>
      <c r="H120" s="136"/>
      <c r="I120" s="136"/>
      <c r="J120" s="136"/>
      <c r="K120" s="27">
        <v>1</v>
      </c>
      <c r="L120" s="136" t="s">
        <v>323</v>
      </c>
      <c r="M120" s="136" t="s">
        <v>417</v>
      </c>
      <c r="N120" s="81" t="s">
        <v>325</v>
      </c>
    </row>
    <row r="121" ht="16.5" spans="1:14">
      <c r="A121" s="14">
        <v>6608442964</v>
      </c>
      <c r="B121" s="14" t="s">
        <v>39</v>
      </c>
      <c r="C121" s="164"/>
      <c r="D121" s="381" t="s">
        <v>139</v>
      </c>
      <c r="E121" s="15" t="s">
        <v>433</v>
      </c>
      <c r="F121" s="27" t="s">
        <v>321</v>
      </c>
      <c r="G121" s="163" t="s">
        <v>434</v>
      </c>
      <c r="H121" s="136"/>
      <c r="I121" s="136"/>
      <c r="J121" s="136"/>
      <c r="K121" s="27">
        <v>1</v>
      </c>
      <c r="L121" s="136" t="s">
        <v>323</v>
      </c>
      <c r="M121" s="136" t="s">
        <v>417</v>
      </c>
      <c r="N121" s="81" t="s">
        <v>325</v>
      </c>
    </row>
    <row r="122" ht="16.5" spans="1:14">
      <c r="A122" s="14">
        <v>6608442964</v>
      </c>
      <c r="B122" s="14" t="s">
        <v>39</v>
      </c>
      <c r="C122" s="164"/>
      <c r="D122" s="381" t="s">
        <v>140</v>
      </c>
      <c r="E122" s="15" t="s">
        <v>435</v>
      </c>
      <c r="F122" s="27" t="s">
        <v>321</v>
      </c>
      <c r="G122" s="163" t="s">
        <v>436</v>
      </c>
      <c r="H122" s="136"/>
      <c r="I122" s="136"/>
      <c r="J122" s="136"/>
      <c r="K122" s="27">
        <v>1</v>
      </c>
      <c r="L122" s="136" t="s">
        <v>323</v>
      </c>
      <c r="M122" s="136" t="s">
        <v>417</v>
      </c>
      <c r="N122" s="81" t="s">
        <v>325</v>
      </c>
    </row>
    <row r="123" ht="16.5" spans="1:14">
      <c r="A123" s="14">
        <v>6608442964</v>
      </c>
      <c r="B123" s="14" t="s">
        <v>39</v>
      </c>
      <c r="C123" s="164"/>
      <c r="D123" s="381" t="s">
        <v>141</v>
      </c>
      <c r="E123" s="15" t="s">
        <v>437</v>
      </c>
      <c r="F123" s="27" t="s">
        <v>321</v>
      </c>
      <c r="G123" s="163" t="s">
        <v>438</v>
      </c>
      <c r="H123" s="136"/>
      <c r="I123" s="136"/>
      <c r="J123" s="136"/>
      <c r="K123" s="27">
        <v>1</v>
      </c>
      <c r="L123" s="136" t="s">
        <v>323</v>
      </c>
      <c r="M123" s="136" t="s">
        <v>417</v>
      </c>
      <c r="N123" s="81" t="s">
        <v>325</v>
      </c>
    </row>
    <row r="124" ht="16.5" spans="1:14">
      <c r="A124" s="14">
        <v>6608442964</v>
      </c>
      <c r="B124" s="14" t="s">
        <v>39</v>
      </c>
      <c r="C124" s="70"/>
      <c r="D124" s="150" t="s">
        <v>142</v>
      </c>
      <c r="E124" s="149" t="s">
        <v>294</v>
      </c>
      <c r="F124" s="40" t="s">
        <v>321</v>
      </c>
      <c r="G124" s="137" t="s">
        <v>661</v>
      </c>
      <c r="H124" s="157"/>
      <c r="I124" s="73"/>
      <c r="J124" s="82"/>
      <c r="K124" s="82">
        <v>1.59</v>
      </c>
      <c r="L124" s="88" t="s">
        <v>623</v>
      </c>
      <c r="M124" s="149" t="s">
        <v>650</v>
      </c>
      <c r="N124" s="40" t="s">
        <v>61</v>
      </c>
    </row>
    <row r="125" ht="16.5" spans="1:14">
      <c r="A125" s="14">
        <v>6608442964</v>
      </c>
      <c r="B125" s="14" t="s">
        <v>39</v>
      </c>
      <c r="C125" s="70"/>
      <c r="D125" s="150" t="s">
        <v>143</v>
      </c>
      <c r="E125" s="150" t="s">
        <v>662</v>
      </c>
      <c r="F125" s="150" t="s">
        <v>321</v>
      </c>
      <c r="G125" s="150" t="s">
        <v>663</v>
      </c>
      <c r="H125" s="157"/>
      <c r="I125" s="60"/>
      <c r="J125" s="60"/>
      <c r="K125" s="60">
        <v>0.55</v>
      </c>
      <c r="L125" s="60" t="s">
        <v>623</v>
      </c>
      <c r="M125" s="60" t="s">
        <v>627</v>
      </c>
      <c r="N125" s="40" t="s">
        <v>61</v>
      </c>
    </row>
    <row r="126" ht="16.5" spans="1:14">
      <c r="A126" s="14">
        <v>6608442964</v>
      </c>
      <c r="B126" s="14" t="s">
        <v>39</v>
      </c>
      <c r="C126" s="70"/>
      <c r="D126" s="67" t="s">
        <v>91</v>
      </c>
      <c r="E126" s="67" t="s">
        <v>628</v>
      </c>
      <c r="F126" s="67" t="s">
        <v>321</v>
      </c>
      <c r="G126" s="67" t="s">
        <v>629</v>
      </c>
      <c r="H126" s="157"/>
      <c r="I126" s="69"/>
      <c r="J126" s="69"/>
      <c r="K126" s="69">
        <v>1.2</v>
      </c>
      <c r="L126" s="69" t="s">
        <v>623</v>
      </c>
      <c r="M126" s="14" t="s">
        <v>630</v>
      </c>
      <c r="N126" s="40" t="s">
        <v>61</v>
      </c>
    </row>
    <row r="127" ht="16.5" spans="1:14">
      <c r="A127" s="14">
        <v>6608442964</v>
      </c>
      <c r="B127" s="14" t="s">
        <v>39</v>
      </c>
      <c r="C127" s="70"/>
      <c r="D127" s="60" t="s">
        <v>144</v>
      </c>
      <c r="E127" s="60" t="s">
        <v>664</v>
      </c>
      <c r="F127" s="60" t="s">
        <v>321</v>
      </c>
      <c r="G127" s="60" t="s">
        <v>665</v>
      </c>
      <c r="H127" s="157"/>
      <c r="I127" s="60"/>
      <c r="J127" s="60"/>
      <c r="K127" s="60">
        <v>2</v>
      </c>
      <c r="L127" s="60" t="s">
        <v>623</v>
      </c>
      <c r="M127" s="14" t="s">
        <v>666</v>
      </c>
      <c r="N127" s="40" t="s">
        <v>61</v>
      </c>
    </row>
    <row r="128" ht="16.5" spans="1:14">
      <c r="A128" s="14">
        <v>6608442964</v>
      </c>
      <c r="B128" s="14" t="s">
        <v>39</v>
      </c>
      <c r="C128" s="70" t="s">
        <v>667</v>
      </c>
      <c r="D128" s="73" t="s">
        <v>95</v>
      </c>
      <c r="E128" s="73" t="s">
        <v>637</v>
      </c>
      <c r="F128" s="14" t="s">
        <v>321</v>
      </c>
      <c r="G128" s="80" t="s">
        <v>639</v>
      </c>
      <c r="H128" s="81"/>
      <c r="I128" s="81"/>
      <c r="J128" s="81"/>
      <c r="K128" s="82">
        <v>1</v>
      </c>
      <c r="L128" s="83" t="s">
        <v>323</v>
      </c>
      <c r="M128" s="84" t="s">
        <v>571</v>
      </c>
      <c r="N128" s="85" t="s">
        <v>61</v>
      </c>
    </row>
    <row r="129" ht="16.5" spans="1:14">
      <c r="A129" s="14">
        <v>6608442964</v>
      </c>
      <c r="B129" s="14" t="s">
        <v>39</v>
      </c>
      <c r="C129" s="70"/>
      <c r="D129" s="27" t="s">
        <v>145</v>
      </c>
      <c r="E129" s="14" t="s">
        <v>668</v>
      </c>
      <c r="F129" s="27" t="s">
        <v>321</v>
      </c>
      <c r="G129" s="27" t="s">
        <v>669</v>
      </c>
      <c r="H129" s="157"/>
      <c r="I129" s="73"/>
      <c r="J129" s="73"/>
      <c r="K129" s="73">
        <v>1</v>
      </c>
      <c r="L129" s="88" t="s">
        <v>323</v>
      </c>
      <c r="M129" s="71" t="s">
        <v>670</v>
      </c>
      <c r="N129" s="40" t="s">
        <v>61</v>
      </c>
    </row>
    <row r="130" ht="16.5" spans="1:14">
      <c r="A130" s="14">
        <v>6608442964</v>
      </c>
      <c r="B130" s="14" t="s">
        <v>39</v>
      </c>
      <c r="C130" s="70"/>
      <c r="D130" s="150" t="s">
        <v>146</v>
      </c>
      <c r="E130" s="150" t="s">
        <v>671</v>
      </c>
      <c r="F130" s="150" t="s">
        <v>321</v>
      </c>
      <c r="G130" s="150" t="s">
        <v>672</v>
      </c>
      <c r="H130" s="150"/>
      <c r="I130" s="150"/>
      <c r="J130" s="150"/>
      <c r="K130" s="150">
        <v>1</v>
      </c>
      <c r="L130" s="150" t="s">
        <v>323</v>
      </c>
      <c r="M130" s="71" t="s">
        <v>642</v>
      </c>
      <c r="N130" s="40" t="s">
        <v>61</v>
      </c>
    </row>
    <row r="131" ht="16.5" spans="1:14">
      <c r="A131" s="14">
        <v>6608442964</v>
      </c>
      <c r="B131" s="14" t="s">
        <v>39</v>
      </c>
      <c r="C131" s="70"/>
      <c r="D131" s="73" t="s">
        <v>147</v>
      </c>
      <c r="E131" s="150" t="s">
        <v>673</v>
      </c>
      <c r="F131" s="73" t="s">
        <v>321</v>
      </c>
      <c r="G131" s="73" t="s">
        <v>674</v>
      </c>
      <c r="H131" s="73"/>
      <c r="I131" s="73"/>
      <c r="J131" s="73"/>
      <c r="K131" s="82">
        <v>1</v>
      </c>
      <c r="L131" s="88" t="s">
        <v>323</v>
      </c>
      <c r="M131" s="71" t="s">
        <v>670</v>
      </c>
      <c r="N131" s="40" t="s">
        <v>61</v>
      </c>
    </row>
    <row r="132" ht="16.5" spans="1:14">
      <c r="A132" s="14">
        <v>6608442964</v>
      </c>
      <c r="B132" s="14" t="s">
        <v>39</v>
      </c>
      <c r="C132" s="70"/>
      <c r="D132" s="73" t="s">
        <v>96</v>
      </c>
      <c r="E132" s="73" t="s">
        <v>640</v>
      </c>
      <c r="F132" s="73" t="s">
        <v>321</v>
      </c>
      <c r="G132" s="14" t="s">
        <v>641</v>
      </c>
      <c r="H132" s="73"/>
      <c r="I132" s="73"/>
      <c r="J132" s="73"/>
      <c r="K132" s="82">
        <v>1</v>
      </c>
      <c r="L132" s="88" t="s">
        <v>323</v>
      </c>
      <c r="M132" s="71" t="s">
        <v>642</v>
      </c>
      <c r="N132" s="42" t="s">
        <v>61</v>
      </c>
    </row>
    <row r="133" ht="16.5" spans="1:14">
      <c r="A133" s="14">
        <v>6608442964</v>
      </c>
      <c r="B133" s="14" t="s">
        <v>39</v>
      </c>
      <c r="C133" s="70"/>
      <c r="D133" s="73" t="s">
        <v>97</v>
      </c>
      <c r="E133" s="73" t="s">
        <v>643</v>
      </c>
      <c r="F133" s="73" t="s">
        <v>321</v>
      </c>
      <c r="G133" s="73">
        <v>70002326</v>
      </c>
      <c r="H133" s="73"/>
      <c r="I133" s="73"/>
      <c r="J133" s="73"/>
      <c r="K133" s="73">
        <v>1</v>
      </c>
      <c r="L133" s="88" t="s">
        <v>323</v>
      </c>
      <c r="M133" s="73" t="s">
        <v>644</v>
      </c>
      <c r="N133" s="40"/>
    </row>
    <row r="134" ht="15.6" customHeight="1" spans="1:14">
      <c r="A134" s="14">
        <v>6608442963</v>
      </c>
      <c r="B134" s="174" t="s">
        <v>39</v>
      </c>
      <c r="C134" s="134" t="s">
        <v>402</v>
      </c>
      <c r="D134" s="135" t="s">
        <v>125</v>
      </c>
      <c r="E134" s="15" t="s">
        <v>403</v>
      </c>
      <c r="F134" s="136" t="s">
        <v>321</v>
      </c>
      <c r="G134" s="137" t="s">
        <v>404</v>
      </c>
      <c r="H134" s="27"/>
      <c r="I134" s="144"/>
      <c r="J134" s="136"/>
      <c r="K134" s="27">
        <v>1</v>
      </c>
      <c r="L134" s="136" t="s">
        <v>323</v>
      </c>
      <c r="M134" s="136" t="s">
        <v>386</v>
      </c>
      <c r="N134" s="81" t="s">
        <v>325</v>
      </c>
    </row>
    <row r="135" ht="16.5" spans="1:14">
      <c r="A135" s="14">
        <v>6608442963</v>
      </c>
      <c r="B135" s="174" t="s">
        <v>39</v>
      </c>
      <c r="C135" s="141"/>
      <c r="D135" s="135" t="s">
        <v>126</v>
      </c>
      <c r="E135" s="15" t="s">
        <v>405</v>
      </c>
      <c r="F135" s="136" t="s">
        <v>321</v>
      </c>
      <c r="G135" s="137" t="s">
        <v>406</v>
      </c>
      <c r="H135" s="27"/>
      <c r="I135" s="144"/>
      <c r="J135" s="136"/>
      <c r="K135" s="27">
        <v>2</v>
      </c>
      <c r="L135" s="136" t="s">
        <v>323</v>
      </c>
      <c r="M135" s="136" t="s">
        <v>386</v>
      </c>
      <c r="N135" s="81" t="s">
        <v>325</v>
      </c>
    </row>
    <row r="136" ht="16.5" spans="1:14">
      <c r="A136" s="14">
        <v>6608442963</v>
      </c>
      <c r="B136" s="174" t="s">
        <v>39</v>
      </c>
      <c r="C136" s="141"/>
      <c r="D136" s="135" t="s">
        <v>127</v>
      </c>
      <c r="E136" s="15" t="s">
        <v>368</v>
      </c>
      <c r="F136" s="136" t="s">
        <v>321</v>
      </c>
      <c r="G136" s="137" t="s">
        <v>407</v>
      </c>
      <c r="H136" s="27"/>
      <c r="I136" s="144"/>
      <c r="J136" s="136"/>
      <c r="K136" s="27">
        <v>2</v>
      </c>
      <c r="L136" s="136" t="s">
        <v>323</v>
      </c>
      <c r="M136" s="136" t="s">
        <v>386</v>
      </c>
      <c r="N136" s="81" t="s">
        <v>325</v>
      </c>
    </row>
    <row r="137" ht="16.5" spans="1:14">
      <c r="A137" s="14">
        <v>6608442963</v>
      </c>
      <c r="B137" s="174" t="s">
        <v>39</v>
      </c>
      <c r="C137" s="141"/>
      <c r="D137" s="135" t="s">
        <v>128</v>
      </c>
      <c r="E137" s="15" t="s">
        <v>369</v>
      </c>
      <c r="F137" s="136" t="s">
        <v>321</v>
      </c>
      <c r="G137" s="137" t="s">
        <v>409</v>
      </c>
      <c r="H137" s="27"/>
      <c r="I137" s="144"/>
      <c r="J137" s="136"/>
      <c r="K137" s="27">
        <v>2</v>
      </c>
      <c r="L137" s="136" t="s">
        <v>323</v>
      </c>
      <c r="M137" s="136" t="s">
        <v>386</v>
      </c>
      <c r="N137" s="81" t="s">
        <v>325</v>
      </c>
    </row>
    <row r="138" ht="16.5" spans="1:14">
      <c r="A138" s="14">
        <v>6608442963</v>
      </c>
      <c r="B138" s="174" t="s">
        <v>39</v>
      </c>
      <c r="C138" s="141"/>
      <c r="D138" s="135" t="s">
        <v>129</v>
      </c>
      <c r="E138" s="15" t="s">
        <v>330</v>
      </c>
      <c r="F138" s="136" t="s">
        <v>321</v>
      </c>
      <c r="G138" s="137" t="s">
        <v>410</v>
      </c>
      <c r="H138" s="27"/>
      <c r="I138" s="144"/>
      <c r="J138" s="136"/>
      <c r="K138" s="27">
        <v>2</v>
      </c>
      <c r="L138" s="136" t="s">
        <v>323</v>
      </c>
      <c r="M138" s="136" t="s">
        <v>386</v>
      </c>
      <c r="N138" s="81" t="s">
        <v>325</v>
      </c>
    </row>
    <row r="139" ht="16.5" spans="1:14">
      <c r="A139" s="14">
        <v>6608442963</v>
      </c>
      <c r="B139" s="174" t="s">
        <v>39</v>
      </c>
      <c r="C139" s="141"/>
      <c r="D139" s="135" t="s">
        <v>130</v>
      </c>
      <c r="E139" s="15" t="s">
        <v>411</v>
      </c>
      <c r="F139" s="136" t="s">
        <v>321</v>
      </c>
      <c r="G139" s="137" t="s">
        <v>408</v>
      </c>
      <c r="H139" s="27"/>
      <c r="I139" s="144"/>
      <c r="J139" s="136"/>
      <c r="K139" s="27">
        <v>2</v>
      </c>
      <c r="L139" s="136" t="s">
        <v>323</v>
      </c>
      <c r="M139" s="136" t="s">
        <v>386</v>
      </c>
      <c r="N139" s="81" t="s">
        <v>325</v>
      </c>
    </row>
    <row r="140" ht="16.5" spans="1:14">
      <c r="A140" s="14">
        <v>6608442963</v>
      </c>
      <c r="B140" s="174" t="s">
        <v>39</v>
      </c>
      <c r="C140" s="142"/>
      <c r="D140" s="135" t="s">
        <v>131</v>
      </c>
      <c r="E140" s="15" t="s">
        <v>412</v>
      </c>
      <c r="F140" s="136" t="s">
        <v>321</v>
      </c>
      <c r="G140" s="137" t="s">
        <v>413</v>
      </c>
      <c r="H140" s="27"/>
      <c r="I140" s="144"/>
      <c r="J140" s="136"/>
      <c r="K140" s="27">
        <v>2</v>
      </c>
      <c r="L140" s="136" t="s">
        <v>323</v>
      </c>
      <c r="M140" s="136" t="s">
        <v>386</v>
      </c>
      <c r="N140" s="81" t="s">
        <v>325</v>
      </c>
    </row>
    <row r="141" ht="16.5" spans="1:14">
      <c r="A141" s="14">
        <v>6608442963</v>
      </c>
      <c r="B141" s="174" t="s">
        <v>39</v>
      </c>
      <c r="C141" s="162" t="s">
        <v>414</v>
      </c>
      <c r="D141" s="383" t="s">
        <v>132</v>
      </c>
      <c r="E141" s="15" t="s">
        <v>415</v>
      </c>
      <c r="F141" s="27" t="s">
        <v>321</v>
      </c>
      <c r="G141" s="163" t="s">
        <v>416</v>
      </c>
      <c r="H141" s="27"/>
      <c r="I141" s="136"/>
      <c r="J141" s="27"/>
      <c r="K141" s="27">
        <v>1</v>
      </c>
      <c r="L141" s="136" t="s">
        <v>323</v>
      </c>
      <c r="M141" s="136" t="s">
        <v>417</v>
      </c>
      <c r="N141" s="81" t="s">
        <v>325</v>
      </c>
    </row>
    <row r="142" ht="16.5" spans="1:14">
      <c r="A142" s="14">
        <v>6608442963</v>
      </c>
      <c r="B142" s="174" t="s">
        <v>39</v>
      </c>
      <c r="C142" s="164"/>
      <c r="D142" s="383" t="s">
        <v>133</v>
      </c>
      <c r="E142" s="15" t="s">
        <v>420</v>
      </c>
      <c r="F142" s="27" t="s">
        <v>321</v>
      </c>
      <c r="G142" s="163" t="s">
        <v>421</v>
      </c>
      <c r="H142" s="27"/>
      <c r="I142" s="136"/>
      <c r="J142" s="27"/>
      <c r="K142" s="27">
        <v>1</v>
      </c>
      <c r="L142" s="136" t="s">
        <v>323</v>
      </c>
      <c r="M142" s="136" t="s">
        <v>417</v>
      </c>
      <c r="N142" s="81" t="s">
        <v>325</v>
      </c>
    </row>
    <row r="143" ht="16.5" spans="1:14">
      <c r="A143" s="14">
        <v>6608442963</v>
      </c>
      <c r="B143" s="174" t="s">
        <v>39</v>
      </c>
      <c r="C143" s="164"/>
      <c r="D143" s="383" t="s">
        <v>134</v>
      </c>
      <c r="E143" s="15" t="s">
        <v>422</v>
      </c>
      <c r="F143" s="27" t="s">
        <v>321</v>
      </c>
      <c r="G143" s="163" t="s">
        <v>423</v>
      </c>
      <c r="H143" s="27"/>
      <c r="I143" s="136"/>
      <c r="J143" s="27"/>
      <c r="K143" s="27">
        <v>1</v>
      </c>
      <c r="L143" s="136" t="s">
        <v>323</v>
      </c>
      <c r="M143" s="136" t="s">
        <v>417</v>
      </c>
      <c r="N143" s="81" t="s">
        <v>325</v>
      </c>
    </row>
    <row r="144" ht="16.5" spans="1:14">
      <c r="A144" s="14">
        <v>6608442963</v>
      </c>
      <c r="B144" s="174" t="s">
        <v>39</v>
      </c>
      <c r="C144" s="164"/>
      <c r="D144" s="383" t="s">
        <v>135</v>
      </c>
      <c r="E144" s="15" t="s">
        <v>424</v>
      </c>
      <c r="F144" s="27" t="s">
        <v>321</v>
      </c>
      <c r="G144" s="163" t="s">
        <v>425</v>
      </c>
      <c r="H144" s="27"/>
      <c r="I144" s="136"/>
      <c r="J144" s="27"/>
      <c r="K144" s="27">
        <v>1</v>
      </c>
      <c r="L144" s="136" t="s">
        <v>323</v>
      </c>
      <c r="M144" s="136" t="s">
        <v>417</v>
      </c>
      <c r="N144" s="81" t="s">
        <v>325</v>
      </c>
    </row>
    <row r="145" ht="16.5" spans="1:14">
      <c r="A145" s="14">
        <v>6608442963</v>
      </c>
      <c r="B145" s="174" t="s">
        <v>39</v>
      </c>
      <c r="C145" s="164"/>
      <c r="D145" s="383" t="s">
        <v>136</v>
      </c>
      <c r="E145" s="15" t="s">
        <v>427</v>
      </c>
      <c r="F145" s="27" t="s">
        <v>321</v>
      </c>
      <c r="G145" s="163" t="s">
        <v>428</v>
      </c>
      <c r="H145" s="27"/>
      <c r="I145" s="136"/>
      <c r="J145" s="27"/>
      <c r="K145" s="27">
        <v>2</v>
      </c>
      <c r="L145" s="136" t="s">
        <v>323</v>
      </c>
      <c r="M145" s="136" t="s">
        <v>417</v>
      </c>
      <c r="N145" s="81" t="s">
        <v>325</v>
      </c>
    </row>
    <row r="146" ht="16.5" spans="1:14">
      <c r="A146" s="14">
        <v>6608442963</v>
      </c>
      <c r="B146" s="174" t="s">
        <v>39</v>
      </c>
      <c r="C146" s="164"/>
      <c r="D146" s="383" t="s">
        <v>137</v>
      </c>
      <c r="E146" s="15" t="s">
        <v>429</v>
      </c>
      <c r="F146" s="27" t="s">
        <v>321</v>
      </c>
      <c r="G146" s="163" t="s">
        <v>430</v>
      </c>
      <c r="H146" s="27"/>
      <c r="I146" s="136"/>
      <c r="J146" s="27"/>
      <c r="K146" s="27">
        <v>2</v>
      </c>
      <c r="L146" s="136" t="s">
        <v>323</v>
      </c>
      <c r="M146" s="136" t="s">
        <v>417</v>
      </c>
      <c r="N146" s="81" t="s">
        <v>325</v>
      </c>
    </row>
    <row r="147" ht="16.5" spans="1:14">
      <c r="A147" s="14">
        <v>6608442963</v>
      </c>
      <c r="B147" s="174" t="s">
        <v>39</v>
      </c>
      <c r="C147" s="164"/>
      <c r="D147" s="383" t="s">
        <v>138</v>
      </c>
      <c r="E147" s="15" t="s">
        <v>431</v>
      </c>
      <c r="F147" s="27" t="s">
        <v>321</v>
      </c>
      <c r="G147" s="163" t="s">
        <v>432</v>
      </c>
      <c r="H147" s="27"/>
      <c r="I147" s="136"/>
      <c r="J147" s="27"/>
      <c r="K147" s="27">
        <v>1</v>
      </c>
      <c r="L147" s="136" t="s">
        <v>323</v>
      </c>
      <c r="M147" s="136" t="s">
        <v>417</v>
      </c>
      <c r="N147" s="81" t="s">
        <v>325</v>
      </c>
    </row>
    <row r="148" ht="16.5" spans="1:14">
      <c r="A148" s="14">
        <v>6608442963</v>
      </c>
      <c r="B148" s="174" t="s">
        <v>39</v>
      </c>
      <c r="C148" s="164"/>
      <c r="D148" s="383" t="s">
        <v>139</v>
      </c>
      <c r="E148" s="15" t="s">
        <v>433</v>
      </c>
      <c r="F148" s="27" t="s">
        <v>321</v>
      </c>
      <c r="G148" s="163" t="s">
        <v>434</v>
      </c>
      <c r="H148" s="27"/>
      <c r="I148" s="136"/>
      <c r="J148" s="27"/>
      <c r="K148" s="27">
        <v>1</v>
      </c>
      <c r="L148" s="136" t="s">
        <v>323</v>
      </c>
      <c r="M148" s="136" t="s">
        <v>417</v>
      </c>
      <c r="N148" s="81" t="s">
        <v>325</v>
      </c>
    </row>
    <row r="149" ht="16.5" spans="1:14">
      <c r="A149" s="14">
        <v>6608442963</v>
      </c>
      <c r="B149" s="174" t="s">
        <v>39</v>
      </c>
      <c r="C149" s="164"/>
      <c r="D149" s="383" t="s">
        <v>140</v>
      </c>
      <c r="E149" s="15" t="s">
        <v>435</v>
      </c>
      <c r="F149" s="27" t="s">
        <v>321</v>
      </c>
      <c r="G149" s="163" t="s">
        <v>436</v>
      </c>
      <c r="H149" s="27"/>
      <c r="I149" s="136"/>
      <c r="J149" s="27"/>
      <c r="K149" s="27">
        <v>1</v>
      </c>
      <c r="L149" s="136" t="s">
        <v>323</v>
      </c>
      <c r="M149" s="136" t="s">
        <v>417</v>
      </c>
      <c r="N149" s="81" t="s">
        <v>325</v>
      </c>
    </row>
    <row r="150" ht="16.5" spans="1:14">
      <c r="A150" s="14">
        <v>6608442963</v>
      </c>
      <c r="B150" s="174" t="s">
        <v>39</v>
      </c>
      <c r="C150" s="164"/>
      <c r="D150" s="383" t="s">
        <v>141</v>
      </c>
      <c r="E150" s="15" t="s">
        <v>437</v>
      </c>
      <c r="F150" s="27" t="s">
        <v>321</v>
      </c>
      <c r="G150" s="163" t="s">
        <v>438</v>
      </c>
      <c r="H150" s="27"/>
      <c r="I150" s="136"/>
      <c r="J150" s="27"/>
      <c r="K150" s="27">
        <v>1</v>
      </c>
      <c r="L150" s="136" t="s">
        <v>323</v>
      </c>
      <c r="M150" s="136" t="s">
        <v>417</v>
      </c>
      <c r="N150" s="81" t="s">
        <v>325</v>
      </c>
    </row>
    <row r="151" ht="16.5" spans="1:14">
      <c r="A151" s="14">
        <v>6608442963</v>
      </c>
      <c r="B151" s="174" t="s">
        <v>39</v>
      </c>
      <c r="C151" s="134" t="s">
        <v>439</v>
      </c>
      <c r="D151" s="382" t="s">
        <v>148</v>
      </c>
      <c r="E151" s="15" t="s">
        <v>440</v>
      </c>
      <c r="F151" s="27" t="s">
        <v>321</v>
      </c>
      <c r="G151" s="163" t="s">
        <v>441</v>
      </c>
      <c r="H151" s="150"/>
      <c r="I151" s="80"/>
      <c r="J151" s="150"/>
      <c r="K151" s="27">
        <v>1</v>
      </c>
      <c r="L151" s="80" t="s">
        <v>323</v>
      </c>
      <c r="M151" s="136" t="s">
        <v>417</v>
      </c>
      <c r="N151" s="81" t="s">
        <v>325</v>
      </c>
    </row>
    <row r="152" ht="16.5" spans="1:14">
      <c r="A152" s="14">
        <v>6608442963</v>
      </c>
      <c r="B152" s="174" t="s">
        <v>39</v>
      </c>
      <c r="C152" s="141"/>
      <c r="D152" s="381" t="s">
        <v>149</v>
      </c>
      <c r="E152" s="15" t="s">
        <v>405</v>
      </c>
      <c r="F152" s="27" t="s">
        <v>321</v>
      </c>
      <c r="G152" s="163" t="s">
        <v>443</v>
      </c>
      <c r="H152" s="150"/>
      <c r="I152" s="80"/>
      <c r="J152" s="150"/>
      <c r="K152" s="27">
        <v>2</v>
      </c>
      <c r="L152" s="80" t="s">
        <v>323</v>
      </c>
      <c r="M152" s="136" t="s">
        <v>417</v>
      </c>
      <c r="N152" s="81" t="s">
        <v>325</v>
      </c>
    </row>
    <row r="153" ht="16.5" spans="1:14">
      <c r="A153" s="14">
        <v>6608442963</v>
      </c>
      <c r="B153" s="174" t="s">
        <v>39</v>
      </c>
      <c r="C153" s="141"/>
      <c r="D153" s="381" t="s">
        <v>137</v>
      </c>
      <c r="E153" s="15" t="s">
        <v>429</v>
      </c>
      <c r="F153" s="27" t="s">
        <v>321</v>
      </c>
      <c r="G153" s="163" t="s">
        <v>430</v>
      </c>
      <c r="H153" s="150"/>
      <c r="I153" s="80"/>
      <c r="J153" s="150"/>
      <c r="K153" s="27">
        <v>2</v>
      </c>
      <c r="L153" s="80" t="s">
        <v>323</v>
      </c>
      <c r="M153" s="136" t="s">
        <v>417</v>
      </c>
      <c r="N153" s="81" t="s">
        <v>325</v>
      </c>
    </row>
    <row r="154" ht="16.5" spans="1:14">
      <c r="A154" s="14">
        <v>6608442963</v>
      </c>
      <c r="B154" s="174" t="s">
        <v>39</v>
      </c>
      <c r="C154" s="141"/>
      <c r="D154" s="381" t="s">
        <v>136</v>
      </c>
      <c r="E154" s="15" t="s">
        <v>427</v>
      </c>
      <c r="F154" s="27" t="s">
        <v>321</v>
      </c>
      <c r="G154" s="163" t="s">
        <v>428</v>
      </c>
      <c r="H154" s="150"/>
      <c r="I154" s="80"/>
      <c r="J154" s="150"/>
      <c r="K154" s="27">
        <v>2</v>
      </c>
      <c r="L154" s="80" t="s">
        <v>323</v>
      </c>
      <c r="M154" s="136" t="s">
        <v>417</v>
      </c>
      <c r="N154" s="81" t="s">
        <v>325</v>
      </c>
    </row>
    <row r="155" ht="16.5" spans="1:14">
      <c r="A155" s="14">
        <v>6608442963</v>
      </c>
      <c r="B155" s="174" t="s">
        <v>39</v>
      </c>
      <c r="C155" s="141"/>
      <c r="D155" s="381" t="s">
        <v>150</v>
      </c>
      <c r="E155" s="15" t="s">
        <v>445</v>
      </c>
      <c r="F155" s="27" t="s">
        <v>321</v>
      </c>
      <c r="G155" s="163" t="s">
        <v>446</v>
      </c>
      <c r="H155" s="150"/>
      <c r="I155" s="80"/>
      <c r="J155" s="150"/>
      <c r="K155" s="27">
        <v>1</v>
      </c>
      <c r="L155" s="80" t="s">
        <v>323</v>
      </c>
      <c r="M155" s="136" t="s">
        <v>417</v>
      </c>
      <c r="N155" s="81" t="s">
        <v>325</v>
      </c>
    </row>
    <row r="156" ht="16.5" spans="1:14">
      <c r="A156" s="14">
        <v>6608442963</v>
      </c>
      <c r="B156" s="174" t="s">
        <v>39</v>
      </c>
      <c r="C156" s="162" t="s">
        <v>675</v>
      </c>
      <c r="D156" s="143" t="s">
        <v>151</v>
      </c>
      <c r="E156" s="14" t="s">
        <v>448</v>
      </c>
      <c r="F156" s="27" t="s">
        <v>321</v>
      </c>
      <c r="G156" s="137" t="s">
        <v>449</v>
      </c>
      <c r="H156" s="27"/>
      <c r="I156" s="100"/>
      <c r="J156" s="27"/>
      <c r="K156" s="100">
        <v>1</v>
      </c>
      <c r="L156" s="27" t="s">
        <v>323</v>
      </c>
      <c r="M156" s="27" t="s">
        <v>450</v>
      </c>
      <c r="N156" s="73" t="s">
        <v>325</v>
      </c>
    </row>
    <row r="157" ht="16.5" spans="1:14">
      <c r="A157" s="14">
        <v>6608442963</v>
      </c>
      <c r="B157" s="174" t="s">
        <v>39</v>
      </c>
      <c r="C157" s="164"/>
      <c r="D157" s="143" t="s">
        <v>152</v>
      </c>
      <c r="E157" s="14" t="s">
        <v>411</v>
      </c>
      <c r="F157" s="27" t="s">
        <v>321</v>
      </c>
      <c r="G157" s="137" t="s">
        <v>451</v>
      </c>
      <c r="H157" s="27"/>
      <c r="I157" s="100"/>
      <c r="J157" s="27"/>
      <c r="K157" s="100">
        <v>1</v>
      </c>
      <c r="L157" s="27" t="s">
        <v>323</v>
      </c>
      <c r="M157" s="27" t="s">
        <v>450</v>
      </c>
      <c r="N157" s="73" t="s">
        <v>325</v>
      </c>
    </row>
    <row r="158" ht="16.5" spans="1:14">
      <c r="A158" s="14">
        <v>6608442963</v>
      </c>
      <c r="B158" s="174" t="s">
        <v>39</v>
      </c>
      <c r="C158" s="164"/>
      <c r="D158" s="143" t="s">
        <v>153</v>
      </c>
      <c r="E158" s="14" t="s">
        <v>452</v>
      </c>
      <c r="F158" s="27" t="s">
        <v>321</v>
      </c>
      <c r="G158" s="137" t="s">
        <v>453</v>
      </c>
      <c r="H158" s="27"/>
      <c r="I158" s="100"/>
      <c r="J158" s="27"/>
      <c r="K158" s="100">
        <v>4</v>
      </c>
      <c r="L158" s="27" t="s">
        <v>323</v>
      </c>
      <c r="M158" s="27" t="s">
        <v>450</v>
      </c>
      <c r="N158" s="73" t="s">
        <v>325</v>
      </c>
    </row>
    <row r="159" ht="16.5" spans="1:14">
      <c r="A159" s="14">
        <v>6608442963</v>
      </c>
      <c r="B159" s="174" t="s">
        <v>39</v>
      </c>
      <c r="C159" s="164"/>
      <c r="D159" s="143" t="s">
        <v>154</v>
      </c>
      <c r="E159" s="14" t="s">
        <v>454</v>
      </c>
      <c r="F159" s="27" t="s">
        <v>321</v>
      </c>
      <c r="G159" s="137" t="s">
        <v>455</v>
      </c>
      <c r="H159" s="27"/>
      <c r="I159" s="100"/>
      <c r="J159" s="27"/>
      <c r="K159" s="100">
        <v>2</v>
      </c>
      <c r="L159" s="27" t="s">
        <v>323</v>
      </c>
      <c r="M159" s="27" t="s">
        <v>450</v>
      </c>
      <c r="N159" s="73" t="s">
        <v>325</v>
      </c>
    </row>
    <row r="160" ht="16.5" spans="1:14">
      <c r="A160" s="14">
        <v>6608442963</v>
      </c>
      <c r="B160" s="174" t="s">
        <v>39</v>
      </c>
      <c r="C160" s="164"/>
      <c r="D160" s="143" t="s">
        <v>155</v>
      </c>
      <c r="E160" s="14" t="s">
        <v>456</v>
      </c>
      <c r="F160" s="27" t="s">
        <v>321</v>
      </c>
      <c r="G160" s="137" t="s">
        <v>457</v>
      </c>
      <c r="H160" s="27"/>
      <c r="I160" s="100"/>
      <c r="J160" s="27"/>
      <c r="K160" s="100">
        <v>2</v>
      </c>
      <c r="L160" s="27" t="s">
        <v>323</v>
      </c>
      <c r="M160" s="27" t="s">
        <v>450</v>
      </c>
      <c r="N160" s="73" t="s">
        <v>325</v>
      </c>
    </row>
    <row r="161" ht="16.5" spans="1:14">
      <c r="A161" s="14">
        <v>6608442963</v>
      </c>
      <c r="B161" s="174" t="s">
        <v>39</v>
      </c>
      <c r="C161" s="164"/>
      <c r="D161" s="143" t="s">
        <v>156</v>
      </c>
      <c r="E161" s="14" t="s">
        <v>458</v>
      </c>
      <c r="F161" s="27" t="s">
        <v>321</v>
      </c>
      <c r="G161" s="137" t="s">
        <v>459</v>
      </c>
      <c r="H161" s="27"/>
      <c r="I161" s="100"/>
      <c r="J161" s="27"/>
      <c r="K161" s="100">
        <v>2</v>
      </c>
      <c r="L161" s="27" t="s">
        <v>323</v>
      </c>
      <c r="M161" s="27" t="s">
        <v>450</v>
      </c>
      <c r="N161" s="73" t="s">
        <v>325</v>
      </c>
    </row>
    <row r="162" ht="16.5" spans="1:14">
      <c r="A162" s="14">
        <v>6608442963</v>
      </c>
      <c r="B162" s="174" t="s">
        <v>39</v>
      </c>
      <c r="C162" s="164"/>
      <c r="D162" s="143" t="s">
        <v>157</v>
      </c>
      <c r="E162" s="14" t="s">
        <v>460</v>
      </c>
      <c r="F162" s="27" t="s">
        <v>321</v>
      </c>
      <c r="G162" s="137" t="s">
        <v>461</v>
      </c>
      <c r="H162" s="27"/>
      <c r="I162" s="100"/>
      <c r="J162" s="27"/>
      <c r="K162" s="100">
        <v>2</v>
      </c>
      <c r="L162" s="27" t="s">
        <v>323</v>
      </c>
      <c r="M162" s="27" t="s">
        <v>450</v>
      </c>
      <c r="N162" s="73" t="s">
        <v>325</v>
      </c>
    </row>
    <row r="163" ht="16.5" spans="1:14">
      <c r="A163" s="14">
        <v>6608442963</v>
      </c>
      <c r="B163" s="174" t="s">
        <v>39</v>
      </c>
      <c r="C163" s="164"/>
      <c r="D163" s="143" t="s">
        <v>158</v>
      </c>
      <c r="E163" s="14" t="s">
        <v>452</v>
      </c>
      <c r="F163" s="27" t="s">
        <v>321</v>
      </c>
      <c r="G163" s="137" t="s">
        <v>462</v>
      </c>
      <c r="H163" s="27"/>
      <c r="I163" s="100"/>
      <c r="J163" s="27"/>
      <c r="K163" s="100">
        <v>2</v>
      </c>
      <c r="L163" s="27" t="s">
        <v>323</v>
      </c>
      <c r="M163" s="27" t="s">
        <v>450</v>
      </c>
      <c r="N163" s="73" t="s">
        <v>325</v>
      </c>
    </row>
    <row r="164" ht="16.5" spans="1:14">
      <c r="A164" s="14">
        <v>6608442963</v>
      </c>
      <c r="B164" s="174" t="s">
        <v>39</v>
      </c>
      <c r="C164" s="164"/>
      <c r="D164" s="143" t="s">
        <v>159</v>
      </c>
      <c r="E164" s="14" t="s">
        <v>403</v>
      </c>
      <c r="F164" s="27" t="s">
        <v>321</v>
      </c>
      <c r="G164" s="137" t="s">
        <v>463</v>
      </c>
      <c r="H164" s="27"/>
      <c r="I164" s="100"/>
      <c r="J164" s="27"/>
      <c r="K164" s="100">
        <v>1</v>
      </c>
      <c r="L164" s="27" t="s">
        <v>323</v>
      </c>
      <c r="M164" s="27" t="s">
        <v>450</v>
      </c>
      <c r="N164" s="73" t="s">
        <v>325</v>
      </c>
    </row>
    <row r="165" ht="16.5" spans="1:14">
      <c r="A165" s="14">
        <v>6608442963</v>
      </c>
      <c r="B165" s="174" t="s">
        <v>39</v>
      </c>
      <c r="C165" s="164"/>
      <c r="D165" s="143" t="s">
        <v>160</v>
      </c>
      <c r="E165" s="14" t="s">
        <v>411</v>
      </c>
      <c r="F165" s="27" t="s">
        <v>321</v>
      </c>
      <c r="G165" s="137" t="s">
        <v>464</v>
      </c>
      <c r="H165" s="27"/>
      <c r="I165" s="100"/>
      <c r="J165" s="27"/>
      <c r="K165" s="100">
        <v>1</v>
      </c>
      <c r="L165" s="27" t="s">
        <v>323</v>
      </c>
      <c r="M165" s="27" t="s">
        <v>450</v>
      </c>
      <c r="N165" s="73" t="s">
        <v>325</v>
      </c>
    </row>
    <row r="166" ht="16.5" spans="1:14">
      <c r="A166" s="14">
        <v>6608442963</v>
      </c>
      <c r="B166" s="174" t="s">
        <v>39</v>
      </c>
      <c r="C166" s="165"/>
      <c r="D166" s="143" t="s">
        <v>161</v>
      </c>
      <c r="E166" s="14" t="s">
        <v>412</v>
      </c>
      <c r="F166" s="27" t="s">
        <v>321</v>
      </c>
      <c r="G166" s="137" t="s">
        <v>465</v>
      </c>
      <c r="H166" s="27"/>
      <c r="I166" s="100"/>
      <c r="J166" s="27"/>
      <c r="K166" s="100">
        <v>1</v>
      </c>
      <c r="L166" s="27" t="s">
        <v>323</v>
      </c>
      <c r="M166" s="27" t="s">
        <v>450</v>
      </c>
      <c r="N166" s="73" t="s">
        <v>325</v>
      </c>
    </row>
    <row r="167" ht="16.5" spans="1:14">
      <c r="A167" s="14">
        <v>6608442963</v>
      </c>
      <c r="B167" s="174" t="s">
        <v>39</v>
      </c>
      <c r="C167" s="145"/>
      <c r="D167" s="80" t="s">
        <v>142</v>
      </c>
      <c r="E167" s="146" t="s">
        <v>294</v>
      </c>
      <c r="F167" s="85" t="s">
        <v>321</v>
      </c>
      <c r="G167" s="137" t="s">
        <v>661</v>
      </c>
      <c r="H167" s="157"/>
      <c r="I167" s="81"/>
      <c r="J167" s="81"/>
      <c r="K167" s="82">
        <v>2.72</v>
      </c>
      <c r="L167" s="83" t="s">
        <v>623</v>
      </c>
      <c r="M167" s="149" t="s">
        <v>650</v>
      </c>
      <c r="N167" s="85" t="s">
        <v>61</v>
      </c>
    </row>
    <row r="168" ht="16.5" spans="1:14">
      <c r="A168" s="14">
        <v>6608442963</v>
      </c>
      <c r="B168" s="174" t="s">
        <v>39</v>
      </c>
      <c r="C168" s="145"/>
      <c r="D168" s="80" t="s">
        <v>143</v>
      </c>
      <c r="E168" s="80" t="s">
        <v>662</v>
      </c>
      <c r="F168" s="80" t="s">
        <v>321</v>
      </c>
      <c r="G168" s="80" t="s">
        <v>663</v>
      </c>
      <c r="H168" s="157"/>
      <c r="I168" s="151"/>
      <c r="J168" s="60"/>
      <c r="K168" s="60">
        <v>0.45</v>
      </c>
      <c r="L168" s="151" t="s">
        <v>623</v>
      </c>
      <c r="M168" s="151" t="s">
        <v>627</v>
      </c>
      <c r="N168" s="85" t="s">
        <v>61</v>
      </c>
    </row>
    <row r="169" ht="16.5" spans="1:14">
      <c r="A169" s="14">
        <v>6608442963</v>
      </c>
      <c r="B169" s="174" t="s">
        <v>39</v>
      </c>
      <c r="C169" s="145"/>
      <c r="D169" s="155" t="s">
        <v>91</v>
      </c>
      <c r="E169" s="155" t="s">
        <v>628</v>
      </c>
      <c r="F169" s="155" t="s">
        <v>321</v>
      </c>
      <c r="G169" s="155" t="s">
        <v>629</v>
      </c>
      <c r="H169" s="157"/>
      <c r="I169" s="156"/>
      <c r="J169" s="69"/>
      <c r="K169" s="69">
        <v>1.25</v>
      </c>
      <c r="L169" s="156" t="s">
        <v>623</v>
      </c>
      <c r="M169" s="15" t="s">
        <v>630</v>
      </c>
      <c r="N169" s="85" t="s">
        <v>61</v>
      </c>
    </row>
    <row r="170" ht="16.5" spans="1:14">
      <c r="A170" s="14">
        <v>6608442963</v>
      </c>
      <c r="B170" s="174" t="s">
        <v>39</v>
      </c>
      <c r="C170" s="145"/>
      <c r="D170" s="60" t="s">
        <v>144</v>
      </c>
      <c r="E170" s="60" t="s">
        <v>664</v>
      </c>
      <c r="F170" s="60" t="s">
        <v>321</v>
      </c>
      <c r="G170" s="60" t="s">
        <v>665</v>
      </c>
      <c r="H170" s="157"/>
      <c r="I170" s="60"/>
      <c r="J170" s="151"/>
      <c r="K170" s="60">
        <v>4</v>
      </c>
      <c r="L170" s="151" t="s">
        <v>623</v>
      </c>
      <c r="M170" s="15" t="s">
        <v>666</v>
      </c>
      <c r="N170" s="85" t="s">
        <v>61</v>
      </c>
    </row>
    <row r="171" ht="16.5" spans="1:14">
      <c r="A171" s="14">
        <v>6608442963</v>
      </c>
      <c r="B171" s="174" t="s">
        <v>39</v>
      </c>
      <c r="C171" s="145"/>
      <c r="D171" s="80" t="s">
        <v>162</v>
      </c>
      <c r="E171" s="80" t="s">
        <v>676</v>
      </c>
      <c r="F171" s="80" t="s">
        <v>321</v>
      </c>
      <c r="G171" s="80" t="s">
        <v>677</v>
      </c>
      <c r="H171" s="150"/>
      <c r="I171" s="80"/>
      <c r="J171" s="80"/>
      <c r="K171" s="150">
        <v>1</v>
      </c>
      <c r="L171" s="80" t="s">
        <v>323</v>
      </c>
      <c r="M171" s="84" t="s">
        <v>670</v>
      </c>
      <c r="N171" s="125" t="s">
        <v>61</v>
      </c>
    </row>
    <row r="172" ht="16.5" spans="1:14">
      <c r="A172" s="14">
        <v>6608442963</v>
      </c>
      <c r="B172" s="174" t="s">
        <v>39</v>
      </c>
      <c r="C172" s="145"/>
      <c r="D172" s="150" t="s">
        <v>146</v>
      </c>
      <c r="E172" s="150" t="s">
        <v>671</v>
      </c>
      <c r="F172" s="150" t="s">
        <v>321</v>
      </c>
      <c r="G172" s="150" t="s">
        <v>672</v>
      </c>
      <c r="H172" s="150"/>
      <c r="I172" s="150"/>
      <c r="J172" s="150"/>
      <c r="K172" s="150">
        <v>1</v>
      </c>
      <c r="L172" s="150" t="s">
        <v>323</v>
      </c>
      <c r="M172" s="71" t="s">
        <v>642</v>
      </c>
      <c r="N172" s="40" t="s">
        <v>61</v>
      </c>
    </row>
    <row r="173" ht="16.5" spans="1:14">
      <c r="A173" s="14">
        <v>6608442963</v>
      </c>
      <c r="B173" s="174" t="s">
        <v>39</v>
      </c>
      <c r="C173" s="145"/>
      <c r="D173" s="81" t="s">
        <v>147</v>
      </c>
      <c r="E173" s="80" t="s">
        <v>673</v>
      </c>
      <c r="F173" s="81" t="s">
        <v>321</v>
      </c>
      <c r="G173" s="81" t="s">
        <v>674</v>
      </c>
      <c r="H173" s="73"/>
      <c r="I173" s="81"/>
      <c r="J173" s="81"/>
      <c r="K173" s="82">
        <v>1</v>
      </c>
      <c r="L173" s="83" t="s">
        <v>323</v>
      </c>
      <c r="M173" s="84" t="s">
        <v>670</v>
      </c>
      <c r="N173" s="85" t="s">
        <v>61</v>
      </c>
    </row>
    <row r="174" ht="16.5" spans="1:14">
      <c r="A174" s="14">
        <v>6608442963</v>
      </c>
      <c r="B174" s="174" t="s">
        <v>39</v>
      </c>
      <c r="C174" s="145" t="s">
        <v>678</v>
      </c>
      <c r="D174" s="73" t="s">
        <v>95</v>
      </c>
      <c r="E174" s="73" t="s">
        <v>637</v>
      </c>
      <c r="F174" s="14" t="s">
        <v>321</v>
      </c>
      <c r="G174" s="80" t="s">
        <v>639</v>
      </c>
      <c r="H174" s="73"/>
      <c r="I174" s="81"/>
      <c r="J174" s="81"/>
      <c r="K174" s="82">
        <v>1</v>
      </c>
      <c r="L174" s="83" t="s">
        <v>323</v>
      </c>
      <c r="M174" s="84" t="s">
        <v>571</v>
      </c>
      <c r="N174" s="85" t="s">
        <v>61</v>
      </c>
    </row>
    <row r="175" ht="16.5" spans="1:14">
      <c r="A175" s="14">
        <v>6608442963</v>
      </c>
      <c r="B175" s="174" t="s">
        <v>39</v>
      </c>
      <c r="C175" s="145"/>
      <c r="D175" s="73" t="s">
        <v>96</v>
      </c>
      <c r="E175" s="73" t="s">
        <v>640</v>
      </c>
      <c r="F175" s="73" t="s">
        <v>321</v>
      </c>
      <c r="G175" s="14" t="s">
        <v>641</v>
      </c>
      <c r="H175" s="73"/>
      <c r="I175" s="73"/>
      <c r="J175" s="73"/>
      <c r="K175" s="82">
        <v>1</v>
      </c>
      <c r="L175" s="88" t="s">
        <v>323</v>
      </c>
      <c r="M175" s="71" t="s">
        <v>642</v>
      </c>
      <c r="N175" s="42" t="s">
        <v>61</v>
      </c>
    </row>
    <row r="176" ht="16.5" spans="1:14">
      <c r="A176" s="14">
        <v>6608442963</v>
      </c>
      <c r="B176" s="174" t="s">
        <v>39</v>
      </c>
      <c r="C176" s="145"/>
      <c r="D176" s="81" t="s">
        <v>97</v>
      </c>
      <c r="E176" s="81" t="s">
        <v>643</v>
      </c>
      <c r="F176" s="81" t="s">
        <v>321</v>
      </c>
      <c r="G176" s="73">
        <v>70002326</v>
      </c>
      <c r="H176" s="73"/>
      <c r="I176" s="81"/>
      <c r="J176" s="81"/>
      <c r="K176" s="73">
        <v>1</v>
      </c>
      <c r="L176" s="83" t="s">
        <v>323</v>
      </c>
      <c r="M176" s="81" t="s">
        <v>644</v>
      </c>
      <c r="N176" s="85"/>
    </row>
    <row r="177" ht="15.6" customHeight="1" spans="1:14">
      <c r="A177" s="14">
        <v>6608516992</v>
      </c>
      <c r="B177" s="15" t="s">
        <v>39</v>
      </c>
      <c r="C177" s="134" t="s">
        <v>402</v>
      </c>
      <c r="D177" s="135" t="s">
        <v>125</v>
      </c>
      <c r="E177" s="15" t="s">
        <v>403</v>
      </c>
      <c r="F177" s="136" t="s">
        <v>321</v>
      </c>
      <c r="G177" s="137" t="s">
        <v>404</v>
      </c>
      <c r="H177" s="136"/>
      <c r="I177" s="144"/>
      <c r="J177" s="136"/>
      <c r="K177" s="27">
        <v>1</v>
      </c>
      <c r="L177" s="136" t="s">
        <v>323</v>
      </c>
      <c r="M177" s="136" t="s">
        <v>386</v>
      </c>
      <c r="N177" s="81" t="s">
        <v>325</v>
      </c>
    </row>
    <row r="178" ht="16.5" spans="1:14">
      <c r="A178" s="14">
        <v>6608516992</v>
      </c>
      <c r="B178" s="15" t="s">
        <v>39</v>
      </c>
      <c r="C178" s="141"/>
      <c r="D178" s="135" t="s">
        <v>126</v>
      </c>
      <c r="E178" s="15" t="s">
        <v>405</v>
      </c>
      <c r="F178" s="136" t="s">
        <v>321</v>
      </c>
      <c r="G178" s="137" t="s">
        <v>406</v>
      </c>
      <c r="H178" s="136"/>
      <c r="I178" s="144"/>
      <c r="J178" s="136"/>
      <c r="K178" s="27">
        <v>2</v>
      </c>
      <c r="L178" s="136" t="s">
        <v>323</v>
      </c>
      <c r="M178" s="136" t="s">
        <v>386</v>
      </c>
      <c r="N178" s="81" t="s">
        <v>325</v>
      </c>
    </row>
    <row r="179" ht="16.5" spans="1:14">
      <c r="A179" s="14">
        <v>6608516992</v>
      </c>
      <c r="B179" s="15" t="s">
        <v>39</v>
      </c>
      <c r="C179" s="141"/>
      <c r="D179" s="135" t="s">
        <v>127</v>
      </c>
      <c r="E179" s="15" t="s">
        <v>368</v>
      </c>
      <c r="F179" s="136" t="s">
        <v>321</v>
      </c>
      <c r="G179" s="137" t="s">
        <v>407</v>
      </c>
      <c r="H179" s="136"/>
      <c r="I179" s="144"/>
      <c r="J179" s="136"/>
      <c r="K179" s="27">
        <v>2</v>
      </c>
      <c r="L179" s="136" t="s">
        <v>323</v>
      </c>
      <c r="M179" s="136" t="s">
        <v>386</v>
      </c>
      <c r="N179" s="81" t="s">
        <v>325</v>
      </c>
    </row>
    <row r="180" ht="16.5" spans="1:14">
      <c r="A180" s="14">
        <v>6608516992</v>
      </c>
      <c r="B180" s="15" t="s">
        <v>39</v>
      </c>
      <c r="C180" s="141"/>
      <c r="D180" s="135" t="s">
        <v>128</v>
      </c>
      <c r="E180" s="15" t="s">
        <v>369</v>
      </c>
      <c r="F180" s="136" t="s">
        <v>321</v>
      </c>
      <c r="G180" s="137" t="s">
        <v>409</v>
      </c>
      <c r="H180" s="136"/>
      <c r="I180" s="144"/>
      <c r="J180" s="136"/>
      <c r="K180" s="27">
        <v>2</v>
      </c>
      <c r="L180" s="136" t="s">
        <v>323</v>
      </c>
      <c r="M180" s="136" t="s">
        <v>386</v>
      </c>
      <c r="N180" s="81" t="s">
        <v>325</v>
      </c>
    </row>
    <row r="181" ht="16.5" spans="1:14">
      <c r="A181" s="14">
        <v>6608516992</v>
      </c>
      <c r="B181" s="15" t="s">
        <v>39</v>
      </c>
      <c r="C181" s="141"/>
      <c r="D181" s="135" t="s">
        <v>129</v>
      </c>
      <c r="E181" s="15" t="s">
        <v>330</v>
      </c>
      <c r="F181" s="136" t="s">
        <v>321</v>
      </c>
      <c r="G181" s="137" t="s">
        <v>410</v>
      </c>
      <c r="H181" s="136"/>
      <c r="I181" s="144"/>
      <c r="J181" s="136"/>
      <c r="K181" s="27">
        <v>2</v>
      </c>
      <c r="L181" s="136" t="s">
        <v>323</v>
      </c>
      <c r="M181" s="136" t="s">
        <v>386</v>
      </c>
      <c r="N181" s="81" t="s">
        <v>325</v>
      </c>
    </row>
    <row r="182" ht="16.5" spans="1:14">
      <c r="A182" s="14">
        <v>6608516992</v>
      </c>
      <c r="B182" s="15" t="s">
        <v>39</v>
      </c>
      <c r="C182" s="141"/>
      <c r="D182" s="135" t="s">
        <v>130</v>
      </c>
      <c r="E182" s="15" t="s">
        <v>411</v>
      </c>
      <c r="F182" s="136" t="s">
        <v>321</v>
      </c>
      <c r="G182" s="137" t="s">
        <v>408</v>
      </c>
      <c r="H182" s="136"/>
      <c r="I182" s="144"/>
      <c r="J182" s="136"/>
      <c r="K182" s="27">
        <v>2</v>
      </c>
      <c r="L182" s="136" t="s">
        <v>323</v>
      </c>
      <c r="M182" s="136" t="s">
        <v>386</v>
      </c>
      <c r="N182" s="81" t="s">
        <v>325</v>
      </c>
    </row>
    <row r="183" ht="16.5" spans="1:14">
      <c r="A183" s="14">
        <v>6608516992</v>
      </c>
      <c r="B183" s="15" t="s">
        <v>39</v>
      </c>
      <c r="C183" s="142"/>
      <c r="D183" s="135" t="s">
        <v>131</v>
      </c>
      <c r="E183" s="15" t="s">
        <v>412</v>
      </c>
      <c r="F183" s="136" t="s">
        <v>321</v>
      </c>
      <c r="G183" s="137" t="s">
        <v>413</v>
      </c>
      <c r="H183" s="136"/>
      <c r="I183" s="144"/>
      <c r="J183" s="136"/>
      <c r="K183" s="27">
        <v>2</v>
      </c>
      <c r="L183" s="136" t="s">
        <v>323</v>
      </c>
      <c r="M183" s="136" t="s">
        <v>386</v>
      </c>
      <c r="N183" s="81" t="s">
        <v>325</v>
      </c>
    </row>
    <row r="184" ht="16.5" spans="1:14">
      <c r="A184" s="14">
        <v>6608516992</v>
      </c>
      <c r="B184" s="15" t="s">
        <v>39</v>
      </c>
      <c r="C184" s="162" t="s">
        <v>414</v>
      </c>
      <c r="D184" s="381" t="s">
        <v>132</v>
      </c>
      <c r="E184" s="15" t="s">
        <v>415</v>
      </c>
      <c r="F184" s="27" t="s">
        <v>321</v>
      </c>
      <c r="G184" s="163" t="s">
        <v>416</v>
      </c>
      <c r="H184" s="136"/>
      <c r="I184" s="136"/>
      <c r="J184" s="136"/>
      <c r="K184" s="27">
        <v>1</v>
      </c>
      <c r="L184" s="136" t="s">
        <v>323</v>
      </c>
      <c r="M184" s="136" t="s">
        <v>417</v>
      </c>
      <c r="N184" s="81" t="s">
        <v>325</v>
      </c>
    </row>
    <row r="185" ht="16.5" spans="1:14">
      <c r="A185" s="14">
        <v>6608516992</v>
      </c>
      <c r="B185" s="15" t="s">
        <v>39</v>
      </c>
      <c r="C185" s="164"/>
      <c r="D185" s="381" t="s">
        <v>133</v>
      </c>
      <c r="E185" s="15" t="s">
        <v>420</v>
      </c>
      <c r="F185" s="27" t="s">
        <v>321</v>
      </c>
      <c r="G185" s="163" t="s">
        <v>421</v>
      </c>
      <c r="H185" s="136"/>
      <c r="I185" s="136"/>
      <c r="J185" s="136"/>
      <c r="K185" s="27">
        <v>1</v>
      </c>
      <c r="L185" s="136" t="s">
        <v>323</v>
      </c>
      <c r="M185" s="136" t="s">
        <v>417</v>
      </c>
      <c r="N185" s="81" t="s">
        <v>325</v>
      </c>
    </row>
    <row r="186" ht="16.5" spans="1:14">
      <c r="A186" s="14">
        <v>6608516992</v>
      </c>
      <c r="B186" s="15" t="s">
        <v>39</v>
      </c>
      <c r="C186" s="164"/>
      <c r="D186" s="381" t="s">
        <v>134</v>
      </c>
      <c r="E186" s="15" t="s">
        <v>422</v>
      </c>
      <c r="F186" s="27" t="s">
        <v>321</v>
      </c>
      <c r="G186" s="163" t="s">
        <v>423</v>
      </c>
      <c r="H186" s="136"/>
      <c r="I186" s="136"/>
      <c r="J186" s="136"/>
      <c r="K186" s="27">
        <v>1</v>
      </c>
      <c r="L186" s="136" t="s">
        <v>323</v>
      </c>
      <c r="M186" s="136" t="s">
        <v>417</v>
      </c>
      <c r="N186" s="81" t="s">
        <v>325</v>
      </c>
    </row>
    <row r="187" ht="16.5" spans="1:14">
      <c r="A187" s="14">
        <v>6608516992</v>
      </c>
      <c r="B187" s="15" t="s">
        <v>39</v>
      </c>
      <c r="C187" s="164"/>
      <c r="D187" s="382" t="s">
        <v>135</v>
      </c>
      <c r="E187" s="15" t="s">
        <v>424</v>
      </c>
      <c r="F187" s="27" t="s">
        <v>321</v>
      </c>
      <c r="G187" s="163" t="s">
        <v>425</v>
      </c>
      <c r="H187" s="136"/>
      <c r="I187" s="136"/>
      <c r="J187" s="136"/>
      <c r="K187" s="27">
        <v>1</v>
      </c>
      <c r="L187" s="136" t="s">
        <v>323</v>
      </c>
      <c r="M187" s="136" t="s">
        <v>417</v>
      </c>
      <c r="N187" s="81" t="s">
        <v>325</v>
      </c>
    </row>
    <row r="188" ht="16.5" spans="1:14">
      <c r="A188" s="14">
        <v>6608516992</v>
      </c>
      <c r="B188" s="15" t="s">
        <v>39</v>
      </c>
      <c r="C188" s="164"/>
      <c r="D188" s="381" t="s">
        <v>136</v>
      </c>
      <c r="E188" s="15" t="s">
        <v>427</v>
      </c>
      <c r="F188" s="27" t="s">
        <v>321</v>
      </c>
      <c r="G188" s="163" t="s">
        <v>428</v>
      </c>
      <c r="H188" s="136"/>
      <c r="I188" s="136"/>
      <c r="J188" s="136"/>
      <c r="K188" s="27">
        <v>2</v>
      </c>
      <c r="L188" s="136" t="s">
        <v>323</v>
      </c>
      <c r="M188" s="136" t="s">
        <v>417</v>
      </c>
      <c r="N188" s="81" t="s">
        <v>325</v>
      </c>
    </row>
    <row r="189" ht="16.5" spans="1:14">
      <c r="A189" s="14">
        <v>6608516992</v>
      </c>
      <c r="B189" s="15" t="s">
        <v>39</v>
      </c>
      <c r="C189" s="164"/>
      <c r="D189" s="381" t="s">
        <v>137</v>
      </c>
      <c r="E189" s="15" t="s">
        <v>429</v>
      </c>
      <c r="F189" s="27" t="s">
        <v>321</v>
      </c>
      <c r="G189" s="163" t="s">
        <v>430</v>
      </c>
      <c r="H189" s="136"/>
      <c r="I189" s="136"/>
      <c r="J189" s="136"/>
      <c r="K189" s="27">
        <v>2</v>
      </c>
      <c r="L189" s="136" t="s">
        <v>323</v>
      </c>
      <c r="M189" s="136" t="s">
        <v>417</v>
      </c>
      <c r="N189" s="81" t="s">
        <v>325</v>
      </c>
    </row>
    <row r="190" ht="16.5" spans="1:14">
      <c r="A190" s="14">
        <v>6608516992</v>
      </c>
      <c r="B190" s="15" t="s">
        <v>39</v>
      </c>
      <c r="C190" s="164"/>
      <c r="D190" s="381" t="s">
        <v>138</v>
      </c>
      <c r="E190" s="15" t="s">
        <v>431</v>
      </c>
      <c r="F190" s="27" t="s">
        <v>321</v>
      </c>
      <c r="G190" s="163" t="s">
        <v>432</v>
      </c>
      <c r="H190" s="136"/>
      <c r="I190" s="136"/>
      <c r="J190" s="136"/>
      <c r="K190" s="27">
        <v>1</v>
      </c>
      <c r="L190" s="136" t="s">
        <v>323</v>
      </c>
      <c r="M190" s="136" t="s">
        <v>417</v>
      </c>
      <c r="N190" s="81" t="s">
        <v>325</v>
      </c>
    </row>
    <row r="191" ht="16.5" spans="1:14">
      <c r="A191" s="14">
        <v>6608516992</v>
      </c>
      <c r="B191" s="15" t="s">
        <v>39</v>
      </c>
      <c r="C191" s="164"/>
      <c r="D191" s="381" t="s">
        <v>139</v>
      </c>
      <c r="E191" s="15" t="s">
        <v>433</v>
      </c>
      <c r="F191" s="27" t="s">
        <v>321</v>
      </c>
      <c r="G191" s="163" t="s">
        <v>434</v>
      </c>
      <c r="H191" s="136"/>
      <c r="I191" s="136"/>
      <c r="J191" s="136"/>
      <c r="K191" s="27">
        <v>1</v>
      </c>
      <c r="L191" s="136" t="s">
        <v>323</v>
      </c>
      <c r="M191" s="136" t="s">
        <v>417</v>
      </c>
      <c r="N191" s="81" t="s">
        <v>325</v>
      </c>
    </row>
    <row r="192" ht="16.5" spans="1:14">
      <c r="A192" s="14">
        <v>6608516992</v>
      </c>
      <c r="B192" s="15" t="s">
        <v>39</v>
      </c>
      <c r="C192" s="164"/>
      <c r="D192" s="381" t="s">
        <v>140</v>
      </c>
      <c r="E192" s="15" t="s">
        <v>435</v>
      </c>
      <c r="F192" s="27" t="s">
        <v>321</v>
      </c>
      <c r="G192" s="163" t="s">
        <v>436</v>
      </c>
      <c r="H192" s="136"/>
      <c r="I192" s="136"/>
      <c r="J192" s="136"/>
      <c r="K192" s="27">
        <v>1</v>
      </c>
      <c r="L192" s="136" t="s">
        <v>323</v>
      </c>
      <c r="M192" s="136" t="s">
        <v>417</v>
      </c>
      <c r="N192" s="81" t="s">
        <v>325</v>
      </c>
    </row>
    <row r="193" ht="16.5" spans="1:14">
      <c r="A193" s="14">
        <v>6608516992</v>
      </c>
      <c r="B193" s="15" t="s">
        <v>39</v>
      </c>
      <c r="C193" s="164"/>
      <c r="D193" s="381" t="s">
        <v>141</v>
      </c>
      <c r="E193" s="15" t="s">
        <v>437</v>
      </c>
      <c r="F193" s="27" t="s">
        <v>321</v>
      </c>
      <c r="G193" s="163" t="s">
        <v>438</v>
      </c>
      <c r="H193" s="136"/>
      <c r="I193" s="136"/>
      <c r="J193" s="136"/>
      <c r="K193" s="27">
        <v>1</v>
      </c>
      <c r="L193" s="136" t="s">
        <v>323</v>
      </c>
      <c r="M193" s="136" t="s">
        <v>417</v>
      </c>
      <c r="N193" s="81" t="s">
        <v>325</v>
      </c>
    </row>
    <row r="194" ht="16.5" spans="1:14">
      <c r="A194" s="14">
        <v>6608516992</v>
      </c>
      <c r="B194" s="15" t="s">
        <v>39</v>
      </c>
      <c r="C194" s="162" t="s">
        <v>466</v>
      </c>
      <c r="D194" s="143" t="s">
        <v>163</v>
      </c>
      <c r="E194" s="14" t="s">
        <v>403</v>
      </c>
      <c r="F194" s="27" t="s">
        <v>321</v>
      </c>
      <c r="G194" s="137" t="s">
        <v>467</v>
      </c>
      <c r="H194" s="27"/>
      <c r="I194" s="100"/>
      <c r="J194" s="27"/>
      <c r="K194" s="100">
        <v>1</v>
      </c>
      <c r="L194" s="27" t="s">
        <v>323</v>
      </c>
      <c r="M194" s="27" t="s">
        <v>386</v>
      </c>
      <c r="N194" s="73" t="s">
        <v>325</v>
      </c>
    </row>
    <row r="195" ht="16.5" spans="1:14">
      <c r="A195" s="14">
        <v>6608516992</v>
      </c>
      <c r="B195" s="15" t="s">
        <v>39</v>
      </c>
      <c r="C195" s="164"/>
      <c r="D195" s="143" t="s">
        <v>126</v>
      </c>
      <c r="E195" s="14" t="s">
        <v>405</v>
      </c>
      <c r="F195" s="27" t="s">
        <v>321</v>
      </c>
      <c r="G195" s="137" t="s">
        <v>406</v>
      </c>
      <c r="H195" s="27"/>
      <c r="I195" s="100"/>
      <c r="J195" s="27"/>
      <c r="K195" s="100">
        <v>2</v>
      </c>
      <c r="L195" s="27" t="s">
        <v>323</v>
      </c>
      <c r="M195" s="27" t="s">
        <v>386</v>
      </c>
      <c r="N195" s="73" t="s">
        <v>325</v>
      </c>
    </row>
    <row r="196" ht="16.5" spans="1:14">
      <c r="A196" s="14">
        <v>6608516992</v>
      </c>
      <c r="B196" s="15" t="s">
        <v>39</v>
      </c>
      <c r="C196" s="164"/>
      <c r="D196" s="143" t="s">
        <v>164</v>
      </c>
      <c r="E196" s="14" t="s">
        <v>368</v>
      </c>
      <c r="F196" s="27" t="s">
        <v>321</v>
      </c>
      <c r="G196" s="137" t="s">
        <v>469</v>
      </c>
      <c r="H196" s="27"/>
      <c r="I196" s="100"/>
      <c r="J196" s="27"/>
      <c r="K196" s="100">
        <v>2</v>
      </c>
      <c r="L196" s="27" t="s">
        <v>323</v>
      </c>
      <c r="M196" s="27" t="s">
        <v>386</v>
      </c>
      <c r="N196" s="73" t="s">
        <v>325</v>
      </c>
    </row>
    <row r="197" ht="16.5" spans="1:14">
      <c r="A197" s="14">
        <v>6608516992</v>
      </c>
      <c r="B197" s="15" t="s">
        <v>39</v>
      </c>
      <c r="C197" s="164"/>
      <c r="D197" s="143" t="s">
        <v>128</v>
      </c>
      <c r="E197" s="14" t="s">
        <v>369</v>
      </c>
      <c r="F197" s="27" t="s">
        <v>321</v>
      </c>
      <c r="G197" s="137" t="s">
        <v>409</v>
      </c>
      <c r="H197" s="27"/>
      <c r="I197" s="100"/>
      <c r="J197" s="27"/>
      <c r="K197" s="100">
        <v>2</v>
      </c>
      <c r="L197" s="27" t="s">
        <v>323</v>
      </c>
      <c r="M197" s="27" t="s">
        <v>386</v>
      </c>
      <c r="N197" s="73" t="s">
        <v>325</v>
      </c>
    </row>
    <row r="198" ht="16.5" spans="1:14">
      <c r="A198" s="14">
        <v>6608516992</v>
      </c>
      <c r="B198" s="15" t="s">
        <v>39</v>
      </c>
      <c r="C198" s="164"/>
      <c r="D198" s="143" t="s">
        <v>165</v>
      </c>
      <c r="E198" s="14" t="s">
        <v>470</v>
      </c>
      <c r="F198" s="27" t="s">
        <v>321</v>
      </c>
      <c r="G198" s="137" t="s">
        <v>471</v>
      </c>
      <c r="H198" s="27"/>
      <c r="I198" s="100"/>
      <c r="J198" s="27"/>
      <c r="K198" s="100">
        <v>1</v>
      </c>
      <c r="L198" s="27" t="s">
        <v>323</v>
      </c>
      <c r="M198" s="27" t="s">
        <v>386</v>
      </c>
      <c r="N198" s="73" t="s">
        <v>325</v>
      </c>
    </row>
    <row r="199" ht="16.5" spans="1:14">
      <c r="A199" s="14">
        <v>6608516992</v>
      </c>
      <c r="B199" s="15" t="s">
        <v>39</v>
      </c>
      <c r="C199" s="164"/>
      <c r="D199" s="143" t="s">
        <v>166</v>
      </c>
      <c r="E199" s="14" t="s">
        <v>411</v>
      </c>
      <c r="F199" s="27" t="s">
        <v>321</v>
      </c>
      <c r="G199" s="137" t="s">
        <v>472</v>
      </c>
      <c r="H199" s="27"/>
      <c r="I199" s="100"/>
      <c r="J199" s="27"/>
      <c r="K199" s="100">
        <v>1</v>
      </c>
      <c r="L199" s="27" t="s">
        <v>323</v>
      </c>
      <c r="M199" s="27" t="s">
        <v>386</v>
      </c>
      <c r="N199" s="73" t="s">
        <v>325</v>
      </c>
    </row>
    <row r="200" ht="16.5" spans="1:14">
      <c r="A200" s="14">
        <v>6608516992</v>
      </c>
      <c r="B200" s="15" t="s">
        <v>39</v>
      </c>
      <c r="C200" s="164"/>
      <c r="D200" s="143" t="s">
        <v>167</v>
      </c>
      <c r="E200" s="14" t="s">
        <v>412</v>
      </c>
      <c r="F200" s="27" t="s">
        <v>321</v>
      </c>
      <c r="G200" s="137" t="s">
        <v>473</v>
      </c>
      <c r="H200" s="27"/>
      <c r="I200" s="100"/>
      <c r="J200" s="27"/>
      <c r="K200" s="100">
        <v>1</v>
      </c>
      <c r="L200" s="27" t="s">
        <v>323</v>
      </c>
      <c r="M200" s="27" t="s">
        <v>386</v>
      </c>
      <c r="N200" s="73" t="s">
        <v>325</v>
      </c>
    </row>
    <row r="201" ht="16.5" spans="1:14">
      <c r="A201" s="14">
        <v>6608516992</v>
      </c>
      <c r="B201" s="15" t="s">
        <v>39</v>
      </c>
      <c r="C201" s="162" t="s">
        <v>447</v>
      </c>
      <c r="D201" s="143" t="s">
        <v>151</v>
      </c>
      <c r="E201" s="14" t="s">
        <v>448</v>
      </c>
      <c r="F201" s="27" t="s">
        <v>321</v>
      </c>
      <c r="G201" s="137" t="s">
        <v>449</v>
      </c>
      <c r="H201" s="27"/>
      <c r="I201" s="100"/>
      <c r="J201" s="27"/>
      <c r="K201" s="100">
        <v>1</v>
      </c>
      <c r="L201" s="27" t="s">
        <v>323</v>
      </c>
      <c r="M201" s="27" t="s">
        <v>450</v>
      </c>
      <c r="N201" s="73" t="s">
        <v>325</v>
      </c>
    </row>
    <row r="202" ht="16.5" spans="1:14">
      <c r="A202" s="14">
        <v>6608516992</v>
      </c>
      <c r="B202" s="15" t="s">
        <v>39</v>
      </c>
      <c r="C202" s="164"/>
      <c r="D202" s="143" t="s">
        <v>152</v>
      </c>
      <c r="E202" s="14" t="s">
        <v>411</v>
      </c>
      <c r="F202" s="27" t="s">
        <v>321</v>
      </c>
      <c r="G202" s="137" t="s">
        <v>451</v>
      </c>
      <c r="H202" s="27"/>
      <c r="I202" s="100"/>
      <c r="J202" s="27"/>
      <c r="K202" s="100">
        <v>1</v>
      </c>
      <c r="L202" s="27" t="s">
        <v>323</v>
      </c>
      <c r="M202" s="27" t="s">
        <v>450</v>
      </c>
      <c r="N202" s="73" t="s">
        <v>325</v>
      </c>
    </row>
    <row r="203" ht="16.5" spans="1:14">
      <c r="A203" s="14">
        <v>6608516992</v>
      </c>
      <c r="B203" s="15" t="s">
        <v>39</v>
      </c>
      <c r="C203" s="164"/>
      <c r="D203" s="143" t="s">
        <v>153</v>
      </c>
      <c r="E203" s="14" t="s">
        <v>452</v>
      </c>
      <c r="F203" s="27" t="s">
        <v>321</v>
      </c>
      <c r="G203" s="137" t="s">
        <v>453</v>
      </c>
      <c r="H203" s="27"/>
      <c r="I203" s="100"/>
      <c r="J203" s="27"/>
      <c r="K203" s="100">
        <v>4</v>
      </c>
      <c r="L203" s="27" t="s">
        <v>323</v>
      </c>
      <c r="M203" s="27" t="s">
        <v>450</v>
      </c>
      <c r="N203" s="73" t="s">
        <v>325</v>
      </c>
    </row>
    <row r="204" ht="16.5" spans="1:14">
      <c r="A204" s="14">
        <v>6608516992</v>
      </c>
      <c r="B204" s="15" t="s">
        <v>39</v>
      </c>
      <c r="C204" s="164"/>
      <c r="D204" s="143" t="s">
        <v>154</v>
      </c>
      <c r="E204" s="14" t="s">
        <v>454</v>
      </c>
      <c r="F204" s="27" t="s">
        <v>321</v>
      </c>
      <c r="G204" s="137" t="s">
        <v>455</v>
      </c>
      <c r="H204" s="27"/>
      <c r="I204" s="100"/>
      <c r="J204" s="27"/>
      <c r="K204" s="100">
        <v>2</v>
      </c>
      <c r="L204" s="27" t="s">
        <v>323</v>
      </c>
      <c r="M204" s="27" t="s">
        <v>450</v>
      </c>
      <c r="N204" s="73" t="s">
        <v>325</v>
      </c>
    </row>
    <row r="205" ht="16.5" spans="1:14">
      <c r="A205" s="14">
        <v>6608516992</v>
      </c>
      <c r="B205" s="15" t="s">
        <v>39</v>
      </c>
      <c r="C205" s="164"/>
      <c r="D205" s="143" t="s">
        <v>155</v>
      </c>
      <c r="E205" s="14" t="s">
        <v>456</v>
      </c>
      <c r="F205" s="27" t="s">
        <v>321</v>
      </c>
      <c r="G205" s="137" t="s">
        <v>457</v>
      </c>
      <c r="H205" s="27"/>
      <c r="I205" s="100"/>
      <c r="J205" s="27"/>
      <c r="K205" s="100">
        <v>2</v>
      </c>
      <c r="L205" s="27" t="s">
        <v>323</v>
      </c>
      <c r="M205" s="27" t="s">
        <v>450</v>
      </c>
      <c r="N205" s="73" t="s">
        <v>325</v>
      </c>
    </row>
    <row r="206" ht="16.5" spans="1:14">
      <c r="A206" s="14">
        <v>6608516992</v>
      </c>
      <c r="B206" s="15" t="s">
        <v>39</v>
      </c>
      <c r="C206" s="164"/>
      <c r="D206" s="143" t="s">
        <v>156</v>
      </c>
      <c r="E206" s="14" t="s">
        <v>458</v>
      </c>
      <c r="F206" s="27" t="s">
        <v>321</v>
      </c>
      <c r="G206" s="137" t="s">
        <v>459</v>
      </c>
      <c r="H206" s="27"/>
      <c r="I206" s="100"/>
      <c r="J206" s="27"/>
      <c r="K206" s="100">
        <v>2</v>
      </c>
      <c r="L206" s="27" t="s">
        <v>323</v>
      </c>
      <c r="M206" s="27" t="s">
        <v>450</v>
      </c>
      <c r="N206" s="73" t="s">
        <v>325</v>
      </c>
    </row>
    <row r="207" ht="16.5" spans="1:14">
      <c r="A207" s="14">
        <v>6608516992</v>
      </c>
      <c r="B207" s="15" t="s">
        <v>39</v>
      </c>
      <c r="C207" s="164"/>
      <c r="D207" s="143" t="s">
        <v>157</v>
      </c>
      <c r="E207" s="14" t="s">
        <v>460</v>
      </c>
      <c r="F207" s="27" t="s">
        <v>321</v>
      </c>
      <c r="G207" s="137" t="s">
        <v>461</v>
      </c>
      <c r="H207" s="27"/>
      <c r="I207" s="100"/>
      <c r="J207" s="27"/>
      <c r="K207" s="100">
        <v>2</v>
      </c>
      <c r="L207" s="27" t="s">
        <v>323</v>
      </c>
      <c r="M207" s="27" t="s">
        <v>450</v>
      </c>
      <c r="N207" s="73" t="s">
        <v>325</v>
      </c>
    </row>
    <row r="208" ht="16.5" spans="1:14">
      <c r="A208" s="14">
        <v>6608516992</v>
      </c>
      <c r="B208" s="15" t="s">
        <v>39</v>
      </c>
      <c r="C208" s="164"/>
      <c r="D208" s="143" t="s">
        <v>158</v>
      </c>
      <c r="E208" s="14" t="s">
        <v>452</v>
      </c>
      <c r="F208" s="27" t="s">
        <v>321</v>
      </c>
      <c r="G208" s="137" t="s">
        <v>462</v>
      </c>
      <c r="H208" s="27"/>
      <c r="I208" s="100"/>
      <c r="J208" s="27"/>
      <c r="K208" s="100">
        <v>2</v>
      </c>
      <c r="L208" s="27" t="s">
        <v>323</v>
      </c>
      <c r="M208" s="27" t="s">
        <v>450</v>
      </c>
      <c r="N208" s="73" t="s">
        <v>325</v>
      </c>
    </row>
    <row r="209" ht="16.5" spans="1:14">
      <c r="A209" s="14">
        <v>6608516992</v>
      </c>
      <c r="B209" s="15" t="s">
        <v>39</v>
      </c>
      <c r="C209" s="164"/>
      <c r="D209" s="143" t="s">
        <v>159</v>
      </c>
      <c r="E209" s="14" t="s">
        <v>403</v>
      </c>
      <c r="F209" s="27" t="s">
        <v>321</v>
      </c>
      <c r="G209" s="137" t="s">
        <v>463</v>
      </c>
      <c r="H209" s="27"/>
      <c r="I209" s="100"/>
      <c r="J209" s="27"/>
      <c r="K209" s="100">
        <v>1</v>
      </c>
      <c r="L209" s="27" t="s">
        <v>323</v>
      </c>
      <c r="M209" s="27" t="s">
        <v>450</v>
      </c>
      <c r="N209" s="73" t="s">
        <v>325</v>
      </c>
    </row>
    <row r="210" ht="16.5" spans="1:14">
      <c r="A210" s="14">
        <v>6608516992</v>
      </c>
      <c r="B210" s="15" t="s">
        <v>39</v>
      </c>
      <c r="C210" s="164"/>
      <c r="D210" s="143" t="s">
        <v>160</v>
      </c>
      <c r="E210" s="14" t="s">
        <v>411</v>
      </c>
      <c r="F210" s="27" t="s">
        <v>321</v>
      </c>
      <c r="G210" s="137" t="s">
        <v>464</v>
      </c>
      <c r="H210" s="27"/>
      <c r="I210" s="100"/>
      <c r="J210" s="27"/>
      <c r="K210" s="100">
        <v>1</v>
      </c>
      <c r="L210" s="27" t="s">
        <v>323</v>
      </c>
      <c r="M210" s="27" t="s">
        <v>450</v>
      </c>
      <c r="N210" s="73" t="s">
        <v>325</v>
      </c>
    </row>
    <row r="211" ht="16.5" spans="1:14">
      <c r="A211" s="14">
        <v>6608516992</v>
      </c>
      <c r="B211" s="15" t="s">
        <v>39</v>
      </c>
      <c r="C211" s="165"/>
      <c r="D211" s="143" t="s">
        <v>161</v>
      </c>
      <c r="E211" s="14" t="s">
        <v>412</v>
      </c>
      <c r="F211" s="27" t="s">
        <v>321</v>
      </c>
      <c r="G211" s="137" t="s">
        <v>465</v>
      </c>
      <c r="H211" s="27"/>
      <c r="I211" s="100"/>
      <c r="J211" s="27"/>
      <c r="K211" s="100">
        <v>1</v>
      </c>
      <c r="L211" s="27" t="s">
        <v>323</v>
      </c>
      <c r="M211" s="27" t="s">
        <v>450</v>
      </c>
      <c r="N211" s="73" t="s">
        <v>325</v>
      </c>
    </row>
    <row r="212" ht="16.5" spans="1:14">
      <c r="A212" s="14">
        <v>6608516992</v>
      </c>
      <c r="B212" s="15" t="s">
        <v>39</v>
      </c>
      <c r="C212" s="70"/>
      <c r="D212" s="150" t="s">
        <v>142</v>
      </c>
      <c r="E212" s="149" t="s">
        <v>294</v>
      </c>
      <c r="F212" s="40" t="s">
        <v>321</v>
      </c>
      <c r="G212" s="137" t="s">
        <v>661</v>
      </c>
      <c r="H212" s="157"/>
      <c r="I212" s="73"/>
      <c r="J212" s="73"/>
      <c r="K212" s="82">
        <v>2.53</v>
      </c>
      <c r="L212" s="88" t="s">
        <v>623</v>
      </c>
      <c r="M212" s="149" t="s">
        <v>650</v>
      </c>
      <c r="N212" s="40" t="s">
        <v>61</v>
      </c>
    </row>
    <row r="213" ht="16.5" spans="1:14">
      <c r="A213" s="14">
        <v>6608516992</v>
      </c>
      <c r="B213" s="15" t="s">
        <v>39</v>
      </c>
      <c r="C213" s="70"/>
      <c r="D213" s="150" t="s">
        <v>143</v>
      </c>
      <c r="E213" s="150" t="s">
        <v>662</v>
      </c>
      <c r="F213" s="150" t="s">
        <v>321</v>
      </c>
      <c r="G213" s="150" t="s">
        <v>663</v>
      </c>
      <c r="H213" s="157"/>
      <c r="I213" s="60"/>
      <c r="J213" s="60"/>
      <c r="K213" s="60">
        <v>0.52</v>
      </c>
      <c r="L213" s="60" t="s">
        <v>623</v>
      </c>
      <c r="M213" s="60" t="s">
        <v>627</v>
      </c>
      <c r="N213" s="40" t="s">
        <v>61</v>
      </c>
    </row>
    <row r="214" ht="16.5" spans="1:14">
      <c r="A214" s="14">
        <v>6608516992</v>
      </c>
      <c r="B214" s="15" t="s">
        <v>39</v>
      </c>
      <c r="C214" s="70"/>
      <c r="D214" s="67" t="s">
        <v>91</v>
      </c>
      <c r="E214" s="67" t="s">
        <v>628</v>
      </c>
      <c r="F214" s="67" t="s">
        <v>321</v>
      </c>
      <c r="G214" s="67" t="s">
        <v>629</v>
      </c>
      <c r="H214" s="157"/>
      <c r="I214" s="69"/>
      <c r="J214" s="69"/>
      <c r="K214" s="69">
        <v>1.25</v>
      </c>
      <c r="L214" s="69" t="s">
        <v>623</v>
      </c>
      <c r="M214" s="14" t="s">
        <v>630</v>
      </c>
      <c r="N214" s="40" t="s">
        <v>61</v>
      </c>
    </row>
    <row r="215" ht="16.5" spans="1:14">
      <c r="A215" s="14">
        <v>6608516992</v>
      </c>
      <c r="B215" s="15" t="s">
        <v>39</v>
      </c>
      <c r="C215" s="70"/>
      <c r="D215" s="60" t="s">
        <v>144</v>
      </c>
      <c r="E215" s="60" t="s">
        <v>664</v>
      </c>
      <c r="F215" s="60" t="s">
        <v>321</v>
      </c>
      <c r="G215" s="60" t="s">
        <v>665</v>
      </c>
      <c r="H215" s="157"/>
      <c r="I215" s="60"/>
      <c r="J215" s="60"/>
      <c r="K215" s="60">
        <v>4</v>
      </c>
      <c r="L215" s="60" t="s">
        <v>623</v>
      </c>
      <c r="M215" s="14" t="s">
        <v>666</v>
      </c>
      <c r="N215" s="40" t="s">
        <v>61</v>
      </c>
    </row>
    <row r="216" ht="16.5" spans="1:14">
      <c r="A216" s="14">
        <v>6608516992</v>
      </c>
      <c r="B216" s="15" t="s">
        <v>39</v>
      </c>
      <c r="C216" s="70"/>
      <c r="D216" s="150" t="s">
        <v>162</v>
      </c>
      <c r="E216" s="150" t="s">
        <v>676</v>
      </c>
      <c r="F216" s="150" t="s">
        <v>321</v>
      </c>
      <c r="G216" s="150" t="s">
        <v>677</v>
      </c>
      <c r="H216" s="150"/>
      <c r="I216" s="150"/>
      <c r="J216" s="150"/>
      <c r="K216" s="150">
        <v>1</v>
      </c>
      <c r="L216" s="150" t="s">
        <v>323</v>
      </c>
      <c r="M216" s="71" t="s">
        <v>670</v>
      </c>
      <c r="N216" s="166" t="s">
        <v>61</v>
      </c>
    </row>
    <row r="217" ht="16.5" spans="1:14">
      <c r="A217" s="14">
        <v>6608516992</v>
      </c>
      <c r="B217" s="15" t="s">
        <v>39</v>
      </c>
      <c r="C217" s="70"/>
      <c r="D217" s="150" t="s">
        <v>146</v>
      </c>
      <c r="E217" s="150" t="s">
        <v>671</v>
      </c>
      <c r="F217" s="150" t="s">
        <v>321</v>
      </c>
      <c r="G217" s="150" t="s">
        <v>672</v>
      </c>
      <c r="H217" s="150"/>
      <c r="I217" s="150"/>
      <c r="J217" s="150"/>
      <c r="K217" s="150">
        <v>1</v>
      </c>
      <c r="L217" s="150" t="s">
        <v>323</v>
      </c>
      <c r="M217" s="71" t="s">
        <v>642</v>
      </c>
      <c r="N217" s="40" t="s">
        <v>61</v>
      </c>
    </row>
    <row r="218" ht="16.5" spans="1:14">
      <c r="A218" s="14">
        <v>6608516992</v>
      </c>
      <c r="B218" s="15" t="s">
        <v>39</v>
      </c>
      <c r="C218" s="70"/>
      <c r="D218" s="73" t="s">
        <v>147</v>
      </c>
      <c r="E218" s="150" t="s">
        <v>673</v>
      </c>
      <c r="F218" s="73" t="s">
        <v>321</v>
      </c>
      <c r="G218" s="73" t="s">
        <v>674</v>
      </c>
      <c r="H218" s="73"/>
      <c r="I218" s="73"/>
      <c r="J218" s="73"/>
      <c r="K218" s="82">
        <v>1</v>
      </c>
      <c r="L218" s="88" t="s">
        <v>323</v>
      </c>
      <c r="M218" s="71" t="s">
        <v>670</v>
      </c>
      <c r="N218" s="40" t="s">
        <v>61</v>
      </c>
    </row>
    <row r="219" ht="16.5" spans="1:14">
      <c r="A219" s="14">
        <v>6608516992</v>
      </c>
      <c r="B219" s="15" t="s">
        <v>39</v>
      </c>
      <c r="C219" s="145" t="s">
        <v>678</v>
      </c>
      <c r="D219" s="167" t="s">
        <v>95</v>
      </c>
      <c r="E219" s="167" t="s">
        <v>637</v>
      </c>
      <c r="F219" s="68" t="s">
        <v>321</v>
      </c>
      <c r="G219" s="80" t="s">
        <v>639</v>
      </c>
      <c r="H219" s="81"/>
      <c r="I219" s="81"/>
      <c r="J219" s="81"/>
      <c r="K219" s="82">
        <v>1</v>
      </c>
      <c r="L219" s="83" t="s">
        <v>323</v>
      </c>
      <c r="M219" s="84" t="s">
        <v>571</v>
      </c>
      <c r="N219" s="85" t="s">
        <v>61</v>
      </c>
    </row>
    <row r="220" ht="16.5" spans="1:14">
      <c r="A220" s="14">
        <v>6608516992</v>
      </c>
      <c r="B220" s="15" t="s">
        <v>39</v>
      </c>
      <c r="C220" s="145"/>
      <c r="D220" s="167" t="s">
        <v>96</v>
      </c>
      <c r="E220" s="167" t="s">
        <v>640</v>
      </c>
      <c r="F220" s="167" t="s">
        <v>321</v>
      </c>
      <c r="G220" s="68" t="s">
        <v>641</v>
      </c>
      <c r="H220" s="168"/>
      <c r="I220" s="168"/>
      <c r="J220" s="168"/>
      <c r="K220" s="169">
        <v>1</v>
      </c>
      <c r="L220" s="170" t="s">
        <v>323</v>
      </c>
      <c r="M220" s="171" t="s">
        <v>642</v>
      </c>
      <c r="N220" s="42" t="s">
        <v>61</v>
      </c>
    </row>
    <row r="221" ht="16.5" spans="1:14">
      <c r="A221" s="14">
        <v>6608516992</v>
      </c>
      <c r="B221" s="15" t="s">
        <v>39</v>
      </c>
      <c r="C221" s="70"/>
      <c r="D221" s="73" t="s">
        <v>97</v>
      </c>
      <c r="E221" s="73" t="s">
        <v>643</v>
      </c>
      <c r="F221" s="73" t="s">
        <v>321</v>
      </c>
      <c r="G221" s="73">
        <v>70002326</v>
      </c>
      <c r="H221" s="73"/>
      <c r="I221" s="73"/>
      <c r="J221" s="73"/>
      <c r="K221" s="73">
        <v>1</v>
      </c>
      <c r="L221" s="88" t="s">
        <v>323</v>
      </c>
      <c r="M221" s="73" t="s">
        <v>644</v>
      </c>
      <c r="N221" s="40"/>
    </row>
    <row r="222" ht="15.6" customHeight="1" spans="1:14">
      <c r="A222" s="14">
        <v>6608519100</v>
      </c>
      <c r="B222" s="15" t="s">
        <v>39</v>
      </c>
      <c r="C222" s="134" t="s">
        <v>402</v>
      </c>
      <c r="D222" s="135" t="s">
        <v>125</v>
      </c>
      <c r="E222" s="15" t="s">
        <v>403</v>
      </c>
      <c r="F222" s="136" t="s">
        <v>321</v>
      </c>
      <c r="G222" s="137" t="s">
        <v>404</v>
      </c>
      <c r="H222" s="138"/>
      <c r="I222" s="139"/>
      <c r="J222" s="138"/>
      <c r="K222" s="31">
        <v>1</v>
      </c>
      <c r="L222" s="138" t="s">
        <v>323</v>
      </c>
      <c r="M222" s="138" t="s">
        <v>386</v>
      </c>
      <c r="N222" s="81" t="s">
        <v>325</v>
      </c>
    </row>
    <row r="223" ht="16.5" spans="1:14">
      <c r="A223" s="14">
        <v>6608519100</v>
      </c>
      <c r="B223" s="15" t="s">
        <v>39</v>
      </c>
      <c r="C223" s="141"/>
      <c r="D223" s="135" t="s">
        <v>126</v>
      </c>
      <c r="E223" s="15" t="s">
        <v>405</v>
      </c>
      <c r="F223" s="136" t="s">
        <v>321</v>
      </c>
      <c r="G223" s="137" t="s">
        <v>406</v>
      </c>
      <c r="H223" s="138"/>
      <c r="I223" s="139"/>
      <c r="J223" s="138"/>
      <c r="K223" s="31">
        <v>2</v>
      </c>
      <c r="L223" s="138" t="s">
        <v>323</v>
      </c>
      <c r="M223" s="138" t="s">
        <v>386</v>
      </c>
      <c r="N223" s="81" t="s">
        <v>325</v>
      </c>
    </row>
    <row r="224" ht="16.5" spans="1:14">
      <c r="A224" s="14">
        <v>6608519100</v>
      </c>
      <c r="B224" s="15" t="s">
        <v>39</v>
      </c>
      <c r="C224" s="141"/>
      <c r="D224" s="135" t="s">
        <v>127</v>
      </c>
      <c r="E224" s="15" t="s">
        <v>368</v>
      </c>
      <c r="F224" s="136" t="s">
        <v>321</v>
      </c>
      <c r="G224" s="137" t="s">
        <v>407</v>
      </c>
      <c r="H224" s="138"/>
      <c r="I224" s="139"/>
      <c r="J224" s="138"/>
      <c r="K224" s="31">
        <v>2</v>
      </c>
      <c r="L224" s="138" t="s">
        <v>323</v>
      </c>
      <c r="M224" s="138" t="s">
        <v>386</v>
      </c>
      <c r="N224" s="81" t="s">
        <v>325</v>
      </c>
    </row>
    <row r="225" ht="16.5" spans="1:14">
      <c r="A225" s="14">
        <v>6608519100</v>
      </c>
      <c r="B225" s="15" t="s">
        <v>39</v>
      </c>
      <c r="C225" s="141"/>
      <c r="D225" s="135" t="s">
        <v>128</v>
      </c>
      <c r="E225" s="15" t="s">
        <v>369</v>
      </c>
      <c r="F225" s="136" t="s">
        <v>321</v>
      </c>
      <c r="G225" s="137" t="s">
        <v>409</v>
      </c>
      <c r="H225" s="138"/>
      <c r="I225" s="139"/>
      <c r="J225" s="138"/>
      <c r="K225" s="31">
        <v>2</v>
      </c>
      <c r="L225" s="138" t="s">
        <v>323</v>
      </c>
      <c r="M225" s="138" t="s">
        <v>386</v>
      </c>
      <c r="N225" s="81" t="s">
        <v>325</v>
      </c>
    </row>
    <row r="226" ht="16.5" spans="1:14">
      <c r="A226" s="14">
        <v>6608519100</v>
      </c>
      <c r="B226" s="15" t="s">
        <v>39</v>
      </c>
      <c r="C226" s="141"/>
      <c r="D226" s="135" t="s">
        <v>129</v>
      </c>
      <c r="E226" s="15" t="s">
        <v>330</v>
      </c>
      <c r="F226" s="136" t="s">
        <v>321</v>
      </c>
      <c r="G226" s="137" t="s">
        <v>410</v>
      </c>
      <c r="H226" s="138"/>
      <c r="I226" s="139"/>
      <c r="J226" s="138"/>
      <c r="K226" s="31">
        <v>2</v>
      </c>
      <c r="L226" s="138" t="s">
        <v>323</v>
      </c>
      <c r="M226" s="138" t="s">
        <v>386</v>
      </c>
      <c r="N226" s="81" t="s">
        <v>325</v>
      </c>
    </row>
    <row r="227" ht="16.5" spans="1:14">
      <c r="A227" s="14">
        <v>6608519100</v>
      </c>
      <c r="B227" s="15" t="s">
        <v>39</v>
      </c>
      <c r="C227" s="141"/>
      <c r="D227" s="135" t="s">
        <v>130</v>
      </c>
      <c r="E227" s="15" t="s">
        <v>411</v>
      </c>
      <c r="F227" s="136" t="s">
        <v>321</v>
      </c>
      <c r="G227" s="137" t="s">
        <v>408</v>
      </c>
      <c r="H227" s="138"/>
      <c r="I227" s="139"/>
      <c r="J227" s="138"/>
      <c r="K227" s="31">
        <v>2</v>
      </c>
      <c r="L227" s="138" t="s">
        <v>323</v>
      </c>
      <c r="M227" s="138" t="s">
        <v>386</v>
      </c>
      <c r="N227" s="81" t="s">
        <v>325</v>
      </c>
    </row>
    <row r="228" ht="16.5" spans="1:14">
      <c r="A228" s="14">
        <v>6608519100</v>
      </c>
      <c r="B228" s="15" t="s">
        <v>39</v>
      </c>
      <c r="C228" s="142"/>
      <c r="D228" s="135" t="s">
        <v>131</v>
      </c>
      <c r="E228" s="15" t="s">
        <v>412</v>
      </c>
      <c r="F228" s="136" t="s">
        <v>321</v>
      </c>
      <c r="G228" s="137" t="s">
        <v>413</v>
      </c>
      <c r="H228" s="138"/>
      <c r="I228" s="139"/>
      <c r="J228" s="138"/>
      <c r="K228" s="31">
        <v>2</v>
      </c>
      <c r="L228" s="138" t="s">
        <v>323</v>
      </c>
      <c r="M228" s="138" t="s">
        <v>386</v>
      </c>
      <c r="N228" s="81" t="s">
        <v>325</v>
      </c>
    </row>
    <row r="229" ht="16.5" spans="1:14">
      <c r="A229" s="14">
        <v>6608519100</v>
      </c>
      <c r="B229" s="15" t="s">
        <v>39</v>
      </c>
      <c r="C229" s="134" t="s">
        <v>474</v>
      </c>
      <c r="D229" s="143">
        <v>1890945</v>
      </c>
      <c r="E229" s="15" t="s">
        <v>475</v>
      </c>
      <c r="F229" s="85" t="s">
        <v>321</v>
      </c>
      <c r="G229" s="137" t="s">
        <v>476</v>
      </c>
      <c r="H229" s="136"/>
      <c r="I229" s="144"/>
      <c r="J229" s="136"/>
      <c r="K229" s="27">
        <v>1</v>
      </c>
      <c r="L229" s="136" t="s">
        <v>323</v>
      </c>
      <c r="M229" s="136" t="s">
        <v>477</v>
      </c>
      <c r="N229" s="81" t="s">
        <v>325</v>
      </c>
    </row>
    <row r="230" ht="16.5" spans="1:14">
      <c r="A230" s="14">
        <v>6608519100</v>
      </c>
      <c r="B230" s="15" t="s">
        <v>39</v>
      </c>
      <c r="C230" s="141"/>
      <c r="D230" s="143">
        <v>1890948</v>
      </c>
      <c r="E230" s="15" t="s">
        <v>478</v>
      </c>
      <c r="F230" s="85" t="s">
        <v>321</v>
      </c>
      <c r="G230" s="137" t="s">
        <v>479</v>
      </c>
      <c r="H230" s="136"/>
      <c r="I230" s="144"/>
      <c r="J230" s="136"/>
      <c r="K230" s="27">
        <v>2</v>
      </c>
      <c r="L230" s="136" t="s">
        <v>323</v>
      </c>
      <c r="M230" s="136" t="s">
        <v>477</v>
      </c>
      <c r="N230" s="81" t="s">
        <v>325</v>
      </c>
    </row>
    <row r="231" ht="16.5" spans="1:14">
      <c r="A231" s="14">
        <v>6608519100</v>
      </c>
      <c r="B231" s="15" t="s">
        <v>39</v>
      </c>
      <c r="C231" s="141"/>
      <c r="D231" s="143">
        <v>1806556</v>
      </c>
      <c r="E231" s="15" t="s">
        <v>480</v>
      </c>
      <c r="F231" s="85" t="s">
        <v>321</v>
      </c>
      <c r="G231" s="137" t="s">
        <v>481</v>
      </c>
      <c r="H231" s="136"/>
      <c r="I231" s="144"/>
      <c r="J231" s="136"/>
      <c r="K231" s="27">
        <v>2</v>
      </c>
      <c r="L231" s="136" t="s">
        <v>323</v>
      </c>
      <c r="M231" s="136" t="s">
        <v>477</v>
      </c>
      <c r="N231" s="81" t="s">
        <v>325</v>
      </c>
    </row>
    <row r="232" ht="16.5" spans="1:14">
      <c r="A232" s="14">
        <v>6608519100</v>
      </c>
      <c r="B232" s="15" t="s">
        <v>39</v>
      </c>
      <c r="C232" s="141"/>
      <c r="D232" s="143">
        <v>1806554</v>
      </c>
      <c r="E232" s="15" t="s">
        <v>482</v>
      </c>
      <c r="F232" s="85" t="s">
        <v>321</v>
      </c>
      <c r="G232" s="137" t="s">
        <v>483</v>
      </c>
      <c r="H232" s="136"/>
      <c r="I232" s="144"/>
      <c r="J232" s="136"/>
      <c r="K232" s="27">
        <v>2</v>
      </c>
      <c r="L232" s="136" t="s">
        <v>323</v>
      </c>
      <c r="M232" s="136" t="s">
        <v>477</v>
      </c>
      <c r="N232" s="81" t="s">
        <v>325</v>
      </c>
    </row>
    <row r="233" ht="16.5" spans="1:14">
      <c r="A233" s="14">
        <v>6608519100</v>
      </c>
      <c r="B233" s="15" t="s">
        <v>39</v>
      </c>
      <c r="C233" s="141"/>
      <c r="D233" s="143">
        <v>1806550</v>
      </c>
      <c r="E233" s="15" t="s">
        <v>484</v>
      </c>
      <c r="F233" s="85" t="s">
        <v>321</v>
      </c>
      <c r="G233" s="137" t="s">
        <v>485</v>
      </c>
      <c r="H233" s="136"/>
      <c r="I233" s="144"/>
      <c r="J233" s="136"/>
      <c r="K233" s="27">
        <v>4</v>
      </c>
      <c r="L233" s="136" t="s">
        <v>323</v>
      </c>
      <c r="M233" s="136" t="s">
        <v>477</v>
      </c>
      <c r="N233" s="81" t="s">
        <v>325</v>
      </c>
    </row>
    <row r="234" ht="16.5" spans="1:14">
      <c r="A234" s="14">
        <v>6608519100</v>
      </c>
      <c r="B234" s="15" t="s">
        <v>39</v>
      </c>
      <c r="C234" s="141"/>
      <c r="D234" s="143">
        <v>1806425</v>
      </c>
      <c r="E234" s="15" t="s">
        <v>486</v>
      </c>
      <c r="F234" s="85" t="s">
        <v>321</v>
      </c>
      <c r="G234" s="137" t="s">
        <v>487</v>
      </c>
      <c r="H234" s="136"/>
      <c r="I234" s="144"/>
      <c r="J234" s="136"/>
      <c r="K234" s="27">
        <v>4</v>
      </c>
      <c r="L234" s="136" t="s">
        <v>323</v>
      </c>
      <c r="M234" s="136" t="s">
        <v>477</v>
      </c>
      <c r="N234" s="81" t="s">
        <v>325</v>
      </c>
    </row>
    <row r="235" ht="16.5" spans="1:14">
      <c r="A235" s="14">
        <v>6608519100</v>
      </c>
      <c r="B235" s="15" t="s">
        <v>39</v>
      </c>
      <c r="C235" s="142"/>
      <c r="D235" s="143">
        <v>1806416</v>
      </c>
      <c r="E235" s="15" t="s">
        <v>489</v>
      </c>
      <c r="F235" s="85" t="s">
        <v>321</v>
      </c>
      <c r="G235" s="137" t="s">
        <v>490</v>
      </c>
      <c r="H235" s="136"/>
      <c r="I235" s="144"/>
      <c r="J235" s="136"/>
      <c r="K235" s="27">
        <v>2</v>
      </c>
      <c r="L235" s="136" t="s">
        <v>323</v>
      </c>
      <c r="M235" s="136" t="s">
        <v>477</v>
      </c>
      <c r="N235" s="81" t="s">
        <v>325</v>
      </c>
    </row>
    <row r="236" ht="16.5" spans="1:14">
      <c r="A236" s="14">
        <v>6608519100</v>
      </c>
      <c r="B236" s="15" t="s">
        <v>39</v>
      </c>
      <c r="C236" s="145"/>
      <c r="D236" s="80" t="s">
        <v>142</v>
      </c>
      <c r="E236" s="146" t="s">
        <v>294</v>
      </c>
      <c r="F236" s="85" t="s">
        <v>321</v>
      </c>
      <c r="G236" s="137" t="s">
        <v>661</v>
      </c>
      <c r="H236" s="147"/>
      <c r="I236" s="81"/>
      <c r="J236" s="82"/>
      <c r="K236" s="82">
        <v>1.98</v>
      </c>
      <c r="L236" s="83" t="s">
        <v>623</v>
      </c>
      <c r="M236" s="149" t="s">
        <v>650</v>
      </c>
      <c r="N236" s="85" t="s">
        <v>61</v>
      </c>
    </row>
    <row r="237" ht="16.5" spans="1:14">
      <c r="A237" s="14">
        <v>6608519100</v>
      </c>
      <c r="B237" s="15" t="s">
        <v>39</v>
      </c>
      <c r="C237" s="145"/>
      <c r="D237" s="80" t="s">
        <v>143</v>
      </c>
      <c r="E237" s="80" t="s">
        <v>662</v>
      </c>
      <c r="F237" s="80" t="s">
        <v>321</v>
      </c>
      <c r="G237" s="150" t="s">
        <v>663</v>
      </c>
      <c r="H237" s="147"/>
      <c r="I237" s="151"/>
      <c r="J237" s="151"/>
      <c r="K237" s="60">
        <v>0.82</v>
      </c>
      <c r="L237" s="151" t="s">
        <v>623</v>
      </c>
      <c r="M237" s="151" t="s">
        <v>627</v>
      </c>
      <c r="N237" s="85" t="s">
        <v>61</v>
      </c>
    </row>
    <row r="238" ht="16.5" spans="1:14">
      <c r="A238" s="14">
        <v>6608519100</v>
      </c>
      <c r="B238" s="15" t="s">
        <v>39</v>
      </c>
      <c r="C238" s="70"/>
      <c r="D238" s="76" t="s">
        <v>168</v>
      </c>
      <c r="E238" s="72" t="s">
        <v>679</v>
      </c>
      <c r="F238" s="14" t="s">
        <v>321</v>
      </c>
      <c r="G238" s="14" t="s">
        <v>680</v>
      </c>
      <c r="H238" s="49"/>
      <c r="I238" s="27"/>
      <c r="J238" s="49"/>
      <c r="K238" s="27">
        <v>1</v>
      </c>
      <c r="L238" s="27" t="s">
        <v>323</v>
      </c>
      <c r="M238" s="77" t="s">
        <v>633</v>
      </c>
      <c r="N238" s="42" t="s">
        <v>61</v>
      </c>
    </row>
    <row r="239" ht="16.5" spans="1:14">
      <c r="A239" s="14">
        <v>6608519100</v>
      </c>
      <c r="B239" s="15" t="s">
        <v>39</v>
      </c>
      <c r="C239" s="70" t="s">
        <v>681</v>
      </c>
      <c r="D239" s="26" t="s">
        <v>169</v>
      </c>
      <c r="E239" s="26" t="s">
        <v>682</v>
      </c>
      <c r="F239" s="26" t="s">
        <v>321</v>
      </c>
      <c r="G239" s="26" t="s">
        <v>683</v>
      </c>
      <c r="H239" s="27"/>
      <c r="I239" s="27"/>
      <c r="J239" s="27"/>
      <c r="K239" s="27">
        <v>1</v>
      </c>
      <c r="L239" s="27" t="s">
        <v>323</v>
      </c>
      <c r="M239" s="77" t="s">
        <v>633</v>
      </c>
      <c r="N239" s="153" t="s">
        <v>61</v>
      </c>
    </row>
    <row r="240" ht="16.5" spans="1:14">
      <c r="A240" s="14">
        <v>6608519100</v>
      </c>
      <c r="B240" s="15" t="s">
        <v>39</v>
      </c>
      <c r="C240" s="145"/>
      <c r="D240" s="155" t="s">
        <v>91</v>
      </c>
      <c r="E240" s="155" t="s">
        <v>628</v>
      </c>
      <c r="F240" s="155" t="s">
        <v>321</v>
      </c>
      <c r="G240" s="67" t="s">
        <v>629</v>
      </c>
      <c r="H240" s="147"/>
      <c r="I240" s="156"/>
      <c r="J240" s="156"/>
      <c r="K240" s="69">
        <v>1</v>
      </c>
      <c r="L240" s="156" t="s">
        <v>623</v>
      </c>
      <c r="M240" s="15" t="s">
        <v>630</v>
      </c>
      <c r="N240" s="85" t="s">
        <v>61</v>
      </c>
    </row>
    <row r="241" ht="16.5" spans="1:14">
      <c r="A241" s="14">
        <v>6608519100</v>
      </c>
      <c r="B241" s="15" t="s">
        <v>39</v>
      </c>
      <c r="C241" s="145"/>
      <c r="D241" s="60" t="s">
        <v>144</v>
      </c>
      <c r="E241" s="60" t="s">
        <v>664</v>
      </c>
      <c r="F241" s="60" t="s">
        <v>321</v>
      </c>
      <c r="G241" s="60" t="s">
        <v>665</v>
      </c>
      <c r="H241" s="157"/>
      <c r="I241" s="60"/>
      <c r="J241" s="151"/>
      <c r="K241" s="60">
        <v>2</v>
      </c>
      <c r="L241" s="151" t="s">
        <v>623</v>
      </c>
      <c r="M241" s="15" t="s">
        <v>666</v>
      </c>
      <c r="N241" s="85" t="s">
        <v>61</v>
      </c>
    </row>
    <row r="242" ht="16.5" spans="1:14">
      <c r="A242" s="14">
        <v>6608519100</v>
      </c>
      <c r="B242" s="15" t="s">
        <v>39</v>
      </c>
      <c r="C242" s="145"/>
      <c r="D242" s="158" t="s">
        <v>170</v>
      </c>
      <c r="E242" s="158" t="s">
        <v>684</v>
      </c>
      <c r="F242" s="158" t="s">
        <v>321</v>
      </c>
      <c r="G242" s="86" t="s">
        <v>685</v>
      </c>
      <c r="H242" s="84"/>
      <c r="I242" s="84"/>
      <c r="J242" s="84"/>
      <c r="K242" s="71">
        <v>2</v>
      </c>
      <c r="L242" s="84" t="s">
        <v>323</v>
      </c>
      <c r="M242" s="84" t="s">
        <v>670</v>
      </c>
      <c r="N242" s="125" t="s">
        <v>61</v>
      </c>
    </row>
    <row r="243" ht="16.5" spans="1:14">
      <c r="A243" s="14">
        <v>6608519100</v>
      </c>
      <c r="B243" s="15" t="s">
        <v>39</v>
      </c>
      <c r="C243" s="27"/>
      <c r="D243" s="73" t="s">
        <v>96</v>
      </c>
      <c r="E243" s="73" t="s">
        <v>640</v>
      </c>
      <c r="F243" s="73" t="s">
        <v>321</v>
      </c>
      <c r="G243" s="14" t="s">
        <v>641</v>
      </c>
      <c r="H243" s="73"/>
      <c r="I243" s="73"/>
      <c r="J243" s="73"/>
      <c r="K243" s="82">
        <v>3</v>
      </c>
      <c r="L243" s="88" t="s">
        <v>323</v>
      </c>
      <c r="M243" s="71" t="s">
        <v>642</v>
      </c>
      <c r="N243" s="42" t="s">
        <v>61</v>
      </c>
    </row>
    <row r="244" ht="16.5" spans="1:14">
      <c r="A244" s="14">
        <v>6608519100</v>
      </c>
      <c r="B244" s="15" t="s">
        <v>39</v>
      </c>
      <c r="C244" s="145"/>
      <c r="D244" s="81" t="s">
        <v>97</v>
      </c>
      <c r="E244" s="81" t="s">
        <v>643</v>
      </c>
      <c r="F244" s="81" t="s">
        <v>321</v>
      </c>
      <c r="G244" s="73">
        <v>70002326</v>
      </c>
      <c r="H244" s="81"/>
      <c r="I244" s="81"/>
      <c r="J244" s="81"/>
      <c r="K244" s="73">
        <v>1</v>
      </c>
      <c r="L244" s="83" t="s">
        <v>323</v>
      </c>
      <c r="M244" s="81" t="s">
        <v>644</v>
      </c>
      <c r="N244" s="85"/>
    </row>
    <row r="245" ht="16.5" spans="1:14">
      <c r="A245" s="14">
        <v>6608442966</v>
      </c>
      <c r="B245" s="15" t="s">
        <v>50</v>
      </c>
      <c r="C245" s="24" t="s">
        <v>491</v>
      </c>
      <c r="D245" s="95" t="s">
        <v>171</v>
      </c>
      <c r="E245" s="95" t="s">
        <v>492</v>
      </c>
      <c r="F245" s="43" t="s">
        <v>321</v>
      </c>
      <c r="G245" s="45" t="s">
        <v>493</v>
      </c>
      <c r="H245" s="25"/>
      <c r="I245" s="26"/>
      <c r="J245" s="27"/>
      <c r="K245" s="24">
        <v>1</v>
      </c>
      <c r="L245" s="24" t="s">
        <v>323</v>
      </c>
      <c r="M245" s="24" t="s">
        <v>386</v>
      </c>
      <c r="N245" s="28" t="s">
        <v>325</v>
      </c>
    </row>
    <row r="246" ht="16.5" spans="1:14">
      <c r="A246" s="14">
        <v>6608442966</v>
      </c>
      <c r="B246" s="15" t="s">
        <v>50</v>
      </c>
      <c r="C246" s="24"/>
      <c r="D246" s="95" t="s">
        <v>172</v>
      </c>
      <c r="E246" s="95" t="s">
        <v>494</v>
      </c>
      <c r="F246" s="43" t="s">
        <v>321</v>
      </c>
      <c r="G246" s="45" t="s">
        <v>495</v>
      </c>
      <c r="H246" s="25"/>
      <c r="I246" s="26"/>
      <c r="J246" s="27"/>
      <c r="K246" s="24">
        <v>1</v>
      </c>
      <c r="L246" s="24" t="s">
        <v>323</v>
      </c>
      <c r="M246" s="24" t="s">
        <v>386</v>
      </c>
      <c r="N246" s="28" t="s">
        <v>325</v>
      </c>
    </row>
    <row r="247" ht="16.5" spans="1:14">
      <c r="A247" s="14">
        <v>6608442966</v>
      </c>
      <c r="B247" s="15" t="s">
        <v>50</v>
      </c>
      <c r="C247" s="24"/>
      <c r="D247" s="95" t="s">
        <v>173</v>
      </c>
      <c r="E247" s="95" t="s">
        <v>496</v>
      </c>
      <c r="F247" s="43" t="s">
        <v>321</v>
      </c>
      <c r="G247" s="45" t="s">
        <v>497</v>
      </c>
      <c r="H247" s="25"/>
      <c r="I247" s="26"/>
      <c r="J247" s="27"/>
      <c r="K247" s="24">
        <v>1</v>
      </c>
      <c r="L247" s="24" t="s">
        <v>323</v>
      </c>
      <c r="M247" s="24" t="s">
        <v>386</v>
      </c>
      <c r="N247" s="28" t="s">
        <v>325</v>
      </c>
    </row>
    <row r="248" ht="16.5" spans="1:14">
      <c r="A248" s="14">
        <v>6608442966</v>
      </c>
      <c r="B248" s="15" t="s">
        <v>50</v>
      </c>
      <c r="C248" s="24"/>
      <c r="D248" s="25" t="s">
        <v>174</v>
      </c>
      <c r="E248" s="25" t="s">
        <v>498</v>
      </c>
      <c r="F248" s="24" t="s">
        <v>321</v>
      </c>
      <c r="G248" s="26" t="s">
        <v>499</v>
      </c>
      <c r="H248" s="25"/>
      <c r="I248" s="26"/>
      <c r="J248" s="27"/>
      <c r="K248" s="24">
        <v>2</v>
      </c>
      <c r="L248" s="24" t="s">
        <v>323</v>
      </c>
      <c r="M248" s="24" t="s">
        <v>386</v>
      </c>
      <c r="N248" s="28" t="s">
        <v>325</v>
      </c>
    </row>
    <row r="249" ht="16.5" spans="1:14">
      <c r="A249" s="14">
        <v>6608442966</v>
      </c>
      <c r="B249" s="15" t="s">
        <v>50</v>
      </c>
      <c r="C249" s="24"/>
      <c r="D249" s="25" t="s">
        <v>175</v>
      </c>
      <c r="E249" s="25" t="s">
        <v>500</v>
      </c>
      <c r="F249" s="24" t="s">
        <v>321</v>
      </c>
      <c r="G249" s="26" t="s">
        <v>501</v>
      </c>
      <c r="H249" s="25"/>
      <c r="I249" s="26"/>
      <c r="J249" s="27"/>
      <c r="K249" s="24">
        <v>1</v>
      </c>
      <c r="L249" s="24" t="s">
        <v>323</v>
      </c>
      <c r="M249" s="24" t="s">
        <v>386</v>
      </c>
      <c r="N249" s="28" t="s">
        <v>325</v>
      </c>
    </row>
    <row r="250" ht="16.5" spans="1:14">
      <c r="A250" s="14">
        <v>6608442966</v>
      </c>
      <c r="B250" s="15" t="s">
        <v>50</v>
      </c>
      <c r="C250" s="24"/>
      <c r="D250" s="95" t="s">
        <v>176</v>
      </c>
      <c r="E250" s="95" t="s">
        <v>502</v>
      </c>
      <c r="F250" s="43" t="s">
        <v>321</v>
      </c>
      <c r="G250" s="45" t="s">
        <v>503</v>
      </c>
      <c r="H250" s="25"/>
      <c r="I250" s="26"/>
      <c r="J250" s="27"/>
      <c r="K250" s="24">
        <v>2</v>
      </c>
      <c r="L250" s="24" t="s">
        <v>323</v>
      </c>
      <c r="M250" s="24" t="s">
        <v>386</v>
      </c>
      <c r="N250" s="28" t="s">
        <v>325</v>
      </c>
    </row>
    <row r="251" ht="16.5" spans="1:14">
      <c r="A251" s="14">
        <v>6608442966</v>
      </c>
      <c r="B251" s="15" t="s">
        <v>50</v>
      </c>
      <c r="C251" s="24"/>
      <c r="D251" s="25" t="s">
        <v>177</v>
      </c>
      <c r="E251" s="25" t="s">
        <v>504</v>
      </c>
      <c r="F251" s="24" t="s">
        <v>321</v>
      </c>
      <c r="G251" s="26" t="s">
        <v>505</v>
      </c>
      <c r="H251" s="25"/>
      <c r="I251" s="26"/>
      <c r="J251" s="27"/>
      <c r="K251" s="24">
        <v>1</v>
      </c>
      <c r="L251" s="24" t="s">
        <v>323</v>
      </c>
      <c r="M251" s="24" t="s">
        <v>386</v>
      </c>
      <c r="N251" s="28" t="s">
        <v>325</v>
      </c>
    </row>
    <row r="252" ht="16.5" spans="1:14">
      <c r="A252" s="14">
        <v>6608442966</v>
      </c>
      <c r="B252" s="15" t="s">
        <v>50</v>
      </c>
      <c r="C252" s="24"/>
      <c r="D252" s="25" t="s">
        <v>178</v>
      </c>
      <c r="E252" s="25" t="s">
        <v>506</v>
      </c>
      <c r="F252" s="24" t="s">
        <v>321</v>
      </c>
      <c r="G252" s="26" t="s">
        <v>507</v>
      </c>
      <c r="H252" s="25"/>
      <c r="I252" s="26"/>
      <c r="J252" s="27"/>
      <c r="K252" s="24">
        <v>1</v>
      </c>
      <c r="L252" s="24" t="s">
        <v>323</v>
      </c>
      <c r="M252" s="24" t="s">
        <v>386</v>
      </c>
      <c r="N252" s="28" t="s">
        <v>325</v>
      </c>
    </row>
    <row r="253" ht="16.5" spans="1:14">
      <c r="A253" s="14">
        <v>6608442966</v>
      </c>
      <c r="B253" s="15" t="s">
        <v>50</v>
      </c>
      <c r="C253" s="24"/>
      <c r="D253" s="25" t="s">
        <v>179</v>
      </c>
      <c r="E253" s="25" t="s">
        <v>508</v>
      </c>
      <c r="F253" s="24" t="s">
        <v>321</v>
      </c>
      <c r="G253" s="26" t="s">
        <v>509</v>
      </c>
      <c r="H253" s="25"/>
      <c r="I253" s="26"/>
      <c r="J253" s="27"/>
      <c r="K253" s="24">
        <v>2</v>
      </c>
      <c r="L253" s="24" t="s">
        <v>323</v>
      </c>
      <c r="M253" s="24" t="s">
        <v>386</v>
      </c>
      <c r="N253" s="28" t="s">
        <v>325</v>
      </c>
    </row>
    <row r="254" ht="16.5" spans="1:14">
      <c r="A254" s="14">
        <v>6608442966</v>
      </c>
      <c r="B254" s="15" t="s">
        <v>50</v>
      </c>
      <c r="C254" s="24"/>
      <c r="D254" s="25" t="s">
        <v>180</v>
      </c>
      <c r="E254" s="25" t="s">
        <v>510</v>
      </c>
      <c r="F254" s="24" t="s">
        <v>321</v>
      </c>
      <c r="G254" s="26" t="s">
        <v>511</v>
      </c>
      <c r="H254" s="25"/>
      <c r="I254" s="26"/>
      <c r="J254" s="27"/>
      <c r="K254" s="24">
        <v>2</v>
      </c>
      <c r="L254" s="24" t="s">
        <v>323</v>
      </c>
      <c r="M254" s="24" t="s">
        <v>386</v>
      </c>
      <c r="N254" s="28" t="s">
        <v>325</v>
      </c>
    </row>
    <row r="255" ht="16.5" spans="1:14">
      <c r="A255" s="14">
        <v>6608442966</v>
      </c>
      <c r="B255" s="15" t="s">
        <v>50</v>
      </c>
      <c r="C255" s="24"/>
      <c r="D255" s="95" t="s">
        <v>181</v>
      </c>
      <c r="E255" s="95" t="s">
        <v>512</v>
      </c>
      <c r="F255" s="43" t="s">
        <v>321</v>
      </c>
      <c r="G255" s="45" t="s">
        <v>513</v>
      </c>
      <c r="H255" s="25"/>
      <c r="I255" s="26"/>
      <c r="J255" s="27"/>
      <c r="K255" s="24">
        <v>1</v>
      </c>
      <c r="L255" s="24" t="s">
        <v>323</v>
      </c>
      <c r="M255" s="24" t="s">
        <v>386</v>
      </c>
      <c r="N255" s="28" t="s">
        <v>325</v>
      </c>
    </row>
    <row r="256" ht="16.5" spans="1:14">
      <c r="A256" s="14">
        <v>6608442966</v>
      </c>
      <c r="B256" s="15" t="s">
        <v>50</v>
      </c>
      <c r="C256" s="24"/>
      <c r="D256" s="25" t="s">
        <v>182</v>
      </c>
      <c r="E256" s="25" t="s">
        <v>514</v>
      </c>
      <c r="F256" s="24" t="s">
        <v>321</v>
      </c>
      <c r="G256" s="26" t="s">
        <v>515</v>
      </c>
      <c r="H256" s="25"/>
      <c r="I256" s="26"/>
      <c r="J256" s="27"/>
      <c r="K256" s="24">
        <v>3</v>
      </c>
      <c r="L256" s="24" t="s">
        <v>323</v>
      </c>
      <c r="M256" s="24" t="s">
        <v>386</v>
      </c>
      <c r="N256" s="28" t="s">
        <v>325</v>
      </c>
    </row>
    <row r="257" ht="16.5" spans="1:14">
      <c r="A257" s="14">
        <v>6608442966</v>
      </c>
      <c r="B257" s="15" t="s">
        <v>50</v>
      </c>
      <c r="C257" s="24"/>
      <c r="D257" s="25" t="s">
        <v>183</v>
      </c>
      <c r="E257" s="25" t="s">
        <v>516</v>
      </c>
      <c r="F257" s="24" t="s">
        <v>321</v>
      </c>
      <c r="G257" s="26" t="s">
        <v>517</v>
      </c>
      <c r="H257" s="25"/>
      <c r="I257" s="26"/>
      <c r="J257" s="27"/>
      <c r="K257" s="24">
        <v>3</v>
      </c>
      <c r="L257" s="24" t="s">
        <v>323</v>
      </c>
      <c r="M257" s="24" t="s">
        <v>386</v>
      </c>
      <c r="N257" s="28" t="s">
        <v>325</v>
      </c>
    </row>
    <row r="258" ht="16.5" spans="1:14">
      <c r="A258" s="14">
        <v>6608442966</v>
      </c>
      <c r="B258" s="15" t="s">
        <v>50</v>
      </c>
      <c r="C258" s="24"/>
      <c r="D258" s="25" t="s">
        <v>184</v>
      </c>
      <c r="E258" s="25" t="s">
        <v>518</v>
      </c>
      <c r="F258" s="24" t="s">
        <v>321</v>
      </c>
      <c r="G258" s="26" t="s">
        <v>519</v>
      </c>
      <c r="H258" s="25"/>
      <c r="I258" s="26"/>
      <c r="J258" s="27"/>
      <c r="K258" s="24">
        <v>1</v>
      </c>
      <c r="L258" s="24" t="s">
        <v>323</v>
      </c>
      <c r="M258" s="24" t="s">
        <v>386</v>
      </c>
      <c r="N258" s="28" t="s">
        <v>325</v>
      </c>
    </row>
    <row r="259" ht="16.5" spans="1:14">
      <c r="A259" s="14">
        <v>6608442966</v>
      </c>
      <c r="B259" s="15" t="s">
        <v>50</v>
      </c>
      <c r="C259" s="24"/>
      <c r="D259" s="25" t="s">
        <v>185</v>
      </c>
      <c r="E259" s="25" t="s">
        <v>520</v>
      </c>
      <c r="F259" s="24" t="s">
        <v>321</v>
      </c>
      <c r="G259" s="26" t="s">
        <v>521</v>
      </c>
      <c r="H259" s="25"/>
      <c r="I259" s="26"/>
      <c r="J259" s="27"/>
      <c r="K259" s="24">
        <v>1</v>
      </c>
      <c r="L259" s="24" t="s">
        <v>323</v>
      </c>
      <c r="M259" s="24" t="s">
        <v>386</v>
      </c>
      <c r="N259" s="28" t="s">
        <v>325</v>
      </c>
    </row>
    <row r="260" ht="16.5" spans="1:14">
      <c r="A260" s="14">
        <v>6608442966</v>
      </c>
      <c r="B260" s="15" t="s">
        <v>50</v>
      </c>
      <c r="C260" s="24"/>
      <c r="D260" s="25" t="s">
        <v>186</v>
      </c>
      <c r="E260" s="25" t="s">
        <v>522</v>
      </c>
      <c r="F260" s="24" t="s">
        <v>321</v>
      </c>
      <c r="G260" s="26" t="s">
        <v>523</v>
      </c>
      <c r="H260" s="25"/>
      <c r="I260" s="26"/>
      <c r="J260" s="27"/>
      <c r="K260" s="24">
        <v>1</v>
      </c>
      <c r="L260" s="24" t="s">
        <v>323</v>
      </c>
      <c r="M260" s="24" t="s">
        <v>386</v>
      </c>
      <c r="N260" s="28" t="s">
        <v>325</v>
      </c>
    </row>
    <row r="261" ht="16.5" spans="1:14">
      <c r="A261" s="14">
        <v>6608442966</v>
      </c>
      <c r="B261" s="15" t="s">
        <v>50</v>
      </c>
      <c r="C261" s="24"/>
      <c r="D261" s="25" t="s">
        <v>187</v>
      </c>
      <c r="E261" s="25" t="s">
        <v>524</v>
      </c>
      <c r="F261" s="24" t="s">
        <v>321</v>
      </c>
      <c r="G261" s="26" t="s">
        <v>525</v>
      </c>
      <c r="H261" s="25"/>
      <c r="I261" s="26"/>
      <c r="J261" s="27"/>
      <c r="K261" s="24">
        <v>6</v>
      </c>
      <c r="L261" s="24" t="s">
        <v>323</v>
      </c>
      <c r="M261" s="24" t="s">
        <v>386</v>
      </c>
      <c r="N261" s="28" t="s">
        <v>325</v>
      </c>
    </row>
    <row r="262" ht="16.5" spans="1:14">
      <c r="A262" s="14">
        <v>6608442966</v>
      </c>
      <c r="B262" s="15" t="s">
        <v>50</v>
      </c>
      <c r="C262" s="24"/>
      <c r="D262" s="25" t="s">
        <v>188</v>
      </c>
      <c r="E262" s="25" t="s">
        <v>526</v>
      </c>
      <c r="F262" s="24" t="s">
        <v>321</v>
      </c>
      <c r="G262" s="26" t="s">
        <v>527</v>
      </c>
      <c r="H262" s="25"/>
      <c r="I262" s="26"/>
      <c r="J262" s="27"/>
      <c r="K262" s="24">
        <v>4</v>
      </c>
      <c r="L262" s="24" t="s">
        <v>323</v>
      </c>
      <c r="M262" s="24" t="s">
        <v>386</v>
      </c>
      <c r="N262" s="28" t="s">
        <v>325</v>
      </c>
    </row>
    <row r="263" ht="16.5" spans="1:14">
      <c r="A263" s="14">
        <v>6608442966</v>
      </c>
      <c r="B263" s="15" t="s">
        <v>50</v>
      </c>
      <c r="C263" s="24" t="s">
        <v>528</v>
      </c>
      <c r="D263" s="25" t="s">
        <v>189</v>
      </c>
      <c r="E263" s="25" t="s">
        <v>529</v>
      </c>
      <c r="F263" s="24" t="s">
        <v>321</v>
      </c>
      <c r="G263" s="26" t="s">
        <v>530</v>
      </c>
      <c r="H263" s="25"/>
      <c r="I263" s="26"/>
      <c r="J263" s="27"/>
      <c r="K263" s="24">
        <v>1</v>
      </c>
      <c r="L263" s="24" t="s">
        <v>323</v>
      </c>
      <c r="M263" s="24" t="s">
        <v>386</v>
      </c>
      <c r="N263" s="28" t="s">
        <v>325</v>
      </c>
    </row>
    <row r="264" ht="16.5" spans="1:14">
      <c r="A264" s="14">
        <v>6608442966</v>
      </c>
      <c r="B264" s="15" t="s">
        <v>50</v>
      </c>
      <c r="C264" s="24"/>
      <c r="D264" s="25" t="s">
        <v>190</v>
      </c>
      <c r="E264" s="25" t="s">
        <v>531</v>
      </c>
      <c r="F264" s="24" t="s">
        <v>321</v>
      </c>
      <c r="G264" s="26" t="s">
        <v>532</v>
      </c>
      <c r="H264" s="25"/>
      <c r="I264" s="26"/>
      <c r="J264" s="27"/>
      <c r="K264" s="24">
        <v>8</v>
      </c>
      <c r="L264" s="24" t="s">
        <v>323</v>
      </c>
      <c r="M264" s="24" t="s">
        <v>386</v>
      </c>
      <c r="N264" s="28" t="s">
        <v>325</v>
      </c>
    </row>
    <row r="265" ht="16.5" spans="1:14">
      <c r="A265" s="14">
        <v>6608442966</v>
      </c>
      <c r="B265" s="15" t="s">
        <v>50</v>
      </c>
      <c r="C265" s="24"/>
      <c r="D265" s="25" t="s">
        <v>191</v>
      </c>
      <c r="E265" s="25" t="s">
        <v>533</v>
      </c>
      <c r="F265" s="24" t="s">
        <v>321</v>
      </c>
      <c r="G265" s="26" t="s">
        <v>534</v>
      </c>
      <c r="H265" s="25"/>
      <c r="I265" s="26"/>
      <c r="J265" s="27"/>
      <c r="K265" s="24">
        <v>8</v>
      </c>
      <c r="L265" s="24" t="s">
        <v>323</v>
      </c>
      <c r="M265" s="24" t="s">
        <v>386</v>
      </c>
      <c r="N265" s="28" t="s">
        <v>325</v>
      </c>
    </row>
    <row r="266" ht="16.5" spans="1:14">
      <c r="A266" s="14">
        <v>6608442966</v>
      </c>
      <c r="B266" s="15" t="s">
        <v>50</v>
      </c>
      <c r="C266" s="24" t="s">
        <v>535</v>
      </c>
      <c r="D266" s="25" t="s">
        <v>192</v>
      </c>
      <c r="E266" s="25" t="s">
        <v>536</v>
      </c>
      <c r="F266" s="24" t="s">
        <v>321</v>
      </c>
      <c r="G266" s="26" t="s">
        <v>537</v>
      </c>
      <c r="H266" s="25"/>
      <c r="I266" s="26"/>
      <c r="J266" s="27"/>
      <c r="K266" s="24">
        <v>1</v>
      </c>
      <c r="L266" s="24" t="s">
        <v>323</v>
      </c>
      <c r="M266" s="24" t="s">
        <v>386</v>
      </c>
      <c r="N266" s="28" t="s">
        <v>325</v>
      </c>
    </row>
    <row r="267" ht="16.5" spans="1:14">
      <c r="A267" s="14">
        <v>6608442966</v>
      </c>
      <c r="B267" s="15" t="s">
        <v>50</v>
      </c>
      <c r="C267" s="24"/>
      <c r="D267" s="25" t="s">
        <v>190</v>
      </c>
      <c r="E267" s="25" t="s">
        <v>531</v>
      </c>
      <c r="F267" s="24" t="s">
        <v>321</v>
      </c>
      <c r="G267" s="26" t="s">
        <v>532</v>
      </c>
      <c r="H267" s="25"/>
      <c r="I267" s="26"/>
      <c r="J267" s="27"/>
      <c r="K267" s="24">
        <v>5</v>
      </c>
      <c r="L267" s="24" t="s">
        <v>323</v>
      </c>
      <c r="M267" s="24" t="s">
        <v>386</v>
      </c>
      <c r="N267" s="28" t="s">
        <v>325</v>
      </c>
    </row>
    <row r="268" ht="16.5" spans="1:14">
      <c r="A268" s="14">
        <v>6608442966</v>
      </c>
      <c r="B268" s="15" t="s">
        <v>50</v>
      </c>
      <c r="C268" s="24"/>
      <c r="D268" s="25" t="s">
        <v>191</v>
      </c>
      <c r="E268" s="25" t="s">
        <v>533</v>
      </c>
      <c r="F268" s="24" t="s">
        <v>321</v>
      </c>
      <c r="G268" s="26" t="s">
        <v>534</v>
      </c>
      <c r="H268" s="25"/>
      <c r="I268" s="26"/>
      <c r="J268" s="27"/>
      <c r="K268" s="24">
        <v>5</v>
      </c>
      <c r="L268" s="24" t="s">
        <v>323</v>
      </c>
      <c r="M268" s="24" t="s">
        <v>386</v>
      </c>
      <c r="N268" s="28" t="s">
        <v>325</v>
      </c>
    </row>
    <row r="269" ht="16.5" spans="1:14">
      <c r="A269" s="14">
        <v>6608442966</v>
      </c>
      <c r="B269" s="15" t="s">
        <v>50</v>
      </c>
      <c r="C269" s="24"/>
      <c r="D269" s="25" t="s">
        <v>193</v>
      </c>
      <c r="E269" s="25" t="s">
        <v>539</v>
      </c>
      <c r="F269" s="24" t="s">
        <v>321</v>
      </c>
      <c r="G269" s="26" t="s">
        <v>540</v>
      </c>
      <c r="H269" s="25"/>
      <c r="I269" s="26"/>
      <c r="J269" s="27"/>
      <c r="K269" s="24">
        <v>1</v>
      </c>
      <c r="L269" s="24" t="s">
        <v>323</v>
      </c>
      <c r="M269" s="24" t="s">
        <v>386</v>
      </c>
      <c r="N269" s="28" t="s">
        <v>325</v>
      </c>
    </row>
    <row r="270" ht="16.5" spans="1:14">
      <c r="A270" s="14">
        <v>6608442966</v>
      </c>
      <c r="B270" s="15" t="s">
        <v>50</v>
      </c>
      <c r="C270" s="24" t="s">
        <v>541</v>
      </c>
      <c r="D270" s="25" t="s">
        <v>194</v>
      </c>
      <c r="E270" s="25" t="s">
        <v>542</v>
      </c>
      <c r="F270" s="24" t="s">
        <v>321</v>
      </c>
      <c r="G270" s="26" t="s">
        <v>543</v>
      </c>
      <c r="H270" s="25"/>
      <c r="I270" s="26"/>
      <c r="J270" s="27"/>
      <c r="K270" s="24">
        <v>1</v>
      </c>
      <c r="L270" s="24" t="s">
        <v>323</v>
      </c>
      <c r="M270" s="24" t="s">
        <v>386</v>
      </c>
      <c r="N270" s="28" t="s">
        <v>325</v>
      </c>
    </row>
    <row r="271" ht="16.5" spans="1:14">
      <c r="A271" s="14">
        <v>6608442966</v>
      </c>
      <c r="B271" s="15" t="s">
        <v>50</v>
      </c>
      <c r="C271" s="24"/>
      <c r="D271" s="25" t="s">
        <v>195</v>
      </c>
      <c r="E271" s="25" t="s">
        <v>548</v>
      </c>
      <c r="F271" s="24" t="s">
        <v>321</v>
      </c>
      <c r="G271" s="26" t="s">
        <v>549</v>
      </c>
      <c r="H271" s="25"/>
      <c r="I271" s="26"/>
      <c r="J271" s="27"/>
      <c r="K271" s="24">
        <v>4</v>
      </c>
      <c r="L271" s="24" t="s">
        <v>323</v>
      </c>
      <c r="M271" s="24" t="s">
        <v>386</v>
      </c>
      <c r="N271" s="28" t="s">
        <v>325</v>
      </c>
    </row>
    <row r="272" ht="16.5" spans="1:14">
      <c r="A272" s="14">
        <v>6608442966</v>
      </c>
      <c r="B272" s="15" t="s">
        <v>50</v>
      </c>
      <c r="C272" s="24"/>
      <c r="D272" s="25" t="s">
        <v>191</v>
      </c>
      <c r="E272" s="25" t="s">
        <v>533</v>
      </c>
      <c r="F272" s="24" t="s">
        <v>321</v>
      </c>
      <c r="G272" s="26" t="s">
        <v>534</v>
      </c>
      <c r="H272" s="25"/>
      <c r="I272" s="26"/>
      <c r="J272" s="27"/>
      <c r="K272" s="24">
        <v>4</v>
      </c>
      <c r="L272" s="24" t="s">
        <v>323</v>
      </c>
      <c r="M272" s="24" t="s">
        <v>386</v>
      </c>
      <c r="N272" s="28" t="s">
        <v>325</v>
      </c>
    </row>
    <row r="273" ht="16.5" spans="1:14">
      <c r="A273" s="14">
        <v>6608442966</v>
      </c>
      <c r="B273" s="15" t="s">
        <v>50</v>
      </c>
      <c r="C273" s="33" t="s">
        <v>553</v>
      </c>
      <c r="D273" s="34" t="s">
        <v>196</v>
      </c>
      <c r="E273" s="26" t="s">
        <v>554</v>
      </c>
      <c r="F273" s="24" t="s">
        <v>321</v>
      </c>
      <c r="G273" s="14" t="s">
        <v>555</v>
      </c>
      <c r="H273" s="34"/>
      <c r="I273" s="14"/>
      <c r="J273" s="14"/>
      <c r="K273" s="33">
        <v>1</v>
      </c>
      <c r="L273" s="26" t="s">
        <v>323</v>
      </c>
      <c r="M273" s="14" t="s">
        <v>556</v>
      </c>
      <c r="N273" s="26" t="s">
        <v>325</v>
      </c>
    </row>
    <row r="274" ht="16.5" spans="1:14">
      <c r="A274" s="14">
        <v>6608442966</v>
      </c>
      <c r="B274" s="15" t="s">
        <v>50</v>
      </c>
      <c r="C274" s="33"/>
      <c r="D274" s="26" t="s">
        <v>197</v>
      </c>
      <c r="E274" s="26" t="s">
        <v>557</v>
      </c>
      <c r="F274" s="24" t="s">
        <v>321</v>
      </c>
      <c r="G274" s="26" t="s">
        <v>558</v>
      </c>
      <c r="H274" s="26"/>
      <c r="I274" s="26"/>
      <c r="J274" s="14"/>
      <c r="K274" s="33">
        <v>15</v>
      </c>
      <c r="L274" s="26" t="s">
        <v>323</v>
      </c>
      <c r="M274" s="14" t="s">
        <v>556</v>
      </c>
      <c r="N274" s="28" t="s">
        <v>325</v>
      </c>
    </row>
    <row r="275" ht="16.5" spans="1:14">
      <c r="A275" s="14">
        <v>6608442966</v>
      </c>
      <c r="B275" s="15" t="s">
        <v>50</v>
      </c>
      <c r="C275" s="33"/>
      <c r="D275" s="26" t="s">
        <v>198</v>
      </c>
      <c r="E275" s="26" t="s">
        <v>559</v>
      </c>
      <c r="F275" s="24" t="s">
        <v>321</v>
      </c>
      <c r="G275" s="26" t="s">
        <v>560</v>
      </c>
      <c r="H275" s="26"/>
      <c r="I275" s="26"/>
      <c r="J275" s="14"/>
      <c r="K275" s="33">
        <v>1</v>
      </c>
      <c r="L275" s="26" t="s">
        <v>323</v>
      </c>
      <c r="M275" s="14" t="s">
        <v>556</v>
      </c>
      <c r="N275" s="28" t="s">
        <v>325</v>
      </c>
    </row>
    <row r="276" ht="16.5" spans="1:14">
      <c r="A276" s="14">
        <v>6608442966</v>
      </c>
      <c r="B276" s="15" t="s">
        <v>50</v>
      </c>
      <c r="C276" s="33"/>
      <c r="D276" s="26" t="s">
        <v>199</v>
      </c>
      <c r="E276" s="26" t="s">
        <v>561</v>
      </c>
      <c r="F276" s="24" t="s">
        <v>321</v>
      </c>
      <c r="G276" s="26" t="s">
        <v>562</v>
      </c>
      <c r="H276" s="26"/>
      <c r="I276" s="26"/>
      <c r="J276" s="14"/>
      <c r="K276" s="33">
        <v>15</v>
      </c>
      <c r="L276" s="26" t="s">
        <v>323</v>
      </c>
      <c r="M276" s="14" t="s">
        <v>556</v>
      </c>
      <c r="N276" s="28" t="s">
        <v>325</v>
      </c>
    </row>
    <row r="277" ht="16.5" spans="1:14">
      <c r="A277" s="14">
        <v>6608442966</v>
      </c>
      <c r="B277" s="15" t="s">
        <v>50</v>
      </c>
      <c r="C277" s="33"/>
      <c r="D277" s="26" t="s">
        <v>200</v>
      </c>
      <c r="E277" s="26" t="s">
        <v>686</v>
      </c>
      <c r="F277" s="24" t="s">
        <v>321</v>
      </c>
      <c r="G277" s="26" t="s">
        <v>564</v>
      </c>
      <c r="H277" s="26"/>
      <c r="I277" s="26"/>
      <c r="J277" s="14"/>
      <c r="K277" s="33">
        <v>1</v>
      </c>
      <c r="L277" s="26" t="s">
        <v>323</v>
      </c>
      <c r="M277" s="14" t="s">
        <v>556</v>
      </c>
      <c r="N277" s="28" t="s">
        <v>325</v>
      </c>
    </row>
    <row r="278" ht="16.5" spans="1:14">
      <c r="A278" s="14">
        <v>6608442966</v>
      </c>
      <c r="B278" s="15" t="s">
        <v>50</v>
      </c>
      <c r="C278" s="33"/>
      <c r="D278" s="26" t="s">
        <v>201</v>
      </c>
      <c r="E278" s="24" t="s">
        <v>687</v>
      </c>
      <c r="F278" s="24" t="s">
        <v>321</v>
      </c>
      <c r="G278" s="26" t="s">
        <v>566</v>
      </c>
      <c r="H278" s="26"/>
      <c r="I278" s="26"/>
      <c r="J278" s="14"/>
      <c r="K278" s="33">
        <v>3</v>
      </c>
      <c r="L278" s="26" t="s">
        <v>323</v>
      </c>
      <c r="M278" s="14" t="s">
        <v>556</v>
      </c>
      <c r="N278" s="28" t="s">
        <v>325</v>
      </c>
    </row>
    <row r="279" ht="16.5" spans="1:14">
      <c r="A279" s="14">
        <v>6608442966</v>
      </c>
      <c r="B279" s="15" t="s">
        <v>50</v>
      </c>
      <c r="C279" s="33"/>
      <c r="D279" s="24" t="s">
        <v>202</v>
      </c>
      <c r="E279" s="24" t="s">
        <v>567</v>
      </c>
      <c r="F279" s="24" t="s">
        <v>321</v>
      </c>
      <c r="G279" s="24" t="s">
        <v>568</v>
      </c>
      <c r="H279" s="24"/>
      <c r="I279" s="24"/>
      <c r="J279" s="24"/>
      <c r="K279" s="24">
        <v>3</v>
      </c>
      <c r="L279" s="24" t="s">
        <v>323</v>
      </c>
      <c r="M279" s="24" t="s">
        <v>386</v>
      </c>
      <c r="N279" s="28" t="s">
        <v>325</v>
      </c>
    </row>
    <row r="280" ht="16.5" spans="1:14">
      <c r="A280" s="14">
        <v>6608442966</v>
      </c>
      <c r="B280" s="15" t="s">
        <v>50</v>
      </c>
      <c r="C280" s="33"/>
      <c r="D280" s="34" t="s">
        <v>203</v>
      </c>
      <c r="E280" s="26" t="s">
        <v>569</v>
      </c>
      <c r="F280" s="24" t="s">
        <v>321</v>
      </c>
      <c r="G280" s="14" t="s">
        <v>570</v>
      </c>
      <c r="H280" s="34"/>
      <c r="I280" s="14"/>
      <c r="J280" s="14"/>
      <c r="K280" s="29">
        <v>1</v>
      </c>
      <c r="L280" s="26" t="s">
        <v>323</v>
      </c>
      <c r="M280" s="14" t="s">
        <v>571</v>
      </c>
      <c r="N280" s="32" t="s">
        <v>325</v>
      </c>
    </row>
    <row r="281" ht="16.5" spans="1:14">
      <c r="A281" s="14">
        <v>6608442966</v>
      </c>
      <c r="B281" s="15" t="s">
        <v>50</v>
      </c>
      <c r="C281" s="35" t="s">
        <v>575</v>
      </c>
      <c r="D281" s="34" t="s">
        <v>204</v>
      </c>
      <c r="E281" s="34" t="s">
        <v>573</v>
      </c>
      <c r="F281" s="24" t="s">
        <v>321</v>
      </c>
      <c r="G281" s="26" t="s">
        <v>574</v>
      </c>
      <c r="H281" s="34"/>
      <c r="I281" s="26"/>
      <c r="J281" s="26"/>
      <c r="K281" s="26">
        <v>1</v>
      </c>
      <c r="L281" s="26" t="s">
        <v>323</v>
      </c>
      <c r="M281" s="26" t="s">
        <v>324</v>
      </c>
      <c r="N281" s="26" t="s">
        <v>325</v>
      </c>
    </row>
    <row r="282" ht="16.5" spans="1:14">
      <c r="A282" s="14">
        <v>6608442966</v>
      </c>
      <c r="B282" s="15" t="s">
        <v>50</v>
      </c>
      <c r="C282" s="37"/>
      <c r="D282" s="38" t="s">
        <v>205</v>
      </c>
      <c r="E282" s="34" t="s">
        <v>576</v>
      </c>
      <c r="F282" s="24" t="s">
        <v>321</v>
      </c>
      <c r="G282" s="26" t="s">
        <v>577</v>
      </c>
      <c r="H282" s="38"/>
      <c r="I282" s="26"/>
      <c r="J282" s="26"/>
      <c r="K282" s="26">
        <v>2</v>
      </c>
      <c r="L282" s="26" t="s">
        <v>323</v>
      </c>
      <c r="M282" s="26" t="s">
        <v>324</v>
      </c>
      <c r="N282" s="26" t="s">
        <v>325</v>
      </c>
    </row>
    <row r="283" ht="16.5" spans="1:14">
      <c r="A283" s="14">
        <v>6608442966</v>
      </c>
      <c r="B283" s="15" t="s">
        <v>50</v>
      </c>
      <c r="C283" s="37"/>
      <c r="D283" s="34" t="s">
        <v>206</v>
      </c>
      <c r="E283" s="34" t="s">
        <v>578</v>
      </c>
      <c r="F283" s="24" t="s">
        <v>321</v>
      </c>
      <c r="G283" s="26" t="s">
        <v>579</v>
      </c>
      <c r="H283" s="34"/>
      <c r="I283" s="26"/>
      <c r="J283" s="26"/>
      <c r="K283" s="26">
        <v>2</v>
      </c>
      <c r="L283" s="26" t="s">
        <v>323</v>
      </c>
      <c r="M283" s="26" t="s">
        <v>324</v>
      </c>
      <c r="N283" s="26" t="s">
        <v>325</v>
      </c>
    </row>
    <row r="284" ht="16.5" spans="1:14">
      <c r="A284" s="14">
        <v>6608442966</v>
      </c>
      <c r="B284" s="15" t="s">
        <v>50</v>
      </c>
      <c r="C284" s="37"/>
      <c r="D284" s="26" t="s">
        <v>207</v>
      </c>
      <c r="E284" s="34" t="s">
        <v>580</v>
      </c>
      <c r="F284" s="24" t="s">
        <v>321</v>
      </c>
      <c r="G284" s="26" t="s">
        <v>581</v>
      </c>
      <c r="H284" s="26"/>
      <c r="I284" s="26"/>
      <c r="J284" s="26"/>
      <c r="K284" s="26">
        <v>2</v>
      </c>
      <c r="L284" s="26" t="s">
        <v>323</v>
      </c>
      <c r="M284" s="26" t="s">
        <v>324</v>
      </c>
      <c r="N284" s="26" t="s">
        <v>325</v>
      </c>
    </row>
    <row r="285" ht="16.5" spans="1:14">
      <c r="A285" s="14">
        <v>6608442966</v>
      </c>
      <c r="B285" s="15" t="s">
        <v>50</v>
      </c>
      <c r="C285" s="37"/>
      <c r="D285" s="26" t="s">
        <v>208</v>
      </c>
      <c r="E285" s="34" t="s">
        <v>582</v>
      </c>
      <c r="F285" s="24" t="s">
        <v>321</v>
      </c>
      <c r="G285" s="26" t="s">
        <v>583</v>
      </c>
      <c r="H285" s="26"/>
      <c r="I285" s="26"/>
      <c r="J285" s="26"/>
      <c r="K285" s="26">
        <v>2</v>
      </c>
      <c r="L285" s="26" t="s">
        <v>323</v>
      </c>
      <c r="M285" s="26" t="s">
        <v>324</v>
      </c>
      <c r="N285" s="26" t="s">
        <v>325</v>
      </c>
    </row>
    <row r="286" ht="16.5" spans="1:14">
      <c r="A286" s="14">
        <v>6608442966</v>
      </c>
      <c r="B286" s="15" t="s">
        <v>50</v>
      </c>
      <c r="C286" s="37"/>
      <c r="D286" s="26" t="s">
        <v>209</v>
      </c>
      <c r="E286" s="34" t="s">
        <v>584</v>
      </c>
      <c r="F286" s="24" t="s">
        <v>321</v>
      </c>
      <c r="G286" s="26" t="s">
        <v>585</v>
      </c>
      <c r="H286" s="26"/>
      <c r="I286" s="26"/>
      <c r="J286" s="26"/>
      <c r="K286" s="26">
        <v>2</v>
      </c>
      <c r="L286" s="26" t="s">
        <v>323</v>
      </c>
      <c r="M286" s="26" t="s">
        <v>324</v>
      </c>
      <c r="N286" s="26" t="s">
        <v>325</v>
      </c>
    </row>
    <row r="287" ht="16.5" spans="1:14">
      <c r="A287" s="14">
        <v>6608442966</v>
      </c>
      <c r="B287" s="15" t="s">
        <v>50</v>
      </c>
      <c r="C287" s="39" t="s">
        <v>586</v>
      </c>
      <c r="D287" s="26" t="s">
        <v>210</v>
      </c>
      <c r="E287" s="26" t="s">
        <v>587</v>
      </c>
      <c r="F287" s="24" t="s">
        <v>321</v>
      </c>
      <c r="G287" s="26" t="s">
        <v>588</v>
      </c>
      <c r="H287" s="26"/>
      <c r="I287" s="26"/>
      <c r="J287" s="26"/>
      <c r="K287" s="26">
        <v>1</v>
      </c>
      <c r="L287" s="26" t="s">
        <v>323</v>
      </c>
      <c r="M287" s="26" t="s">
        <v>324</v>
      </c>
      <c r="N287" s="26" t="s">
        <v>325</v>
      </c>
    </row>
    <row r="288" ht="16.5" spans="1:14">
      <c r="A288" s="14">
        <v>6608442966</v>
      </c>
      <c r="B288" s="15" t="s">
        <v>50</v>
      </c>
      <c r="C288" s="39"/>
      <c r="D288" s="26" t="s">
        <v>211</v>
      </c>
      <c r="E288" s="26" t="s">
        <v>589</v>
      </c>
      <c r="F288" s="24" t="s">
        <v>321</v>
      </c>
      <c r="G288" s="26" t="s">
        <v>590</v>
      </c>
      <c r="H288" s="26"/>
      <c r="I288" s="26"/>
      <c r="J288" s="26"/>
      <c r="K288" s="26">
        <v>2</v>
      </c>
      <c r="L288" s="26" t="s">
        <v>323</v>
      </c>
      <c r="M288" s="26" t="s">
        <v>324</v>
      </c>
      <c r="N288" s="26" t="s">
        <v>325</v>
      </c>
    </row>
    <row r="289" ht="16.5" spans="1:14">
      <c r="A289" s="14">
        <v>6608442966</v>
      </c>
      <c r="B289" s="15" t="s">
        <v>50</v>
      </c>
      <c r="C289" s="39"/>
      <c r="D289" s="26" t="s">
        <v>212</v>
      </c>
      <c r="E289" s="26" t="s">
        <v>591</v>
      </c>
      <c r="F289" s="24" t="s">
        <v>321</v>
      </c>
      <c r="G289" s="26" t="s">
        <v>592</v>
      </c>
      <c r="H289" s="26"/>
      <c r="I289" s="26"/>
      <c r="J289" s="26"/>
      <c r="K289" s="26">
        <v>1</v>
      </c>
      <c r="L289" s="26" t="s">
        <v>323</v>
      </c>
      <c r="M289" s="26" t="s">
        <v>324</v>
      </c>
      <c r="N289" s="26" t="s">
        <v>325</v>
      </c>
    </row>
    <row r="290" ht="16.5" spans="1:14">
      <c r="A290" s="14">
        <v>6608442966</v>
      </c>
      <c r="B290" s="15" t="s">
        <v>50</v>
      </c>
      <c r="C290" s="39"/>
      <c r="D290" s="26" t="s">
        <v>213</v>
      </c>
      <c r="E290" s="26" t="s">
        <v>593</v>
      </c>
      <c r="F290" s="24" t="s">
        <v>321</v>
      </c>
      <c r="G290" s="26" t="s">
        <v>594</v>
      </c>
      <c r="H290" s="26"/>
      <c r="I290" s="26"/>
      <c r="J290" s="26"/>
      <c r="K290" s="26">
        <v>1</v>
      </c>
      <c r="L290" s="26" t="s">
        <v>323</v>
      </c>
      <c r="M290" s="26" t="s">
        <v>324</v>
      </c>
      <c r="N290" s="26" t="s">
        <v>325</v>
      </c>
    </row>
    <row r="291" ht="16.5" spans="1:14">
      <c r="A291" s="14">
        <v>6608442966</v>
      </c>
      <c r="B291" s="15" t="s">
        <v>50</v>
      </c>
      <c r="C291" s="39"/>
      <c r="D291" s="26" t="s">
        <v>214</v>
      </c>
      <c r="E291" s="26" t="s">
        <v>595</v>
      </c>
      <c r="F291" s="24" t="s">
        <v>321</v>
      </c>
      <c r="G291" s="26" t="s">
        <v>596</v>
      </c>
      <c r="H291" s="26"/>
      <c r="I291" s="26"/>
      <c r="J291" s="26"/>
      <c r="K291" s="26">
        <v>1</v>
      </c>
      <c r="L291" s="26" t="s">
        <v>323</v>
      </c>
      <c r="M291" s="26" t="s">
        <v>324</v>
      </c>
      <c r="N291" s="26" t="s">
        <v>325</v>
      </c>
    </row>
    <row r="292" ht="16.5" spans="1:14">
      <c r="A292" s="14">
        <v>6608442966</v>
      </c>
      <c r="B292" s="15" t="s">
        <v>50</v>
      </c>
      <c r="C292" s="26" t="s">
        <v>606</v>
      </c>
      <c r="D292" s="25" t="s">
        <v>215</v>
      </c>
      <c r="E292" s="25" t="s">
        <v>606</v>
      </c>
      <c r="F292" s="24" t="s">
        <v>321</v>
      </c>
      <c r="G292" s="40" t="s">
        <v>607</v>
      </c>
      <c r="H292" s="25"/>
      <c r="I292" s="40"/>
      <c r="J292" s="41"/>
      <c r="K292" s="41">
        <v>1</v>
      </c>
      <c r="L292" s="41" t="s">
        <v>323</v>
      </c>
      <c r="M292" s="29" t="s">
        <v>608</v>
      </c>
      <c r="N292" s="42" t="s">
        <v>61</v>
      </c>
    </row>
    <row r="293" ht="16.5" spans="1:14">
      <c r="A293" s="14">
        <v>6608442966</v>
      </c>
      <c r="B293" s="15" t="s">
        <v>50</v>
      </c>
      <c r="C293" s="29" t="s">
        <v>609</v>
      </c>
      <c r="D293" s="25" t="s">
        <v>216</v>
      </c>
      <c r="E293" s="25" t="s">
        <v>609</v>
      </c>
      <c r="F293" s="24" t="s">
        <v>321</v>
      </c>
      <c r="G293" s="40" t="s">
        <v>610</v>
      </c>
      <c r="H293" s="25"/>
      <c r="I293" s="40"/>
      <c r="J293" s="29"/>
      <c r="K293" s="29">
        <v>1</v>
      </c>
      <c r="L293" s="41" t="s">
        <v>323</v>
      </c>
      <c r="M293" s="29" t="s">
        <v>608</v>
      </c>
      <c r="N293" s="42" t="s">
        <v>61</v>
      </c>
    </row>
    <row r="294" ht="16.5" spans="1:14">
      <c r="A294" s="14">
        <v>6608442966</v>
      </c>
      <c r="B294" s="15" t="s">
        <v>50</v>
      </c>
      <c r="C294" s="24" t="s">
        <v>688</v>
      </c>
      <c r="D294" s="24" t="s">
        <v>217</v>
      </c>
      <c r="E294" s="102" t="s">
        <v>689</v>
      </c>
      <c r="F294" s="24" t="s">
        <v>321</v>
      </c>
      <c r="G294" s="26" t="s">
        <v>690</v>
      </c>
      <c r="H294" s="24"/>
      <c r="I294" s="26"/>
      <c r="J294" s="27"/>
      <c r="K294" s="27">
        <v>2</v>
      </c>
      <c r="L294" s="24" t="s">
        <v>323</v>
      </c>
      <c r="M294" s="24" t="s">
        <v>620</v>
      </c>
      <c r="N294" s="42" t="s">
        <v>61</v>
      </c>
    </row>
    <row r="295" ht="16.5" spans="1:14">
      <c r="A295" s="14">
        <v>6608442966</v>
      </c>
      <c r="B295" s="15" t="s">
        <v>50</v>
      </c>
      <c r="C295" s="46" t="s">
        <v>691</v>
      </c>
      <c r="D295" s="43" t="s">
        <v>218</v>
      </c>
      <c r="E295" s="46" t="s">
        <v>692</v>
      </c>
      <c r="F295" s="43" t="s">
        <v>321</v>
      </c>
      <c r="G295" s="48" t="s">
        <v>693</v>
      </c>
      <c r="H295" s="43"/>
      <c r="I295" s="48"/>
      <c r="J295" s="46"/>
      <c r="K295" s="46">
        <v>1</v>
      </c>
      <c r="L295" s="45" t="s">
        <v>323</v>
      </c>
      <c r="M295" s="43" t="s">
        <v>694</v>
      </c>
      <c r="N295" s="47" t="s">
        <v>61</v>
      </c>
    </row>
    <row r="296" ht="16.5" spans="1:14">
      <c r="A296" s="14">
        <v>6608442966</v>
      </c>
      <c r="B296" s="15" t="s">
        <v>50</v>
      </c>
      <c r="C296" s="29"/>
      <c r="D296" s="49" t="s">
        <v>219</v>
      </c>
      <c r="E296" s="27" t="s">
        <v>695</v>
      </c>
      <c r="F296" s="24" t="s">
        <v>321</v>
      </c>
      <c r="G296" s="26" t="s">
        <v>696</v>
      </c>
      <c r="H296" s="49"/>
      <c r="I296" s="26"/>
      <c r="J296" s="49"/>
      <c r="K296" s="27">
        <v>2.75</v>
      </c>
      <c r="L296" s="27" t="s">
        <v>623</v>
      </c>
      <c r="M296" s="49" t="s">
        <v>650</v>
      </c>
      <c r="N296" s="42" t="s">
        <v>61</v>
      </c>
    </row>
    <row r="297" ht="16.5" spans="1:14">
      <c r="A297" s="14">
        <v>6608442966</v>
      </c>
      <c r="B297" s="15" t="s">
        <v>50</v>
      </c>
      <c r="C297" s="29"/>
      <c r="D297" s="49" t="s">
        <v>220</v>
      </c>
      <c r="E297" s="27" t="s">
        <v>697</v>
      </c>
      <c r="F297" s="24" t="s">
        <v>321</v>
      </c>
      <c r="G297" s="14" t="s">
        <v>698</v>
      </c>
      <c r="H297" s="49"/>
      <c r="I297" s="14"/>
      <c r="J297" s="27"/>
      <c r="K297" s="27">
        <v>2.86</v>
      </c>
      <c r="L297" s="27" t="s">
        <v>623</v>
      </c>
      <c r="M297" s="49" t="s">
        <v>650</v>
      </c>
      <c r="N297" s="42" t="s">
        <v>61</v>
      </c>
    </row>
    <row r="298" ht="16.5" spans="1:14">
      <c r="A298" s="14">
        <v>6608442966</v>
      </c>
      <c r="B298" s="15" t="s">
        <v>50</v>
      </c>
      <c r="C298" s="29"/>
      <c r="D298" s="51" t="s">
        <v>221</v>
      </c>
      <c r="E298" s="52" t="s">
        <v>699</v>
      </c>
      <c r="F298" s="24" t="s">
        <v>321</v>
      </c>
      <c r="G298" s="14" t="s">
        <v>700</v>
      </c>
      <c r="H298" s="51"/>
      <c r="I298" s="14"/>
      <c r="J298" s="27"/>
      <c r="K298" s="27">
        <v>0.26</v>
      </c>
      <c r="L298" s="27" t="s">
        <v>623</v>
      </c>
      <c r="M298" s="49" t="s">
        <v>650</v>
      </c>
      <c r="N298" s="42" t="s">
        <v>61</v>
      </c>
    </row>
    <row r="299" ht="16.5" spans="1:14">
      <c r="A299" s="14">
        <v>6608442966</v>
      </c>
      <c r="B299" s="15" t="s">
        <v>50</v>
      </c>
      <c r="C299" s="29"/>
      <c r="D299" s="51" t="s">
        <v>222</v>
      </c>
      <c r="E299" s="52" t="s">
        <v>701</v>
      </c>
      <c r="F299" s="24" t="s">
        <v>321</v>
      </c>
      <c r="G299" s="14" t="s">
        <v>702</v>
      </c>
      <c r="H299" s="51"/>
      <c r="I299" s="14"/>
      <c r="J299" s="27"/>
      <c r="K299" s="27">
        <v>0.25</v>
      </c>
      <c r="L299" s="27" t="s">
        <v>623</v>
      </c>
      <c r="M299" s="49" t="s">
        <v>650</v>
      </c>
      <c r="N299" s="42" t="s">
        <v>61</v>
      </c>
    </row>
    <row r="300" ht="16.5" spans="1:14">
      <c r="A300" s="14">
        <v>6608442966</v>
      </c>
      <c r="B300" s="15" t="s">
        <v>50</v>
      </c>
      <c r="C300" s="23"/>
      <c r="D300" s="14" t="s">
        <v>223</v>
      </c>
      <c r="E300" s="14" t="s">
        <v>703</v>
      </c>
      <c r="F300" s="24" t="s">
        <v>321</v>
      </c>
      <c r="G300" s="14" t="s">
        <v>704</v>
      </c>
      <c r="H300" s="14"/>
      <c r="I300" s="14"/>
      <c r="J300" s="27"/>
      <c r="K300" s="14">
        <v>0.56</v>
      </c>
      <c r="L300" s="14" t="s">
        <v>623</v>
      </c>
      <c r="M300" s="49" t="s">
        <v>705</v>
      </c>
      <c r="N300" s="42" t="s">
        <v>61</v>
      </c>
    </row>
    <row r="301" ht="16.5" spans="1:14">
      <c r="A301" s="14">
        <v>6608442966</v>
      </c>
      <c r="B301" s="15" t="s">
        <v>50</v>
      </c>
      <c r="C301" s="23"/>
      <c r="D301" s="14" t="s">
        <v>224</v>
      </c>
      <c r="E301" s="14" t="s">
        <v>703</v>
      </c>
      <c r="F301" s="24" t="s">
        <v>321</v>
      </c>
      <c r="G301" s="14" t="s">
        <v>706</v>
      </c>
      <c r="H301" s="14"/>
      <c r="I301" s="14"/>
      <c r="J301" s="27"/>
      <c r="K301" s="14">
        <v>0.51</v>
      </c>
      <c r="L301" s="14" t="s">
        <v>623</v>
      </c>
      <c r="M301" s="49" t="s">
        <v>705</v>
      </c>
      <c r="N301" s="42" t="s">
        <v>61</v>
      </c>
    </row>
    <row r="302" ht="16.5" spans="1:14">
      <c r="A302" s="14">
        <v>6608442966</v>
      </c>
      <c r="B302" s="15" t="s">
        <v>50</v>
      </c>
      <c r="C302" s="23"/>
      <c r="D302" s="14" t="s">
        <v>225</v>
      </c>
      <c r="E302" s="14" t="s">
        <v>703</v>
      </c>
      <c r="F302" s="24" t="s">
        <v>321</v>
      </c>
      <c r="G302" s="14" t="s">
        <v>707</v>
      </c>
      <c r="H302" s="14"/>
      <c r="I302" s="14"/>
      <c r="J302" s="27"/>
      <c r="K302" s="14">
        <v>0.51</v>
      </c>
      <c r="L302" s="14" t="s">
        <v>623</v>
      </c>
      <c r="M302" s="49" t="s">
        <v>705</v>
      </c>
      <c r="N302" s="42" t="s">
        <v>61</v>
      </c>
    </row>
    <row r="303" ht="16.5" spans="1:14">
      <c r="A303" s="14">
        <v>6608442966</v>
      </c>
      <c r="B303" s="15" t="s">
        <v>50</v>
      </c>
      <c r="C303" s="23"/>
      <c r="D303" s="14" t="s">
        <v>226</v>
      </c>
      <c r="E303" s="14" t="s">
        <v>703</v>
      </c>
      <c r="F303" s="24" t="s">
        <v>321</v>
      </c>
      <c r="G303" s="14" t="s">
        <v>708</v>
      </c>
      <c r="H303" s="14"/>
      <c r="I303" s="14"/>
      <c r="J303" s="27"/>
      <c r="K303" s="14">
        <v>0.51</v>
      </c>
      <c r="L303" s="14" t="s">
        <v>623</v>
      </c>
      <c r="M303" s="49" t="s">
        <v>705</v>
      </c>
      <c r="N303" s="42" t="s">
        <v>61</v>
      </c>
    </row>
    <row r="304" ht="16.5" spans="1:14">
      <c r="A304" s="14">
        <v>6608442966</v>
      </c>
      <c r="B304" s="15" t="s">
        <v>50</v>
      </c>
      <c r="C304" s="23"/>
      <c r="D304" s="14" t="s">
        <v>227</v>
      </c>
      <c r="E304" s="14" t="s">
        <v>703</v>
      </c>
      <c r="F304" s="24" t="s">
        <v>321</v>
      </c>
      <c r="G304" s="14" t="s">
        <v>709</v>
      </c>
      <c r="H304" s="14"/>
      <c r="I304" s="14"/>
      <c r="J304" s="27"/>
      <c r="K304" s="14">
        <v>1</v>
      </c>
      <c r="L304" s="14" t="s">
        <v>623</v>
      </c>
      <c r="M304" s="49" t="s">
        <v>705</v>
      </c>
      <c r="N304" s="42" t="s">
        <v>61</v>
      </c>
    </row>
    <row r="305" ht="16.5" spans="1:14">
      <c r="A305" s="14">
        <v>6608442966</v>
      </c>
      <c r="B305" s="15" t="s">
        <v>50</v>
      </c>
      <c r="C305" s="23"/>
      <c r="D305" s="14" t="s">
        <v>228</v>
      </c>
      <c r="E305" s="14" t="s">
        <v>703</v>
      </c>
      <c r="F305" s="24" t="s">
        <v>321</v>
      </c>
      <c r="G305" s="14" t="s">
        <v>710</v>
      </c>
      <c r="H305" s="14"/>
      <c r="I305" s="14"/>
      <c r="J305" s="27"/>
      <c r="K305" s="14">
        <v>0.51</v>
      </c>
      <c r="L305" s="14" t="s">
        <v>623</v>
      </c>
      <c r="M305" s="49" t="s">
        <v>705</v>
      </c>
      <c r="N305" s="42" t="s">
        <v>61</v>
      </c>
    </row>
    <row r="306" ht="16.5" spans="1:14">
      <c r="A306" s="14">
        <v>6608442966</v>
      </c>
      <c r="B306" s="15" t="s">
        <v>50</v>
      </c>
      <c r="C306" s="23"/>
      <c r="D306" s="14" t="s">
        <v>229</v>
      </c>
      <c r="E306" s="14" t="s">
        <v>703</v>
      </c>
      <c r="F306" s="24" t="s">
        <v>321</v>
      </c>
      <c r="G306" s="14" t="s">
        <v>711</v>
      </c>
      <c r="H306" s="14"/>
      <c r="I306" s="14"/>
      <c r="J306" s="27"/>
      <c r="K306" s="14">
        <v>0.56</v>
      </c>
      <c r="L306" s="14" t="s">
        <v>623</v>
      </c>
      <c r="M306" s="49" t="s">
        <v>705</v>
      </c>
      <c r="N306" s="42" t="s">
        <v>61</v>
      </c>
    </row>
    <row r="307" ht="16.5" spans="1:14">
      <c r="A307" s="14">
        <v>6608442966</v>
      </c>
      <c r="B307" s="15" t="s">
        <v>50</v>
      </c>
      <c r="C307" s="23"/>
      <c r="D307" s="14" t="s">
        <v>230</v>
      </c>
      <c r="E307" s="14" t="s">
        <v>703</v>
      </c>
      <c r="F307" s="24" t="s">
        <v>321</v>
      </c>
      <c r="G307" s="14" t="s">
        <v>712</v>
      </c>
      <c r="H307" s="14"/>
      <c r="I307" s="14"/>
      <c r="J307" s="27"/>
      <c r="K307" s="14">
        <v>0.56</v>
      </c>
      <c r="L307" s="14" t="s">
        <v>623</v>
      </c>
      <c r="M307" s="49" t="s">
        <v>705</v>
      </c>
      <c r="N307" s="42" t="s">
        <v>61</v>
      </c>
    </row>
    <row r="308" ht="16.5" spans="1:14">
      <c r="A308" s="14">
        <v>6608442966</v>
      </c>
      <c r="B308" s="15" t="s">
        <v>50</v>
      </c>
      <c r="C308" s="23"/>
      <c r="D308" s="14" t="s">
        <v>231</v>
      </c>
      <c r="E308" s="14" t="s">
        <v>703</v>
      </c>
      <c r="F308" s="24" t="s">
        <v>321</v>
      </c>
      <c r="G308" s="14" t="s">
        <v>713</v>
      </c>
      <c r="H308" s="14"/>
      <c r="I308" s="14"/>
      <c r="J308" s="27"/>
      <c r="K308" s="14">
        <v>0.56</v>
      </c>
      <c r="L308" s="14" t="s">
        <v>623</v>
      </c>
      <c r="M308" s="49" t="s">
        <v>705</v>
      </c>
      <c r="N308" s="42" t="s">
        <v>61</v>
      </c>
    </row>
    <row r="309" ht="16.5" spans="1:14">
      <c r="A309" s="14">
        <v>6608442966</v>
      </c>
      <c r="B309" s="15" t="s">
        <v>50</v>
      </c>
      <c r="C309" s="23"/>
      <c r="D309" s="14" t="s">
        <v>232</v>
      </c>
      <c r="E309" s="14" t="s">
        <v>703</v>
      </c>
      <c r="F309" s="24" t="s">
        <v>321</v>
      </c>
      <c r="G309" s="14" t="s">
        <v>714</v>
      </c>
      <c r="H309" s="14"/>
      <c r="I309" s="14"/>
      <c r="J309" s="27"/>
      <c r="K309" s="14">
        <v>0.56</v>
      </c>
      <c r="L309" s="14" t="s">
        <v>623</v>
      </c>
      <c r="M309" s="49" t="s">
        <v>705</v>
      </c>
      <c r="N309" s="42" t="s">
        <v>61</v>
      </c>
    </row>
    <row r="310" ht="16.5" spans="1:14">
      <c r="A310" s="14">
        <v>6608442966</v>
      </c>
      <c r="B310" s="15" t="s">
        <v>50</v>
      </c>
      <c r="C310" s="23"/>
      <c r="D310" s="14" t="s">
        <v>233</v>
      </c>
      <c r="E310" s="14" t="s">
        <v>703</v>
      </c>
      <c r="F310" s="24" t="s">
        <v>321</v>
      </c>
      <c r="G310" s="14" t="s">
        <v>715</v>
      </c>
      <c r="H310" s="14"/>
      <c r="I310" s="14"/>
      <c r="J310" s="27"/>
      <c r="K310" s="14">
        <v>0.56</v>
      </c>
      <c r="L310" s="14" t="s">
        <v>623</v>
      </c>
      <c r="M310" s="49" t="s">
        <v>705</v>
      </c>
      <c r="N310" s="42" t="s">
        <v>61</v>
      </c>
    </row>
    <row r="311" ht="16.5" spans="1:14">
      <c r="A311" s="14">
        <v>6608442966</v>
      </c>
      <c r="B311" s="15" t="s">
        <v>50</v>
      </c>
      <c r="C311" s="23"/>
      <c r="D311" s="14" t="s">
        <v>234</v>
      </c>
      <c r="E311" s="14" t="s">
        <v>703</v>
      </c>
      <c r="F311" s="24" t="s">
        <v>321</v>
      </c>
      <c r="G311" s="14" t="s">
        <v>716</v>
      </c>
      <c r="H311" s="14"/>
      <c r="I311" s="14"/>
      <c r="J311" s="27"/>
      <c r="K311" s="14">
        <v>0.56</v>
      </c>
      <c r="L311" s="14" t="s">
        <v>623</v>
      </c>
      <c r="M311" s="49" t="s">
        <v>705</v>
      </c>
      <c r="N311" s="42" t="s">
        <v>61</v>
      </c>
    </row>
    <row r="312" ht="16.5" spans="1:14">
      <c r="A312" s="14">
        <v>6608442966</v>
      </c>
      <c r="B312" s="15" t="s">
        <v>50</v>
      </c>
      <c r="C312" s="23"/>
      <c r="D312" s="14" t="s">
        <v>235</v>
      </c>
      <c r="E312" s="14" t="s">
        <v>703</v>
      </c>
      <c r="F312" s="24" t="s">
        <v>321</v>
      </c>
      <c r="G312" s="14" t="s">
        <v>717</v>
      </c>
      <c r="H312" s="14"/>
      <c r="I312" s="14"/>
      <c r="J312" s="27"/>
      <c r="K312" s="14">
        <v>0.56</v>
      </c>
      <c r="L312" s="14" t="s">
        <v>623</v>
      </c>
      <c r="M312" s="49" t="s">
        <v>705</v>
      </c>
      <c r="N312" s="42" t="s">
        <v>61</v>
      </c>
    </row>
    <row r="313" ht="16.5" spans="1:14">
      <c r="A313" s="14">
        <v>6608442966</v>
      </c>
      <c r="B313" s="15" t="s">
        <v>50</v>
      </c>
      <c r="C313" s="23"/>
      <c r="D313" s="14" t="s">
        <v>236</v>
      </c>
      <c r="E313" s="14" t="s">
        <v>703</v>
      </c>
      <c r="F313" s="24" t="s">
        <v>321</v>
      </c>
      <c r="G313" s="14" t="s">
        <v>718</v>
      </c>
      <c r="H313" s="14"/>
      <c r="I313" s="14"/>
      <c r="J313" s="27"/>
      <c r="K313" s="14">
        <v>0.51</v>
      </c>
      <c r="L313" s="14" t="s">
        <v>623</v>
      </c>
      <c r="M313" s="49" t="s">
        <v>705</v>
      </c>
      <c r="N313" s="42" t="s">
        <v>61</v>
      </c>
    </row>
    <row r="314" ht="16.5" spans="1:14">
      <c r="A314" s="14">
        <v>6608442966</v>
      </c>
      <c r="B314" s="15" t="s">
        <v>50</v>
      </c>
      <c r="C314" s="23"/>
      <c r="D314" s="14" t="s">
        <v>237</v>
      </c>
      <c r="E314" s="14" t="s">
        <v>703</v>
      </c>
      <c r="F314" s="24" t="s">
        <v>321</v>
      </c>
      <c r="G314" s="14" t="s">
        <v>719</v>
      </c>
      <c r="H314" s="14"/>
      <c r="I314" s="14"/>
      <c r="J314" s="27"/>
      <c r="K314" s="14">
        <v>0.51</v>
      </c>
      <c r="L314" s="14" t="s">
        <v>623</v>
      </c>
      <c r="M314" s="49" t="s">
        <v>705</v>
      </c>
      <c r="N314" s="42" t="s">
        <v>61</v>
      </c>
    </row>
    <row r="315" ht="16.5" spans="1:14">
      <c r="A315" s="14">
        <v>6608442966</v>
      </c>
      <c r="B315" s="15" t="s">
        <v>50</v>
      </c>
      <c r="C315" s="23"/>
      <c r="D315" s="14" t="s">
        <v>238</v>
      </c>
      <c r="E315" s="14" t="s">
        <v>703</v>
      </c>
      <c r="F315" s="24" t="s">
        <v>321</v>
      </c>
      <c r="G315" s="14" t="s">
        <v>720</v>
      </c>
      <c r="H315" s="14"/>
      <c r="I315" s="14"/>
      <c r="J315" s="27"/>
      <c r="K315" s="14">
        <v>0.51</v>
      </c>
      <c r="L315" s="14" t="s">
        <v>623</v>
      </c>
      <c r="M315" s="49" t="s">
        <v>705</v>
      </c>
      <c r="N315" s="42" t="s">
        <v>61</v>
      </c>
    </row>
    <row r="316" ht="16.5" spans="1:14">
      <c r="A316" s="14">
        <v>6608442966</v>
      </c>
      <c r="B316" s="15" t="s">
        <v>50</v>
      </c>
      <c r="C316" s="24"/>
      <c r="D316" s="27" t="s">
        <v>239</v>
      </c>
      <c r="E316" s="57" t="s">
        <v>721</v>
      </c>
      <c r="F316" s="24" t="s">
        <v>321</v>
      </c>
      <c r="G316" s="58" t="s">
        <v>722</v>
      </c>
      <c r="H316" s="27"/>
      <c r="I316" s="58"/>
      <c r="J316" s="27"/>
      <c r="K316" s="59">
        <v>1.2</v>
      </c>
      <c r="L316" s="58" t="s">
        <v>623</v>
      </c>
      <c r="M316" s="60" t="s">
        <v>627</v>
      </c>
      <c r="N316" s="49" t="s">
        <v>61</v>
      </c>
    </row>
    <row r="317" ht="16.5" spans="1:14">
      <c r="A317" s="14">
        <v>6608442966</v>
      </c>
      <c r="B317" s="15" t="s">
        <v>50</v>
      </c>
      <c r="C317" s="24"/>
      <c r="D317" s="27" t="s">
        <v>240</v>
      </c>
      <c r="E317" s="57" t="s">
        <v>723</v>
      </c>
      <c r="F317" s="24" t="s">
        <v>321</v>
      </c>
      <c r="G317" s="58" t="s">
        <v>724</v>
      </c>
      <c r="H317" s="27"/>
      <c r="I317" s="58"/>
      <c r="J317" s="59"/>
      <c r="K317" s="59">
        <v>2.25</v>
      </c>
      <c r="L317" s="58" t="s">
        <v>623</v>
      </c>
      <c r="M317" s="60" t="s">
        <v>627</v>
      </c>
      <c r="N317" s="49" t="s">
        <v>61</v>
      </c>
    </row>
    <row r="318" ht="16.5" spans="1:14">
      <c r="A318" s="14">
        <v>6608442966</v>
      </c>
      <c r="B318" s="15" t="s">
        <v>50</v>
      </c>
      <c r="C318" s="27"/>
      <c r="D318" s="67" t="s">
        <v>91</v>
      </c>
      <c r="E318" s="67" t="s">
        <v>628</v>
      </c>
      <c r="F318" s="24" t="s">
        <v>321</v>
      </c>
      <c r="G318" s="67" t="s">
        <v>629</v>
      </c>
      <c r="H318" s="67"/>
      <c r="I318" s="67"/>
      <c r="J318" s="67"/>
      <c r="K318" s="67">
        <v>5</v>
      </c>
      <c r="L318" s="67" t="s">
        <v>623</v>
      </c>
      <c r="M318" s="14" t="s">
        <v>630</v>
      </c>
      <c r="N318" s="42" t="s">
        <v>61</v>
      </c>
    </row>
    <row r="319" ht="16.5" spans="1:14">
      <c r="A319" s="14">
        <v>6608442966</v>
      </c>
      <c r="B319" s="15" t="s">
        <v>50</v>
      </c>
      <c r="C319" s="27"/>
      <c r="D319" s="67" t="s">
        <v>241</v>
      </c>
      <c r="E319" s="67" t="s">
        <v>725</v>
      </c>
      <c r="F319" s="24" t="s">
        <v>321</v>
      </c>
      <c r="G319" s="67" t="s">
        <v>726</v>
      </c>
      <c r="H319" s="67"/>
      <c r="I319" s="67"/>
      <c r="J319" s="67"/>
      <c r="K319" s="67">
        <v>1.66</v>
      </c>
      <c r="L319" s="67" t="s">
        <v>623</v>
      </c>
      <c r="M319" s="14" t="s">
        <v>630</v>
      </c>
      <c r="N319" s="28" t="s">
        <v>61</v>
      </c>
    </row>
    <row r="320" ht="16.5" spans="1:14">
      <c r="A320" s="14">
        <v>6608442966</v>
      </c>
      <c r="B320" s="15" t="s">
        <v>50</v>
      </c>
      <c r="C320" s="27"/>
      <c r="D320" s="60" t="s">
        <v>144</v>
      </c>
      <c r="E320" s="60" t="s">
        <v>664</v>
      </c>
      <c r="F320" s="24" t="s">
        <v>321</v>
      </c>
      <c r="G320" s="60" t="s">
        <v>665</v>
      </c>
      <c r="H320" s="60"/>
      <c r="I320" s="60"/>
      <c r="J320" s="69"/>
      <c r="K320" s="69">
        <v>3</v>
      </c>
      <c r="L320" s="69" t="s">
        <v>623</v>
      </c>
      <c r="M320" s="14" t="s">
        <v>666</v>
      </c>
      <c r="N320" s="28" t="s">
        <v>61</v>
      </c>
    </row>
    <row r="321" ht="16.5" spans="1:14">
      <c r="A321" s="14">
        <v>6608442966</v>
      </c>
      <c r="B321" s="15" t="s">
        <v>50</v>
      </c>
      <c r="C321" s="27"/>
      <c r="D321" s="60" t="s">
        <v>242</v>
      </c>
      <c r="E321" s="60" t="s">
        <v>727</v>
      </c>
      <c r="F321" s="24" t="s">
        <v>321</v>
      </c>
      <c r="G321" s="60" t="s">
        <v>728</v>
      </c>
      <c r="H321" s="60"/>
      <c r="I321" s="60"/>
      <c r="J321" s="69"/>
      <c r="K321" s="69">
        <v>1.5</v>
      </c>
      <c r="L321" s="69" t="s">
        <v>623</v>
      </c>
      <c r="M321" s="14" t="s">
        <v>666</v>
      </c>
      <c r="N321" s="28" t="s">
        <v>61</v>
      </c>
    </row>
    <row r="322" ht="16.5" spans="1:14">
      <c r="A322" s="14">
        <v>6608442966</v>
      </c>
      <c r="B322" s="15" t="s">
        <v>50</v>
      </c>
      <c r="C322" s="70"/>
      <c r="D322" s="103" t="s">
        <v>243</v>
      </c>
      <c r="E322" s="104" t="s">
        <v>729</v>
      </c>
      <c r="F322" s="43" t="s">
        <v>321</v>
      </c>
      <c r="G322" s="105" t="s">
        <v>730</v>
      </c>
      <c r="H322" s="103"/>
      <c r="I322" s="105"/>
      <c r="J322" s="105"/>
      <c r="K322" s="105">
        <v>3</v>
      </c>
      <c r="L322" s="106" t="s">
        <v>323</v>
      </c>
      <c r="M322" s="107" t="s">
        <v>731</v>
      </c>
      <c r="N322" s="96" t="s">
        <v>61</v>
      </c>
    </row>
    <row r="323" ht="16.5" spans="1:14">
      <c r="A323" s="14">
        <v>6608442966</v>
      </c>
      <c r="B323" s="15" t="s">
        <v>50</v>
      </c>
      <c r="C323" s="33"/>
      <c r="D323" s="76" t="s">
        <v>244</v>
      </c>
      <c r="E323" s="72" t="s">
        <v>732</v>
      </c>
      <c r="F323" s="24" t="s">
        <v>321</v>
      </c>
      <c r="G323" s="14" t="s">
        <v>733</v>
      </c>
      <c r="H323" s="76"/>
      <c r="I323" s="14"/>
      <c r="J323" s="49"/>
      <c r="K323" s="27">
        <v>1</v>
      </c>
      <c r="L323" s="27" t="s">
        <v>323</v>
      </c>
      <c r="M323" s="77" t="s">
        <v>633</v>
      </c>
      <c r="N323" s="42" t="s">
        <v>61</v>
      </c>
    </row>
    <row r="324" ht="16.5" spans="1:14">
      <c r="A324" s="14">
        <v>6608442966</v>
      </c>
      <c r="B324" s="15" t="s">
        <v>50</v>
      </c>
      <c r="C324" s="29"/>
      <c r="D324" s="68" t="s">
        <v>245</v>
      </c>
      <c r="E324" s="68" t="s">
        <v>634</v>
      </c>
      <c r="F324" s="24" t="s">
        <v>321</v>
      </c>
      <c r="G324" s="68" t="s">
        <v>734</v>
      </c>
      <c r="H324" s="14"/>
      <c r="I324" s="14"/>
      <c r="J324" s="79"/>
      <c r="K324" s="31">
        <v>1</v>
      </c>
      <c r="L324" s="31" t="s">
        <v>323</v>
      </c>
      <c r="M324" s="79" t="s">
        <v>655</v>
      </c>
      <c r="N324" s="42" t="s">
        <v>61</v>
      </c>
    </row>
    <row r="325" ht="16.5" spans="1:14">
      <c r="A325" s="14">
        <v>6608442966</v>
      </c>
      <c r="B325" s="15" t="s">
        <v>50</v>
      </c>
      <c r="C325" s="29"/>
      <c r="D325" s="68" t="s">
        <v>246</v>
      </c>
      <c r="E325" s="68" t="s">
        <v>634</v>
      </c>
      <c r="F325" s="24" t="s">
        <v>321</v>
      </c>
      <c r="G325" s="68" t="s">
        <v>735</v>
      </c>
      <c r="H325" s="14"/>
      <c r="I325" s="14"/>
      <c r="J325" s="79"/>
      <c r="K325" s="31">
        <v>1</v>
      </c>
      <c r="L325" s="31" t="s">
        <v>323</v>
      </c>
      <c r="M325" s="79" t="s">
        <v>655</v>
      </c>
      <c r="N325" s="42" t="s">
        <v>61</v>
      </c>
    </row>
    <row r="326" ht="16.5" spans="1:14">
      <c r="A326" s="14">
        <v>6608442966</v>
      </c>
      <c r="B326" s="15" t="s">
        <v>50</v>
      </c>
      <c r="C326" s="29"/>
      <c r="D326" s="68" t="s">
        <v>247</v>
      </c>
      <c r="E326" s="68" t="s">
        <v>634</v>
      </c>
      <c r="F326" s="24" t="s">
        <v>321</v>
      </c>
      <c r="G326" s="68" t="s">
        <v>736</v>
      </c>
      <c r="H326" s="14"/>
      <c r="I326" s="14"/>
      <c r="J326" s="79"/>
      <c r="K326" s="31">
        <v>1</v>
      </c>
      <c r="L326" s="31" t="s">
        <v>323</v>
      </c>
      <c r="M326" s="79" t="s">
        <v>655</v>
      </c>
      <c r="N326" s="42" t="s">
        <v>61</v>
      </c>
    </row>
    <row r="327" ht="16.5" spans="1:14">
      <c r="A327" s="14">
        <v>6608442966</v>
      </c>
      <c r="B327" s="15" t="s">
        <v>50</v>
      </c>
      <c r="C327" s="29"/>
      <c r="D327" s="68" t="s">
        <v>248</v>
      </c>
      <c r="E327" s="68" t="s">
        <v>634</v>
      </c>
      <c r="F327" s="24" t="s">
        <v>321</v>
      </c>
      <c r="G327" s="68" t="s">
        <v>737</v>
      </c>
      <c r="H327" s="14"/>
      <c r="I327" s="14"/>
      <c r="J327" s="79"/>
      <c r="K327" s="31">
        <v>1</v>
      </c>
      <c r="L327" s="31" t="s">
        <v>323</v>
      </c>
      <c r="M327" s="79" t="s">
        <v>636</v>
      </c>
      <c r="N327" s="42" t="s">
        <v>61</v>
      </c>
    </row>
    <row r="328" ht="16.5" spans="1:14">
      <c r="A328" s="14">
        <v>6608442966</v>
      </c>
      <c r="B328" s="15" t="s">
        <v>50</v>
      </c>
      <c r="C328" s="33"/>
      <c r="D328" s="14" t="s">
        <v>249</v>
      </c>
      <c r="E328" s="14" t="s">
        <v>637</v>
      </c>
      <c r="F328" s="24" t="s">
        <v>321</v>
      </c>
      <c r="G328" s="14" t="s">
        <v>738</v>
      </c>
      <c r="H328" s="14"/>
      <c r="I328" s="14"/>
      <c r="J328" s="49"/>
      <c r="K328" s="27">
        <v>3</v>
      </c>
      <c r="L328" s="27" t="s">
        <v>323</v>
      </c>
      <c r="M328" s="24" t="s">
        <v>571</v>
      </c>
      <c r="N328" s="42" t="s">
        <v>61</v>
      </c>
    </row>
    <row r="329" ht="16.5" spans="1:14">
      <c r="A329" s="14">
        <v>6608442966</v>
      </c>
      <c r="B329" s="15" t="s">
        <v>50</v>
      </c>
      <c r="C329" s="33"/>
      <c r="D329" s="14" t="s">
        <v>250</v>
      </c>
      <c r="E329" s="14" t="s">
        <v>637</v>
      </c>
      <c r="F329" s="24" t="s">
        <v>321</v>
      </c>
      <c r="G329" s="14" t="s">
        <v>739</v>
      </c>
      <c r="H329" s="14"/>
      <c r="I329" s="14"/>
      <c r="J329" s="49"/>
      <c r="K329" s="27">
        <v>1</v>
      </c>
      <c r="L329" s="27" t="s">
        <v>323</v>
      </c>
      <c r="M329" s="24" t="s">
        <v>571</v>
      </c>
      <c r="N329" s="42" t="s">
        <v>61</v>
      </c>
    </row>
    <row r="330" ht="16.5" spans="1:14">
      <c r="A330" s="14">
        <v>6608442966</v>
      </c>
      <c r="B330" s="15" t="s">
        <v>50</v>
      </c>
      <c r="C330" s="33"/>
      <c r="D330" s="14" t="s">
        <v>251</v>
      </c>
      <c r="E330" s="14" t="s">
        <v>637</v>
      </c>
      <c r="F330" s="24" t="s">
        <v>321</v>
      </c>
      <c r="G330" s="14" t="s">
        <v>740</v>
      </c>
      <c r="H330" s="14"/>
      <c r="I330" s="14"/>
      <c r="J330" s="49"/>
      <c r="K330" s="27">
        <v>1</v>
      </c>
      <c r="L330" s="27" t="s">
        <v>323</v>
      </c>
      <c r="M330" s="24" t="s">
        <v>571</v>
      </c>
      <c r="N330" s="42" t="s">
        <v>61</v>
      </c>
    </row>
    <row r="331" ht="16.5" spans="1:14">
      <c r="A331" s="14">
        <v>6608442966</v>
      </c>
      <c r="B331" s="15" t="s">
        <v>50</v>
      </c>
      <c r="C331" s="33"/>
      <c r="D331" s="14" t="s">
        <v>252</v>
      </c>
      <c r="E331" s="14" t="s">
        <v>637</v>
      </c>
      <c r="F331" s="24" t="s">
        <v>321</v>
      </c>
      <c r="G331" s="14" t="s">
        <v>741</v>
      </c>
      <c r="H331" s="14"/>
      <c r="I331" s="14"/>
      <c r="J331" s="49"/>
      <c r="K331" s="27">
        <v>1</v>
      </c>
      <c r="L331" s="27" t="s">
        <v>323</v>
      </c>
      <c r="M331" s="24" t="s">
        <v>571</v>
      </c>
      <c r="N331" s="42" t="s">
        <v>61</v>
      </c>
    </row>
    <row r="332" ht="16.5" spans="1:14">
      <c r="A332" s="14">
        <v>6608442966</v>
      </c>
      <c r="B332" s="15" t="s">
        <v>50</v>
      </c>
      <c r="C332" s="33" t="s">
        <v>742</v>
      </c>
      <c r="D332" s="73" t="s">
        <v>95</v>
      </c>
      <c r="E332" s="73" t="s">
        <v>637</v>
      </c>
      <c r="F332" s="24" t="s">
        <v>321</v>
      </c>
      <c r="G332" s="80" t="s">
        <v>639</v>
      </c>
      <c r="H332" s="73"/>
      <c r="I332" s="80"/>
      <c r="J332" s="81"/>
      <c r="K332" s="82">
        <v>1</v>
      </c>
      <c r="L332" s="83" t="s">
        <v>323</v>
      </c>
      <c r="M332" s="84" t="s">
        <v>571</v>
      </c>
      <c r="N332" s="85" t="s">
        <v>61</v>
      </c>
    </row>
    <row r="333" ht="16.5" spans="1:14">
      <c r="A333" s="14">
        <v>6608442966</v>
      </c>
      <c r="B333" s="15" t="s">
        <v>50</v>
      </c>
      <c r="C333" s="71"/>
      <c r="D333" s="49" t="s">
        <v>170</v>
      </c>
      <c r="E333" s="49" t="s">
        <v>684</v>
      </c>
      <c r="F333" s="24" t="s">
        <v>321</v>
      </c>
      <c r="G333" s="86" t="s">
        <v>685</v>
      </c>
      <c r="H333" s="49"/>
      <c r="I333" s="86"/>
      <c r="J333" s="71"/>
      <c r="K333" s="71">
        <v>3</v>
      </c>
      <c r="L333" s="71" t="s">
        <v>323</v>
      </c>
      <c r="M333" s="71" t="s">
        <v>670</v>
      </c>
      <c r="N333" s="40" t="s">
        <v>61</v>
      </c>
    </row>
    <row r="334" ht="16.5" spans="1:14">
      <c r="A334" s="14">
        <v>6608442966</v>
      </c>
      <c r="B334" s="15" t="s">
        <v>50</v>
      </c>
      <c r="C334" s="33"/>
      <c r="D334" s="49" t="s">
        <v>253</v>
      </c>
      <c r="E334" s="14" t="s">
        <v>743</v>
      </c>
      <c r="F334" s="24" t="s">
        <v>321</v>
      </c>
      <c r="G334" s="14" t="s">
        <v>744</v>
      </c>
      <c r="H334" s="49"/>
      <c r="I334" s="14"/>
      <c r="J334" s="49"/>
      <c r="K334" s="27">
        <v>1</v>
      </c>
      <c r="L334" s="27" t="s">
        <v>323</v>
      </c>
      <c r="M334" s="71" t="s">
        <v>642</v>
      </c>
      <c r="N334" s="42" t="s">
        <v>61</v>
      </c>
    </row>
    <row r="335" ht="16.5" spans="1:14">
      <c r="A335" s="14">
        <v>6608442966</v>
      </c>
      <c r="B335" s="15" t="s">
        <v>50</v>
      </c>
      <c r="C335" s="27"/>
      <c r="D335" s="27" t="s">
        <v>254</v>
      </c>
      <c r="E335" s="14" t="s">
        <v>745</v>
      </c>
      <c r="F335" s="24" t="s">
        <v>321</v>
      </c>
      <c r="G335" s="27" t="s">
        <v>746</v>
      </c>
      <c r="H335" s="27"/>
      <c r="I335" s="27"/>
      <c r="J335" s="27"/>
      <c r="K335" s="27">
        <v>1</v>
      </c>
      <c r="L335" s="27" t="s">
        <v>323</v>
      </c>
      <c r="M335" s="71" t="s">
        <v>670</v>
      </c>
      <c r="N335" s="42" t="s">
        <v>61</v>
      </c>
    </row>
    <row r="336" ht="16.5" spans="1:14">
      <c r="A336" s="14">
        <v>6608442966</v>
      </c>
      <c r="B336" s="15" t="s">
        <v>50</v>
      </c>
      <c r="C336" s="27"/>
      <c r="D336" s="49" t="s">
        <v>255</v>
      </c>
      <c r="E336" s="14" t="s">
        <v>747</v>
      </c>
      <c r="F336" s="24" t="s">
        <v>321</v>
      </c>
      <c r="G336" s="14" t="s">
        <v>748</v>
      </c>
      <c r="H336" s="49"/>
      <c r="I336" s="14"/>
      <c r="J336" s="49"/>
      <c r="K336" s="14">
        <v>1</v>
      </c>
      <c r="L336" s="14" t="s">
        <v>323</v>
      </c>
      <c r="M336" s="71" t="s">
        <v>670</v>
      </c>
      <c r="N336" s="42" t="s">
        <v>61</v>
      </c>
    </row>
    <row r="337" ht="16.5" spans="1:14">
      <c r="A337" s="14">
        <v>6608442966</v>
      </c>
      <c r="B337" s="15" t="s">
        <v>50</v>
      </c>
      <c r="C337" s="27"/>
      <c r="D337" s="27" t="s">
        <v>256</v>
      </c>
      <c r="E337" s="49" t="s">
        <v>673</v>
      </c>
      <c r="F337" s="24" t="s">
        <v>321</v>
      </c>
      <c r="G337" s="14" t="s">
        <v>749</v>
      </c>
      <c r="H337" s="27"/>
      <c r="I337" s="14"/>
      <c r="J337" s="27"/>
      <c r="K337" s="14">
        <v>1</v>
      </c>
      <c r="L337" s="27" t="s">
        <v>323</v>
      </c>
      <c r="M337" s="71" t="s">
        <v>670</v>
      </c>
      <c r="N337" s="42" t="s">
        <v>61</v>
      </c>
    </row>
    <row r="338" ht="16.5" spans="1:14">
      <c r="A338" s="14">
        <v>6608442966</v>
      </c>
      <c r="B338" s="15" t="s">
        <v>50</v>
      </c>
      <c r="C338" s="27"/>
      <c r="D338" s="73" t="s">
        <v>96</v>
      </c>
      <c r="E338" s="73" t="s">
        <v>640</v>
      </c>
      <c r="F338" s="24" t="s">
        <v>321</v>
      </c>
      <c r="G338" s="14" t="s">
        <v>641</v>
      </c>
      <c r="H338" s="73"/>
      <c r="I338" s="14"/>
      <c r="J338" s="73"/>
      <c r="K338" s="82">
        <v>4</v>
      </c>
      <c r="L338" s="88" t="s">
        <v>323</v>
      </c>
      <c r="M338" s="71" t="s">
        <v>642</v>
      </c>
      <c r="N338" s="42" t="s">
        <v>61</v>
      </c>
    </row>
    <row r="339" ht="16.5" spans="1:14">
      <c r="A339" s="14">
        <v>6608442966</v>
      </c>
      <c r="B339" s="15" t="s">
        <v>50</v>
      </c>
      <c r="C339" s="27"/>
      <c r="D339" s="73" t="s">
        <v>257</v>
      </c>
      <c r="E339" s="73" t="s">
        <v>640</v>
      </c>
      <c r="F339" s="24" t="s">
        <v>321</v>
      </c>
      <c r="G339" s="14" t="s">
        <v>750</v>
      </c>
      <c r="H339" s="73"/>
      <c r="I339" s="14"/>
      <c r="J339" s="73"/>
      <c r="K339" s="82">
        <v>4</v>
      </c>
      <c r="L339" s="88" t="s">
        <v>323</v>
      </c>
      <c r="M339" s="71" t="s">
        <v>642</v>
      </c>
      <c r="N339" s="42" t="s">
        <v>61</v>
      </c>
    </row>
    <row r="340" ht="16.5" spans="1:14">
      <c r="A340" s="14">
        <v>6608442966</v>
      </c>
      <c r="B340" s="15" t="s">
        <v>50</v>
      </c>
      <c r="C340" s="27"/>
      <c r="D340" s="73" t="s">
        <v>258</v>
      </c>
      <c r="E340" s="73" t="s">
        <v>751</v>
      </c>
      <c r="F340" s="24" t="s">
        <v>321</v>
      </c>
      <c r="G340" s="14" t="s">
        <v>752</v>
      </c>
      <c r="H340" s="73"/>
      <c r="I340" s="14"/>
      <c r="J340" s="73"/>
      <c r="K340" s="82">
        <v>1</v>
      </c>
      <c r="L340" s="88" t="s">
        <v>323</v>
      </c>
      <c r="M340" s="71" t="s">
        <v>670</v>
      </c>
      <c r="N340" s="42" t="s">
        <v>61</v>
      </c>
    </row>
    <row r="341" ht="16.5" spans="1:14">
      <c r="A341" s="14">
        <v>6608442966</v>
      </c>
      <c r="B341" s="15" t="s">
        <v>50</v>
      </c>
      <c r="C341" s="33"/>
      <c r="D341" s="73" t="s">
        <v>97</v>
      </c>
      <c r="E341" s="73" t="s">
        <v>643</v>
      </c>
      <c r="F341" s="24" t="s">
        <v>321</v>
      </c>
      <c r="G341" s="73">
        <v>70002326</v>
      </c>
      <c r="H341" s="73"/>
      <c r="I341" s="73"/>
      <c r="J341" s="73"/>
      <c r="K341" s="73">
        <v>1</v>
      </c>
      <c r="L341" s="88" t="s">
        <v>323</v>
      </c>
      <c r="M341" s="73" t="s">
        <v>644</v>
      </c>
      <c r="N341" s="14"/>
    </row>
    <row r="342" ht="16.5" spans="1:14">
      <c r="A342" s="14">
        <v>6608442965</v>
      </c>
      <c r="B342" s="15" t="s">
        <v>50</v>
      </c>
      <c r="C342" s="24" t="s">
        <v>491</v>
      </c>
      <c r="D342" s="95" t="s">
        <v>171</v>
      </c>
      <c r="E342" s="95" t="s">
        <v>492</v>
      </c>
      <c r="F342" s="43" t="s">
        <v>321</v>
      </c>
      <c r="G342" s="45" t="s">
        <v>493</v>
      </c>
      <c r="H342" s="46"/>
      <c r="I342" s="43"/>
      <c r="J342" s="46"/>
      <c r="K342" s="43">
        <v>1</v>
      </c>
      <c r="L342" s="43" t="s">
        <v>323</v>
      </c>
      <c r="M342" s="43" t="s">
        <v>386</v>
      </c>
      <c r="N342" s="96" t="s">
        <v>325</v>
      </c>
    </row>
    <row r="343" ht="16.5" spans="1:14">
      <c r="A343" s="14">
        <v>6608442965</v>
      </c>
      <c r="B343" s="15" t="s">
        <v>50</v>
      </c>
      <c r="C343" s="24"/>
      <c r="D343" s="95" t="s">
        <v>172</v>
      </c>
      <c r="E343" s="95" t="s">
        <v>494</v>
      </c>
      <c r="F343" s="43" t="s">
        <v>321</v>
      </c>
      <c r="G343" s="45" t="s">
        <v>495</v>
      </c>
      <c r="H343" s="46"/>
      <c r="I343" s="43"/>
      <c r="J343" s="46"/>
      <c r="K343" s="43">
        <v>1</v>
      </c>
      <c r="L343" s="43" t="s">
        <v>323</v>
      </c>
      <c r="M343" s="43" t="s">
        <v>386</v>
      </c>
      <c r="N343" s="96" t="s">
        <v>325</v>
      </c>
    </row>
    <row r="344" ht="16.5" spans="1:14">
      <c r="A344" s="14">
        <v>6608442965</v>
      </c>
      <c r="B344" s="15" t="s">
        <v>50</v>
      </c>
      <c r="C344" s="24"/>
      <c r="D344" s="95" t="s">
        <v>173</v>
      </c>
      <c r="E344" s="95" t="s">
        <v>496</v>
      </c>
      <c r="F344" s="43" t="s">
        <v>321</v>
      </c>
      <c r="G344" s="45" t="s">
        <v>497</v>
      </c>
      <c r="H344" s="46"/>
      <c r="I344" s="43"/>
      <c r="J344" s="46"/>
      <c r="K344" s="43">
        <v>1</v>
      </c>
      <c r="L344" s="43" t="s">
        <v>323</v>
      </c>
      <c r="M344" s="43" t="s">
        <v>386</v>
      </c>
      <c r="N344" s="96" t="s">
        <v>325</v>
      </c>
    </row>
    <row r="345" ht="16.5" spans="1:14">
      <c r="A345" s="14">
        <v>6608442965</v>
      </c>
      <c r="B345" s="15" t="s">
        <v>50</v>
      </c>
      <c r="C345" s="24"/>
      <c r="D345" s="25" t="s">
        <v>174</v>
      </c>
      <c r="E345" s="25" t="s">
        <v>498</v>
      </c>
      <c r="F345" s="24" t="s">
        <v>321</v>
      </c>
      <c r="G345" s="26" t="s">
        <v>499</v>
      </c>
      <c r="H345" s="27"/>
      <c r="I345" s="24"/>
      <c r="J345" s="27"/>
      <c r="K345" s="24">
        <v>2</v>
      </c>
      <c r="L345" s="24" t="s">
        <v>323</v>
      </c>
      <c r="M345" s="24" t="s">
        <v>386</v>
      </c>
      <c r="N345" s="28" t="s">
        <v>325</v>
      </c>
    </row>
    <row r="346" ht="16.5" spans="1:14">
      <c r="A346" s="14">
        <v>6608442965</v>
      </c>
      <c r="B346" s="15" t="s">
        <v>50</v>
      </c>
      <c r="C346" s="24"/>
      <c r="D346" s="25" t="s">
        <v>175</v>
      </c>
      <c r="E346" s="25" t="s">
        <v>500</v>
      </c>
      <c r="F346" s="24" t="s">
        <v>321</v>
      </c>
      <c r="G346" s="26" t="s">
        <v>501</v>
      </c>
      <c r="H346" s="27"/>
      <c r="I346" s="24"/>
      <c r="J346" s="27"/>
      <c r="K346" s="24">
        <v>1</v>
      </c>
      <c r="L346" s="24" t="s">
        <v>323</v>
      </c>
      <c r="M346" s="24" t="s">
        <v>386</v>
      </c>
      <c r="N346" s="28" t="s">
        <v>325</v>
      </c>
    </row>
    <row r="347" ht="16.5" spans="1:14">
      <c r="A347" s="14">
        <v>6608442965</v>
      </c>
      <c r="B347" s="15" t="s">
        <v>50</v>
      </c>
      <c r="C347" s="24"/>
      <c r="D347" s="95" t="s">
        <v>176</v>
      </c>
      <c r="E347" s="95" t="s">
        <v>502</v>
      </c>
      <c r="F347" s="43" t="s">
        <v>321</v>
      </c>
      <c r="G347" s="45" t="s">
        <v>503</v>
      </c>
      <c r="H347" s="46"/>
      <c r="I347" s="43"/>
      <c r="J347" s="46"/>
      <c r="K347" s="43">
        <v>2</v>
      </c>
      <c r="L347" s="43" t="s">
        <v>323</v>
      </c>
      <c r="M347" s="43" t="s">
        <v>386</v>
      </c>
      <c r="N347" s="96" t="s">
        <v>325</v>
      </c>
    </row>
    <row r="348" ht="16.5" spans="1:14">
      <c r="A348" s="14">
        <v>6608442965</v>
      </c>
      <c r="B348" s="15" t="s">
        <v>50</v>
      </c>
      <c r="C348" s="24"/>
      <c r="D348" s="25" t="s">
        <v>177</v>
      </c>
      <c r="E348" s="25" t="s">
        <v>504</v>
      </c>
      <c r="F348" s="24" t="s">
        <v>321</v>
      </c>
      <c r="G348" s="26" t="s">
        <v>505</v>
      </c>
      <c r="H348" s="27"/>
      <c r="I348" s="24"/>
      <c r="J348" s="27"/>
      <c r="K348" s="24">
        <v>1</v>
      </c>
      <c r="L348" s="24" t="s">
        <v>323</v>
      </c>
      <c r="M348" s="24" t="s">
        <v>386</v>
      </c>
      <c r="N348" s="28" t="s">
        <v>325</v>
      </c>
    </row>
    <row r="349" ht="16.5" spans="1:14">
      <c r="A349" s="14">
        <v>6608442965</v>
      </c>
      <c r="B349" s="15" t="s">
        <v>50</v>
      </c>
      <c r="C349" s="24"/>
      <c r="D349" s="25" t="s">
        <v>178</v>
      </c>
      <c r="E349" s="25" t="s">
        <v>506</v>
      </c>
      <c r="F349" s="24" t="s">
        <v>321</v>
      </c>
      <c r="G349" s="26" t="s">
        <v>507</v>
      </c>
      <c r="H349" s="27"/>
      <c r="I349" s="24"/>
      <c r="J349" s="27"/>
      <c r="K349" s="24">
        <v>1</v>
      </c>
      <c r="L349" s="24" t="s">
        <v>323</v>
      </c>
      <c r="M349" s="24" t="s">
        <v>386</v>
      </c>
      <c r="N349" s="28" t="s">
        <v>325</v>
      </c>
    </row>
    <row r="350" ht="16.5" spans="1:14">
      <c r="A350" s="14">
        <v>6608442965</v>
      </c>
      <c r="B350" s="15" t="s">
        <v>50</v>
      </c>
      <c r="C350" s="24"/>
      <c r="D350" s="25" t="s">
        <v>179</v>
      </c>
      <c r="E350" s="25" t="s">
        <v>508</v>
      </c>
      <c r="F350" s="24" t="s">
        <v>321</v>
      </c>
      <c r="G350" s="26" t="s">
        <v>509</v>
      </c>
      <c r="H350" s="27"/>
      <c r="I350" s="24"/>
      <c r="J350" s="27"/>
      <c r="K350" s="24">
        <v>2</v>
      </c>
      <c r="L350" s="24" t="s">
        <v>323</v>
      </c>
      <c r="M350" s="24" t="s">
        <v>386</v>
      </c>
      <c r="N350" s="28" t="s">
        <v>325</v>
      </c>
    </row>
    <row r="351" ht="16.5" spans="1:14">
      <c r="A351" s="14">
        <v>6608442965</v>
      </c>
      <c r="B351" s="15" t="s">
        <v>50</v>
      </c>
      <c r="C351" s="24"/>
      <c r="D351" s="25" t="s">
        <v>180</v>
      </c>
      <c r="E351" s="25" t="s">
        <v>510</v>
      </c>
      <c r="F351" s="24" t="s">
        <v>321</v>
      </c>
      <c r="G351" s="26" t="s">
        <v>511</v>
      </c>
      <c r="H351" s="27"/>
      <c r="I351" s="24"/>
      <c r="J351" s="27"/>
      <c r="K351" s="24">
        <v>2</v>
      </c>
      <c r="L351" s="24" t="s">
        <v>323</v>
      </c>
      <c r="M351" s="24" t="s">
        <v>386</v>
      </c>
      <c r="N351" s="28" t="s">
        <v>325</v>
      </c>
    </row>
    <row r="352" ht="16.5" spans="1:14">
      <c r="A352" s="14">
        <v>6608442965</v>
      </c>
      <c r="B352" s="15" t="s">
        <v>50</v>
      </c>
      <c r="C352" s="24"/>
      <c r="D352" s="95" t="s">
        <v>181</v>
      </c>
      <c r="E352" s="95" t="s">
        <v>512</v>
      </c>
      <c r="F352" s="43" t="s">
        <v>321</v>
      </c>
      <c r="G352" s="45" t="s">
        <v>513</v>
      </c>
      <c r="H352" s="46"/>
      <c r="I352" s="43"/>
      <c r="J352" s="46"/>
      <c r="K352" s="43">
        <v>1</v>
      </c>
      <c r="L352" s="43" t="s">
        <v>323</v>
      </c>
      <c r="M352" s="43" t="s">
        <v>386</v>
      </c>
      <c r="N352" s="96" t="s">
        <v>325</v>
      </c>
    </row>
    <row r="353" ht="16.5" spans="1:14">
      <c r="A353" s="14">
        <v>6608442965</v>
      </c>
      <c r="B353" s="15" t="s">
        <v>50</v>
      </c>
      <c r="C353" s="24"/>
      <c r="D353" s="25" t="s">
        <v>182</v>
      </c>
      <c r="E353" s="25" t="s">
        <v>514</v>
      </c>
      <c r="F353" s="24" t="s">
        <v>321</v>
      </c>
      <c r="G353" s="26" t="s">
        <v>515</v>
      </c>
      <c r="H353" s="27"/>
      <c r="I353" s="24"/>
      <c r="J353" s="27"/>
      <c r="K353" s="24">
        <v>3</v>
      </c>
      <c r="L353" s="24" t="s">
        <v>323</v>
      </c>
      <c r="M353" s="24" t="s">
        <v>386</v>
      </c>
      <c r="N353" s="28" t="s">
        <v>325</v>
      </c>
    </row>
    <row r="354" ht="16.5" spans="1:14">
      <c r="A354" s="14">
        <v>6608442965</v>
      </c>
      <c r="B354" s="15" t="s">
        <v>50</v>
      </c>
      <c r="C354" s="24"/>
      <c r="D354" s="25" t="s">
        <v>183</v>
      </c>
      <c r="E354" s="25" t="s">
        <v>516</v>
      </c>
      <c r="F354" s="24" t="s">
        <v>321</v>
      </c>
      <c r="G354" s="26" t="s">
        <v>517</v>
      </c>
      <c r="H354" s="27"/>
      <c r="I354" s="24"/>
      <c r="J354" s="27"/>
      <c r="K354" s="24">
        <v>3</v>
      </c>
      <c r="L354" s="24" t="s">
        <v>323</v>
      </c>
      <c r="M354" s="24" t="s">
        <v>386</v>
      </c>
      <c r="N354" s="28" t="s">
        <v>325</v>
      </c>
    </row>
    <row r="355" ht="16.5" spans="1:14">
      <c r="A355" s="14">
        <v>6608442965</v>
      </c>
      <c r="B355" s="15" t="s">
        <v>50</v>
      </c>
      <c r="C355" s="24"/>
      <c r="D355" s="25" t="s">
        <v>184</v>
      </c>
      <c r="E355" s="25" t="s">
        <v>518</v>
      </c>
      <c r="F355" s="24" t="s">
        <v>321</v>
      </c>
      <c r="G355" s="26" t="s">
        <v>519</v>
      </c>
      <c r="H355" s="27"/>
      <c r="I355" s="24"/>
      <c r="J355" s="27"/>
      <c r="K355" s="24">
        <v>1</v>
      </c>
      <c r="L355" s="24" t="s">
        <v>323</v>
      </c>
      <c r="M355" s="24" t="s">
        <v>386</v>
      </c>
      <c r="N355" s="28" t="s">
        <v>325</v>
      </c>
    </row>
    <row r="356" ht="16.5" spans="1:14">
      <c r="A356" s="14">
        <v>6608442965</v>
      </c>
      <c r="B356" s="15" t="s">
        <v>50</v>
      </c>
      <c r="C356" s="24"/>
      <c r="D356" s="25" t="s">
        <v>185</v>
      </c>
      <c r="E356" s="25" t="s">
        <v>520</v>
      </c>
      <c r="F356" s="24" t="s">
        <v>321</v>
      </c>
      <c r="G356" s="26" t="s">
        <v>521</v>
      </c>
      <c r="H356" s="27"/>
      <c r="I356" s="24"/>
      <c r="J356" s="27"/>
      <c r="K356" s="24">
        <v>1</v>
      </c>
      <c r="L356" s="24" t="s">
        <v>323</v>
      </c>
      <c r="M356" s="24" t="s">
        <v>386</v>
      </c>
      <c r="N356" s="28" t="s">
        <v>325</v>
      </c>
    </row>
    <row r="357" ht="16.5" spans="1:14">
      <c r="A357" s="14">
        <v>6608442965</v>
      </c>
      <c r="B357" s="15" t="s">
        <v>50</v>
      </c>
      <c r="C357" s="24"/>
      <c r="D357" s="25" t="s">
        <v>186</v>
      </c>
      <c r="E357" s="25" t="s">
        <v>522</v>
      </c>
      <c r="F357" s="24" t="s">
        <v>321</v>
      </c>
      <c r="G357" s="26" t="s">
        <v>523</v>
      </c>
      <c r="H357" s="27"/>
      <c r="I357" s="24"/>
      <c r="J357" s="27"/>
      <c r="K357" s="24">
        <v>1</v>
      </c>
      <c r="L357" s="24" t="s">
        <v>323</v>
      </c>
      <c r="M357" s="24" t="s">
        <v>386</v>
      </c>
      <c r="N357" s="28" t="s">
        <v>325</v>
      </c>
    </row>
    <row r="358" ht="16.5" spans="1:14">
      <c r="A358" s="14">
        <v>6608442965</v>
      </c>
      <c r="B358" s="15" t="s">
        <v>50</v>
      </c>
      <c r="C358" s="24"/>
      <c r="D358" s="25" t="s">
        <v>187</v>
      </c>
      <c r="E358" s="25" t="s">
        <v>524</v>
      </c>
      <c r="F358" s="24" t="s">
        <v>321</v>
      </c>
      <c r="G358" s="26" t="s">
        <v>525</v>
      </c>
      <c r="H358" s="27"/>
      <c r="I358" s="24"/>
      <c r="J358" s="27"/>
      <c r="K358" s="24">
        <v>6</v>
      </c>
      <c r="L358" s="24" t="s">
        <v>323</v>
      </c>
      <c r="M358" s="24" t="s">
        <v>386</v>
      </c>
      <c r="N358" s="28" t="s">
        <v>325</v>
      </c>
    </row>
    <row r="359" ht="16.5" spans="1:14">
      <c r="A359" s="14">
        <v>6608442965</v>
      </c>
      <c r="B359" s="15" t="s">
        <v>50</v>
      </c>
      <c r="C359" s="24"/>
      <c r="D359" s="25" t="s">
        <v>188</v>
      </c>
      <c r="E359" s="25" t="s">
        <v>526</v>
      </c>
      <c r="F359" s="24" t="s">
        <v>321</v>
      </c>
      <c r="G359" s="26" t="s">
        <v>527</v>
      </c>
      <c r="H359" s="27"/>
      <c r="I359" s="24"/>
      <c r="J359" s="27"/>
      <c r="K359" s="24">
        <v>4</v>
      </c>
      <c r="L359" s="24" t="s">
        <v>323</v>
      </c>
      <c r="M359" s="24" t="s">
        <v>386</v>
      </c>
      <c r="N359" s="28" t="s">
        <v>325</v>
      </c>
    </row>
    <row r="360" ht="16.5" spans="1:14">
      <c r="A360" s="14">
        <v>6608442965</v>
      </c>
      <c r="B360" s="15" t="s">
        <v>50</v>
      </c>
      <c r="C360" s="24" t="s">
        <v>528</v>
      </c>
      <c r="D360" s="25" t="s">
        <v>189</v>
      </c>
      <c r="E360" s="25" t="s">
        <v>529</v>
      </c>
      <c r="F360" s="24" t="s">
        <v>321</v>
      </c>
      <c r="G360" s="26" t="s">
        <v>530</v>
      </c>
      <c r="H360" s="27"/>
      <c r="I360" s="24"/>
      <c r="J360" s="27"/>
      <c r="K360" s="24">
        <v>1</v>
      </c>
      <c r="L360" s="24" t="s">
        <v>323</v>
      </c>
      <c r="M360" s="24" t="s">
        <v>386</v>
      </c>
      <c r="N360" s="28" t="s">
        <v>325</v>
      </c>
    </row>
    <row r="361" ht="16.5" spans="1:14">
      <c r="A361" s="14">
        <v>6608442965</v>
      </c>
      <c r="B361" s="15" t="s">
        <v>50</v>
      </c>
      <c r="C361" s="24"/>
      <c r="D361" s="25" t="s">
        <v>190</v>
      </c>
      <c r="E361" s="25" t="s">
        <v>531</v>
      </c>
      <c r="F361" s="24" t="s">
        <v>321</v>
      </c>
      <c r="G361" s="26" t="s">
        <v>532</v>
      </c>
      <c r="H361" s="27"/>
      <c r="I361" s="24"/>
      <c r="J361" s="27"/>
      <c r="K361" s="24">
        <v>8</v>
      </c>
      <c r="L361" s="24" t="s">
        <v>323</v>
      </c>
      <c r="M361" s="24" t="s">
        <v>386</v>
      </c>
      <c r="N361" s="28" t="s">
        <v>325</v>
      </c>
    </row>
    <row r="362" ht="16.5" spans="1:14">
      <c r="A362" s="14">
        <v>6608442965</v>
      </c>
      <c r="B362" s="15" t="s">
        <v>50</v>
      </c>
      <c r="C362" s="24"/>
      <c r="D362" s="25" t="s">
        <v>191</v>
      </c>
      <c r="E362" s="25" t="s">
        <v>533</v>
      </c>
      <c r="F362" s="24" t="s">
        <v>321</v>
      </c>
      <c r="G362" s="26" t="s">
        <v>534</v>
      </c>
      <c r="H362" s="27"/>
      <c r="I362" s="24"/>
      <c r="J362" s="27"/>
      <c r="K362" s="24">
        <v>8</v>
      </c>
      <c r="L362" s="24" t="s">
        <v>323</v>
      </c>
      <c r="M362" s="24" t="s">
        <v>386</v>
      </c>
      <c r="N362" s="28" t="s">
        <v>325</v>
      </c>
    </row>
    <row r="363" ht="16.5" spans="1:14">
      <c r="A363" s="14">
        <v>6608442965</v>
      </c>
      <c r="B363" s="15" t="s">
        <v>50</v>
      </c>
      <c r="C363" s="24" t="s">
        <v>535</v>
      </c>
      <c r="D363" s="25" t="s">
        <v>192</v>
      </c>
      <c r="E363" s="25" t="s">
        <v>536</v>
      </c>
      <c r="F363" s="24" t="s">
        <v>321</v>
      </c>
      <c r="G363" s="26" t="s">
        <v>537</v>
      </c>
      <c r="H363" s="27"/>
      <c r="I363" s="24"/>
      <c r="J363" s="27"/>
      <c r="K363" s="24">
        <v>1</v>
      </c>
      <c r="L363" s="24" t="s">
        <v>323</v>
      </c>
      <c r="M363" s="24" t="s">
        <v>386</v>
      </c>
      <c r="N363" s="28" t="s">
        <v>325</v>
      </c>
    </row>
    <row r="364" ht="16.5" spans="1:14">
      <c r="A364" s="14">
        <v>6608442965</v>
      </c>
      <c r="B364" s="15" t="s">
        <v>50</v>
      </c>
      <c r="C364" s="24"/>
      <c r="D364" s="25" t="s">
        <v>190</v>
      </c>
      <c r="E364" s="25" t="s">
        <v>531</v>
      </c>
      <c r="F364" s="24" t="s">
        <v>321</v>
      </c>
      <c r="G364" s="26" t="s">
        <v>532</v>
      </c>
      <c r="H364" s="27"/>
      <c r="I364" s="24"/>
      <c r="J364" s="27"/>
      <c r="K364" s="24">
        <v>5</v>
      </c>
      <c r="L364" s="24" t="s">
        <v>323</v>
      </c>
      <c r="M364" s="24" t="s">
        <v>386</v>
      </c>
      <c r="N364" s="28" t="s">
        <v>325</v>
      </c>
    </row>
    <row r="365" ht="16.5" spans="1:14">
      <c r="A365" s="14">
        <v>6608442965</v>
      </c>
      <c r="B365" s="15" t="s">
        <v>50</v>
      </c>
      <c r="C365" s="24"/>
      <c r="D365" s="25" t="s">
        <v>191</v>
      </c>
      <c r="E365" s="25" t="s">
        <v>533</v>
      </c>
      <c r="F365" s="24" t="s">
        <v>321</v>
      </c>
      <c r="G365" s="26" t="s">
        <v>534</v>
      </c>
      <c r="H365" s="27"/>
      <c r="I365" s="24"/>
      <c r="J365" s="27"/>
      <c r="K365" s="24">
        <v>5</v>
      </c>
      <c r="L365" s="24" t="s">
        <v>323</v>
      </c>
      <c r="M365" s="24" t="s">
        <v>386</v>
      </c>
      <c r="N365" s="28" t="s">
        <v>325</v>
      </c>
    </row>
    <row r="366" ht="16.5" spans="1:14">
      <c r="A366" s="14">
        <v>6608442965</v>
      </c>
      <c r="B366" s="15" t="s">
        <v>50</v>
      </c>
      <c r="C366" s="24"/>
      <c r="D366" s="25" t="s">
        <v>193</v>
      </c>
      <c r="E366" s="25" t="s">
        <v>539</v>
      </c>
      <c r="F366" s="24" t="s">
        <v>321</v>
      </c>
      <c r="G366" s="26" t="s">
        <v>540</v>
      </c>
      <c r="H366" s="27"/>
      <c r="I366" s="24"/>
      <c r="J366" s="27"/>
      <c r="K366" s="24">
        <v>1</v>
      </c>
      <c r="L366" s="24" t="s">
        <v>323</v>
      </c>
      <c r="M366" s="24" t="s">
        <v>386</v>
      </c>
      <c r="N366" s="28" t="s">
        <v>325</v>
      </c>
    </row>
    <row r="367" ht="16.5" spans="1:14">
      <c r="A367" s="14">
        <v>6608442965</v>
      </c>
      <c r="B367" s="15" t="s">
        <v>50</v>
      </c>
      <c r="C367" s="24" t="s">
        <v>541</v>
      </c>
      <c r="D367" s="25" t="s">
        <v>194</v>
      </c>
      <c r="E367" s="25" t="s">
        <v>542</v>
      </c>
      <c r="F367" s="24" t="s">
        <v>321</v>
      </c>
      <c r="G367" s="26" t="s">
        <v>543</v>
      </c>
      <c r="H367" s="27"/>
      <c r="I367" s="24"/>
      <c r="J367" s="27"/>
      <c r="K367" s="24">
        <v>1</v>
      </c>
      <c r="L367" s="24" t="s">
        <v>323</v>
      </c>
      <c r="M367" s="24" t="s">
        <v>386</v>
      </c>
      <c r="N367" s="28" t="s">
        <v>325</v>
      </c>
    </row>
    <row r="368" ht="16.5" spans="1:14">
      <c r="A368" s="14">
        <v>6608442965</v>
      </c>
      <c r="B368" s="15" t="s">
        <v>50</v>
      </c>
      <c r="C368" s="24"/>
      <c r="D368" s="25" t="s">
        <v>195</v>
      </c>
      <c r="E368" s="25" t="s">
        <v>548</v>
      </c>
      <c r="F368" s="24" t="s">
        <v>321</v>
      </c>
      <c r="G368" s="26" t="s">
        <v>549</v>
      </c>
      <c r="H368" s="27"/>
      <c r="I368" s="24"/>
      <c r="J368" s="27"/>
      <c r="K368" s="24">
        <v>4</v>
      </c>
      <c r="L368" s="24" t="s">
        <v>323</v>
      </c>
      <c r="M368" s="24" t="s">
        <v>386</v>
      </c>
      <c r="N368" s="28" t="s">
        <v>325</v>
      </c>
    </row>
    <row r="369" ht="16.5" spans="1:14">
      <c r="A369" s="14">
        <v>6608442965</v>
      </c>
      <c r="B369" s="15" t="s">
        <v>50</v>
      </c>
      <c r="C369" s="24"/>
      <c r="D369" s="25" t="s">
        <v>191</v>
      </c>
      <c r="E369" s="25" t="s">
        <v>533</v>
      </c>
      <c r="F369" s="24" t="s">
        <v>321</v>
      </c>
      <c r="G369" s="26" t="s">
        <v>534</v>
      </c>
      <c r="H369" s="27"/>
      <c r="I369" s="24"/>
      <c r="J369" s="27"/>
      <c r="K369" s="24">
        <v>4</v>
      </c>
      <c r="L369" s="24" t="s">
        <v>323</v>
      </c>
      <c r="M369" s="24" t="s">
        <v>386</v>
      </c>
      <c r="N369" s="28" t="s">
        <v>325</v>
      </c>
    </row>
    <row r="370" ht="16.5" spans="1:14">
      <c r="A370" s="14">
        <v>6608442965</v>
      </c>
      <c r="B370" s="15" t="s">
        <v>50</v>
      </c>
      <c r="C370" s="33" t="s">
        <v>553</v>
      </c>
      <c r="D370" s="34" t="s">
        <v>196</v>
      </c>
      <c r="E370" s="26" t="s">
        <v>554</v>
      </c>
      <c r="F370" s="14" t="s">
        <v>321</v>
      </c>
      <c r="G370" s="14" t="s">
        <v>555</v>
      </c>
      <c r="H370" s="14"/>
      <c r="I370" s="14"/>
      <c r="J370" s="14"/>
      <c r="K370" s="33">
        <v>1</v>
      </c>
      <c r="L370" s="26" t="s">
        <v>323</v>
      </c>
      <c r="M370" s="14" t="s">
        <v>556</v>
      </c>
      <c r="N370" s="26" t="s">
        <v>325</v>
      </c>
    </row>
    <row r="371" ht="16.5" spans="1:14">
      <c r="A371" s="14">
        <v>6608442965</v>
      </c>
      <c r="B371" s="15" t="s">
        <v>50</v>
      </c>
      <c r="C371" s="33"/>
      <c r="D371" s="26" t="s">
        <v>197</v>
      </c>
      <c r="E371" s="26" t="s">
        <v>557</v>
      </c>
      <c r="F371" s="14" t="s">
        <v>321</v>
      </c>
      <c r="G371" s="26" t="s">
        <v>558</v>
      </c>
      <c r="H371" s="14"/>
      <c r="I371" s="14"/>
      <c r="J371" s="14"/>
      <c r="K371" s="33">
        <v>15</v>
      </c>
      <c r="L371" s="26" t="s">
        <v>323</v>
      </c>
      <c r="M371" s="14" t="s">
        <v>556</v>
      </c>
      <c r="N371" s="28" t="s">
        <v>325</v>
      </c>
    </row>
    <row r="372" ht="16.5" spans="1:14">
      <c r="A372" s="14">
        <v>6608442965</v>
      </c>
      <c r="B372" s="15" t="s">
        <v>50</v>
      </c>
      <c r="C372" s="33"/>
      <c r="D372" s="26" t="s">
        <v>198</v>
      </c>
      <c r="E372" s="26" t="s">
        <v>559</v>
      </c>
      <c r="F372" s="14" t="s">
        <v>321</v>
      </c>
      <c r="G372" s="26" t="s">
        <v>560</v>
      </c>
      <c r="H372" s="14"/>
      <c r="I372" s="14"/>
      <c r="J372" s="14"/>
      <c r="K372" s="33">
        <v>1</v>
      </c>
      <c r="L372" s="26" t="s">
        <v>323</v>
      </c>
      <c r="M372" s="14" t="s">
        <v>556</v>
      </c>
      <c r="N372" s="28" t="s">
        <v>325</v>
      </c>
    </row>
    <row r="373" ht="16.5" spans="1:14">
      <c r="A373" s="14">
        <v>6608442965</v>
      </c>
      <c r="B373" s="15" t="s">
        <v>50</v>
      </c>
      <c r="C373" s="33"/>
      <c r="D373" s="26" t="s">
        <v>199</v>
      </c>
      <c r="E373" s="26" t="s">
        <v>561</v>
      </c>
      <c r="F373" s="14" t="s">
        <v>321</v>
      </c>
      <c r="G373" s="26" t="s">
        <v>562</v>
      </c>
      <c r="H373" s="14"/>
      <c r="I373" s="14"/>
      <c r="J373" s="14"/>
      <c r="K373" s="33">
        <v>15</v>
      </c>
      <c r="L373" s="26" t="s">
        <v>323</v>
      </c>
      <c r="M373" s="14" t="s">
        <v>556</v>
      </c>
      <c r="N373" s="28" t="s">
        <v>325</v>
      </c>
    </row>
    <row r="374" ht="16.5" spans="1:14">
      <c r="A374" s="14">
        <v>6608442965</v>
      </c>
      <c r="B374" s="15" t="s">
        <v>50</v>
      </c>
      <c r="C374" s="33"/>
      <c r="D374" s="26" t="s">
        <v>200</v>
      </c>
      <c r="E374" s="26" t="s">
        <v>686</v>
      </c>
      <c r="F374" s="14" t="s">
        <v>321</v>
      </c>
      <c r="G374" s="26" t="s">
        <v>564</v>
      </c>
      <c r="H374" s="14"/>
      <c r="I374" s="14"/>
      <c r="J374" s="14"/>
      <c r="K374" s="33">
        <v>1</v>
      </c>
      <c r="L374" s="26" t="s">
        <v>323</v>
      </c>
      <c r="M374" s="14" t="s">
        <v>556</v>
      </c>
      <c r="N374" s="28" t="s">
        <v>325</v>
      </c>
    </row>
    <row r="375" ht="16.5" spans="1:14">
      <c r="A375" s="14">
        <v>6608442965</v>
      </c>
      <c r="B375" s="15" t="s">
        <v>50</v>
      </c>
      <c r="C375" s="33"/>
      <c r="D375" s="26" t="s">
        <v>201</v>
      </c>
      <c r="E375" s="24" t="s">
        <v>687</v>
      </c>
      <c r="F375" s="14" t="s">
        <v>321</v>
      </c>
      <c r="G375" s="26" t="s">
        <v>566</v>
      </c>
      <c r="H375" s="14"/>
      <c r="I375" s="14"/>
      <c r="J375" s="14"/>
      <c r="K375" s="33">
        <v>3</v>
      </c>
      <c r="L375" s="26" t="s">
        <v>323</v>
      </c>
      <c r="M375" s="14" t="s">
        <v>556</v>
      </c>
      <c r="N375" s="28" t="s">
        <v>325</v>
      </c>
    </row>
    <row r="376" ht="16.5" spans="1:14">
      <c r="A376" s="14">
        <v>6608442965</v>
      </c>
      <c r="B376" s="15" t="s">
        <v>50</v>
      </c>
      <c r="C376" s="33"/>
      <c r="D376" s="24" t="s">
        <v>202</v>
      </c>
      <c r="E376" s="24" t="s">
        <v>567</v>
      </c>
      <c r="F376" s="24" t="s">
        <v>321</v>
      </c>
      <c r="G376" s="24" t="s">
        <v>568</v>
      </c>
      <c r="H376" s="24"/>
      <c r="I376" s="24"/>
      <c r="J376" s="24"/>
      <c r="K376" s="24">
        <v>3</v>
      </c>
      <c r="L376" s="24" t="s">
        <v>323</v>
      </c>
      <c r="M376" s="24" t="s">
        <v>386</v>
      </c>
      <c r="N376" s="28" t="s">
        <v>325</v>
      </c>
    </row>
    <row r="377" ht="16.5" spans="1:14">
      <c r="A377" s="14">
        <v>6608442965</v>
      </c>
      <c r="B377" s="15" t="s">
        <v>50</v>
      </c>
      <c r="C377" s="33"/>
      <c r="D377" s="34" t="s">
        <v>203</v>
      </c>
      <c r="E377" s="26" t="s">
        <v>569</v>
      </c>
      <c r="F377" s="14" t="s">
        <v>321</v>
      </c>
      <c r="G377" s="14" t="s">
        <v>570</v>
      </c>
      <c r="H377" s="14"/>
      <c r="I377" s="14"/>
      <c r="J377" s="14"/>
      <c r="K377" s="29">
        <v>1</v>
      </c>
      <c r="L377" s="26" t="s">
        <v>323</v>
      </c>
      <c r="M377" s="14" t="s">
        <v>571</v>
      </c>
      <c r="N377" s="32" t="s">
        <v>325</v>
      </c>
    </row>
    <row r="378" ht="16.5" spans="1:14">
      <c r="A378" s="14">
        <v>6608442965</v>
      </c>
      <c r="B378" s="15" t="s">
        <v>50</v>
      </c>
      <c r="C378" s="39" t="s">
        <v>600</v>
      </c>
      <c r="D378" s="34" t="s">
        <v>259</v>
      </c>
      <c r="E378" s="34" t="s">
        <v>598</v>
      </c>
      <c r="F378" s="14" t="s">
        <v>321</v>
      </c>
      <c r="G378" s="26" t="s">
        <v>599</v>
      </c>
      <c r="H378" s="26"/>
      <c r="I378" s="26"/>
      <c r="J378" s="26"/>
      <c r="K378" s="26">
        <v>1</v>
      </c>
      <c r="L378" s="26" t="s">
        <v>323</v>
      </c>
      <c r="M378" s="26" t="s">
        <v>324</v>
      </c>
      <c r="N378" s="26" t="s">
        <v>325</v>
      </c>
    </row>
    <row r="379" ht="16.5" spans="1:14">
      <c r="A379" s="14">
        <v>6608442965</v>
      </c>
      <c r="B379" s="15" t="s">
        <v>50</v>
      </c>
      <c r="C379" s="39"/>
      <c r="D379" s="34" t="s">
        <v>260</v>
      </c>
      <c r="E379" s="34" t="s">
        <v>576</v>
      </c>
      <c r="F379" s="14" t="s">
        <v>321</v>
      </c>
      <c r="G379" s="26" t="s">
        <v>601</v>
      </c>
      <c r="H379" s="26"/>
      <c r="I379" s="26"/>
      <c r="J379" s="26"/>
      <c r="K379" s="26">
        <v>2</v>
      </c>
      <c r="L379" s="26" t="s">
        <v>323</v>
      </c>
      <c r="M379" s="26" t="s">
        <v>324</v>
      </c>
      <c r="N379" s="26" t="s">
        <v>325</v>
      </c>
    </row>
    <row r="380" ht="16.5" spans="1:14">
      <c r="A380" s="14">
        <v>6608442965</v>
      </c>
      <c r="B380" s="15" t="s">
        <v>50</v>
      </c>
      <c r="C380" s="39"/>
      <c r="D380" s="34" t="s">
        <v>206</v>
      </c>
      <c r="E380" s="34" t="s">
        <v>578</v>
      </c>
      <c r="F380" s="14" t="s">
        <v>321</v>
      </c>
      <c r="G380" s="26" t="s">
        <v>579</v>
      </c>
      <c r="H380" s="26"/>
      <c r="I380" s="26"/>
      <c r="J380" s="26"/>
      <c r="K380" s="26">
        <v>2</v>
      </c>
      <c r="L380" s="26" t="s">
        <v>323</v>
      </c>
      <c r="M380" s="26" t="s">
        <v>324</v>
      </c>
      <c r="N380" s="26" t="s">
        <v>325</v>
      </c>
    </row>
    <row r="381" ht="16.5" spans="1:14">
      <c r="A381" s="14">
        <v>6608442965</v>
      </c>
      <c r="B381" s="15" t="s">
        <v>50</v>
      </c>
      <c r="C381" s="39"/>
      <c r="D381" s="26" t="s">
        <v>207</v>
      </c>
      <c r="E381" s="34" t="s">
        <v>580</v>
      </c>
      <c r="F381" s="14" t="s">
        <v>321</v>
      </c>
      <c r="G381" s="26" t="s">
        <v>581</v>
      </c>
      <c r="H381" s="26"/>
      <c r="I381" s="26"/>
      <c r="J381" s="26"/>
      <c r="K381" s="26">
        <v>2</v>
      </c>
      <c r="L381" s="26" t="s">
        <v>323</v>
      </c>
      <c r="M381" s="26" t="s">
        <v>324</v>
      </c>
      <c r="N381" s="26" t="s">
        <v>325</v>
      </c>
    </row>
    <row r="382" ht="16.5" spans="1:14">
      <c r="A382" s="14">
        <v>6608442965</v>
      </c>
      <c r="B382" s="15" t="s">
        <v>50</v>
      </c>
      <c r="C382" s="39"/>
      <c r="D382" s="26" t="s">
        <v>208</v>
      </c>
      <c r="E382" s="34" t="s">
        <v>582</v>
      </c>
      <c r="F382" s="14" t="s">
        <v>321</v>
      </c>
      <c r="G382" s="26" t="s">
        <v>583</v>
      </c>
      <c r="H382" s="26"/>
      <c r="I382" s="26"/>
      <c r="J382" s="26"/>
      <c r="K382" s="26">
        <v>2</v>
      </c>
      <c r="L382" s="26" t="s">
        <v>323</v>
      </c>
      <c r="M382" s="26" t="s">
        <v>324</v>
      </c>
      <c r="N382" s="26" t="s">
        <v>325</v>
      </c>
    </row>
    <row r="383" ht="16.5" spans="1:14">
      <c r="A383" s="14">
        <v>6608442965</v>
      </c>
      <c r="B383" s="15" t="s">
        <v>50</v>
      </c>
      <c r="C383" s="39"/>
      <c r="D383" s="26" t="s">
        <v>209</v>
      </c>
      <c r="E383" s="34" t="s">
        <v>584</v>
      </c>
      <c r="F383" s="14" t="s">
        <v>321</v>
      </c>
      <c r="G383" s="26" t="s">
        <v>585</v>
      </c>
      <c r="H383" s="26"/>
      <c r="I383" s="26"/>
      <c r="J383" s="26"/>
      <c r="K383" s="26">
        <v>2</v>
      </c>
      <c r="L383" s="26" t="s">
        <v>323</v>
      </c>
      <c r="M383" s="26" t="s">
        <v>324</v>
      </c>
      <c r="N383" s="26" t="s">
        <v>325</v>
      </c>
    </row>
    <row r="384" ht="16.5" spans="1:14">
      <c r="A384" s="14">
        <v>6608442965</v>
      </c>
      <c r="B384" s="15" t="s">
        <v>50</v>
      </c>
      <c r="C384" s="39" t="s">
        <v>586</v>
      </c>
      <c r="D384" s="26" t="s">
        <v>210</v>
      </c>
      <c r="E384" s="26" t="s">
        <v>587</v>
      </c>
      <c r="F384" s="14" t="s">
        <v>321</v>
      </c>
      <c r="G384" s="26" t="s">
        <v>588</v>
      </c>
      <c r="H384" s="26"/>
      <c r="I384" s="26"/>
      <c r="J384" s="26"/>
      <c r="K384" s="26">
        <v>1</v>
      </c>
      <c r="L384" s="26" t="s">
        <v>323</v>
      </c>
      <c r="M384" s="26" t="s">
        <v>324</v>
      </c>
      <c r="N384" s="26" t="s">
        <v>325</v>
      </c>
    </row>
    <row r="385" ht="16.5" spans="1:14">
      <c r="A385" s="14">
        <v>6608442965</v>
      </c>
      <c r="B385" s="15" t="s">
        <v>50</v>
      </c>
      <c r="C385" s="39"/>
      <c r="D385" s="26" t="s">
        <v>211</v>
      </c>
      <c r="E385" s="26" t="s">
        <v>589</v>
      </c>
      <c r="F385" s="14" t="s">
        <v>321</v>
      </c>
      <c r="G385" s="26" t="s">
        <v>590</v>
      </c>
      <c r="H385" s="26"/>
      <c r="I385" s="26"/>
      <c r="J385" s="26"/>
      <c r="K385" s="26">
        <v>2</v>
      </c>
      <c r="L385" s="26" t="s">
        <v>323</v>
      </c>
      <c r="M385" s="26" t="s">
        <v>324</v>
      </c>
      <c r="N385" s="26" t="s">
        <v>325</v>
      </c>
    </row>
    <row r="386" ht="16.5" spans="1:14">
      <c r="A386" s="14">
        <v>6608442965</v>
      </c>
      <c r="B386" s="15" t="s">
        <v>50</v>
      </c>
      <c r="C386" s="39"/>
      <c r="D386" s="26" t="s">
        <v>212</v>
      </c>
      <c r="E386" s="26" t="s">
        <v>591</v>
      </c>
      <c r="F386" s="14" t="s">
        <v>321</v>
      </c>
      <c r="G386" s="26" t="s">
        <v>592</v>
      </c>
      <c r="H386" s="26"/>
      <c r="I386" s="26"/>
      <c r="J386" s="26"/>
      <c r="K386" s="26">
        <v>1</v>
      </c>
      <c r="L386" s="26" t="s">
        <v>323</v>
      </c>
      <c r="M386" s="26" t="s">
        <v>324</v>
      </c>
      <c r="N386" s="26" t="s">
        <v>325</v>
      </c>
    </row>
    <row r="387" ht="16.5" spans="1:14">
      <c r="A387" s="14">
        <v>6608442965</v>
      </c>
      <c r="B387" s="15" t="s">
        <v>50</v>
      </c>
      <c r="C387" s="39"/>
      <c r="D387" s="26" t="s">
        <v>213</v>
      </c>
      <c r="E387" s="26" t="s">
        <v>593</v>
      </c>
      <c r="F387" s="14" t="s">
        <v>321</v>
      </c>
      <c r="G387" s="26" t="s">
        <v>594</v>
      </c>
      <c r="H387" s="26"/>
      <c r="I387" s="26"/>
      <c r="J387" s="26"/>
      <c r="K387" s="26">
        <v>1</v>
      </c>
      <c r="L387" s="26" t="s">
        <v>323</v>
      </c>
      <c r="M387" s="26" t="s">
        <v>324</v>
      </c>
      <c r="N387" s="26" t="s">
        <v>325</v>
      </c>
    </row>
    <row r="388" ht="16.5" spans="1:14">
      <c r="A388" s="14">
        <v>6608442965</v>
      </c>
      <c r="B388" s="15" t="s">
        <v>50</v>
      </c>
      <c r="C388" s="39"/>
      <c r="D388" s="26" t="s">
        <v>214</v>
      </c>
      <c r="E388" s="26" t="s">
        <v>595</v>
      </c>
      <c r="F388" s="14" t="s">
        <v>321</v>
      </c>
      <c r="G388" s="26" t="s">
        <v>596</v>
      </c>
      <c r="H388" s="26"/>
      <c r="I388" s="26"/>
      <c r="J388" s="26"/>
      <c r="K388" s="26">
        <v>1</v>
      </c>
      <c r="L388" s="26" t="s">
        <v>323</v>
      </c>
      <c r="M388" s="26" t="s">
        <v>324</v>
      </c>
      <c r="N388" s="26" t="s">
        <v>325</v>
      </c>
    </row>
    <row r="389" ht="16.5" spans="1:14">
      <c r="A389" s="14">
        <v>6608442965</v>
      </c>
      <c r="B389" s="15" t="s">
        <v>50</v>
      </c>
      <c r="C389" s="26" t="s">
        <v>606</v>
      </c>
      <c r="D389" s="25" t="s">
        <v>215</v>
      </c>
      <c r="E389" s="25" t="s">
        <v>606</v>
      </c>
      <c r="F389" s="40" t="s">
        <v>321</v>
      </c>
      <c r="G389" s="40" t="s">
        <v>607</v>
      </c>
      <c r="H389" s="41"/>
      <c r="I389" s="41"/>
      <c r="J389" s="41"/>
      <c r="K389" s="41">
        <v>1</v>
      </c>
      <c r="L389" s="41" t="s">
        <v>323</v>
      </c>
      <c r="M389" s="29" t="s">
        <v>608</v>
      </c>
      <c r="N389" s="42" t="s">
        <v>61</v>
      </c>
    </row>
    <row r="390" ht="16.5" spans="1:14">
      <c r="A390" s="14">
        <v>6608442965</v>
      </c>
      <c r="B390" s="15" t="s">
        <v>50</v>
      </c>
      <c r="C390" s="29" t="s">
        <v>609</v>
      </c>
      <c r="D390" s="25" t="s">
        <v>216</v>
      </c>
      <c r="E390" s="25" t="s">
        <v>609</v>
      </c>
      <c r="F390" s="40" t="s">
        <v>321</v>
      </c>
      <c r="G390" s="40" t="s">
        <v>610</v>
      </c>
      <c r="H390" s="29"/>
      <c r="I390" s="29"/>
      <c r="J390" s="29"/>
      <c r="K390" s="29">
        <v>1</v>
      </c>
      <c r="L390" s="41" t="s">
        <v>323</v>
      </c>
      <c r="M390" s="29" t="s">
        <v>608</v>
      </c>
      <c r="N390" s="42" t="s">
        <v>61</v>
      </c>
    </row>
    <row r="391" ht="16.5" spans="1:14">
      <c r="A391" s="14">
        <v>6608442965</v>
      </c>
      <c r="B391" s="15" t="s">
        <v>50</v>
      </c>
      <c r="C391" s="43" t="s">
        <v>688</v>
      </c>
      <c r="D391" s="43" t="s">
        <v>217</v>
      </c>
      <c r="E391" s="44" t="s">
        <v>689</v>
      </c>
      <c r="F391" s="43" t="s">
        <v>321</v>
      </c>
      <c r="G391" s="45" t="s">
        <v>690</v>
      </c>
      <c r="H391" s="46"/>
      <c r="I391" s="46"/>
      <c r="J391" s="46"/>
      <c r="K391" s="46">
        <v>2</v>
      </c>
      <c r="L391" s="43" t="s">
        <v>323</v>
      </c>
      <c r="M391" s="43" t="s">
        <v>620</v>
      </c>
      <c r="N391" s="47" t="s">
        <v>61</v>
      </c>
    </row>
    <row r="392" ht="16.5" spans="1:14">
      <c r="A392" s="14">
        <v>6608442965</v>
      </c>
      <c r="B392" s="15" t="s">
        <v>50</v>
      </c>
      <c r="C392" s="46" t="s">
        <v>691</v>
      </c>
      <c r="D392" s="43" t="s">
        <v>218</v>
      </c>
      <c r="E392" s="46" t="s">
        <v>692</v>
      </c>
      <c r="F392" s="43" t="s">
        <v>321</v>
      </c>
      <c r="G392" s="48" t="s">
        <v>693</v>
      </c>
      <c r="H392" s="43"/>
      <c r="I392" s="48"/>
      <c r="J392" s="46"/>
      <c r="K392" s="46">
        <v>1</v>
      </c>
      <c r="L392" s="45" t="s">
        <v>323</v>
      </c>
      <c r="M392" s="43" t="s">
        <v>694</v>
      </c>
      <c r="N392" s="47" t="s">
        <v>61</v>
      </c>
    </row>
    <row r="393" ht="16.5" spans="1:14">
      <c r="A393" s="14">
        <v>6608442965</v>
      </c>
      <c r="B393" s="15" t="s">
        <v>50</v>
      </c>
      <c r="C393" s="29"/>
      <c r="D393" s="49" t="s">
        <v>219</v>
      </c>
      <c r="E393" s="27" t="s">
        <v>695</v>
      </c>
      <c r="F393" s="27" t="s">
        <v>321</v>
      </c>
      <c r="G393" s="26" t="s">
        <v>696</v>
      </c>
      <c r="H393" s="49"/>
      <c r="I393" s="27"/>
      <c r="J393" s="49"/>
      <c r="K393" s="27">
        <v>2.4</v>
      </c>
      <c r="L393" s="27" t="s">
        <v>623</v>
      </c>
      <c r="M393" s="49" t="s">
        <v>650</v>
      </c>
      <c r="N393" s="42" t="s">
        <v>61</v>
      </c>
    </row>
    <row r="394" ht="16.5" spans="1:14">
      <c r="A394" s="14">
        <v>6608442965</v>
      </c>
      <c r="B394" s="15" t="s">
        <v>50</v>
      </c>
      <c r="C394" s="29"/>
      <c r="D394" s="49" t="s">
        <v>220</v>
      </c>
      <c r="E394" s="27" t="s">
        <v>697</v>
      </c>
      <c r="F394" s="27" t="s">
        <v>321</v>
      </c>
      <c r="G394" s="14" t="s">
        <v>698</v>
      </c>
      <c r="H394" s="49"/>
      <c r="I394" s="27"/>
      <c r="J394" s="49"/>
      <c r="K394" s="27">
        <v>2.86</v>
      </c>
      <c r="L394" s="27" t="s">
        <v>623</v>
      </c>
      <c r="M394" s="49" t="s">
        <v>650</v>
      </c>
      <c r="N394" s="42" t="s">
        <v>61</v>
      </c>
    </row>
    <row r="395" ht="16.5" spans="1:14">
      <c r="A395" s="14">
        <v>6608442965</v>
      </c>
      <c r="B395" s="15" t="s">
        <v>50</v>
      </c>
      <c r="C395" s="29"/>
      <c r="D395" s="51" t="s">
        <v>221</v>
      </c>
      <c r="E395" s="52" t="s">
        <v>699</v>
      </c>
      <c r="F395" s="27" t="s">
        <v>321</v>
      </c>
      <c r="G395" s="14" t="s">
        <v>700</v>
      </c>
      <c r="H395" s="49"/>
      <c r="I395" s="27"/>
      <c r="J395" s="49"/>
      <c r="K395" s="27">
        <v>0.26</v>
      </c>
      <c r="L395" s="27" t="s">
        <v>623</v>
      </c>
      <c r="M395" s="49" t="s">
        <v>650</v>
      </c>
      <c r="N395" s="42" t="s">
        <v>61</v>
      </c>
    </row>
    <row r="396" ht="16.5" spans="1:14">
      <c r="A396" s="14">
        <v>6608442965</v>
      </c>
      <c r="B396" s="15" t="s">
        <v>50</v>
      </c>
      <c r="C396" s="53"/>
      <c r="D396" s="51" t="s">
        <v>222</v>
      </c>
      <c r="E396" s="52" t="s">
        <v>701</v>
      </c>
      <c r="F396" s="27" t="s">
        <v>321</v>
      </c>
      <c r="G396" s="14" t="s">
        <v>702</v>
      </c>
      <c r="H396" s="49"/>
      <c r="I396" s="27"/>
      <c r="J396" s="49"/>
      <c r="K396" s="27">
        <v>0.25</v>
      </c>
      <c r="L396" s="27" t="s">
        <v>623</v>
      </c>
      <c r="M396" s="49" t="s">
        <v>650</v>
      </c>
      <c r="N396" s="42" t="s">
        <v>61</v>
      </c>
    </row>
    <row r="397" ht="16.5" spans="1:14">
      <c r="A397" s="14">
        <v>6608442965</v>
      </c>
      <c r="B397" s="15" t="s">
        <v>50</v>
      </c>
      <c r="C397" s="23"/>
      <c r="D397" s="14" t="s">
        <v>223</v>
      </c>
      <c r="E397" s="14" t="s">
        <v>703</v>
      </c>
      <c r="F397" s="14" t="s">
        <v>321</v>
      </c>
      <c r="G397" s="14" t="s">
        <v>704</v>
      </c>
      <c r="H397" s="27"/>
      <c r="I397" s="14"/>
      <c r="J397" s="27"/>
      <c r="K397" s="14">
        <v>0.56</v>
      </c>
      <c r="L397" s="14" t="s">
        <v>623</v>
      </c>
      <c r="M397" s="49" t="s">
        <v>705</v>
      </c>
      <c r="N397" s="42" t="s">
        <v>61</v>
      </c>
    </row>
    <row r="398" ht="16.5" spans="1:14">
      <c r="A398" s="14">
        <v>6608442965</v>
      </c>
      <c r="B398" s="15" t="s">
        <v>50</v>
      </c>
      <c r="C398" s="23"/>
      <c r="D398" s="14" t="s">
        <v>224</v>
      </c>
      <c r="E398" s="14" t="s">
        <v>703</v>
      </c>
      <c r="F398" s="14" t="s">
        <v>321</v>
      </c>
      <c r="G398" s="14" t="s">
        <v>706</v>
      </c>
      <c r="H398" s="27"/>
      <c r="I398" s="14"/>
      <c r="J398" s="27"/>
      <c r="K398" s="14">
        <v>0.51</v>
      </c>
      <c r="L398" s="14" t="s">
        <v>623</v>
      </c>
      <c r="M398" s="49" t="s">
        <v>705</v>
      </c>
      <c r="N398" s="42" t="s">
        <v>61</v>
      </c>
    </row>
    <row r="399" ht="16.5" spans="1:14">
      <c r="A399" s="14">
        <v>6608442965</v>
      </c>
      <c r="B399" s="15" t="s">
        <v>50</v>
      </c>
      <c r="C399" s="23"/>
      <c r="D399" s="14" t="s">
        <v>225</v>
      </c>
      <c r="E399" s="14" t="s">
        <v>703</v>
      </c>
      <c r="F399" s="14" t="s">
        <v>321</v>
      </c>
      <c r="G399" s="14" t="s">
        <v>707</v>
      </c>
      <c r="H399" s="27"/>
      <c r="I399" s="14"/>
      <c r="J399" s="27"/>
      <c r="K399" s="14">
        <v>0.51</v>
      </c>
      <c r="L399" s="14" t="s">
        <v>623</v>
      </c>
      <c r="M399" s="49" t="s">
        <v>705</v>
      </c>
      <c r="N399" s="42" t="s">
        <v>61</v>
      </c>
    </row>
    <row r="400" ht="16.5" spans="1:14">
      <c r="A400" s="14">
        <v>6608442965</v>
      </c>
      <c r="B400" s="15" t="s">
        <v>50</v>
      </c>
      <c r="C400" s="23"/>
      <c r="D400" s="14" t="s">
        <v>226</v>
      </c>
      <c r="E400" s="14" t="s">
        <v>703</v>
      </c>
      <c r="F400" s="14" t="s">
        <v>321</v>
      </c>
      <c r="G400" s="14" t="s">
        <v>708</v>
      </c>
      <c r="H400" s="27"/>
      <c r="I400" s="14"/>
      <c r="J400" s="27"/>
      <c r="K400" s="14">
        <v>0.51</v>
      </c>
      <c r="L400" s="14" t="s">
        <v>623</v>
      </c>
      <c r="M400" s="49" t="s">
        <v>705</v>
      </c>
      <c r="N400" s="42" t="s">
        <v>61</v>
      </c>
    </row>
    <row r="401" ht="16.5" spans="1:14">
      <c r="A401" s="14">
        <v>6608442965</v>
      </c>
      <c r="B401" s="15" t="s">
        <v>50</v>
      </c>
      <c r="C401" s="23"/>
      <c r="D401" s="14" t="s">
        <v>227</v>
      </c>
      <c r="E401" s="14" t="s">
        <v>703</v>
      </c>
      <c r="F401" s="14" t="s">
        <v>321</v>
      </c>
      <c r="G401" s="14" t="s">
        <v>709</v>
      </c>
      <c r="H401" s="27"/>
      <c r="I401" s="14"/>
      <c r="J401" s="27"/>
      <c r="K401" s="14">
        <v>1</v>
      </c>
      <c r="L401" s="14" t="s">
        <v>623</v>
      </c>
      <c r="M401" s="49" t="s">
        <v>705</v>
      </c>
      <c r="N401" s="42" t="s">
        <v>61</v>
      </c>
    </row>
    <row r="402" ht="16.5" spans="1:14">
      <c r="A402" s="14">
        <v>6608442965</v>
      </c>
      <c r="B402" s="15" t="s">
        <v>50</v>
      </c>
      <c r="C402" s="23"/>
      <c r="D402" s="14" t="s">
        <v>228</v>
      </c>
      <c r="E402" s="14" t="s">
        <v>703</v>
      </c>
      <c r="F402" s="14" t="s">
        <v>321</v>
      </c>
      <c r="G402" s="14" t="s">
        <v>710</v>
      </c>
      <c r="H402" s="27"/>
      <c r="I402" s="14"/>
      <c r="J402" s="27"/>
      <c r="K402" s="14">
        <v>0.51</v>
      </c>
      <c r="L402" s="14" t="s">
        <v>623</v>
      </c>
      <c r="M402" s="49" t="s">
        <v>705</v>
      </c>
      <c r="N402" s="42" t="s">
        <v>61</v>
      </c>
    </row>
    <row r="403" ht="16.5" spans="1:14">
      <c r="A403" s="14">
        <v>6608442965</v>
      </c>
      <c r="B403" s="15" t="s">
        <v>50</v>
      </c>
      <c r="C403" s="23"/>
      <c r="D403" s="14" t="s">
        <v>229</v>
      </c>
      <c r="E403" s="14" t="s">
        <v>703</v>
      </c>
      <c r="F403" s="14" t="s">
        <v>321</v>
      </c>
      <c r="G403" s="14" t="s">
        <v>711</v>
      </c>
      <c r="H403" s="27"/>
      <c r="I403" s="14"/>
      <c r="J403" s="27"/>
      <c r="K403" s="14">
        <v>0.56</v>
      </c>
      <c r="L403" s="14" t="s">
        <v>623</v>
      </c>
      <c r="M403" s="49" t="s">
        <v>705</v>
      </c>
      <c r="N403" s="42" t="s">
        <v>61</v>
      </c>
    </row>
    <row r="404" ht="16.5" spans="1:14">
      <c r="A404" s="14">
        <v>6608442965</v>
      </c>
      <c r="B404" s="15" t="s">
        <v>50</v>
      </c>
      <c r="C404" s="23"/>
      <c r="D404" s="14" t="s">
        <v>230</v>
      </c>
      <c r="E404" s="14" t="s">
        <v>703</v>
      </c>
      <c r="F404" s="14" t="s">
        <v>321</v>
      </c>
      <c r="G404" s="14" t="s">
        <v>712</v>
      </c>
      <c r="H404" s="27"/>
      <c r="I404" s="14"/>
      <c r="J404" s="27"/>
      <c r="K404" s="14">
        <v>0.56</v>
      </c>
      <c r="L404" s="14" t="s">
        <v>623</v>
      </c>
      <c r="M404" s="49" t="s">
        <v>705</v>
      </c>
      <c r="N404" s="42" t="s">
        <v>61</v>
      </c>
    </row>
    <row r="405" ht="16.5" spans="1:14">
      <c r="A405" s="14">
        <v>6608442965</v>
      </c>
      <c r="B405" s="15" t="s">
        <v>50</v>
      </c>
      <c r="C405" s="23"/>
      <c r="D405" s="14" t="s">
        <v>231</v>
      </c>
      <c r="E405" s="14" t="s">
        <v>703</v>
      </c>
      <c r="F405" s="14" t="s">
        <v>321</v>
      </c>
      <c r="G405" s="14" t="s">
        <v>713</v>
      </c>
      <c r="H405" s="27"/>
      <c r="I405" s="14"/>
      <c r="J405" s="27"/>
      <c r="K405" s="14">
        <v>0.56</v>
      </c>
      <c r="L405" s="14" t="s">
        <v>623</v>
      </c>
      <c r="M405" s="49" t="s">
        <v>705</v>
      </c>
      <c r="N405" s="42" t="s">
        <v>61</v>
      </c>
    </row>
    <row r="406" ht="16.5" spans="1:14">
      <c r="A406" s="14">
        <v>6608442965</v>
      </c>
      <c r="B406" s="15" t="s">
        <v>50</v>
      </c>
      <c r="C406" s="23"/>
      <c r="D406" s="14" t="s">
        <v>232</v>
      </c>
      <c r="E406" s="14" t="s">
        <v>703</v>
      </c>
      <c r="F406" s="14" t="s">
        <v>321</v>
      </c>
      <c r="G406" s="14" t="s">
        <v>714</v>
      </c>
      <c r="H406" s="27"/>
      <c r="I406" s="14"/>
      <c r="J406" s="27"/>
      <c r="K406" s="14">
        <v>0.56</v>
      </c>
      <c r="L406" s="14" t="s">
        <v>623</v>
      </c>
      <c r="M406" s="49" t="s">
        <v>705</v>
      </c>
      <c r="N406" s="42" t="s">
        <v>61</v>
      </c>
    </row>
    <row r="407" ht="16.5" spans="1:14">
      <c r="A407" s="14">
        <v>6608442965</v>
      </c>
      <c r="B407" s="15" t="s">
        <v>50</v>
      </c>
      <c r="C407" s="23"/>
      <c r="D407" s="14" t="s">
        <v>233</v>
      </c>
      <c r="E407" s="14" t="s">
        <v>703</v>
      </c>
      <c r="F407" s="14" t="s">
        <v>321</v>
      </c>
      <c r="G407" s="14" t="s">
        <v>715</v>
      </c>
      <c r="H407" s="27"/>
      <c r="I407" s="14"/>
      <c r="J407" s="27"/>
      <c r="K407" s="14">
        <v>0.56</v>
      </c>
      <c r="L407" s="14" t="s">
        <v>623</v>
      </c>
      <c r="M407" s="49" t="s">
        <v>705</v>
      </c>
      <c r="N407" s="42" t="s">
        <v>61</v>
      </c>
    </row>
    <row r="408" ht="16.5" spans="1:14">
      <c r="A408" s="14">
        <v>6608442965</v>
      </c>
      <c r="B408" s="15" t="s">
        <v>50</v>
      </c>
      <c r="C408" s="23"/>
      <c r="D408" s="14" t="s">
        <v>234</v>
      </c>
      <c r="E408" s="14" t="s">
        <v>703</v>
      </c>
      <c r="F408" s="14" t="s">
        <v>321</v>
      </c>
      <c r="G408" s="14" t="s">
        <v>716</v>
      </c>
      <c r="H408" s="27"/>
      <c r="I408" s="14"/>
      <c r="J408" s="27"/>
      <c r="K408" s="14">
        <v>0.56</v>
      </c>
      <c r="L408" s="14" t="s">
        <v>623</v>
      </c>
      <c r="M408" s="49" t="s">
        <v>705</v>
      </c>
      <c r="N408" s="42" t="s">
        <v>61</v>
      </c>
    </row>
    <row r="409" ht="16.5" spans="1:14">
      <c r="A409" s="14">
        <v>6608442965</v>
      </c>
      <c r="B409" s="15" t="s">
        <v>50</v>
      </c>
      <c r="C409" s="23"/>
      <c r="D409" s="14" t="s">
        <v>235</v>
      </c>
      <c r="E409" s="14" t="s">
        <v>703</v>
      </c>
      <c r="F409" s="14" t="s">
        <v>321</v>
      </c>
      <c r="G409" s="14" t="s">
        <v>717</v>
      </c>
      <c r="H409" s="27"/>
      <c r="I409" s="14"/>
      <c r="J409" s="27"/>
      <c r="K409" s="14">
        <v>0.56</v>
      </c>
      <c r="L409" s="14" t="s">
        <v>623</v>
      </c>
      <c r="M409" s="49" t="s">
        <v>705</v>
      </c>
      <c r="N409" s="42" t="s">
        <v>61</v>
      </c>
    </row>
    <row r="410" ht="16.5" spans="1:14">
      <c r="A410" s="14">
        <v>6608442965</v>
      </c>
      <c r="B410" s="15" t="s">
        <v>50</v>
      </c>
      <c r="C410" s="23"/>
      <c r="D410" s="14" t="s">
        <v>236</v>
      </c>
      <c r="E410" s="14" t="s">
        <v>703</v>
      </c>
      <c r="F410" s="14" t="s">
        <v>321</v>
      </c>
      <c r="G410" s="14" t="s">
        <v>718</v>
      </c>
      <c r="H410" s="27"/>
      <c r="I410" s="14"/>
      <c r="J410" s="27"/>
      <c r="K410" s="14">
        <v>0.51</v>
      </c>
      <c r="L410" s="14" t="s">
        <v>623</v>
      </c>
      <c r="M410" s="49" t="s">
        <v>705</v>
      </c>
      <c r="N410" s="42" t="s">
        <v>61</v>
      </c>
    </row>
    <row r="411" ht="16.5" spans="1:14">
      <c r="A411" s="14">
        <v>6608442965</v>
      </c>
      <c r="B411" s="15" t="s">
        <v>50</v>
      </c>
      <c r="C411" s="23"/>
      <c r="D411" s="14" t="s">
        <v>237</v>
      </c>
      <c r="E411" s="14" t="s">
        <v>703</v>
      </c>
      <c r="F411" s="14" t="s">
        <v>321</v>
      </c>
      <c r="G411" s="14" t="s">
        <v>719</v>
      </c>
      <c r="H411" s="27"/>
      <c r="I411" s="14"/>
      <c r="J411" s="27"/>
      <c r="K411" s="14">
        <v>0.51</v>
      </c>
      <c r="L411" s="14" t="s">
        <v>623</v>
      </c>
      <c r="M411" s="49" t="s">
        <v>705</v>
      </c>
      <c r="N411" s="42" t="s">
        <v>61</v>
      </c>
    </row>
    <row r="412" ht="16.5" spans="1:14">
      <c r="A412" s="14">
        <v>6608442965</v>
      </c>
      <c r="B412" s="15" t="s">
        <v>50</v>
      </c>
      <c r="C412" s="23"/>
      <c r="D412" s="14" t="s">
        <v>238</v>
      </c>
      <c r="E412" s="14" t="s">
        <v>703</v>
      </c>
      <c r="F412" s="14" t="s">
        <v>321</v>
      </c>
      <c r="G412" s="14" t="s">
        <v>720</v>
      </c>
      <c r="H412" s="27"/>
      <c r="I412" s="14"/>
      <c r="J412" s="27"/>
      <c r="K412" s="14">
        <v>0.51</v>
      </c>
      <c r="L412" s="14" t="s">
        <v>623</v>
      </c>
      <c r="M412" s="49" t="s">
        <v>705</v>
      </c>
      <c r="N412" s="42" t="s">
        <v>61</v>
      </c>
    </row>
    <row r="413" ht="16.5" spans="1:14">
      <c r="A413" s="14">
        <v>6608442965</v>
      </c>
      <c r="B413" s="15" t="s">
        <v>50</v>
      </c>
      <c r="C413" s="24"/>
      <c r="D413" s="27" t="s">
        <v>239</v>
      </c>
      <c r="E413" s="57" t="s">
        <v>721</v>
      </c>
      <c r="F413" s="27" t="s">
        <v>321</v>
      </c>
      <c r="G413" s="58" t="s">
        <v>722</v>
      </c>
      <c r="H413" s="27"/>
      <c r="I413" s="27"/>
      <c r="J413" s="27"/>
      <c r="K413" s="59">
        <v>1.2</v>
      </c>
      <c r="L413" s="58" t="s">
        <v>623</v>
      </c>
      <c r="M413" s="60" t="s">
        <v>627</v>
      </c>
      <c r="N413" s="49" t="s">
        <v>61</v>
      </c>
    </row>
    <row r="414" ht="16.5" spans="1:14">
      <c r="A414" s="14">
        <v>6608442965</v>
      </c>
      <c r="B414" s="15" t="s">
        <v>50</v>
      </c>
      <c r="C414" s="24"/>
      <c r="D414" s="100" t="s">
        <v>240</v>
      </c>
      <c r="E414" s="57" t="s">
        <v>723</v>
      </c>
      <c r="F414" s="27" t="s">
        <v>321</v>
      </c>
      <c r="G414" s="58" t="s">
        <v>724</v>
      </c>
      <c r="H414" s="27"/>
      <c r="I414" s="27"/>
      <c r="J414" s="27"/>
      <c r="K414" s="59">
        <v>1.9</v>
      </c>
      <c r="L414" s="58" t="s">
        <v>623</v>
      </c>
      <c r="M414" s="60" t="s">
        <v>627</v>
      </c>
      <c r="N414" s="49" t="s">
        <v>61</v>
      </c>
    </row>
    <row r="415" ht="16.5" spans="1:14">
      <c r="A415" s="14">
        <v>6608442965</v>
      </c>
      <c r="B415" s="15" t="s">
        <v>50</v>
      </c>
      <c r="C415" s="27"/>
      <c r="D415" s="67" t="s">
        <v>91</v>
      </c>
      <c r="E415" s="67" t="s">
        <v>628</v>
      </c>
      <c r="F415" s="67" t="s">
        <v>321</v>
      </c>
      <c r="G415" s="67" t="s">
        <v>629</v>
      </c>
      <c r="H415" s="67"/>
      <c r="I415" s="67"/>
      <c r="J415" s="67"/>
      <c r="K415" s="67">
        <v>5</v>
      </c>
      <c r="L415" s="67" t="s">
        <v>623</v>
      </c>
      <c r="M415" s="14" t="s">
        <v>630</v>
      </c>
      <c r="N415" s="42" t="s">
        <v>61</v>
      </c>
    </row>
    <row r="416" ht="16.5" spans="1:14">
      <c r="A416" s="14">
        <v>6608442965</v>
      </c>
      <c r="B416" s="15" t="s">
        <v>50</v>
      </c>
      <c r="C416" s="27"/>
      <c r="D416" s="67" t="s">
        <v>241</v>
      </c>
      <c r="E416" s="67" t="s">
        <v>725</v>
      </c>
      <c r="F416" s="67" t="s">
        <v>321</v>
      </c>
      <c r="G416" s="67" t="s">
        <v>726</v>
      </c>
      <c r="H416" s="67"/>
      <c r="I416" s="67"/>
      <c r="J416" s="67"/>
      <c r="K416" s="67">
        <v>1.66</v>
      </c>
      <c r="L416" s="67" t="s">
        <v>623</v>
      </c>
      <c r="M416" s="14" t="s">
        <v>630</v>
      </c>
      <c r="N416" s="28" t="s">
        <v>61</v>
      </c>
    </row>
    <row r="417" ht="16.5" spans="1:14">
      <c r="A417" s="14">
        <v>6608442965</v>
      </c>
      <c r="B417" s="15" t="s">
        <v>50</v>
      </c>
      <c r="C417" s="27"/>
      <c r="D417" s="60" t="s">
        <v>144</v>
      </c>
      <c r="E417" s="60" t="s">
        <v>664</v>
      </c>
      <c r="F417" s="24" t="s">
        <v>321</v>
      </c>
      <c r="G417" s="60" t="s">
        <v>665</v>
      </c>
      <c r="H417" s="60"/>
      <c r="I417" s="60"/>
      <c r="J417" s="69"/>
      <c r="K417" s="69">
        <v>3</v>
      </c>
      <c r="L417" s="69" t="s">
        <v>623</v>
      </c>
      <c r="M417" s="14" t="s">
        <v>666</v>
      </c>
      <c r="N417" s="28" t="s">
        <v>61</v>
      </c>
    </row>
    <row r="418" ht="16.5" spans="1:14">
      <c r="A418" s="14">
        <v>6608442965</v>
      </c>
      <c r="B418" s="15" t="s">
        <v>50</v>
      </c>
      <c r="C418" s="27"/>
      <c r="D418" s="60" t="s">
        <v>242</v>
      </c>
      <c r="E418" s="60" t="s">
        <v>727</v>
      </c>
      <c r="F418" s="24" t="s">
        <v>321</v>
      </c>
      <c r="G418" s="60" t="s">
        <v>728</v>
      </c>
      <c r="H418" s="60"/>
      <c r="I418" s="60"/>
      <c r="J418" s="69"/>
      <c r="K418" s="69">
        <v>1.5</v>
      </c>
      <c r="L418" s="69" t="s">
        <v>623</v>
      </c>
      <c r="M418" s="14" t="s">
        <v>666</v>
      </c>
      <c r="N418" s="28" t="s">
        <v>61</v>
      </c>
    </row>
    <row r="419" ht="16.5" spans="1:14">
      <c r="A419" s="14">
        <v>6608442965</v>
      </c>
      <c r="B419" s="15" t="s">
        <v>50</v>
      </c>
      <c r="C419" s="70"/>
      <c r="D419" s="71" t="s">
        <v>243</v>
      </c>
      <c r="E419" s="72" t="s">
        <v>729</v>
      </c>
      <c r="F419" s="73" t="s">
        <v>321</v>
      </c>
      <c r="G419" s="73" t="s">
        <v>730</v>
      </c>
      <c r="H419" s="73"/>
      <c r="I419" s="73"/>
      <c r="J419" s="73"/>
      <c r="K419" s="73">
        <v>3</v>
      </c>
      <c r="L419" s="58" t="s">
        <v>323</v>
      </c>
      <c r="M419" s="74" t="s">
        <v>731</v>
      </c>
      <c r="N419" s="28" t="s">
        <v>61</v>
      </c>
    </row>
    <row r="420" ht="16.5" spans="1:14">
      <c r="A420" s="14">
        <v>6608442965</v>
      </c>
      <c r="B420" s="15" t="s">
        <v>50</v>
      </c>
      <c r="C420" s="33"/>
      <c r="D420" s="76" t="s">
        <v>244</v>
      </c>
      <c r="E420" s="72" t="s">
        <v>732</v>
      </c>
      <c r="F420" s="14" t="s">
        <v>321</v>
      </c>
      <c r="G420" s="14" t="s">
        <v>733</v>
      </c>
      <c r="H420" s="49"/>
      <c r="I420" s="27"/>
      <c r="J420" s="49"/>
      <c r="K420" s="27">
        <v>1</v>
      </c>
      <c r="L420" s="27" t="s">
        <v>323</v>
      </c>
      <c r="M420" s="77" t="s">
        <v>633</v>
      </c>
      <c r="N420" s="42" t="s">
        <v>61</v>
      </c>
    </row>
    <row r="421" ht="16.5" spans="1:14">
      <c r="A421" s="14">
        <v>6608442965</v>
      </c>
      <c r="B421" s="15" t="s">
        <v>50</v>
      </c>
      <c r="C421" s="29"/>
      <c r="D421" s="68" t="s">
        <v>245</v>
      </c>
      <c r="E421" s="68" t="s">
        <v>634</v>
      </c>
      <c r="F421" s="68" t="s">
        <v>321</v>
      </c>
      <c r="G421" s="68" t="s">
        <v>734</v>
      </c>
      <c r="H421" s="79"/>
      <c r="I421" s="31"/>
      <c r="J421" s="79"/>
      <c r="K421" s="31">
        <v>1</v>
      </c>
      <c r="L421" s="31" t="s">
        <v>323</v>
      </c>
      <c r="M421" s="79" t="s">
        <v>655</v>
      </c>
      <c r="N421" s="42" t="s">
        <v>61</v>
      </c>
    </row>
    <row r="422" ht="16.5" spans="1:14">
      <c r="A422" s="14">
        <v>6608442965</v>
      </c>
      <c r="B422" s="15" t="s">
        <v>50</v>
      </c>
      <c r="C422" s="29"/>
      <c r="D422" s="68" t="s">
        <v>246</v>
      </c>
      <c r="E422" s="68" t="s">
        <v>634</v>
      </c>
      <c r="F422" s="68" t="s">
        <v>321</v>
      </c>
      <c r="G422" s="68" t="s">
        <v>735</v>
      </c>
      <c r="H422" s="79"/>
      <c r="I422" s="31"/>
      <c r="J422" s="79"/>
      <c r="K422" s="31">
        <v>1</v>
      </c>
      <c r="L422" s="31" t="s">
        <v>323</v>
      </c>
      <c r="M422" s="79" t="s">
        <v>655</v>
      </c>
      <c r="N422" s="42" t="s">
        <v>61</v>
      </c>
    </row>
    <row r="423" ht="16.5" spans="1:14">
      <c r="A423" s="14">
        <v>6608442965</v>
      </c>
      <c r="B423" s="15" t="s">
        <v>50</v>
      </c>
      <c r="C423" s="29"/>
      <c r="D423" s="68" t="s">
        <v>247</v>
      </c>
      <c r="E423" s="68" t="s">
        <v>634</v>
      </c>
      <c r="F423" s="68" t="s">
        <v>321</v>
      </c>
      <c r="G423" s="68" t="s">
        <v>736</v>
      </c>
      <c r="H423" s="79"/>
      <c r="I423" s="31"/>
      <c r="J423" s="79"/>
      <c r="K423" s="31">
        <v>1</v>
      </c>
      <c r="L423" s="31" t="s">
        <v>323</v>
      </c>
      <c r="M423" s="79" t="s">
        <v>655</v>
      </c>
      <c r="N423" s="42" t="s">
        <v>61</v>
      </c>
    </row>
    <row r="424" ht="16.5" spans="1:14">
      <c r="A424" s="14">
        <v>6608442965</v>
      </c>
      <c r="B424" s="15" t="s">
        <v>50</v>
      </c>
      <c r="C424" s="29"/>
      <c r="D424" s="68" t="s">
        <v>248</v>
      </c>
      <c r="E424" s="68" t="s">
        <v>634</v>
      </c>
      <c r="F424" s="68" t="s">
        <v>321</v>
      </c>
      <c r="G424" s="68" t="s">
        <v>737</v>
      </c>
      <c r="H424" s="79"/>
      <c r="I424" s="31"/>
      <c r="J424" s="79"/>
      <c r="K424" s="31">
        <v>1</v>
      </c>
      <c r="L424" s="31" t="s">
        <v>323</v>
      </c>
      <c r="M424" s="79" t="s">
        <v>636</v>
      </c>
      <c r="N424" s="42" t="s">
        <v>61</v>
      </c>
    </row>
    <row r="425" ht="16.5" spans="1:14">
      <c r="A425" s="14">
        <v>6608442965</v>
      </c>
      <c r="B425" s="15" t="s">
        <v>50</v>
      </c>
      <c r="C425" s="29"/>
      <c r="D425" s="68" t="s">
        <v>249</v>
      </c>
      <c r="E425" s="68" t="s">
        <v>637</v>
      </c>
      <c r="F425" s="24" t="s">
        <v>321</v>
      </c>
      <c r="G425" s="68" t="s">
        <v>738</v>
      </c>
      <c r="H425" s="79"/>
      <c r="I425" s="31"/>
      <c r="J425" s="79"/>
      <c r="K425" s="31">
        <v>3</v>
      </c>
      <c r="L425" s="31" t="s">
        <v>323</v>
      </c>
      <c r="M425" s="24" t="s">
        <v>571</v>
      </c>
      <c r="N425" s="42" t="s">
        <v>61</v>
      </c>
    </row>
    <row r="426" ht="16.5" spans="1:14">
      <c r="A426" s="14">
        <v>6608442965</v>
      </c>
      <c r="B426" s="15" t="s">
        <v>50</v>
      </c>
      <c r="C426" s="33"/>
      <c r="D426" s="14" t="s">
        <v>250</v>
      </c>
      <c r="E426" s="14" t="s">
        <v>637</v>
      </c>
      <c r="F426" s="24" t="s">
        <v>321</v>
      </c>
      <c r="G426" s="14" t="s">
        <v>739</v>
      </c>
      <c r="H426" s="49"/>
      <c r="I426" s="27"/>
      <c r="J426" s="49"/>
      <c r="K426" s="27">
        <v>1</v>
      </c>
      <c r="L426" s="27" t="s">
        <v>323</v>
      </c>
      <c r="M426" s="24" t="s">
        <v>571</v>
      </c>
      <c r="N426" s="42" t="s">
        <v>61</v>
      </c>
    </row>
    <row r="427" ht="16.5" spans="1:14">
      <c r="A427" s="14">
        <v>6608442965</v>
      </c>
      <c r="B427" s="15" t="s">
        <v>50</v>
      </c>
      <c r="C427" s="33"/>
      <c r="D427" s="14" t="s">
        <v>251</v>
      </c>
      <c r="E427" s="14" t="s">
        <v>637</v>
      </c>
      <c r="F427" s="24" t="s">
        <v>321</v>
      </c>
      <c r="G427" s="14" t="s">
        <v>740</v>
      </c>
      <c r="H427" s="49"/>
      <c r="I427" s="27"/>
      <c r="J427" s="49"/>
      <c r="K427" s="27">
        <v>1</v>
      </c>
      <c r="L427" s="27" t="s">
        <v>323</v>
      </c>
      <c r="M427" s="24" t="s">
        <v>571</v>
      </c>
      <c r="N427" s="42" t="s">
        <v>61</v>
      </c>
    </row>
    <row r="428" ht="16.5" spans="1:14">
      <c r="A428" s="14">
        <v>6608442965</v>
      </c>
      <c r="B428" s="15" t="s">
        <v>50</v>
      </c>
      <c r="C428" s="33"/>
      <c r="D428" s="14" t="s">
        <v>252</v>
      </c>
      <c r="E428" s="14" t="s">
        <v>637</v>
      </c>
      <c r="F428" s="24" t="s">
        <v>321</v>
      </c>
      <c r="G428" s="14" t="s">
        <v>741</v>
      </c>
      <c r="H428" s="49"/>
      <c r="I428" s="27"/>
      <c r="J428" s="49"/>
      <c r="K428" s="27">
        <v>1</v>
      </c>
      <c r="L428" s="27" t="s">
        <v>323</v>
      </c>
      <c r="M428" s="24" t="s">
        <v>571</v>
      </c>
      <c r="N428" s="42" t="s">
        <v>61</v>
      </c>
    </row>
    <row r="429" ht="16.5" spans="1:14">
      <c r="A429" s="14">
        <v>6608442965</v>
      </c>
      <c r="B429" s="15" t="s">
        <v>50</v>
      </c>
      <c r="C429" s="33" t="s">
        <v>742</v>
      </c>
      <c r="D429" s="73" t="s">
        <v>95</v>
      </c>
      <c r="E429" s="73" t="s">
        <v>637</v>
      </c>
      <c r="F429" s="24" t="s">
        <v>321</v>
      </c>
      <c r="G429" s="80" t="s">
        <v>639</v>
      </c>
      <c r="H429" s="81"/>
      <c r="I429" s="81"/>
      <c r="J429" s="81"/>
      <c r="K429" s="82">
        <v>1</v>
      </c>
      <c r="L429" s="83" t="s">
        <v>323</v>
      </c>
      <c r="M429" s="84" t="s">
        <v>571</v>
      </c>
      <c r="N429" s="85" t="s">
        <v>61</v>
      </c>
    </row>
    <row r="430" ht="16.5" spans="1:14">
      <c r="A430" s="14">
        <v>6608442965</v>
      </c>
      <c r="B430" s="15" t="s">
        <v>50</v>
      </c>
      <c r="C430" s="71"/>
      <c r="D430" s="49" t="s">
        <v>170</v>
      </c>
      <c r="E430" s="49" t="s">
        <v>684</v>
      </c>
      <c r="F430" s="24" t="s">
        <v>321</v>
      </c>
      <c r="G430" s="86" t="s">
        <v>685</v>
      </c>
      <c r="H430" s="49"/>
      <c r="I430" s="86"/>
      <c r="J430" s="71"/>
      <c r="K430" s="71">
        <v>3</v>
      </c>
      <c r="L430" s="71" t="s">
        <v>323</v>
      </c>
      <c r="M430" s="71" t="s">
        <v>670</v>
      </c>
      <c r="N430" s="40" t="s">
        <v>61</v>
      </c>
    </row>
    <row r="431" ht="16.5" spans="1:14">
      <c r="A431" s="14">
        <v>6608442965</v>
      </c>
      <c r="B431" s="15" t="s">
        <v>50</v>
      </c>
      <c r="C431" s="33"/>
      <c r="D431" s="49" t="s">
        <v>253</v>
      </c>
      <c r="E431" s="14" t="s">
        <v>743</v>
      </c>
      <c r="F431" s="24" t="s">
        <v>321</v>
      </c>
      <c r="G431" s="14" t="s">
        <v>744</v>
      </c>
      <c r="H431" s="49"/>
      <c r="I431" s="14"/>
      <c r="J431" s="49"/>
      <c r="K431" s="27">
        <v>1</v>
      </c>
      <c r="L431" s="27" t="s">
        <v>323</v>
      </c>
      <c r="M431" s="71" t="s">
        <v>642</v>
      </c>
      <c r="N431" s="42" t="s">
        <v>61</v>
      </c>
    </row>
    <row r="432" ht="16.5" spans="1:14">
      <c r="A432" s="14">
        <v>6608442965</v>
      </c>
      <c r="B432" s="15" t="s">
        <v>50</v>
      </c>
      <c r="C432" s="27"/>
      <c r="D432" s="27" t="s">
        <v>254</v>
      </c>
      <c r="E432" s="14" t="s">
        <v>745</v>
      </c>
      <c r="F432" s="24" t="s">
        <v>321</v>
      </c>
      <c r="G432" s="27" t="s">
        <v>746</v>
      </c>
      <c r="H432" s="27"/>
      <c r="I432" s="27"/>
      <c r="J432" s="27"/>
      <c r="K432" s="27">
        <v>1</v>
      </c>
      <c r="L432" s="27" t="s">
        <v>323</v>
      </c>
      <c r="M432" s="71" t="s">
        <v>670</v>
      </c>
      <c r="N432" s="42" t="s">
        <v>61</v>
      </c>
    </row>
    <row r="433" ht="16.5" spans="1:14">
      <c r="A433" s="14">
        <v>6608442965</v>
      </c>
      <c r="B433" s="15" t="s">
        <v>50</v>
      </c>
      <c r="C433" s="27"/>
      <c r="D433" s="49" t="s">
        <v>255</v>
      </c>
      <c r="E433" s="14" t="s">
        <v>747</v>
      </c>
      <c r="F433" s="24" t="s">
        <v>321</v>
      </c>
      <c r="G433" s="14" t="s">
        <v>748</v>
      </c>
      <c r="H433" s="49"/>
      <c r="I433" s="14"/>
      <c r="J433" s="49"/>
      <c r="K433" s="14">
        <v>1</v>
      </c>
      <c r="L433" s="14" t="s">
        <v>323</v>
      </c>
      <c r="M433" s="71" t="s">
        <v>670</v>
      </c>
      <c r="N433" s="42" t="s">
        <v>61</v>
      </c>
    </row>
    <row r="434" ht="16.5" spans="1:14">
      <c r="A434" s="14">
        <v>6608442965</v>
      </c>
      <c r="B434" s="15" t="s">
        <v>50</v>
      </c>
      <c r="C434" s="27"/>
      <c r="D434" s="27" t="s">
        <v>256</v>
      </c>
      <c r="E434" s="49" t="s">
        <v>673</v>
      </c>
      <c r="F434" s="24" t="s">
        <v>321</v>
      </c>
      <c r="G434" s="14" t="s">
        <v>749</v>
      </c>
      <c r="H434" s="27"/>
      <c r="I434" s="14"/>
      <c r="J434" s="27"/>
      <c r="K434" s="14">
        <v>1</v>
      </c>
      <c r="L434" s="27" t="s">
        <v>323</v>
      </c>
      <c r="M434" s="71" t="s">
        <v>670</v>
      </c>
      <c r="N434" s="42" t="s">
        <v>61</v>
      </c>
    </row>
    <row r="435" ht="16.5" spans="1:14">
      <c r="A435" s="14">
        <v>6608442965</v>
      </c>
      <c r="B435" s="15" t="s">
        <v>50</v>
      </c>
      <c r="C435" s="27"/>
      <c r="D435" s="73" t="s">
        <v>96</v>
      </c>
      <c r="E435" s="73" t="s">
        <v>640</v>
      </c>
      <c r="F435" s="24" t="s">
        <v>321</v>
      </c>
      <c r="G435" s="14" t="s">
        <v>641</v>
      </c>
      <c r="H435" s="73"/>
      <c r="I435" s="14"/>
      <c r="J435" s="73"/>
      <c r="K435" s="82">
        <v>4</v>
      </c>
      <c r="L435" s="88" t="s">
        <v>323</v>
      </c>
      <c r="M435" s="71" t="s">
        <v>642</v>
      </c>
      <c r="N435" s="42" t="s">
        <v>61</v>
      </c>
    </row>
    <row r="436" ht="16.5" spans="1:14">
      <c r="A436" s="14">
        <v>6608442965</v>
      </c>
      <c r="B436" s="15" t="s">
        <v>50</v>
      </c>
      <c r="C436" s="27"/>
      <c r="D436" s="73" t="s">
        <v>257</v>
      </c>
      <c r="E436" s="73" t="s">
        <v>640</v>
      </c>
      <c r="F436" s="24" t="s">
        <v>321</v>
      </c>
      <c r="G436" s="14" t="s">
        <v>750</v>
      </c>
      <c r="H436" s="73"/>
      <c r="I436" s="14"/>
      <c r="J436" s="73"/>
      <c r="K436" s="82">
        <v>4</v>
      </c>
      <c r="L436" s="88" t="s">
        <v>323</v>
      </c>
      <c r="M436" s="71" t="s">
        <v>642</v>
      </c>
      <c r="N436" s="42" t="s">
        <v>61</v>
      </c>
    </row>
    <row r="437" ht="16.5" spans="1:14">
      <c r="A437" s="14">
        <v>6608442965</v>
      </c>
      <c r="B437" s="15" t="s">
        <v>50</v>
      </c>
      <c r="C437" s="27"/>
      <c r="D437" s="73" t="s">
        <v>258</v>
      </c>
      <c r="E437" s="73" t="s">
        <v>751</v>
      </c>
      <c r="F437" s="24" t="s">
        <v>321</v>
      </c>
      <c r="G437" s="14" t="s">
        <v>752</v>
      </c>
      <c r="H437" s="73"/>
      <c r="I437" s="14"/>
      <c r="J437" s="73"/>
      <c r="K437" s="82">
        <v>1</v>
      </c>
      <c r="L437" s="88" t="s">
        <v>323</v>
      </c>
      <c r="M437" s="71" t="s">
        <v>670</v>
      </c>
      <c r="N437" s="42" t="s">
        <v>61</v>
      </c>
    </row>
    <row r="438" ht="16.5" spans="1:14">
      <c r="A438" s="14">
        <v>6608442965</v>
      </c>
      <c r="B438" s="15" t="s">
        <v>50</v>
      </c>
      <c r="C438" s="33"/>
      <c r="D438" s="73" t="s">
        <v>97</v>
      </c>
      <c r="E438" s="73" t="s">
        <v>643</v>
      </c>
      <c r="F438" s="73" t="s">
        <v>321</v>
      </c>
      <c r="G438" s="73">
        <v>70002326</v>
      </c>
      <c r="H438" s="73"/>
      <c r="I438" s="73"/>
      <c r="J438" s="73"/>
      <c r="K438" s="73">
        <v>1</v>
      </c>
      <c r="L438" s="88" t="s">
        <v>323</v>
      </c>
      <c r="M438" s="73" t="s">
        <v>644</v>
      </c>
      <c r="N438" s="14"/>
    </row>
    <row r="439" ht="16.5" spans="1:14">
      <c r="A439" s="14">
        <v>6608507680</v>
      </c>
      <c r="B439" s="15" t="s">
        <v>50</v>
      </c>
      <c r="C439" s="24" t="s">
        <v>491</v>
      </c>
      <c r="D439" s="25" t="s">
        <v>171</v>
      </c>
      <c r="E439" s="25" t="s">
        <v>492</v>
      </c>
      <c r="F439" s="24" t="s">
        <v>321</v>
      </c>
      <c r="G439" s="26" t="s">
        <v>493</v>
      </c>
      <c r="H439" s="27"/>
      <c r="I439" s="24"/>
      <c r="J439" s="27"/>
      <c r="K439" s="24">
        <v>1</v>
      </c>
      <c r="L439" s="24" t="s">
        <v>323</v>
      </c>
      <c r="M439" s="24" t="s">
        <v>386</v>
      </c>
      <c r="N439" s="28" t="s">
        <v>325</v>
      </c>
    </row>
    <row r="440" ht="16.5" spans="1:14">
      <c r="A440" s="14">
        <v>6608507680</v>
      </c>
      <c r="B440" s="15" t="s">
        <v>50</v>
      </c>
      <c r="C440" s="24"/>
      <c r="D440" s="25" t="s">
        <v>172</v>
      </c>
      <c r="E440" s="25" t="s">
        <v>494</v>
      </c>
      <c r="F440" s="24" t="s">
        <v>321</v>
      </c>
      <c r="G440" s="26" t="s">
        <v>495</v>
      </c>
      <c r="H440" s="27"/>
      <c r="I440" s="24"/>
      <c r="J440" s="27"/>
      <c r="K440" s="24">
        <v>1</v>
      </c>
      <c r="L440" s="24" t="s">
        <v>323</v>
      </c>
      <c r="M440" s="24" t="s">
        <v>386</v>
      </c>
      <c r="N440" s="28" t="s">
        <v>325</v>
      </c>
    </row>
    <row r="441" ht="16.5" spans="1:14">
      <c r="A441" s="14">
        <v>6608507680</v>
      </c>
      <c r="B441" s="15" t="s">
        <v>50</v>
      </c>
      <c r="C441" s="24"/>
      <c r="D441" s="25" t="s">
        <v>173</v>
      </c>
      <c r="E441" s="25" t="s">
        <v>496</v>
      </c>
      <c r="F441" s="24" t="s">
        <v>321</v>
      </c>
      <c r="G441" s="26" t="s">
        <v>497</v>
      </c>
      <c r="H441" s="27"/>
      <c r="I441" s="24"/>
      <c r="J441" s="27"/>
      <c r="K441" s="24">
        <v>1</v>
      </c>
      <c r="L441" s="24" t="s">
        <v>323</v>
      </c>
      <c r="M441" s="24" t="s">
        <v>386</v>
      </c>
      <c r="N441" s="28" t="s">
        <v>325</v>
      </c>
    </row>
    <row r="442" ht="16.5" spans="1:14">
      <c r="A442" s="14">
        <v>6608507680</v>
      </c>
      <c r="B442" s="15" t="s">
        <v>50</v>
      </c>
      <c r="C442" s="24"/>
      <c r="D442" s="25" t="s">
        <v>174</v>
      </c>
      <c r="E442" s="25" t="s">
        <v>498</v>
      </c>
      <c r="F442" s="24" t="s">
        <v>321</v>
      </c>
      <c r="G442" s="26" t="s">
        <v>499</v>
      </c>
      <c r="H442" s="27"/>
      <c r="I442" s="24"/>
      <c r="J442" s="27"/>
      <c r="K442" s="24">
        <v>2</v>
      </c>
      <c r="L442" s="24" t="s">
        <v>323</v>
      </c>
      <c r="M442" s="24" t="s">
        <v>386</v>
      </c>
      <c r="N442" s="28" t="s">
        <v>325</v>
      </c>
    </row>
    <row r="443" ht="16.5" spans="1:14">
      <c r="A443" s="14">
        <v>6608507680</v>
      </c>
      <c r="B443" s="15" t="s">
        <v>50</v>
      </c>
      <c r="C443" s="24"/>
      <c r="D443" s="25" t="s">
        <v>175</v>
      </c>
      <c r="E443" s="25" t="s">
        <v>500</v>
      </c>
      <c r="F443" s="24" t="s">
        <v>321</v>
      </c>
      <c r="G443" s="26" t="s">
        <v>501</v>
      </c>
      <c r="H443" s="27"/>
      <c r="I443" s="24"/>
      <c r="J443" s="27"/>
      <c r="K443" s="24">
        <v>1</v>
      </c>
      <c r="L443" s="24" t="s">
        <v>323</v>
      </c>
      <c r="M443" s="24" t="s">
        <v>386</v>
      </c>
      <c r="N443" s="28" t="s">
        <v>325</v>
      </c>
    </row>
    <row r="444" ht="16.5" spans="1:14">
      <c r="A444" s="14">
        <v>6608507680</v>
      </c>
      <c r="B444" s="15" t="s">
        <v>50</v>
      </c>
      <c r="C444" s="24"/>
      <c r="D444" s="25" t="s">
        <v>176</v>
      </c>
      <c r="E444" s="25" t="s">
        <v>502</v>
      </c>
      <c r="F444" s="24" t="s">
        <v>321</v>
      </c>
      <c r="G444" s="26" t="s">
        <v>503</v>
      </c>
      <c r="H444" s="27"/>
      <c r="I444" s="24"/>
      <c r="J444" s="27"/>
      <c r="K444" s="24">
        <v>2</v>
      </c>
      <c r="L444" s="24" t="s">
        <v>323</v>
      </c>
      <c r="M444" s="24" t="s">
        <v>386</v>
      </c>
      <c r="N444" s="28" t="s">
        <v>325</v>
      </c>
    </row>
    <row r="445" ht="16.5" spans="1:14">
      <c r="A445" s="14">
        <v>6608507680</v>
      </c>
      <c r="B445" s="15" t="s">
        <v>50</v>
      </c>
      <c r="C445" s="24"/>
      <c r="D445" s="25" t="s">
        <v>177</v>
      </c>
      <c r="E445" s="25" t="s">
        <v>504</v>
      </c>
      <c r="F445" s="24" t="s">
        <v>321</v>
      </c>
      <c r="G445" s="26" t="s">
        <v>505</v>
      </c>
      <c r="H445" s="27"/>
      <c r="I445" s="24"/>
      <c r="J445" s="27"/>
      <c r="K445" s="24">
        <v>1</v>
      </c>
      <c r="L445" s="24" t="s">
        <v>323</v>
      </c>
      <c r="M445" s="24" t="s">
        <v>386</v>
      </c>
      <c r="N445" s="28" t="s">
        <v>325</v>
      </c>
    </row>
    <row r="446" ht="16.5" spans="1:14">
      <c r="A446" s="14">
        <v>6608507680</v>
      </c>
      <c r="B446" s="15" t="s">
        <v>50</v>
      </c>
      <c r="C446" s="24"/>
      <c r="D446" s="25" t="s">
        <v>178</v>
      </c>
      <c r="E446" s="25" t="s">
        <v>506</v>
      </c>
      <c r="F446" s="24" t="s">
        <v>321</v>
      </c>
      <c r="G446" s="26" t="s">
        <v>507</v>
      </c>
      <c r="H446" s="27"/>
      <c r="I446" s="24"/>
      <c r="J446" s="27"/>
      <c r="K446" s="24">
        <v>1</v>
      </c>
      <c r="L446" s="24" t="s">
        <v>323</v>
      </c>
      <c r="M446" s="24" t="s">
        <v>386</v>
      </c>
      <c r="N446" s="28" t="s">
        <v>325</v>
      </c>
    </row>
    <row r="447" ht="16.5" spans="1:14">
      <c r="A447" s="14">
        <v>6608507680</v>
      </c>
      <c r="B447" s="15" t="s">
        <v>50</v>
      </c>
      <c r="C447" s="24"/>
      <c r="D447" s="25" t="s">
        <v>179</v>
      </c>
      <c r="E447" s="25" t="s">
        <v>508</v>
      </c>
      <c r="F447" s="24" t="s">
        <v>321</v>
      </c>
      <c r="G447" s="26" t="s">
        <v>509</v>
      </c>
      <c r="H447" s="27"/>
      <c r="I447" s="24"/>
      <c r="J447" s="27"/>
      <c r="K447" s="24">
        <v>2</v>
      </c>
      <c r="L447" s="24" t="s">
        <v>323</v>
      </c>
      <c r="M447" s="24" t="s">
        <v>386</v>
      </c>
      <c r="N447" s="28" t="s">
        <v>325</v>
      </c>
    </row>
    <row r="448" ht="16.5" spans="1:14">
      <c r="A448" s="14">
        <v>6608507680</v>
      </c>
      <c r="B448" s="15" t="s">
        <v>50</v>
      </c>
      <c r="C448" s="24"/>
      <c r="D448" s="25" t="s">
        <v>180</v>
      </c>
      <c r="E448" s="25" t="s">
        <v>510</v>
      </c>
      <c r="F448" s="24" t="s">
        <v>321</v>
      </c>
      <c r="G448" s="26" t="s">
        <v>511</v>
      </c>
      <c r="H448" s="27"/>
      <c r="I448" s="24"/>
      <c r="J448" s="27"/>
      <c r="K448" s="24">
        <v>2</v>
      </c>
      <c r="L448" s="24" t="s">
        <v>323</v>
      </c>
      <c r="M448" s="24" t="s">
        <v>386</v>
      </c>
      <c r="N448" s="28" t="s">
        <v>325</v>
      </c>
    </row>
    <row r="449" ht="16.5" spans="1:14">
      <c r="A449" s="14">
        <v>6608507680</v>
      </c>
      <c r="B449" s="15" t="s">
        <v>50</v>
      </c>
      <c r="C449" s="24"/>
      <c r="D449" s="25" t="s">
        <v>181</v>
      </c>
      <c r="E449" s="25" t="s">
        <v>512</v>
      </c>
      <c r="F449" s="24" t="s">
        <v>321</v>
      </c>
      <c r="G449" s="26" t="s">
        <v>513</v>
      </c>
      <c r="H449" s="27"/>
      <c r="I449" s="24"/>
      <c r="J449" s="27"/>
      <c r="K449" s="24">
        <v>1</v>
      </c>
      <c r="L449" s="24" t="s">
        <v>323</v>
      </c>
      <c r="M449" s="24" t="s">
        <v>386</v>
      </c>
      <c r="N449" s="28" t="s">
        <v>325</v>
      </c>
    </row>
    <row r="450" ht="16.5" spans="1:14">
      <c r="A450" s="14">
        <v>6608507680</v>
      </c>
      <c r="B450" s="15" t="s">
        <v>50</v>
      </c>
      <c r="C450" s="24"/>
      <c r="D450" s="25" t="s">
        <v>182</v>
      </c>
      <c r="E450" s="25" t="s">
        <v>514</v>
      </c>
      <c r="F450" s="24" t="s">
        <v>321</v>
      </c>
      <c r="G450" s="26" t="s">
        <v>515</v>
      </c>
      <c r="H450" s="27"/>
      <c r="I450" s="24"/>
      <c r="J450" s="27"/>
      <c r="K450" s="24">
        <v>3</v>
      </c>
      <c r="L450" s="24" t="s">
        <v>323</v>
      </c>
      <c r="M450" s="24" t="s">
        <v>386</v>
      </c>
      <c r="N450" s="28" t="s">
        <v>325</v>
      </c>
    </row>
    <row r="451" ht="16.5" spans="1:14">
      <c r="A451" s="14">
        <v>6608507680</v>
      </c>
      <c r="B451" s="15" t="s">
        <v>50</v>
      </c>
      <c r="C451" s="24"/>
      <c r="D451" s="25" t="s">
        <v>183</v>
      </c>
      <c r="E451" s="25" t="s">
        <v>516</v>
      </c>
      <c r="F451" s="24" t="s">
        <v>321</v>
      </c>
      <c r="G451" s="26" t="s">
        <v>517</v>
      </c>
      <c r="H451" s="27"/>
      <c r="I451" s="24"/>
      <c r="J451" s="27"/>
      <c r="K451" s="24">
        <v>3</v>
      </c>
      <c r="L451" s="24" t="s">
        <v>323</v>
      </c>
      <c r="M451" s="24" t="s">
        <v>386</v>
      </c>
      <c r="N451" s="28" t="s">
        <v>325</v>
      </c>
    </row>
    <row r="452" ht="16.5" spans="1:14">
      <c r="A452" s="14">
        <v>6608507680</v>
      </c>
      <c r="B452" s="15" t="s">
        <v>50</v>
      </c>
      <c r="C452" s="24"/>
      <c r="D452" s="25" t="s">
        <v>184</v>
      </c>
      <c r="E452" s="25" t="s">
        <v>518</v>
      </c>
      <c r="F452" s="24" t="s">
        <v>321</v>
      </c>
      <c r="G452" s="26" t="s">
        <v>519</v>
      </c>
      <c r="H452" s="27"/>
      <c r="I452" s="24"/>
      <c r="J452" s="27"/>
      <c r="K452" s="24">
        <v>1</v>
      </c>
      <c r="L452" s="24" t="s">
        <v>323</v>
      </c>
      <c r="M452" s="24" t="s">
        <v>386</v>
      </c>
      <c r="N452" s="28" t="s">
        <v>325</v>
      </c>
    </row>
    <row r="453" ht="16.5" spans="1:14">
      <c r="A453" s="14">
        <v>6608507680</v>
      </c>
      <c r="B453" s="15" t="s">
        <v>50</v>
      </c>
      <c r="C453" s="24"/>
      <c r="D453" s="25" t="s">
        <v>185</v>
      </c>
      <c r="E453" s="25" t="s">
        <v>520</v>
      </c>
      <c r="F453" s="24" t="s">
        <v>321</v>
      </c>
      <c r="G453" s="26" t="s">
        <v>521</v>
      </c>
      <c r="H453" s="27"/>
      <c r="I453" s="24"/>
      <c r="J453" s="27"/>
      <c r="K453" s="24">
        <v>1</v>
      </c>
      <c r="L453" s="24" t="s">
        <v>323</v>
      </c>
      <c r="M453" s="24" t="s">
        <v>386</v>
      </c>
      <c r="N453" s="28" t="s">
        <v>325</v>
      </c>
    </row>
    <row r="454" ht="16.5" spans="1:14">
      <c r="A454" s="14">
        <v>6608507680</v>
      </c>
      <c r="B454" s="15" t="s">
        <v>50</v>
      </c>
      <c r="C454" s="24"/>
      <c r="D454" s="25" t="s">
        <v>186</v>
      </c>
      <c r="E454" s="25" t="s">
        <v>522</v>
      </c>
      <c r="F454" s="24" t="s">
        <v>321</v>
      </c>
      <c r="G454" s="26" t="s">
        <v>523</v>
      </c>
      <c r="H454" s="27"/>
      <c r="I454" s="24"/>
      <c r="J454" s="27"/>
      <c r="K454" s="24">
        <v>1</v>
      </c>
      <c r="L454" s="24" t="s">
        <v>323</v>
      </c>
      <c r="M454" s="24" t="s">
        <v>386</v>
      </c>
      <c r="N454" s="28" t="s">
        <v>325</v>
      </c>
    </row>
    <row r="455" ht="16.5" spans="1:14">
      <c r="A455" s="14">
        <v>6608507680</v>
      </c>
      <c r="B455" s="15" t="s">
        <v>50</v>
      </c>
      <c r="C455" s="24"/>
      <c r="D455" s="25" t="s">
        <v>187</v>
      </c>
      <c r="E455" s="25" t="s">
        <v>524</v>
      </c>
      <c r="F455" s="24" t="s">
        <v>321</v>
      </c>
      <c r="G455" s="26" t="s">
        <v>525</v>
      </c>
      <c r="H455" s="27"/>
      <c r="I455" s="24"/>
      <c r="J455" s="27"/>
      <c r="K455" s="24">
        <v>6</v>
      </c>
      <c r="L455" s="24" t="s">
        <v>323</v>
      </c>
      <c r="M455" s="24" t="s">
        <v>386</v>
      </c>
      <c r="N455" s="28" t="s">
        <v>325</v>
      </c>
    </row>
    <row r="456" ht="16.5" spans="1:14">
      <c r="A456" s="14">
        <v>6608507680</v>
      </c>
      <c r="B456" s="15" t="s">
        <v>50</v>
      </c>
      <c r="C456" s="24"/>
      <c r="D456" s="25" t="s">
        <v>188</v>
      </c>
      <c r="E456" s="25" t="s">
        <v>526</v>
      </c>
      <c r="F456" s="24" t="s">
        <v>321</v>
      </c>
      <c r="G456" s="26" t="s">
        <v>527</v>
      </c>
      <c r="H456" s="27"/>
      <c r="I456" s="24"/>
      <c r="J456" s="27"/>
      <c r="K456" s="24">
        <v>4</v>
      </c>
      <c r="L456" s="24" t="s">
        <v>323</v>
      </c>
      <c r="M456" s="24" t="s">
        <v>386</v>
      </c>
      <c r="N456" s="28" t="s">
        <v>325</v>
      </c>
    </row>
    <row r="457" ht="16.5" spans="1:14">
      <c r="A457" s="14">
        <v>6608507680</v>
      </c>
      <c r="B457" s="15" t="s">
        <v>50</v>
      </c>
      <c r="C457" s="23" t="s">
        <v>528</v>
      </c>
      <c r="D457" s="30" t="s">
        <v>189</v>
      </c>
      <c r="E457" s="30" t="s">
        <v>529</v>
      </c>
      <c r="F457" s="24" t="s">
        <v>321</v>
      </c>
      <c r="G457" s="26" t="s">
        <v>530</v>
      </c>
      <c r="H457" s="31"/>
      <c r="I457" s="23"/>
      <c r="J457" s="31"/>
      <c r="K457" s="23">
        <v>1</v>
      </c>
      <c r="L457" s="23" t="s">
        <v>323</v>
      </c>
      <c r="M457" s="23" t="s">
        <v>386</v>
      </c>
      <c r="N457" s="32" t="s">
        <v>325</v>
      </c>
    </row>
    <row r="458" ht="16.5" spans="1:14">
      <c r="A458" s="14">
        <v>6608507680</v>
      </c>
      <c r="B458" s="15" t="s">
        <v>50</v>
      </c>
      <c r="C458" s="23"/>
      <c r="D458" s="30" t="s">
        <v>190</v>
      </c>
      <c r="E458" s="30" t="s">
        <v>531</v>
      </c>
      <c r="F458" s="24" t="s">
        <v>321</v>
      </c>
      <c r="G458" s="26" t="s">
        <v>532</v>
      </c>
      <c r="H458" s="31"/>
      <c r="I458" s="23"/>
      <c r="J458" s="31"/>
      <c r="K458" s="23">
        <v>8</v>
      </c>
      <c r="L458" s="23" t="s">
        <v>323</v>
      </c>
      <c r="M458" s="23" t="s">
        <v>386</v>
      </c>
      <c r="N458" s="32" t="s">
        <v>325</v>
      </c>
    </row>
    <row r="459" ht="16.5" spans="1:14">
      <c r="A459" s="14">
        <v>6608507680</v>
      </c>
      <c r="B459" s="15" t="s">
        <v>50</v>
      </c>
      <c r="C459" s="23"/>
      <c r="D459" s="30" t="s">
        <v>191</v>
      </c>
      <c r="E459" s="30" t="s">
        <v>533</v>
      </c>
      <c r="F459" s="24" t="s">
        <v>321</v>
      </c>
      <c r="G459" s="26" t="s">
        <v>534</v>
      </c>
      <c r="H459" s="31"/>
      <c r="I459" s="23"/>
      <c r="J459" s="31"/>
      <c r="K459" s="23">
        <v>8</v>
      </c>
      <c r="L459" s="23" t="s">
        <v>323</v>
      </c>
      <c r="M459" s="23" t="s">
        <v>386</v>
      </c>
      <c r="N459" s="32" t="s">
        <v>325</v>
      </c>
    </row>
    <row r="460" ht="16.5" spans="1:14">
      <c r="A460" s="14">
        <v>6608507680</v>
      </c>
      <c r="B460" s="15" t="s">
        <v>50</v>
      </c>
      <c r="C460" s="23" t="s">
        <v>535</v>
      </c>
      <c r="D460" s="30" t="s">
        <v>192</v>
      </c>
      <c r="E460" s="30" t="s">
        <v>536</v>
      </c>
      <c r="F460" s="24" t="s">
        <v>321</v>
      </c>
      <c r="G460" s="26" t="s">
        <v>537</v>
      </c>
      <c r="H460" s="31"/>
      <c r="I460" s="23"/>
      <c r="J460" s="31"/>
      <c r="K460" s="23">
        <v>1</v>
      </c>
      <c r="L460" s="23" t="s">
        <v>323</v>
      </c>
      <c r="M460" s="23" t="s">
        <v>386</v>
      </c>
      <c r="N460" s="32" t="s">
        <v>325</v>
      </c>
    </row>
    <row r="461" ht="16.5" spans="1:14">
      <c r="A461" s="14">
        <v>6608507680</v>
      </c>
      <c r="B461" s="15" t="s">
        <v>50</v>
      </c>
      <c r="C461" s="23"/>
      <c r="D461" s="30" t="s">
        <v>190</v>
      </c>
      <c r="E461" s="30" t="s">
        <v>531</v>
      </c>
      <c r="F461" s="24" t="s">
        <v>321</v>
      </c>
      <c r="G461" s="26" t="s">
        <v>532</v>
      </c>
      <c r="H461" s="31"/>
      <c r="I461" s="23"/>
      <c r="J461" s="31"/>
      <c r="K461" s="23">
        <v>5</v>
      </c>
      <c r="L461" s="23" t="s">
        <v>323</v>
      </c>
      <c r="M461" s="23" t="s">
        <v>386</v>
      </c>
      <c r="N461" s="32" t="s">
        <v>325</v>
      </c>
    </row>
    <row r="462" ht="16.5" spans="1:14">
      <c r="A462" s="14">
        <v>6608507680</v>
      </c>
      <c r="B462" s="15" t="s">
        <v>50</v>
      </c>
      <c r="C462" s="23"/>
      <c r="D462" s="30" t="s">
        <v>191</v>
      </c>
      <c r="E462" s="30" t="s">
        <v>533</v>
      </c>
      <c r="F462" s="24" t="s">
        <v>321</v>
      </c>
      <c r="G462" s="26" t="s">
        <v>534</v>
      </c>
      <c r="H462" s="31"/>
      <c r="I462" s="23"/>
      <c r="J462" s="31"/>
      <c r="K462" s="23">
        <v>5</v>
      </c>
      <c r="L462" s="23" t="s">
        <v>323</v>
      </c>
      <c r="M462" s="23" t="s">
        <v>386</v>
      </c>
      <c r="N462" s="32" t="s">
        <v>325</v>
      </c>
    </row>
    <row r="463" ht="16.5" spans="1:14">
      <c r="A463" s="14">
        <v>6608507680</v>
      </c>
      <c r="B463" s="15" t="s">
        <v>50</v>
      </c>
      <c r="C463" s="23"/>
      <c r="D463" s="30" t="s">
        <v>193</v>
      </c>
      <c r="E463" s="30" t="s">
        <v>539</v>
      </c>
      <c r="F463" s="24" t="s">
        <v>321</v>
      </c>
      <c r="G463" s="26" t="s">
        <v>540</v>
      </c>
      <c r="H463" s="31"/>
      <c r="I463" s="23"/>
      <c r="J463" s="31"/>
      <c r="K463" s="23">
        <v>1</v>
      </c>
      <c r="L463" s="23" t="s">
        <v>323</v>
      </c>
      <c r="M463" s="23" t="s">
        <v>386</v>
      </c>
      <c r="N463" s="32" t="s">
        <v>325</v>
      </c>
    </row>
    <row r="464" ht="16.5" spans="1:14">
      <c r="A464" s="14">
        <v>6608507680</v>
      </c>
      <c r="B464" s="15" t="s">
        <v>50</v>
      </c>
      <c r="C464" s="23" t="s">
        <v>541</v>
      </c>
      <c r="D464" s="25" t="s">
        <v>194</v>
      </c>
      <c r="E464" s="25" t="s">
        <v>542</v>
      </c>
      <c r="F464" s="24" t="s">
        <v>321</v>
      </c>
      <c r="G464" s="26" t="s">
        <v>543</v>
      </c>
      <c r="H464" s="27"/>
      <c r="I464" s="24"/>
      <c r="J464" s="27"/>
      <c r="K464" s="23">
        <v>1</v>
      </c>
      <c r="L464" s="23" t="s">
        <v>323</v>
      </c>
      <c r="M464" s="23" t="s">
        <v>386</v>
      </c>
      <c r="N464" s="32" t="s">
        <v>325</v>
      </c>
    </row>
    <row r="465" ht="16.5" spans="1:14">
      <c r="A465" s="14">
        <v>6608507680</v>
      </c>
      <c r="B465" s="15" t="s">
        <v>50</v>
      </c>
      <c r="C465" s="23"/>
      <c r="D465" s="25" t="s">
        <v>195</v>
      </c>
      <c r="E465" s="25" t="s">
        <v>548</v>
      </c>
      <c r="F465" s="24" t="s">
        <v>321</v>
      </c>
      <c r="G465" s="26" t="s">
        <v>549</v>
      </c>
      <c r="H465" s="27"/>
      <c r="I465" s="24"/>
      <c r="J465" s="27"/>
      <c r="K465" s="23">
        <v>4</v>
      </c>
      <c r="L465" s="23" t="s">
        <v>323</v>
      </c>
      <c r="M465" s="23" t="s">
        <v>386</v>
      </c>
      <c r="N465" s="32" t="s">
        <v>325</v>
      </c>
    </row>
    <row r="466" ht="16.5" spans="1:14">
      <c r="A466" s="14">
        <v>6608507680</v>
      </c>
      <c r="B466" s="15" t="s">
        <v>50</v>
      </c>
      <c r="C466" s="23"/>
      <c r="D466" s="30" t="s">
        <v>191</v>
      </c>
      <c r="E466" s="30" t="s">
        <v>533</v>
      </c>
      <c r="F466" s="24" t="s">
        <v>321</v>
      </c>
      <c r="G466" s="26" t="s">
        <v>534</v>
      </c>
      <c r="H466" s="31"/>
      <c r="I466" s="23"/>
      <c r="J466" s="31"/>
      <c r="K466" s="23">
        <v>4</v>
      </c>
      <c r="L466" s="23" t="s">
        <v>323</v>
      </c>
      <c r="M466" s="23" t="s">
        <v>386</v>
      </c>
      <c r="N466" s="32" t="s">
        <v>325</v>
      </c>
    </row>
    <row r="467" ht="16.5" spans="1:14">
      <c r="A467" s="14">
        <v>6608507680</v>
      </c>
      <c r="B467" s="15" t="s">
        <v>50</v>
      </c>
      <c r="C467" s="33" t="s">
        <v>553</v>
      </c>
      <c r="D467" s="34" t="s">
        <v>196</v>
      </c>
      <c r="E467" s="26" t="s">
        <v>554</v>
      </c>
      <c r="F467" s="14" t="s">
        <v>321</v>
      </c>
      <c r="G467" s="14" t="s">
        <v>555</v>
      </c>
      <c r="H467" s="14"/>
      <c r="I467" s="14"/>
      <c r="J467" s="14"/>
      <c r="K467" s="33">
        <v>1</v>
      </c>
      <c r="L467" s="26" t="s">
        <v>323</v>
      </c>
      <c r="M467" s="14" t="s">
        <v>556</v>
      </c>
      <c r="N467" s="26" t="s">
        <v>325</v>
      </c>
    </row>
    <row r="468" ht="16.5" spans="1:14">
      <c r="A468" s="14">
        <v>6608507680</v>
      </c>
      <c r="B468" s="15" t="s">
        <v>50</v>
      </c>
      <c r="C468" s="33"/>
      <c r="D468" s="26" t="s">
        <v>197</v>
      </c>
      <c r="E468" s="26" t="s">
        <v>557</v>
      </c>
      <c r="F468" s="14" t="s">
        <v>321</v>
      </c>
      <c r="G468" s="26" t="s">
        <v>558</v>
      </c>
      <c r="H468" s="14"/>
      <c r="I468" s="14"/>
      <c r="J468" s="14"/>
      <c r="K468" s="33">
        <v>15</v>
      </c>
      <c r="L468" s="26" t="s">
        <v>323</v>
      </c>
      <c r="M468" s="14" t="s">
        <v>556</v>
      </c>
      <c r="N468" s="28" t="s">
        <v>325</v>
      </c>
    </row>
    <row r="469" ht="16.5" spans="1:14">
      <c r="A469" s="14">
        <v>6608507680</v>
      </c>
      <c r="B469" s="15" t="s">
        <v>50</v>
      </c>
      <c r="C469" s="33"/>
      <c r="D469" s="26" t="s">
        <v>198</v>
      </c>
      <c r="E469" s="26" t="s">
        <v>559</v>
      </c>
      <c r="F469" s="14" t="s">
        <v>321</v>
      </c>
      <c r="G469" s="26" t="s">
        <v>560</v>
      </c>
      <c r="H469" s="14"/>
      <c r="I469" s="14"/>
      <c r="J469" s="14"/>
      <c r="K469" s="33">
        <v>1</v>
      </c>
      <c r="L469" s="26" t="s">
        <v>323</v>
      </c>
      <c r="M469" s="14" t="s">
        <v>556</v>
      </c>
      <c r="N469" s="28" t="s">
        <v>325</v>
      </c>
    </row>
    <row r="470" ht="16.5" spans="1:14">
      <c r="A470" s="14">
        <v>6608507680</v>
      </c>
      <c r="B470" s="15" t="s">
        <v>50</v>
      </c>
      <c r="C470" s="33"/>
      <c r="D470" s="26" t="s">
        <v>199</v>
      </c>
      <c r="E470" s="26" t="s">
        <v>561</v>
      </c>
      <c r="F470" s="14" t="s">
        <v>321</v>
      </c>
      <c r="G470" s="26" t="s">
        <v>562</v>
      </c>
      <c r="H470" s="14"/>
      <c r="I470" s="14"/>
      <c r="J470" s="14"/>
      <c r="K470" s="33">
        <v>15</v>
      </c>
      <c r="L470" s="26" t="s">
        <v>323</v>
      </c>
      <c r="M470" s="14" t="s">
        <v>556</v>
      </c>
      <c r="N470" s="28" t="s">
        <v>325</v>
      </c>
    </row>
    <row r="471" ht="16.5" spans="1:14">
      <c r="A471" s="14">
        <v>6608507680</v>
      </c>
      <c r="B471" s="15" t="s">
        <v>50</v>
      </c>
      <c r="C471" s="33"/>
      <c r="D471" s="26" t="s">
        <v>200</v>
      </c>
      <c r="E471" s="26" t="s">
        <v>686</v>
      </c>
      <c r="F471" s="14" t="s">
        <v>321</v>
      </c>
      <c r="G471" s="26" t="s">
        <v>564</v>
      </c>
      <c r="H471" s="14"/>
      <c r="I471" s="14"/>
      <c r="J471" s="14"/>
      <c r="K471" s="33">
        <v>1</v>
      </c>
      <c r="L471" s="26" t="s">
        <v>323</v>
      </c>
      <c r="M471" s="14" t="s">
        <v>556</v>
      </c>
      <c r="N471" s="28" t="s">
        <v>325</v>
      </c>
    </row>
    <row r="472" ht="16.5" spans="1:14">
      <c r="A472" s="14">
        <v>6608507680</v>
      </c>
      <c r="B472" s="15" t="s">
        <v>50</v>
      </c>
      <c r="C472" s="33"/>
      <c r="D472" s="26" t="s">
        <v>201</v>
      </c>
      <c r="E472" s="24" t="s">
        <v>687</v>
      </c>
      <c r="F472" s="14" t="s">
        <v>321</v>
      </c>
      <c r="G472" s="26" t="s">
        <v>566</v>
      </c>
      <c r="H472" s="14"/>
      <c r="I472" s="14"/>
      <c r="J472" s="14"/>
      <c r="K472" s="33">
        <v>3</v>
      </c>
      <c r="L472" s="26" t="s">
        <v>323</v>
      </c>
      <c r="M472" s="14" t="s">
        <v>556</v>
      </c>
      <c r="N472" s="28" t="s">
        <v>325</v>
      </c>
    </row>
    <row r="473" ht="16.5" spans="1:14">
      <c r="A473" s="14">
        <v>6608507680</v>
      </c>
      <c r="B473" s="15" t="s">
        <v>50</v>
      </c>
      <c r="C473" s="33"/>
      <c r="D473" s="24" t="s">
        <v>202</v>
      </c>
      <c r="E473" s="24" t="s">
        <v>567</v>
      </c>
      <c r="F473" s="24" t="s">
        <v>321</v>
      </c>
      <c r="G473" s="24" t="s">
        <v>568</v>
      </c>
      <c r="H473" s="24"/>
      <c r="I473" s="24"/>
      <c r="J473" s="24"/>
      <c r="K473" s="24">
        <v>3</v>
      </c>
      <c r="L473" s="24" t="s">
        <v>323</v>
      </c>
      <c r="M473" s="24" t="s">
        <v>386</v>
      </c>
      <c r="N473" s="28" t="s">
        <v>325</v>
      </c>
    </row>
    <row r="474" ht="16.5" spans="1:14">
      <c r="A474" s="14">
        <v>6608507680</v>
      </c>
      <c r="B474" s="15" t="s">
        <v>50</v>
      </c>
      <c r="C474" s="33"/>
      <c r="D474" s="34" t="s">
        <v>203</v>
      </c>
      <c r="E474" s="26" t="s">
        <v>569</v>
      </c>
      <c r="F474" s="14" t="s">
        <v>321</v>
      </c>
      <c r="G474" s="14" t="s">
        <v>570</v>
      </c>
      <c r="H474" s="14"/>
      <c r="I474" s="14"/>
      <c r="J474" s="14"/>
      <c r="K474" s="29">
        <v>1</v>
      </c>
      <c r="L474" s="26" t="s">
        <v>323</v>
      </c>
      <c r="M474" s="14" t="s">
        <v>571</v>
      </c>
      <c r="N474" s="32" t="s">
        <v>325</v>
      </c>
    </row>
    <row r="475" ht="16.5" spans="1:14">
      <c r="A475" s="14">
        <v>6608507680</v>
      </c>
      <c r="B475" s="15" t="s">
        <v>50</v>
      </c>
      <c r="C475" s="35" t="s">
        <v>575</v>
      </c>
      <c r="D475" s="34" t="s">
        <v>204</v>
      </c>
      <c r="E475" s="34" t="s">
        <v>573</v>
      </c>
      <c r="F475" s="14" t="s">
        <v>321</v>
      </c>
      <c r="G475" s="26" t="s">
        <v>574</v>
      </c>
      <c r="H475" s="26"/>
      <c r="I475" s="26"/>
      <c r="J475" s="26"/>
      <c r="K475" s="26">
        <v>1</v>
      </c>
      <c r="L475" s="26" t="s">
        <v>323</v>
      </c>
      <c r="M475" s="26" t="s">
        <v>324</v>
      </c>
      <c r="N475" s="26" t="s">
        <v>325</v>
      </c>
    </row>
    <row r="476" ht="16.5" spans="1:14">
      <c r="A476" s="14">
        <v>6608507680</v>
      </c>
      <c r="B476" s="15" t="s">
        <v>50</v>
      </c>
      <c r="C476" s="37"/>
      <c r="D476" s="38" t="s">
        <v>205</v>
      </c>
      <c r="E476" s="34" t="s">
        <v>576</v>
      </c>
      <c r="F476" s="14" t="s">
        <v>321</v>
      </c>
      <c r="G476" s="26" t="s">
        <v>577</v>
      </c>
      <c r="H476" s="26"/>
      <c r="I476" s="26"/>
      <c r="J476" s="26"/>
      <c r="K476" s="26">
        <v>2</v>
      </c>
      <c r="L476" s="26" t="s">
        <v>323</v>
      </c>
      <c r="M476" s="26" t="s">
        <v>324</v>
      </c>
      <c r="N476" s="26" t="s">
        <v>325</v>
      </c>
    </row>
    <row r="477" ht="16.5" spans="1:14">
      <c r="A477" s="14">
        <v>6608507680</v>
      </c>
      <c r="B477" s="15" t="s">
        <v>50</v>
      </c>
      <c r="C477" s="37"/>
      <c r="D477" s="34" t="s">
        <v>206</v>
      </c>
      <c r="E477" s="34" t="s">
        <v>578</v>
      </c>
      <c r="F477" s="14" t="s">
        <v>321</v>
      </c>
      <c r="G477" s="26" t="s">
        <v>579</v>
      </c>
      <c r="H477" s="26"/>
      <c r="I477" s="26"/>
      <c r="J477" s="26"/>
      <c r="K477" s="26">
        <v>2</v>
      </c>
      <c r="L477" s="26" t="s">
        <v>323</v>
      </c>
      <c r="M477" s="26" t="s">
        <v>324</v>
      </c>
      <c r="N477" s="26" t="s">
        <v>325</v>
      </c>
    </row>
    <row r="478" ht="16.5" spans="1:14">
      <c r="A478" s="14">
        <v>6608507680</v>
      </c>
      <c r="B478" s="15" t="s">
        <v>50</v>
      </c>
      <c r="C478" s="37"/>
      <c r="D478" s="26" t="s">
        <v>207</v>
      </c>
      <c r="E478" s="34" t="s">
        <v>580</v>
      </c>
      <c r="F478" s="14" t="s">
        <v>321</v>
      </c>
      <c r="G478" s="26" t="s">
        <v>581</v>
      </c>
      <c r="H478" s="26"/>
      <c r="I478" s="26"/>
      <c r="J478" s="26"/>
      <c r="K478" s="26">
        <v>2</v>
      </c>
      <c r="L478" s="26" t="s">
        <v>323</v>
      </c>
      <c r="M478" s="26" t="s">
        <v>324</v>
      </c>
      <c r="N478" s="26" t="s">
        <v>325</v>
      </c>
    </row>
    <row r="479" ht="16.5" spans="1:14">
      <c r="A479" s="14">
        <v>6608507680</v>
      </c>
      <c r="B479" s="15" t="s">
        <v>50</v>
      </c>
      <c r="C479" s="37"/>
      <c r="D479" s="26" t="s">
        <v>208</v>
      </c>
      <c r="E479" s="34" t="s">
        <v>582</v>
      </c>
      <c r="F479" s="14" t="s">
        <v>321</v>
      </c>
      <c r="G479" s="26" t="s">
        <v>583</v>
      </c>
      <c r="H479" s="26"/>
      <c r="I479" s="26"/>
      <c r="J479" s="26"/>
      <c r="K479" s="26">
        <v>2</v>
      </c>
      <c r="L479" s="26" t="s">
        <v>323</v>
      </c>
      <c r="M479" s="26" t="s">
        <v>324</v>
      </c>
      <c r="N479" s="26" t="s">
        <v>325</v>
      </c>
    </row>
    <row r="480" ht="16.5" spans="1:14">
      <c r="A480" s="14">
        <v>6608507680</v>
      </c>
      <c r="B480" s="15" t="s">
        <v>50</v>
      </c>
      <c r="C480" s="37"/>
      <c r="D480" s="26" t="s">
        <v>209</v>
      </c>
      <c r="E480" s="34" t="s">
        <v>584</v>
      </c>
      <c r="F480" s="14" t="s">
        <v>321</v>
      </c>
      <c r="G480" s="26" t="s">
        <v>585</v>
      </c>
      <c r="H480" s="26"/>
      <c r="I480" s="26"/>
      <c r="J480" s="26"/>
      <c r="K480" s="26">
        <v>2</v>
      </c>
      <c r="L480" s="26" t="s">
        <v>323</v>
      </c>
      <c r="M480" s="26" t="s">
        <v>324</v>
      </c>
      <c r="N480" s="26" t="s">
        <v>325</v>
      </c>
    </row>
    <row r="481" ht="16.5" spans="1:14">
      <c r="A481" s="14">
        <v>6608507680</v>
      </c>
      <c r="B481" s="15" t="s">
        <v>50</v>
      </c>
      <c r="C481" s="39" t="s">
        <v>586</v>
      </c>
      <c r="D481" s="26" t="s">
        <v>210</v>
      </c>
      <c r="E481" s="26" t="s">
        <v>587</v>
      </c>
      <c r="F481" s="14" t="s">
        <v>321</v>
      </c>
      <c r="G481" s="26" t="s">
        <v>588</v>
      </c>
      <c r="H481" s="26"/>
      <c r="I481" s="26"/>
      <c r="J481" s="26"/>
      <c r="K481" s="26">
        <v>1</v>
      </c>
      <c r="L481" s="26" t="s">
        <v>323</v>
      </c>
      <c r="M481" s="26" t="s">
        <v>324</v>
      </c>
      <c r="N481" s="26" t="s">
        <v>325</v>
      </c>
    </row>
    <row r="482" ht="16.5" spans="1:14">
      <c r="A482" s="14">
        <v>6608507680</v>
      </c>
      <c r="B482" s="15" t="s">
        <v>50</v>
      </c>
      <c r="C482" s="39"/>
      <c r="D482" s="26" t="s">
        <v>211</v>
      </c>
      <c r="E482" s="26" t="s">
        <v>589</v>
      </c>
      <c r="F482" s="14" t="s">
        <v>321</v>
      </c>
      <c r="G482" s="26" t="s">
        <v>590</v>
      </c>
      <c r="H482" s="26"/>
      <c r="I482" s="26"/>
      <c r="J482" s="26"/>
      <c r="K482" s="26">
        <v>2</v>
      </c>
      <c r="L482" s="26" t="s">
        <v>323</v>
      </c>
      <c r="M482" s="26" t="s">
        <v>324</v>
      </c>
      <c r="N482" s="26" t="s">
        <v>325</v>
      </c>
    </row>
    <row r="483" ht="16.5" spans="1:14">
      <c r="A483" s="14">
        <v>6608507680</v>
      </c>
      <c r="B483" s="15" t="s">
        <v>50</v>
      </c>
      <c r="C483" s="39"/>
      <c r="D483" s="26" t="s">
        <v>212</v>
      </c>
      <c r="E483" s="26" t="s">
        <v>591</v>
      </c>
      <c r="F483" s="14" t="s">
        <v>321</v>
      </c>
      <c r="G483" s="26" t="s">
        <v>592</v>
      </c>
      <c r="H483" s="26"/>
      <c r="I483" s="26"/>
      <c r="J483" s="26"/>
      <c r="K483" s="26">
        <v>1</v>
      </c>
      <c r="L483" s="26" t="s">
        <v>323</v>
      </c>
      <c r="M483" s="26" t="s">
        <v>324</v>
      </c>
      <c r="N483" s="26" t="s">
        <v>325</v>
      </c>
    </row>
    <row r="484" ht="16.5" spans="1:14">
      <c r="A484" s="14">
        <v>6608507680</v>
      </c>
      <c r="B484" s="15" t="s">
        <v>50</v>
      </c>
      <c r="C484" s="39"/>
      <c r="D484" s="26" t="s">
        <v>213</v>
      </c>
      <c r="E484" s="26" t="s">
        <v>593</v>
      </c>
      <c r="F484" s="14" t="s">
        <v>321</v>
      </c>
      <c r="G484" s="26" t="s">
        <v>594</v>
      </c>
      <c r="H484" s="26"/>
      <c r="I484" s="26"/>
      <c r="J484" s="26"/>
      <c r="K484" s="26">
        <v>1</v>
      </c>
      <c r="L484" s="26" t="s">
        <v>323</v>
      </c>
      <c r="M484" s="26" t="s">
        <v>324</v>
      </c>
      <c r="N484" s="26" t="s">
        <v>325</v>
      </c>
    </row>
    <row r="485" ht="16.5" spans="1:14">
      <c r="A485" s="14">
        <v>6608507680</v>
      </c>
      <c r="B485" s="15" t="s">
        <v>50</v>
      </c>
      <c r="C485" s="39"/>
      <c r="D485" s="26" t="s">
        <v>214</v>
      </c>
      <c r="E485" s="26" t="s">
        <v>595</v>
      </c>
      <c r="F485" s="14" t="s">
        <v>321</v>
      </c>
      <c r="G485" s="26" t="s">
        <v>596</v>
      </c>
      <c r="H485" s="26"/>
      <c r="I485" s="26"/>
      <c r="J485" s="26"/>
      <c r="K485" s="26">
        <v>1</v>
      </c>
      <c r="L485" s="26" t="s">
        <v>323</v>
      </c>
      <c r="M485" s="26" t="s">
        <v>324</v>
      </c>
      <c r="N485" s="26" t="s">
        <v>325</v>
      </c>
    </row>
    <row r="486" ht="16.5" spans="1:14">
      <c r="A486" s="14">
        <v>6608507680</v>
      </c>
      <c r="B486" s="15" t="s">
        <v>50</v>
      </c>
      <c r="C486" s="26" t="s">
        <v>606</v>
      </c>
      <c r="D486" s="25" t="s">
        <v>215</v>
      </c>
      <c r="E486" s="25" t="s">
        <v>606</v>
      </c>
      <c r="F486" s="40" t="s">
        <v>321</v>
      </c>
      <c r="G486" s="40" t="s">
        <v>607</v>
      </c>
      <c r="H486" s="41"/>
      <c r="I486" s="41"/>
      <c r="J486" s="41"/>
      <c r="K486" s="41">
        <v>1</v>
      </c>
      <c r="L486" s="41" t="s">
        <v>323</v>
      </c>
      <c r="M486" s="36" t="s">
        <v>608</v>
      </c>
      <c r="N486" s="42" t="s">
        <v>61</v>
      </c>
    </row>
    <row r="487" ht="16.5" spans="1:14">
      <c r="A487" s="14">
        <v>6608507680</v>
      </c>
      <c r="B487" s="15" t="s">
        <v>50</v>
      </c>
      <c r="C487" s="29" t="s">
        <v>609</v>
      </c>
      <c r="D487" s="25" t="s">
        <v>216</v>
      </c>
      <c r="E487" s="25" t="s">
        <v>609</v>
      </c>
      <c r="F487" s="40" t="s">
        <v>321</v>
      </c>
      <c r="G487" s="40" t="s">
        <v>610</v>
      </c>
      <c r="H487" s="36"/>
      <c r="I487" s="36"/>
      <c r="J487" s="36"/>
      <c r="K487" s="36">
        <v>1</v>
      </c>
      <c r="L487" s="41" t="s">
        <v>323</v>
      </c>
      <c r="M487" s="36" t="s">
        <v>608</v>
      </c>
      <c r="N487" s="42" t="s">
        <v>61</v>
      </c>
    </row>
    <row r="488" ht="16.5" spans="1:14">
      <c r="A488" s="14">
        <v>6608507680</v>
      </c>
      <c r="B488" s="15" t="s">
        <v>50</v>
      </c>
      <c r="C488" s="43" t="s">
        <v>688</v>
      </c>
      <c r="D488" s="43" t="s">
        <v>217</v>
      </c>
      <c r="E488" s="44" t="s">
        <v>689</v>
      </c>
      <c r="F488" s="43" t="s">
        <v>321</v>
      </c>
      <c r="G488" s="45" t="s">
        <v>690</v>
      </c>
      <c r="H488" s="46"/>
      <c r="I488" s="46"/>
      <c r="J488" s="46"/>
      <c r="K488" s="46">
        <v>2</v>
      </c>
      <c r="L488" s="43" t="s">
        <v>323</v>
      </c>
      <c r="M488" s="43" t="s">
        <v>620</v>
      </c>
      <c r="N488" s="47" t="s">
        <v>61</v>
      </c>
    </row>
    <row r="489" ht="16.5" spans="1:14">
      <c r="A489" s="14">
        <v>6608507680</v>
      </c>
      <c r="B489" s="15" t="s">
        <v>50</v>
      </c>
      <c r="C489" s="46" t="s">
        <v>691</v>
      </c>
      <c r="D489" s="43" t="s">
        <v>218</v>
      </c>
      <c r="E489" s="46" t="s">
        <v>692</v>
      </c>
      <c r="F489" s="43" t="s">
        <v>321</v>
      </c>
      <c r="G489" s="48" t="s">
        <v>693</v>
      </c>
      <c r="H489" s="43"/>
      <c r="I489" s="48"/>
      <c r="J489" s="46"/>
      <c r="K489" s="46">
        <v>1</v>
      </c>
      <c r="L489" s="45" t="s">
        <v>323</v>
      </c>
      <c r="M489" s="43" t="s">
        <v>694</v>
      </c>
      <c r="N489" s="47" t="s">
        <v>61</v>
      </c>
    </row>
    <row r="490" ht="16.5" spans="1:14">
      <c r="A490" s="14">
        <v>6608507680</v>
      </c>
      <c r="B490" s="15" t="s">
        <v>50</v>
      </c>
      <c r="C490" s="29"/>
      <c r="D490" s="49" t="s">
        <v>219</v>
      </c>
      <c r="E490" s="27" t="s">
        <v>695</v>
      </c>
      <c r="F490" s="27" t="s">
        <v>321</v>
      </c>
      <c r="G490" s="26" t="s">
        <v>696</v>
      </c>
      <c r="H490" s="49"/>
      <c r="I490" s="27"/>
      <c r="J490" s="49"/>
      <c r="K490" s="27">
        <v>3.29</v>
      </c>
      <c r="L490" s="27" t="s">
        <v>623</v>
      </c>
      <c r="M490" s="49" t="s">
        <v>650</v>
      </c>
      <c r="N490" s="42" t="s">
        <v>61</v>
      </c>
    </row>
    <row r="491" ht="16.5" spans="1:14">
      <c r="A491" s="14">
        <v>6608507680</v>
      </c>
      <c r="B491" s="15" t="s">
        <v>50</v>
      </c>
      <c r="C491" s="29"/>
      <c r="D491" s="49" t="s">
        <v>220</v>
      </c>
      <c r="E491" s="27" t="s">
        <v>697</v>
      </c>
      <c r="F491" s="27" t="s">
        <v>321</v>
      </c>
      <c r="G491" s="14" t="s">
        <v>698</v>
      </c>
      <c r="H491" s="49"/>
      <c r="I491" s="27"/>
      <c r="J491" s="49"/>
      <c r="K491" s="27">
        <v>2.86</v>
      </c>
      <c r="L491" s="27" t="s">
        <v>623</v>
      </c>
      <c r="M491" s="49" t="s">
        <v>650</v>
      </c>
      <c r="N491" s="42" t="s">
        <v>61</v>
      </c>
    </row>
    <row r="492" ht="16.5" spans="1:14">
      <c r="A492" s="14">
        <v>6608507680</v>
      </c>
      <c r="B492" s="15" t="s">
        <v>50</v>
      </c>
      <c r="C492" s="29"/>
      <c r="D492" s="51" t="s">
        <v>221</v>
      </c>
      <c r="E492" s="52" t="s">
        <v>699</v>
      </c>
      <c r="F492" s="27" t="s">
        <v>321</v>
      </c>
      <c r="G492" s="14" t="s">
        <v>700</v>
      </c>
      <c r="H492" s="49"/>
      <c r="I492" s="27"/>
      <c r="J492" s="49"/>
      <c r="K492" s="27">
        <v>0.26</v>
      </c>
      <c r="L492" s="27" t="s">
        <v>623</v>
      </c>
      <c r="M492" s="49" t="s">
        <v>650</v>
      </c>
      <c r="N492" s="42" t="s">
        <v>61</v>
      </c>
    </row>
    <row r="493" ht="16.5" spans="1:14">
      <c r="A493" s="14">
        <v>6608507680</v>
      </c>
      <c r="B493" s="15" t="s">
        <v>50</v>
      </c>
      <c r="C493" s="53"/>
      <c r="D493" s="51" t="s">
        <v>222</v>
      </c>
      <c r="E493" s="52" t="s">
        <v>701</v>
      </c>
      <c r="F493" s="27" t="s">
        <v>321</v>
      </c>
      <c r="G493" s="14" t="s">
        <v>702</v>
      </c>
      <c r="H493" s="49"/>
      <c r="I493" s="27"/>
      <c r="J493" s="49"/>
      <c r="K493" s="27">
        <v>0.25</v>
      </c>
      <c r="L493" s="27" t="s">
        <v>623</v>
      </c>
      <c r="M493" s="49" t="s">
        <v>650</v>
      </c>
      <c r="N493" s="42" t="s">
        <v>61</v>
      </c>
    </row>
    <row r="494" ht="16.5" spans="1:14">
      <c r="A494" s="14">
        <v>6608507680</v>
      </c>
      <c r="B494" s="15" t="s">
        <v>50</v>
      </c>
      <c r="C494" s="23"/>
      <c r="D494" s="14" t="s">
        <v>223</v>
      </c>
      <c r="E494" s="14" t="s">
        <v>703</v>
      </c>
      <c r="F494" s="14" t="s">
        <v>321</v>
      </c>
      <c r="G494" s="14" t="s">
        <v>704</v>
      </c>
      <c r="H494" s="27"/>
      <c r="I494" s="14"/>
      <c r="J494" s="27"/>
      <c r="K494" s="14">
        <v>0.56</v>
      </c>
      <c r="L494" s="14" t="s">
        <v>623</v>
      </c>
      <c r="M494" s="49" t="s">
        <v>705</v>
      </c>
      <c r="N494" s="42" t="s">
        <v>61</v>
      </c>
    </row>
    <row r="495" ht="16.5" spans="1:14">
      <c r="A495" s="14">
        <v>6608507680</v>
      </c>
      <c r="B495" s="15" t="s">
        <v>50</v>
      </c>
      <c r="C495" s="23"/>
      <c r="D495" s="14" t="s">
        <v>224</v>
      </c>
      <c r="E495" s="14" t="s">
        <v>703</v>
      </c>
      <c r="F495" s="14" t="s">
        <v>321</v>
      </c>
      <c r="G495" s="14" t="s">
        <v>706</v>
      </c>
      <c r="H495" s="27"/>
      <c r="I495" s="14"/>
      <c r="J495" s="27"/>
      <c r="K495" s="14">
        <v>0.51</v>
      </c>
      <c r="L495" s="14" t="s">
        <v>623</v>
      </c>
      <c r="M495" s="49" t="s">
        <v>705</v>
      </c>
      <c r="N495" s="42" t="s">
        <v>61</v>
      </c>
    </row>
    <row r="496" ht="16.5" spans="1:14">
      <c r="A496" s="14">
        <v>6608507680</v>
      </c>
      <c r="B496" s="15" t="s">
        <v>50</v>
      </c>
      <c r="C496" s="23"/>
      <c r="D496" s="14" t="s">
        <v>225</v>
      </c>
      <c r="E496" s="14" t="s">
        <v>703</v>
      </c>
      <c r="F496" s="14" t="s">
        <v>321</v>
      </c>
      <c r="G496" s="14" t="s">
        <v>707</v>
      </c>
      <c r="H496" s="27"/>
      <c r="I496" s="14"/>
      <c r="J496" s="27"/>
      <c r="K496" s="14">
        <v>0.51</v>
      </c>
      <c r="L496" s="14" t="s">
        <v>623</v>
      </c>
      <c r="M496" s="49" t="s">
        <v>705</v>
      </c>
      <c r="N496" s="42" t="s">
        <v>61</v>
      </c>
    </row>
    <row r="497" ht="16.5" spans="1:14">
      <c r="A497" s="14">
        <v>6608507680</v>
      </c>
      <c r="B497" s="15" t="s">
        <v>50</v>
      </c>
      <c r="C497" s="23"/>
      <c r="D497" s="14" t="s">
        <v>226</v>
      </c>
      <c r="E497" s="14" t="s">
        <v>703</v>
      </c>
      <c r="F497" s="14" t="s">
        <v>321</v>
      </c>
      <c r="G497" s="14" t="s">
        <v>708</v>
      </c>
      <c r="H497" s="27"/>
      <c r="I497" s="14"/>
      <c r="J497" s="27"/>
      <c r="K497" s="14">
        <v>0.51</v>
      </c>
      <c r="L497" s="14" t="s">
        <v>623</v>
      </c>
      <c r="M497" s="49" t="s">
        <v>705</v>
      </c>
      <c r="N497" s="42" t="s">
        <v>61</v>
      </c>
    </row>
    <row r="498" ht="16.5" spans="1:14">
      <c r="A498" s="14">
        <v>6608507680</v>
      </c>
      <c r="B498" s="15" t="s">
        <v>50</v>
      </c>
      <c r="C498" s="23"/>
      <c r="D498" s="14" t="s">
        <v>227</v>
      </c>
      <c r="E498" s="14" t="s">
        <v>703</v>
      </c>
      <c r="F498" s="14" t="s">
        <v>321</v>
      </c>
      <c r="G498" s="14" t="s">
        <v>709</v>
      </c>
      <c r="H498" s="27"/>
      <c r="I498" s="14"/>
      <c r="J498" s="27"/>
      <c r="K498" s="14">
        <v>1</v>
      </c>
      <c r="L498" s="14" t="s">
        <v>623</v>
      </c>
      <c r="M498" s="49" t="s">
        <v>705</v>
      </c>
      <c r="N498" s="42" t="s">
        <v>61</v>
      </c>
    </row>
    <row r="499" ht="16.5" spans="1:14">
      <c r="A499" s="14">
        <v>6608507680</v>
      </c>
      <c r="B499" s="15" t="s">
        <v>50</v>
      </c>
      <c r="C499" s="23"/>
      <c r="D499" s="14" t="s">
        <v>228</v>
      </c>
      <c r="E499" s="14" t="s">
        <v>703</v>
      </c>
      <c r="F499" s="14" t="s">
        <v>321</v>
      </c>
      <c r="G499" s="14" t="s">
        <v>710</v>
      </c>
      <c r="H499" s="27"/>
      <c r="I499" s="14"/>
      <c r="J499" s="27"/>
      <c r="K499" s="14">
        <v>0.51</v>
      </c>
      <c r="L499" s="14" t="s">
        <v>623</v>
      </c>
      <c r="M499" s="49" t="s">
        <v>705</v>
      </c>
      <c r="N499" s="42" t="s">
        <v>61</v>
      </c>
    </row>
    <row r="500" ht="16.5" spans="1:14">
      <c r="A500" s="14">
        <v>6608507680</v>
      </c>
      <c r="B500" s="15" t="s">
        <v>50</v>
      </c>
      <c r="C500" s="23"/>
      <c r="D500" s="14" t="s">
        <v>229</v>
      </c>
      <c r="E500" s="14" t="s">
        <v>703</v>
      </c>
      <c r="F500" s="14" t="s">
        <v>321</v>
      </c>
      <c r="G500" s="14" t="s">
        <v>711</v>
      </c>
      <c r="H500" s="27"/>
      <c r="I500" s="14"/>
      <c r="J500" s="27"/>
      <c r="K500" s="14">
        <v>0.56</v>
      </c>
      <c r="L500" s="14" t="s">
        <v>623</v>
      </c>
      <c r="M500" s="49" t="s">
        <v>705</v>
      </c>
      <c r="N500" s="42" t="s">
        <v>61</v>
      </c>
    </row>
    <row r="501" ht="16.5" spans="1:14">
      <c r="A501" s="14">
        <v>6608507680</v>
      </c>
      <c r="B501" s="15" t="s">
        <v>50</v>
      </c>
      <c r="C501" s="23"/>
      <c r="D501" s="14" t="s">
        <v>230</v>
      </c>
      <c r="E501" s="14" t="s">
        <v>703</v>
      </c>
      <c r="F501" s="14" t="s">
        <v>321</v>
      </c>
      <c r="G501" s="14" t="s">
        <v>712</v>
      </c>
      <c r="H501" s="27"/>
      <c r="I501" s="14"/>
      <c r="J501" s="27"/>
      <c r="K501" s="14">
        <v>0.56</v>
      </c>
      <c r="L501" s="14" t="s">
        <v>623</v>
      </c>
      <c r="M501" s="49" t="s">
        <v>705</v>
      </c>
      <c r="N501" s="42" t="s">
        <v>61</v>
      </c>
    </row>
    <row r="502" ht="16.5" spans="1:14">
      <c r="A502" s="14">
        <v>6608507680</v>
      </c>
      <c r="B502" s="15" t="s">
        <v>50</v>
      </c>
      <c r="C502" s="23"/>
      <c r="D502" s="14" t="s">
        <v>231</v>
      </c>
      <c r="E502" s="14" t="s">
        <v>703</v>
      </c>
      <c r="F502" s="14" t="s">
        <v>321</v>
      </c>
      <c r="G502" s="14" t="s">
        <v>713</v>
      </c>
      <c r="H502" s="27"/>
      <c r="I502" s="14"/>
      <c r="J502" s="27"/>
      <c r="K502" s="14">
        <v>0.56</v>
      </c>
      <c r="L502" s="14" t="s">
        <v>623</v>
      </c>
      <c r="M502" s="49" t="s">
        <v>705</v>
      </c>
      <c r="N502" s="42" t="s">
        <v>61</v>
      </c>
    </row>
    <row r="503" ht="16.5" spans="1:14">
      <c r="A503" s="14">
        <v>6608507680</v>
      </c>
      <c r="B503" s="15" t="s">
        <v>50</v>
      </c>
      <c r="C503" s="23"/>
      <c r="D503" s="14" t="s">
        <v>232</v>
      </c>
      <c r="E503" s="14" t="s">
        <v>703</v>
      </c>
      <c r="F503" s="14" t="s">
        <v>321</v>
      </c>
      <c r="G503" s="14" t="s">
        <v>714</v>
      </c>
      <c r="H503" s="27"/>
      <c r="I503" s="14"/>
      <c r="J503" s="27"/>
      <c r="K503" s="14">
        <v>0.56</v>
      </c>
      <c r="L503" s="14" t="s">
        <v>623</v>
      </c>
      <c r="M503" s="49" t="s">
        <v>705</v>
      </c>
      <c r="N503" s="42" t="s">
        <v>61</v>
      </c>
    </row>
    <row r="504" ht="16.5" spans="1:14">
      <c r="A504" s="14">
        <v>6608507680</v>
      </c>
      <c r="B504" s="15" t="s">
        <v>50</v>
      </c>
      <c r="C504" s="23"/>
      <c r="D504" s="14" t="s">
        <v>233</v>
      </c>
      <c r="E504" s="14" t="s">
        <v>703</v>
      </c>
      <c r="F504" s="14" t="s">
        <v>321</v>
      </c>
      <c r="G504" s="14" t="s">
        <v>715</v>
      </c>
      <c r="H504" s="27"/>
      <c r="I504" s="14"/>
      <c r="J504" s="27"/>
      <c r="K504" s="14">
        <v>0.56</v>
      </c>
      <c r="L504" s="14" t="s">
        <v>623</v>
      </c>
      <c r="M504" s="49" t="s">
        <v>705</v>
      </c>
      <c r="N504" s="42" t="s">
        <v>61</v>
      </c>
    </row>
    <row r="505" ht="16.5" spans="1:14">
      <c r="A505" s="14">
        <v>6608507680</v>
      </c>
      <c r="B505" s="15" t="s">
        <v>50</v>
      </c>
      <c r="C505" s="23"/>
      <c r="D505" s="14" t="s">
        <v>234</v>
      </c>
      <c r="E505" s="14" t="s">
        <v>703</v>
      </c>
      <c r="F505" s="14" t="s">
        <v>321</v>
      </c>
      <c r="G505" s="14" t="s">
        <v>716</v>
      </c>
      <c r="H505" s="27"/>
      <c r="I505" s="14"/>
      <c r="J505" s="27"/>
      <c r="K505" s="14">
        <v>0.56</v>
      </c>
      <c r="L505" s="14" t="s">
        <v>623</v>
      </c>
      <c r="M505" s="49" t="s">
        <v>705</v>
      </c>
      <c r="N505" s="42" t="s">
        <v>61</v>
      </c>
    </row>
    <row r="506" ht="16.5" spans="1:14">
      <c r="A506" s="14">
        <v>6608507680</v>
      </c>
      <c r="B506" s="15" t="s">
        <v>50</v>
      </c>
      <c r="C506" s="23"/>
      <c r="D506" s="14" t="s">
        <v>235</v>
      </c>
      <c r="E506" s="14" t="s">
        <v>703</v>
      </c>
      <c r="F506" s="14" t="s">
        <v>321</v>
      </c>
      <c r="G506" s="14" t="s">
        <v>717</v>
      </c>
      <c r="H506" s="27"/>
      <c r="I506" s="14"/>
      <c r="J506" s="27"/>
      <c r="K506" s="14">
        <v>0.56</v>
      </c>
      <c r="L506" s="14" t="s">
        <v>623</v>
      </c>
      <c r="M506" s="49" t="s">
        <v>705</v>
      </c>
      <c r="N506" s="42" t="s">
        <v>61</v>
      </c>
    </row>
    <row r="507" ht="16.5" spans="1:14">
      <c r="A507" s="14">
        <v>6608507680</v>
      </c>
      <c r="B507" s="15" t="s">
        <v>50</v>
      </c>
      <c r="C507" s="23"/>
      <c r="D507" s="14" t="s">
        <v>236</v>
      </c>
      <c r="E507" s="14" t="s">
        <v>703</v>
      </c>
      <c r="F507" s="14" t="s">
        <v>321</v>
      </c>
      <c r="G507" s="14" t="s">
        <v>718</v>
      </c>
      <c r="H507" s="27"/>
      <c r="I507" s="14"/>
      <c r="J507" s="27"/>
      <c r="K507" s="14">
        <v>0.51</v>
      </c>
      <c r="L507" s="14" t="s">
        <v>623</v>
      </c>
      <c r="M507" s="49" t="s">
        <v>705</v>
      </c>
      <c r="N507" s="42" t="s">
        <v>61</v>
      </c>
    </row>
    <row r="508" ht="16.5" spans="1:14">
      <c r="A508" s="14">
        <v>6608507680</v>
      </c>
      <c r="B508" s="15" t="s">
        <v>50</v>
      </c>
      <c r="C508" s="23"/>
      <c r="D508" s="14" t="s">
        <v>237</v>
      </c>
      <c r="E508" s="14" t="s">
        <v>703</v>
      </c>
      <c r="F508" s="14" t="s">
        <v>321</v>
      </c>
      <c r="G508" s="14" t="s">
        <v>719</v>
      </c>
      <c r="H508" s="27"/>
      <c r="I508" s="14"/>
      <c r="J508" s="27"/>
      <c r="K508" s="14">
        <v>0.51</v>
      </c>
      <c r="L508" s="14" t="s">
        <v>623</v>
      </c>
      <c r="M508" s="49" t="s">
        <v>705</v>
      </c>
      <c r="N508" s="42" t="s">
        <v>61</v>
      </c>
    </row>
    <row r="509" ht="16.5" spans="1:14">
      <c r="A509" s="14">
        <v>6608507680</v>
      </c>
      <c r="B509" s="15" t="s">
        <v>50</v>
      </c>
      <c r="C509" s="23"/>
      <c r="D509" s="14" t="s">
        <v>238</v>
      </c>
      <c r="E509" s="14" t="s">
        <v>703</v>
      </c>
      <c r="F509" s="14" t="s">
        <v>321</v>
      </c>
      <c r="G509" s="14" t="s">
        <v>720</v>
      </c>
      <c r="H509" s="27"/>
      <c r="I509" s="14"/>
      <c r="J509" s="27"/>
      <c r="K509" s="14">
        <v>0.51</v>
      </c>
      <c r="L509" s="14" t="s">
        <v>623</v>
      </c>
      <c r="M509" s="49" t="s">
        <v>705</v>
      </c>
      <c r="N509" s="42" t="s">
        <v>61</v>
      </c>
    </row>
    <row r="510" ht="16.5" spans="1:14">
      <c r="A510" s="14">
        <v>6608507680</v>
      </c>
      <c r="B510" s="15" t="s">
        <v>50</v>
      </c>
      <c r="C510" s="24"/>
      <c r="D510" s="27" t="s">
        <v>239</v>
      </c>
      <c r="E510" s="57" t="s">
        <v>721</v>
      </c>
      <c r="F510" s="27" t="s">
        <v>321</v>
      </c>
      <c r="G510" s="58" t="s">
        <v>722</v>
      </c>
      <c r="H510" s="27"/>
      <c r="I510" s="27"/>
      <c r="J510" s="27">
        <v>1100</v>
      </c>
      <c r="K510" s="59">
        <v>1.2</v>
      </c>
      <c r="L510" s="58" t="s">
        <v>623</v>
      </c>
      <c r="M510" s="60" t="s">
        <v>627</v>
      </c>
      <c r="N510" s="49" t="s">
        <v>61</v>
      </c>
    </row>
    <row r="511" ht="16.5" spans="1:14">
      <c r="A511" s="14">
        <v>6608507680</v>
      </c>
      <c r="B511" s="15" t="s">
        <v>50</v>
      </c>
      <c r="C511" s="24"/>
      <c r="D511" s="62" t="s">
        <v>240</v>
      </c>
      <c r="E511" s="63" t="s">
        <v>723</v>
      </c>
      <c r="F511" s="31" t="s">
        <v>321</v>
      </c>
      <c r="G511" s="64" t="s">
        <v>724</v>
      </c>
      <c r="H511" s="31"/>
      <c r="I511" s="31"/>
      <c r="J511" s="31"/>
      <c r="K511" s="65">
        <v>2.79</v>
      </c>
      <c r="L511" s="64" t="s">
        <v>623</v>
      </c>
      <c r="M511" s="66" t="s">
        <v>627</v>
      </c>
      <c r="N511" s="49" t="s">
        <v>61</v>
      </c>
    </row>
    <row r="512" ht="16.5" spans="1:14">
      <c r="A512" s="14">
        <v>6608507680</v>
      </c>
      <c r="B512" s="15" t="s">
        <v>50</v>
      </c>
      <c r="C512" s="27"/>
      <c r="D512" s="67" t="s">
        <v>91</v>
      </c>
      <c r="E512" s="67" t="s">
        <v>628</v>
      </c>
      <c r="F512" s="67" t="s">
        <v>321</v>
      </c>
      <c r="G512" s="67" t="s">
        <v>629</v>
      </c>
      <c r="H512" s="67"/>
      <c r="I512" s="67"/>
      <c r="J512" s="67"/>
      <c r="K512" s="67">
        <v>5</v>
      </c>
      <c r="L512" s="67" t="s">
        <v>623</v>
      </c>
      <c r="M512" s="68" t="s">
        <v>630</v>
      </c>
      <c r="N512" s="42" t="s">
        <v>61</v>
      </c>
    </row>
    <row r="513" ht="16.5" spans="1:14">
      <c r="A513" s="14">
        <v>6608507680</v>
      </c>
      <c r="B513" s="15" t="s">
        <v>50</v>
      </c>
      <c r="C513" s="27"/>
      <c r="D513" s="67" t="s">
        <v>241</v>
      </c>
      <c r="E513" s="67" t="s">
        <v>725</v>
      </c>
      <c r="F513" s="67" t="s">
        <v>321</v>
      </c>
      <c r="G513" s="67" t="s">
        <v>726</v>
      </c>
      <c r="H513" s="67"/>
      <c r="I513" s="67"/>
      <c r="J513" s="67"/>
      <c r="K513" s="67">
        <v>1.66</v>
      </c>
      <c r="L513" s="67" t="s">
        <v>623</v>
      </c>
      <c r="M513" s="68" t="s">
        <v>630</v>
      </c>
      <c r="N513" s="28" t="s">
        <v>61</v>
      </c>
    </row>
    <row r="514" ht="16.5" spans="1:14">
      <c r="A514" s="14">
        <v>6608507680</v>
      </c>
      <c r="B514" s="15" t="s">
        <v>50</v>
      </c>
      <c r="C514" s="27"/>
      <c r="D514" s="60" t="s">
        <v>144</v>
      </c>
      <c r="E514" s="60" t="s">
        <v>664</v>
      </c>
      <c r="F514" s="24" t="s">
        <v>321</v>
      </c>
      <c r="G514" s="60" t="s">
        <v>665</v>
      </c>
      <c r="H514" s="60"/>
      <c r="I514" s="60"/>
      <c r="J514" s="69"/>
      <c r="K514" s="69">
        <v>3</v>
      </c>
      <c r="L514" s="69" t="s">
        <v>623</v>
      </c>
      <c r="M514" s="14" t="s">
        <v>666</v>
      </c>
      <c r="N514" s="28" t="s">
        <v>61</v>
      </c>
    </row>
    <row r="515" ht="16.5" spans="1:14">
      <c r="A515" s="14">
        <v>6608507680</v>
      </c>
      <c r="B515" s="15" t="s">
        <v>50</v>
      </c>
      <c r="C515" s="27"/>
      <c r="D515" s="60" t="s">
        <v>242</v>
      </c>
      <c r="E515" s="60" t="s">
        <v>727</v>
      </c>
      <c r="F515" s="24" t="s">
        <v>321</v>
      </c>
      <c r="G515" s="60" t="s">
        <v>728</v>
      </c>
      <c r="H515" s="60"/>
      <c r="I515" s="60"/>
      <c r="J515" s="69"/>
      <c r="K515" s="69">
        <v>1.5</v>
      </c>
      <c r="L515" s="69" t="s">
        <v>623</v>
      </c>
      <c r="M515" s="14" t="s">
        <v>666</v>
      </c>
      <c r="N515" s="28" t="s">
        <v>61</v>
      </c>
    </row>
    <row r="516" ht="16.5" spans="1:14">
      <c r="A516" s="14">
        <v>6608507680</v>
      </c>
      <c r="B516" s="15" t="s">
        <v>50</v>
      </c>
      <c r="C516" s="70"/>
      <c r="D516" s="71" t="s">
        <v>243</v>
      </c>
      <c r="E516" s="72" t="s">
        <v>729</v>
      </c>
      <c r="F516" s="73" t="s">
        <v>321</v>
      </c>
      <c r="G516" s="73" t="s">
        <v>730</v>
      </c>
      <c r="H516" s="73"/>
      <c r="I516" s="73"/>
      <c r="J516" s="73"/>
      <c r="K516" s="73">
        <v>3</v>
      </c>
      <c r="L516" s="58" t="s">
        <v>323</v>
      </c>
      <c r="M516" s="74" t="s">
        <v>731</v>
      </c>
      <c r="N516" s="28" t="s">
        <v>61</v>
      </c>
    </row>
    <row r="517" ht="16.5" spans="1:14">
      <c r="A517" s="14">
        <v>6608507680</v>
      </c>
      <c r="B517" s="15" t="s">
        <v>50</v>
      </c>
      <c r="C517" s="33"/>
      <c r="D517" s="76" t="s">
        <v>244</v>
      </c>
      <c r="E517" s="72" t="s">
        <v>732</v>
      </c>
      <c r="F517" s="14" t="s">
        <v>321</v>
      </c>
      <c r="G517" s="14" t="s">
        <v>733</v>
      </c>
      <c r="H517" s="49"/>
      <c r="I517" s="27"/>
      <c r="J517" s="49"/>
      <c r="K517" s="27">
        <v>1</v>
      </c>
      <c r="L517" s="27" t="s">
        <v>323</v>
      </c>
      <c r="M517" s="77" t="s">
        <v>633</v>
      </c>
      <c r="N517" s="42" t="s">
        <v>61</v>
      </c>
    </row>
    <row r="518" ht="16.5" spans="1:14">
      <c r="A518" s="14">
        <v>6608507680</v>
      </c>
      <c r="B518" s="15" t="s">
        <v>50</v>
      </c>
      <c r="C518" s="29"/>
      <c r="D518" s="68" t="s">
        <v>245</v>
      </c>
      <c r="E518" s="68" t="s">
        <v>634</v>
      </c>
      <c r="F518" s="68" t="s">
        <v>321</v>
      </c>
      <c r="G518" s="68" t="s">
        <v>734</v>
      </c>
      <c r="H518" s="79"/>
      <c r="I518" s="31"/>
      <c r="J518" s="79"/>
      <c r="K518" s="31">
        <v>1</v>
      </c>
      <c r="L518" s="31" t="s">
        <v>323</v>
      </c>
      <c r="M518" s="79" t="s">
        <v>655</v>
      </c>
      <c r="N518" s="42" t="s">
        <v>61</v>
      </c>
    </row>
    <row r="519" ht="16.5" spans="1:14">
      <c r="A519" s="14">
        <v>6608507680</v>
      </c>
      <c r="B519" s="15" t="s">
        <v>50</v>
      </c>
      <c r="C519" s="29"/>
      <c r="D519" s="68" t="s">
        <v>246</v>
      </c>
      <c r="E519" s="68" t="s">
        <v>634</v>
      </c>
      <c r="F519" s="68" t="s">
        <v>321</v>
      </c>
      <c r="G519" s="68" t="s">
        <v>735</v>
      </c>
      <c r="H519" s="79"/>
      <c r="I519" s="31"/>
      <c r="J519" s="79"/>
      <c r="K519" s="31">
        <v>1</v>
      </c>
      <c r="L519" s="31" t="s">
        <v>323</v>
      </c>
      <c r="M519" s="79" t="s">
        <v>655</v>
      </c>
      <c r="N519" s="42" t="s">
        <v>61</v>
      </c>
    </row>
    <row r="520" ht="16.5" spans="1:14">
      <c r="A520" s="14">
        <v>6608507680</v>
      </c>
      <c r="B520" s="15" t="s">
        <v>50</v>
      </c>
      <c r="C520" s="29"/>
      <c r="D520" s="68" t="s">
        <v>247</v>
      </c>
      <c r="E520" s="68" t="s">
        <v>634</v>
      </c>
      <c r="F520" s="68" t="s">
        <v>321</v>
      </c>
      <c r="G520" s="68" t="s">
        <v>736</v>
      </c>
      <c r="H520" s="79"/>
      <c r="I520" s="31"/>
      <c r="J520" s="79"/>
      <c r="K520" s="31">
        <v>1</v>
      </c>
      <c r="L520" s="31" t="s">
        <v>323</v>
      </c>
      <c r="M520" s="79" t="s">
        <v>655</v>
      </c>
      <c r="N520" s="42" t="s">
        <v>61</v>
      </c>
    </row>
    <row r="521" ht="16.5" spans="1:14">
      <c r="A521" s="14">
        <v>6608507680</v>
      </c>
      <c r="B521" s="15" t="s">
        <v>50</v>
      </c>
      <c r="C521" s="29"/>
      <c r="D521" s="68" t="s">
        <v>248</v>
      </c>
      <c r="E521" s="68" t="s">
        <v>634</v>
      </c>
      <c r="F521" s="68" t="s">
        <v>321</v>
      </c>
      <c r="G521" s="68" t="s">
        <v>737</v>
      </c>
      <c r="H521" s="79"/>
      <c r="I521" s="31"/>
      <c r="J521" s="79"/>
      <c r="K521" s="31">
        <v>1</v>
      </c>
      <c r="L521" s="31" t="s">
        <v>323</v>
      </c>
      <c r="M521" s="79" t="s">
        <v>636</v>
      </c>
      <c r="N521" s="42" t="s">
        <v>61</v>
      </c>
    </row>
    <row r="522" ht="16.5" spans="1:14">
      <c r="A522" s="14">
        <v>6608507680</v>
      </c>
      <c r="B522" s="15" t="s">
        <v>50</v>
      </c>
      <c r="C522" s="29"/>
      <c r="D522" s="68" t="s">
        <v>261</v>
      </c>
      <c r="E522" s="68" t="s">
        <v>634</v>
      </c>
      <c r="F522" s="68" t="s">
        <v>321</v>
      </c>
      <c r="G522" s="68" t="s">
        <v>753</v>
      </c>
      <c r="H522" s="79"/>
      <c r="I522" s="31"/>
      <c r="J522" s="79"/>
      <c r="K522" s="31">
        <v>1</v>
      </c>
      <c r="L522" s="31" t="s">
        <v>323</v>
      </c>
      <c r="M522" s="79" t="s">
        <v>636</v>
      </c>
      <c r="N522" s="42" t="s">
        <v>61</v>
      </c>
    </row>
    <row r="523" ht="16.5" spans="1:14">
      <c r="A523" s="14">
        <v>6608507680</v>
      </c>
      <c r="B523" s="15" t="s">
        <v>50</v>
      </c>
      <c r="C523" s="29"/>
      <c r="D523" s="68" t="s">
        <v>249</v>
      </c>
      <c r="E523" s="68" t="s">
        <v>637</v>
      </c>
      <c r="F523" s="24" t="s">
        <v>321</v>
      </c>
      <c r="G523" s="68" t="s">
        <v>738</v>
      </c>
      <c r="H523" s="79"/>
      <c r="I523" s="31"/>
      <c r="J523" s="79"/>
      <c r="K523" s="31">
        <v>3</v>
      </c>
      <c r="L523" s="31" t="s">
        <v>323</v>
      </c>
      <c r="M523" s="24" t="s">
        <v>571</v>
      </c>
      <c r="N523" s="42" t="s">
        <v>61</v>
      </c>
    </row>
    <row r="524" ht="16.5" spans="1:14">
      <c r="A524" s="14">
        <v>6608507680</v>
      </c>
      <c r="B524" s="15" t="s">
        <v>50</v>
      </c>
      <c r="C524" s="29"/>
      <c r="D524" s="68" t="s">
        <v>250</v>
      </c>
      <c r="E524" s="68" t="s">
        <v>637</v>
      </c>
      <c r="F524" s="24" t="s">
        <v>321</v>
      </c>
      <c r="G524" s="68" t="s">
        <v>739</v>
      </c>
      <c r="H524" s="79"/>
      <c r="I524" s="31"/>
      <c r="J524" s="79"/>
      <c r="K524" s="31">
        <v>1</v>
      </c>
      <c r="L524" s="31" t="s">
        <v>323</v>
      </c>
      <c r="M524" s="24" t="s">
        <v>571</v>
      </c>
      <c r="N524" s="42" t="s">
        <v>61</v>
      </c>
    </row>
    <row r="525" ht="16.5" spans="1:14">
      <c r="A525" s="14">
        <v>6608507680</v>
      </c>
      <c r="B525" s="15" t="s">
        <v>50</v>
      </c>
      <c r="C525" s="33"/>
      <c r="D525" s="14" t="s">
        <v>251</v>
      </c>
      <c r="E525" s="14" t="s">
        <v>637</v>
      </c>
      <c r="F525" s="24" t="s">
        <v>321</v>
      </c>
      <c r="G525" s="14" t="s">
        <v>740</v>
      </c>
      <c r="H525" s="49"/>
      <c r="I525" s="27"/>
      <c r="J525" s="49"/>
      <c r="K525" s="27">
        <v>1</v>
      </c>
      <c r="L525" s="27" t="s">
        <v>323</v>
      </c>
      <c r="M525" s="24" t="s">
        <v>571</v>
      </c>
      <c r="N525" s="42" t="s">
        <v>61</v>
      </c>
    </row>
    <row r="526" ht="16.5" spans="1:14">
      <c r="A526" s="14">
        <v>6608507680</v>
      </c>
      <c r="B526" s="15" t="s">
        <v>50</v>
      </c>
      <c r="C526" s="33"/>
      <c r="D526" s="14" t="s">
        <v>252</v>
      </c>
      <c r="E526" s="14" t="s">
        <v>637</v>
      </c>
      <c r="F526" s="24" t="s">
        <v>321</v>
      </c>
      <c r="G526" s="14" t="s">
        <v>741</v>
      </c>
      <c r="H526" s="49"/>
      <c r="I526" s="27"/>
      <c r="J526" s="49"/>
      <c r="K526" s="27">
        <v>1</v>
      </c>
      <c r="L526" s="27" t="s">
        <v>323</v>
      </c>
      <c r="M526" s="24" t="s">
        <v>571</v>
      </c>
      <c r="N526" s="42" t="s">
        <v>61</v>
      </c>
    </row>
    <row r="527" ht="16.5" spans="1:14">
      <c r="A527" s="14">
        <v>6608507680</v>
      </c>
      <c r="B527" s="15" t="s">
        <v>50</v>
      </c>
      <c r="C527" s="33"/>
      <c r="D527" s="14" t="s">
        <v>262</v>
      </c>
      <c r="E527" s="14" t="s">
        <v>637</v>
      </c>
      <c r="F527" s="14" t="s">
        <v>321</v>
      </c>
      <c r="G527" s="14" t="s">
        <v>754</v>
      </c>
      <c r="H527" s="49"/>
      <c r="I527" s="27"/>
      <c r="J527" s="49"/>
      <c r="K527" s="27">
        <v>2</v>
      </c>
      <c r="L527" s="27" t="s">
        <v>323</v>
      </c>
      <c r="M527" s="24" t="s">
        <v>571</v>
      </c>
      <c r="N527" s="42" t="s">
        <v>61</v>
      </c>
    </row>
    <row r="528" ht="16.5" spans="1:14">
      <c r="A528" s="14">
        <v>6608507680</v>
      </c>
      <c r="B528" s="15" t="s">
        <v>50</v>
      </c>
      <c r="C528" s="33" t="s">
        <v>742</v>
      </c>
      <c r="D528" s="73" t="s">
        <v>95</v>
      </c>
      <c r="E528" s="73" t="s">
        <v>637</v>
      </c>
      <c r="F528" s="14" t="s">
        <v>321</v>
      </c>
      <c r="G528" s="80" t="s">
        <v>639</v>
      </c>
      <c r="H528" s="81"/>
      <c r="I528" s="81"/>
      <c r="J528" s="81"/>
      <c r="K528" s="82">
        <v>1</v>
      </c>
      <c r="L528" s="83" t="s">
        <v>323</v>
      </c>
      <c r="M528" s="84" t="s">
        <v>571</v>
      </c>
      <c r="N528" s="85" t="s">
        <v>61</v>
      </c>
    </row>
    <row r="529" ht="16.5" spans="1:14">
      <c r="A529" s="14">
        <v>6608507680</v>
      </c>
      <c r="B529" s="15" t="s">
        <v>50</v>
      </c>
      <c r="C529" s="71"/>
      <c r="D529" s="49" t="s">
        <v>170</v>
      </c>
      <c r="E529" s="49" t="s">
        <v>684</v>
      </c>
      <c r="F529" s="24" t="s">
        <v>321</v>
      </c>
      <c r="G529" s="86" t="s">
        <v>685</v>
      </c>
      <c r="H529" s="49"/>
      <c r="I529" s="86"/>
      <c r="J529" s="71"/>
      <c r="K529" s="71">
        <v>3</v>
      </c>
      <c r="L529" s="71" t="s">
        <v>323</v>
      </c>
      <c r="M529" s="71" t="s">
        <v>670</v>
      </c>
      <c r="N529" s="40" t="s">
        <v>61</v>
      </c>
    </row>
    <row r="530" ht="16.5" spans="1:14">
      <c r="A530" s="14">
        <v>6608507680</v>
      </c>
      <c r="B530" s="15" t="s">
        <v>50</v>
      </c>
      <c r="C530" s="33"/>
      <c r="D530" s="49" t="s">
        <v>253</v>
      </c>
      <c r="E530" s="14" t="s">
        <v>743</v>
      </c>
      <c r="F530" s="24" t="s">
        <v>321</v>
      </c>
      <c r="G530" s="14" t="s">
        <v>744</v>
      </c>
      <c r="H530" s="49"/>
      <c r="I530" s="14"/>
      <c r="J530" s="49"/>
      <c r="K530" s="27">
        <v>1</v>
      </c>
      <c r="L530" s="27" t="s">
        <v>323</v>
      </c>
      <c r="M530" s="71" t="s">
        <v>642</v>
      </c>
      <c r="N530" s="42" t="s">
        <v>61</v>
      </c>
    </row>
    <row r="531" ht="16.5" spans="1:14">
      <c r="A531" s="14">
        <v>6608507680</v>
      </c>
      <c r="B531" s="15" t="s">
        <v>50</v>
      </c>
      <c r="C531" s="27"/>
      <c r="D531" s="27" t="s">
        <v>254</v>
      </c>
      <c r="E531" s="14" t="s">
        <v>745</v>
      </c>
      <c r="F531" s="24" t="s">
        <v>321</v>
      </c>
      <c r="G531" s="27" t="s">
        <v>746</v>
      </c>
      <c r="H531" s="27"/>
      <c r="I531" s="27"/>
      <c r="J531" s="27"/>
      <c r="K531" s="27">
        <v>1</v>
      </c>
      <c r="L531" s="27" t="s">
        <v>323</v>
      </c>
      <c r="M531" s="71" t="s">
        <v>670</v>
      </c>
      <c r="N531" s="42" t="s">
        <v>61</v>
      </c>
    </row>
    <row r="532" ht="16.5" spans="1:14">
      <c r="A532" s="14">
        <v>6608507680</v>
      </c>
      <c r="B532" s="15" t="s">
        <v>50</v>
      </c>
      <c r="C532" s="27"/>
      <c r="D532" s="49" t="s">
        <v>255</v>
      </c>
      <c r="E532" s="14" t="s">
        <v>747</v>
      </c>
      <c r="F532" s="24" t="s">
        <v>321</v>
      </c>
      <c r="G532" s="14" t="s">
        <v>748</v>
      </c>
      <c r="H532" s="49"/>
      <c r="I532" s="14"/>
      <c r="J532" s="49"/>
      <c r="K532" s="14">
        <v>1</v>
      </c>
      <c r="L532" s="14" t="s">
        <v>323</v>
      </c>
      <c r="M532" s="71" t="s">
        <v>670</v>
      </c>
      <c r="N532" s="42" t="s">
        <v>61</v>
      </c>
    </row>
    <row r="533" ht="16.5" spans="1:14">
      <c r="A533" s="14">
        <v>6608507680</v>
      </c>
      <c r="B533" s="15" t="s">
        <v>50</v>
      </c>
      <c r="C533" s="27"/>
      <c r="D533" s="27" t="s">
        <v>256</v>
      </c>
      <c r="E533" s="49" t="s">
        <v>673</v>
      </c>
      <c r="F533" s="24" t="s">
        <v>321</v>
      </c>
      <c r="G533" s="14" t="s">
        <v>749</v>
      </c>
      <c r="H533" s="27"/>
      <c r="I533" s="14"/>
      <c r="J533" s="27"/>
      <c r="K533" s="14">
        <v>1</v>
      </c>
      <c r="L533" s="27" t="s">
        <v>323</v>
      </c>
      <c r="M533" s="71" t="s">
        <v>670</v>
      </c>
      <c r="N533" s="42" t="s">
        <v>61</v>
      </c>
    </row>
    <row r="534" ht="16.5" spans="1:14">
      <c r="A534" s="14">
        <v>6608507680</v>
      </c>
      <c r="B534" s="15" t="s">
        <v>50</v>
      </c>
      <c r="C534" s="27"/>
      <c r="D534" s="73" t="s">
        <v>96</v>
      </c>
      <c r="E534" s="73" t="s">
        <v>640</v>
      </c>
      <c r="F534" s="24" t="s">
        <v>321</v>
      </c>
      <c r="G534" s="14" t="s">
        <v>641</v>
      </c>
      <c r="H534" s="73"/>
      <c r="I534" s="14"/>
      <c r="J534" s="73"/>
      <c r="K534" s="82">
        <v>6</v>
      </c>
      <c r="L534" s="88" t="s">
        <v>323</v>
      </c>
      <c r="M534" s="71" t="s">
        <v>642</v>
      </c>
      <c r="N534" s="42" t="s">
        <v>61</v>
      </c>
    </row>
    <row r="535" ht="16.5" spans="1:14">
      <c r="A535" s="14">
        <v>6608507680</v>
      </c>
      <c r="B535" s="15" t="s">
        <v>50</v>
      </c>
      <c r="C535" s="27"/>
      <c r="D535" s="73" t="s">
        <v>257</v>
      </c>
      <c r="E535" s="73" t="s">
        <v>640</v>
      </c>
      <c r="F535" s="24" t="s">
        <v>321</v>
      </c>
      <c r="G535" s="14" t="s">
        <v>750</v>
      </c>
      <c r="H535" s="73"/>
      <c r="I535" s="14"/>
      <c r="J535" s="73"/>
      <c r="K535" s="82">
        <v>4</v>
      </c>
      <c r="L535" s="88" t="s">
        <v>323</v>
      </c>
      <c r="M535" s="71" t="s">
        <v>642</v>
      </c>
      <c r="N535" s="42" t="s">
        <v>61</v>
      </c>
    </row>
    <row r="536" ht="16.5" spans="1:14">
      <c r="A536" s="14">
        <v>6608507680</v>
      </c>
      <c r="B536" s="15" t="s">
        <v>50</v>
      </c>
      <c r="C536" s="27"/>
      <c r="D536" s="73" t="s">
        <v>258</v>
      </c>
      <c r="E536" s="73" t="s">
        <v>751</v>
      </c>
      <c r="F536" s="24" t="s">
        <v>321</v>
      </c>
      <c r="G536" s="14" t="s">
        <v>752</v>
      </c>
      <c r="H536" s="73"/>
      <c r="I536" s="14"/>
      <c r="J536" s="73"/>
      <c r="K536" s="82">
        <v>1</v>
      </c>
      <c r="L536" s="88" t="s">
        <v>323</v>
      </c>
      <c r="M536" s="71" t="s">
        <v>670</v>
      </c>
      <c r="N536" s="42" t="s">
        <v>61</v>
      </c>
    </row>
    <row r="537" ht="16.5" spans="1:14">
      <c r="A537" s="14">
        <v>6608507680</v>
      </c>
      <c r="B537" s="15" t="s">
        <v>50</v>
      </c>
      <c r="C537" s="33"/>
      <c r="D537" s="73" t="s">
        <v>97</v>
      </c>
      <c r="E537" s="73" t="s">
        <v>643</v>
      </c>
      <c r="F537" s="73" t="s">
        <v>321</v>
      </c>
      <c r="G537" s="73">
        <v>70002326</v>
      </c>
      <c r="H537" s="73"/>
      <c r="I537" s="73"/>
      <c r="J537" s="73"/>
      <c r="K537" s="73">
        <v>1</v>
      </c>
      <c r="L537" s="88" t="s">
        <v>323</v>
      </c>
      <c r="M537" s="73" t="s">
        <v>644</v>
      </c>
      <c r="N537" s="14"/>
    </row>
    <row r="538" ht="16.5" spans="1:14">
      <c r="A538" s="73"/>
      <c r="B538" s="173"/>
      <c r="C538" s="173"/>
      <c r="D538" s="76"/>
      <c r="E538" s="238"/>
      <c r="F538" s="73"/>
      <c r="G538" s="254"/>
      <c r="H538" s="173"/>
      <c r="I538" s="173"/>
      <c r="J538" s="173"/>
      <c r="K538" s="76"/>
      <c r="L538" s="238"/>
      <c r="M538" s="255"/>
      <c r="N538" s="256"/>
    </row>
    <row r="539" ht="16.5" spans="1:14">
      <c r="A539" s="73"/>
      <c r="B539" s="173"/>
      <c r="C539" s="173"/>
      <c r="D539" s="73"/>
      <c r="E539" s="173"/>
      <c r="F539" s="73"/>
      <c r="G539" s="254"/>
      <c r="H539" s="173"/>
      <c r="I539" s="173"/>
      <c r="J539" s="173"/>
      <c r="K539" s="76"/>
      <c r="L539" s="257"/>
      <c r="M539" s="255"/>
      <c r="N539" s="256"/>
    </row>
    <row r="540" ht="16.5" spans="1:14">
      <c r="A540" s="73"/>
      <c r="B540" s="173"/>
      <c r="C540" s="173"/>
      <c r="D540" s="73"/>
      <c r="E540" s="173"/>
      <c r="F540" s="73"/>
      <c r="G540" s="254"/>
      <c r="H540" s="173"/>
      <c r="I540" s="173"/>
      <c r="J540" s="173"/>
      <c r="K540" s="76"/>
      <c r="L540" s="257"/>
      <c r="M540" s="255"/>
      <c r="N540" s="256"/>
    </row>
    <row r="541" ht="16.5" spans="1:14">
      <c r="A541" s="73"/>
      <c r="B541" s="173"/>
      <c r="C541" s="258"/>
      <c r="D541" s="197"/>
      <c r="E541" s="259"/>
      <c r="F541" s="197"/>
      <c r="G541" s="73"/>
      <c r="H541" s="259"/>
      <c r="I541" s="259"/>
      <c r="J541" s="259"/>
      <c r="K541" s="197"/>
      <c r="L541" s="259"/>
      <c r="M541" s="259"/>
      <c r="N541" s="256"/>
    </row>
    <row r="542" ht="16.5" spans="1:14">
      <c r="A542" s="73"/>
      <c r="B542" s="173"/>
      <c r="C542" s="258"/>
      <c r="D542" s="197"/>
      <c r="E542" s="259"/>
      <c r="F542" s="197"/>
      <c r="G542" s="73"/>
      <c r="H542" s="259"/>
      <c r="I542" s="259"/>
      <c r="J542" s="259"/>
      <c r="K542" s="197"/>
      <c r="L542" s="259"/>
      <c r="M542" s="259"/>
      <c r="N542" s="256"/>
    </row>
    <row r="543" ht="16.5" spans="1:14">
      <c r="A543" s="73"/>
      <c r="B543" s="173"/>
      <c r="C543" s="258"/>
      <c r="D543" s="197"/>
      <c r="E543" s="259"/>
      <c r="F543" s="197"/>
      <c r="G543" s="73"/>
      <c r="H543" s="259"/>
      <c r="I543" s="259"/>
      <c r="J543" s="259"/>
      <c r="K543" s="197"/>
      <c r="L543" s="259"/>
      <c r="M543" s="259"/>
      <c r="N543" s="256"/>
    </row>
    <row r="544" ht="16.5" spans="1:14">
      <c r="A544" s="73"/>
      <c r="B544" s="173"/>
      <c r="C544" s="258"/>
      <c r="D544" s="197"/>
      <c r="E544" s="259"/>
      <c r="F544" s="197"/>
      <c r="G544" s="73"/>
      <c r="H544" s="259"/>
      <c r="I544" s="259"/>
      <c r="J544" s="259"/>
      <c r="K544" s="197"/>
      <c r="L544" s="259"/>
      <c r="M544" s="259"/>
      <c r="N544" s="256"/>
    </row>
    <row r="545" ht="16.5" spans="1:14">
      <c r="A545" s="73"/>
      <c r="B545" s="173"/>
      <c r="C545" s="258"/>
      <c r="D545" s="197"/>
      <c r="E545" s="259"/>
      <c r="F545" s="197"/>
      <c r="G545" s="73"/>
      <c r="H545" s="259"/>
      <c r="I545" s="259"/>
      <c r="J545" s="259"/>
      <c r="K545" s="197"/>
      <c r="L545" s="259"/>
      <c r="M545" s="259"/>
      <c r="N545" s="256"/>
    </row>
    <row r="546" ht="16.5" spans="1:14">
      <c r="A546" s="73"/>
      <c r="B546" s="173"/>
      <c r="C546" s="258"/>
      <c r="D546" s="197"/>
      <c r="E546" s="259"/>
      <c r="F546" s="197"/>
      <c r="G546" s="73"/>
      <c r="H546" s="259"/>
      <c r="I546" s="259"/>
      <c r="J546" s="259"/>
      <c r="K546" s="197"/>
      <c r="L546" s="259"/>
      <c r="M546" s="259"/>
      <c r="N546" s="256"/>
    </row>
    <row r="547" ht="16.5" spans="1:14">
      <c r="A547" s="73"/>
      <c r="B547" s="173"/>
      <c r="C547" s="258"/>
      <c r="D547" s="197"/>
      <c r="E547" s="259"/>
      <c r="F547" s="197"/>
      <c r="G547" s="73"/>
      <c r="H547" s="259"/>
      <c r="I547" s="259"/>
      <c r="J547" s="259"/>
      <c r="K547" s="197"/>
      <c r="L547" s="259"/>
      <c r="M547" s="259"/>
      <c r="N547" s="256"/>
    </row>
    <row r="548" ht="16.5" spans="1:14">
      <c r="A548" s="73"/>
      <c r="B548" s="173"/>
      <c r="C548" s="258"/>
      <c r="D548" s="197"/>
      <c r="E548" s="259"/>
      <c r="F548" s="197"/>
      <c r="G548" s="73"/>
      <c r="H548" s="259"/>
      <c r="I548" s="259"/>
      <c r="J548" s="259"/>
      <c r="K548" s="197"/>
      <c r="L548" s="259"/>
      <c r="M548" s="259"/>
      <c r="N548" s="256"/>
    </row>
    <row r="549" ht="16.5" spans="1:14">
      <c r="A549" s="73"/>
      <c r="B549" s="173"/>
      <c r="C549" s="258"/>
      <c r="D549" s="197"/>
      <c r="E549" s="259"/>
      <c r="F549" s="197"/>
      <c r="G549" s="73"/>
      <c r="H549" s="259"/>
      <c r="I549" s="259"/>
      <c r="J549" s="259"/>
      <c r="K549" s="197"/>
      <c r="L549" s="259"/>
      <c r="M549" s="259"/>
      <c r="N549" s="256"/>
    </row>
    <row r="550" ht="16.5" spans="1:14">
      <c r="A550" s="73"/>
      <c r="B550" s="173"/>
      <c r="C550" s="173"/>
      <c r="D550" s="71"/>
      <c r="E550" s="238"/>
      <c r="F550" s="73"/>
      <c r="G550" s="254"/>
      <c r="H550" s="173"/>
      <c r="I550" s="173"/>
      <c r="J550" s="173"/>
      <c r="K550" s="76"/>
      <c r="L550" s="238"/>
      <c r="M550" s="255"/>
      <c r="N550" s="256"/>
    </row>
    <row r="551" ht="16.5" spans="1:14">
      <c r="A551" s="73"/>
      <c r="B551" s="173"/>
      <c r="C551" s="173"/>
      <c r="D551" s="71"/>
      <c r="E551" s="238"/>
      <c r="F551" s="73"/>
      <c r="G551" s="58"/>
      <c r="H551" s="173"/>
      <c r="I551" s="173"/>
      <c r="J551" s="173"/>
      <c r="K551" s="76"/>
      <c r="L551" s="238"/>
      <c r="M551" s="255"/>
      <c r="N551" s="256"/>
    </row>
    <row r="552" ht="16.5" spans="1:14">
      <c r="A552" s="73"/>
      <c r="B552" s="173"/>
      <c r="C552" s="173"/>
      <c r="D552" s="73"/>
      <c r="E552" s="173"/>
      <c r="F552" s="73"/>
      <c r="G552" s="254"/>
      <c r="H552" s="173"/>
      <c r="I552" s="173"/>
      <c r="J552" s="173"/>
      <c r="K552" s="73"/>
      <c r="L552" s="238"/>
      <c r="M552" s="173"/>
      <c r="N552" s="256"/>
    </row>
    <row r="553" ht="16.5" spans="1:14">
      <c r="A553" s="73"/>
      <c r="B553" s="173"/>
      <c r="C553" s="173"/>
      <c r="D553" s="254"/>
      <c r="E553" s="260"/>
      <c r="F553" s="73"/>
      <c r="G553" s="254"/>
      <c r="H553" s="173"/>
      <c r="I553" s="173"/>
      <c r="J553" s="173"/>
      <c r="K553" s="254"/>
      <c r="L553" s="238"/>
      <c r="M553" s="173"/>
      <c r="N553" s="256"/>
    </row>
    <row r="554" ht="16.5" spans="1:14">
      <c r="A554" s="73"/>
      <c r="B554" s="173"/>
      <c r="C554" s="173"/>
      <c r="D554" s="254"/>
      <c r="E554" s="238"/>
      <c r="F554" s="73"/>
      <c r="G554" s="254"/>
      <c r="H554" s="173"/>
      <c r="I554" s="173"/>
      <c r="J554" s="173"/>
      <c r="K554" s="73"/>
      <c r="L554" s="261"/>
      <c r="M554" s="173"/>
      <c r="N554" s="256"/>
    </row>
    <row r="555" ht="16.5" spans="1:14">
      <c r="A555" s="73"/>
      <c r="B555" s="173"/>
      <c r="C555" s="173"/>
      <c r="D555" s="254"/>
      <c r="E555" s="238"/>
      <c r="F555" s="73"/>
      <c r="G555" s="254"/>
      <c r="H555" s="173"/>
      <c r="I555" s="173"/>
      <c r="J555" s="173"/>
      <c r="K555" s="73"/>
      <c r="L555" s="261"/>
      <c r="M555" s="173"/>
      <c r="N555" s="256"/>
    </row>
    <row r="556" ht="16.5" spans="1:14">
      <c r="A556" s="73"/>
      <c r="B556" s="173"/>
      <c r="C556" s="173"/>
      <c r="D556" s="254"/>
      <c r="E556" s="238"/>
      <c r="F556" s="73"/>
      <c r="G556" s="254"/>
      <c r="H556" s="173"/>
      <c r="I556" s="173"/>
      <c r="J556" s="173"/>
      <c r="K556" s="73"/>
      <c r="L556" s="261"/>
      <c r="M556" s="173"/>
      <c r="N556" s="256"/>
    </row>
    <row r="557" ht="16.5" spans="1:14">
      <c r="A557" s="73"/>
      <c r="B557" s="173"/>
      <c r="C557" s="173"/>
      <c r="D557" s="254"/>
      <c r="E557" s="238"/>
      <c r="F557" s="73"/>
      <c r="G557" s="254"/>
      <c r="H557" s="173"/>
      <c r="I557" s="173"/>
      <c r="J557" s="173"/>
      <c r="K557" s="73"/>
      <c r="L557" s="261"/>
      <c r="M557" s="173"/>
      <c r="N557" s="256"/>
    </row>
    <row r="558" ht="16.5" spans="1:14">
      <c r="A558" s="73"/>
      <c r="B558" s="173"/>
      <c r="C558" s="173"/>
      <c r="D558" s="254"/>
      <c r="E558" s="173"/>
      <c r="F558" s="73"/>
      <c r="G558" s="58"/>
      <c r="H558" s="173"/>
      <c r="I558" s="173"/>
      <c r="J558" s="173"/>
      <c r="K558" s="254"/>
      <c r="L558" s="262"/>
      <c r="M558" s="239"/>
      <c r="N558" s="263"/>
    </row>
    <row r="559" ht="16.5" spans="1:14">
      <c r="A559" s="73"/>
      <c r="B559" s="173"/>
      <c r="C559" s="173"/>
      <c r="D559" s="57"/>
      <c r="E559" s="261"/>
      <c r="F559" s="25"/>
      <c r="G559" s="264"/>
      <c r="H559" s="261"/>
      <c r="I559" s="261"/>
      <c r="J559" s="261"/>
      <c r="K559" s="57"/>
      <c r="L559" s="261"/>
      <c r="M559" s="261"/>
      <c r="N559" s="263"/>
    </row>
    <row r="560" ht="16.5" spans="1:14">
      <c r="A560" s="73"/>
      <c r="B560" s="173"/>
      <c r="C560" s="173"/>
      <c r="D560" s="57"/>
      <c r="E560" s="261"/>
      <c r="F560" s="25"/>
      <c r="G560" s="264"/>
      <c r="H560" s="261"/>
      <c r="I560" s="261"/>
      <c r="J560" s="261"/>
      <c r="K560" s="57"/>
      <c r="L560" s="261"/>
      <c r="M560" s="261"/>
      <c r="N560" s="263"/>
    </row>
    <row r="561" ht="16.5" spans="1:14">
      <c r="A561" s="73"/>
      <c r="B561" s="173"/>
      <c r="C561" s="173"/>
      <c r="D561" s="25"/>
      <c r="E561" s="238"/>
      <c r="F561" s="40"/>
      <c r="G561" s="58"/>
      <c r="H561" s="236"/>
      <c r="I561" s="236"/>
      <c r="J561" s="236"/>
      <c r="K561" s="57"/>
      <c r="L561" s="238"/>
      <c r="M561" s="262"/>
      <c r="N561" s="263"/>
    </row>
    <row r="562" ht="16.5" spans="1:14">
      <c r="A562" s="73"/>
      <c r="B562" s="173"/>
      <c r="C562" s="173"/>
      <c r="D562" s="265"/>
      <c r="E562" s="266"/>
      <c r="F562" s="157"/>
      <c r="G562" s="157"/>
      <c r="H562" s="147"/>
      <c r="I562" s="147"/>
      <c r="J562" s="147"/>
      <c r="K562" s="57"/>
      <c r="L562" s="147"/>
      <c r="M562" s="262"/>
      <c r="N562" s="263"/>
    </row>
    <row r="563" ht="16.5" spans="1:14">
      <c r="A563" s="73"/>
      <c r="B563" s="173"/>
      <c r="C563" s="173"/>
      <c r="D563" s="265"/>
      <c r="E563" s="266"/>
      <c r="F563" s="157"/>
      <c r="G563" s="40"/>
      <c r="H563" s="147"/>
      <c r="I563" s="147"/>
      <c r="J563" s="147"/>
      <c r="K563" s="57"/>
      <c r="L563" s="147"/>
      <c r="M563" s="262"/>
      <c r="N563" s="263"/>
    </row>
    <row r="564" ht="16.5" spans="1:14">
      <c r="A564" s="73"/>
      <c r="B564" s="173"/>
      <c r="C564" s="173"/>
      <c r="D564" s="40"/>
      <c r="E564" s="236"/>
      <c r="F564" s="40"/>
      <c r="G564" s="40"/>
      <c r="H564" s="236"/>
      <c r="I564" s="236"/>
      <c r="J564" s="236"/>
      <c r="K564" s="57"/>
      <c r="L564" s="147"/>
      <c r="M564" s="261"/>
      <c r="N564" s="263"/>
    </row>
    <row r="565" ht="16.5" spans="1:14">
      <c r="A565" s="73"/>
      <c r="B565" s="173"/>
      <c r="C565" s="173"/>
      <c r="D565" s="25"/>
      <c r="E565" s="267"/>
      <c r="F565" s="40"/>
      <c r="G565" s="40"/>
      <c r="H565" s="236"/>
      <c r="I565" s="236"/>
      <c r="J565" s="236"/>
      <c r="K565" s="40"/>
      <c r="L565" s="238"/>
      <c r="M565" s="261"/>
      <c r="N565" s="263"/>
    </row>
    <row r="566" ht="16.5" spans="1:14">
      <c r="A566" s="73"/>
      <c r="B566" s="173"/>
      <c r="C566" s="173"/>
      <c r="D566" s="25"/>
      <c r="E566" s="267"/>
      <c r="F566" s="40"/>
      <c r="G566" s="40"/>
      <c r="H566" s="236"/>
      <c r="I566" s="236"/>
      <c r="J566" s="236"/>
      <c r="K566" s="40"/>
      <c r="L566" s="238"/>
      <c r="M566" s="261"/>
      <c r="N566" s="263"/>
    </row>
    <row r="567" ht="16.5" spans="1:14">
      <c r="A567" s="73"/>
      <c r="B567" s="173"/>
      <c r="C567" s="173"/>
      <c r="D567" s="25"/>
      <c r="E567" s="267"/>
      <c r="F567" s="40"/>
      <c r="G567" s="25"/>
      <c r="H567" s="236"/>
      <c r="I567" s="236"/>
      <c r="J567" s="236"/>
      <c r="K567" s="40"/>
      <c r="L567" s="236"/>
      <c r="M567" s="238"/>
      <c r="N567" s="263"/>
    </row>
    <row r="568" ht="16.5" spans="1:14">
      <c r="A568" s="73"/>
      <c r="B568" s="173"/>
      <c r="C568" s="173"/>
      <c r="D568" s="25"/>
      <c r="E568" s="267"/>
      <c r="F568" s="40"/>
      <c r="G568" s="40"/>
      <c r="H568" s="236"/>
      <c r="I568" s="236"/>
      <c r="J568" s="236"/>
      <c r="K568" s="40"/>
      <c r="L568" s="236"/>
      <c r="M568" s="238"/>
      <c r="N568" s="263"/>
    </row>
    <row r="569" ht="16.5" spans="1:14">
      <c r="A569" s="73"/>
      <c r="B569" s="173"/>
      <c r="C569" s="258"/>
      <c r="D569" s="197"/>
      <c r="E569" s="173"/>
      <c r="F569" s="27"/>
      <c r="G569" s="73"/>
      <c r="H569" s="147"/>
      <c r="I569" s="173"/>
      <c r="J569" s="173"/>
      <c r="K569" s="73"/>
      <c r="L569" s="238"/>
      <c r="M569" s="173"/>
      <c r="N569" s="263"/>
    </row>
    <row r="570" ht="16.5" spans="1:14">
      <c r="A570" s="73"/>
      <c r="B570" s="173"/>
      <c r="C570" s="173"/>
      <c r="D570" s="71"/>
      <c r="E570" s="268"/>
      <c r="F570" s="73"/>
      <c r="G570" s="73"/>
      <c r="H570" s="173"/>
      <c r="I570" s="173"/>
      <c r="J570" s="173"/>
      <c r="K570" s="73"/>
      <c r="L570" s="238"/>
      <c r="M570" s="262"/>
      <c r="N570" s="263"/>
    </row>
    <row r="571" ht="16.5" spans="1:14">
      <c r="A571" s="73"/>
      <c r="B571" s="173"/>
      <c r="C571" s="173"/>
      <c r="D571" s="269"/>
      <c r="E571" s="270"/>
      <c r="F571" s="269"/>
      <c r="G571" s="269"/>
      <c r="H571" s="270"/>
      <c r="I571" s="270"/>
      <c r="J571" s="270"/>
      <c r="K571" s="269"/>
      <c r="L571" s="270"/>
      <c r="M571" s="270"/>
      <c r="N571" s="263"/>
    </row>
    <row r="572" ht="16.5" spans="1:14">
      <c r="A572" s="73"/>
      <c r="B572" s="173"/>
      <c r="C572" s="173"/>
      <c r="D572" s="269"/>
      <c r="E572" s="270"/>
      <c r="F572" s="269"/>
      <c r="G572" s="269"/>
      <c r="H572" s="270"/>
      <c r="I572" s="270"/>
      <c r="J572" s="270"/>
      <c r="K572" s="269"/>
      <c r="L572" s="270"/>
      <c r="M572" s="270"/>
      <c r="N572" s="263"/>
    </row>
    <row r="573" ht="16.5" spans="1:14">
      <c r="A573" s="73"/>
      <c r="B573" s="173"/>
      <c r="C573" s="173"/>
      <c r="D573" s="269"/>
      <c r="E573" s="270"/>
      <c r="F573" s="269"/>
      <c r="G573" s="269"/>
      <c r="H573" s="270"/>
      <c r="I573" s="270"/>
      <c r="J573" s="270"/>
      <c r="K573" s="269"/>
      <c r="L573" s="270"/>
      <c r="M573" s="270"/>
      <c r="N573" s="263"/>
    </row>
    <row r="574" ht="16.5" spans="1:14">
      <c r="A574" s="73"/>
      <c r="B574" s="173"/>
      <c r="C574" s="173"/>
      <c r="D574" s="269"/>
      <c r="E574" s="270"/>
      <c r="F574" s="269"/>
      <c r="G574" s="269"/>
      <c r="H574" s="270"/>
      <c r="I574" s="270"/>
      <c r="J574" s="270"/>
      <c r="K574" s="269"/>
      <c r="L574" s="270"/>
      <c r="M574" s="270"/>
      <c r="N574" s="263"/>
    </row>
    <row r="575" ht="16.5" spans="1:14">
      <c r="A575" s="73"/>
      <c r="B575" s="173"/>
      <c r="C575" s="173"/>
      <c r="D575" s="60"/>
      <c r="E575" s="239"/>
      <c r="F575" s="60"/>
      <c r="G575" s="60"/>
      <c r="H575" s="270"/>
      <c r="I575" s="270"/>
      <c r="J575" s="270"/>
      <c r="K575" s="269"/>
      <c r="L575" s="270"/>
      <c r="M575" s="270"/>
      <c r="N575" s="263"/>
    </row>
    <row r="576" ht="16.5" spans="1:14">
      <c r="A576" s="73"/>
      <c r="B576" s="173"/>
      <c r="C576" s="173"/>
      <c r="D576" s="269"/>
      <c r="E576" s="270"/>
      <c r="F576" s="269"/>
      <c r="G576" s="269"/>
      <c r="H576" s="270"/>
      <c r="I576" s="270"/>
      <c r="J576" s="270"/>
      <c r="K576" s="269"/>
      <c r="L576" s="270"/>
      <c r="M576" s="270"/>
      <c r="N576" s="263"/>
    </row>
    <row r="577" ht="16.5" spans="1:14">
      <c r="A577" s="73"/>
      <c r="B577" s="173"/>
      <c r="C577" s="173"/>
      <c r="D577" s="269"/>
      <c r="E577" s="270"/>
      <c r="F577" s="269"/>
      <c r="G577" s="269"/>
      <c r="H577" s="270"/>
      <c r="I577" s="270"/>
      <c r="J577" s="270"/>
      <c r="K577" s="269"/>
      <c r="L577" s="270"/>
      <c r="M577" s="239"/>
      <c r="N577" s="263"/>
    </row>
    <row r="578" ht="16.5" spans="1:14">
      <c r="A578" s="73"/>
      <c r="B578" s="173"/>
      <c r="C578" s="173"/>
      <c r="D578" s="73"/>
      <c r="E578" s="173"/>
      <c r="F578" s="73"/>
      <c r="G578" s="254"/>
      <c r="H578" s="173"/>
      <c r="I578" s="173"/>
      <c r="J578" s="173"/>
      <c r="K578" s="73"/>
      <c r="L578" s="238"/>
      <c r="M578" s="173"/>
      <c r="N578" s="263"/>
    </row>
    <row r="579" ht="16.5" spans="1:14">
      <c r="A579" s="73"/>
      <c r="B579" s="173"/>
      <c r="C579" s="173"/>
      <c r="D579" s="73"/>
      <c r="E579" s="173"/>
      <c r="F579" s="73"/>
      <c r="G579" s="254"/>
      <c r="H579" s="173"/>
      <c r="I579" s="173"/>
      <c r="J579" s="173"/>
      <c r="K579" s="73"/>
      <c r="L579" s="238"/>
      <c r="M579" s="173"/>
      <c r="N579" s="263"/>
    </row>
    <row r="580" ht="16.5" spans="1:14">
      <c r="A580" s="73"/>
      <c r="B580" s="173"/>
      <c r="C580" s="173"/>
      <c r="D580" s="73"/>
      <c r="E580" s="173"/>
      <c r="F580" s="73"/>
      <c r="G580" s="254"/>
      <c r="H580" s="173"/>
      <c r="I580" s="173"/>
      <c r="J580" s="173"/>
      <c r="K580" s="73"/>
      <c r="L580" s="238"/>
      <c r="M580" s="173"/>
      <c r="N580" s="263"/>
    </row>
    <row r="581" ht="16.5" spans="1:14">
      <c r="A581" s="73"/>
      <c r="B581" s="173"/>
      <c r="C581" s="173"/>
      <c r="D581" s="271"/>
      <c r="E581" s="173"/>
      <c r="F581" s="73"/>
      <c r="G581" s="254"/>
      <c r="H581" s="173"/>
      <c r="I581" s="173"/>
      <c r="J581" s="173"/>
      <c r="K581" s="73"/>
      <c r="L581" s="238"/>
      <c r="M581" s="173"/>
      <c r="N581" s="263"/>
    </row>
    <row r="582" ht="16.5" spans="1:14">
      <c r="A582" s="73"/>
      <c r="B582" s="173"/>
      <c r="C582" s="173"/>
      <c r="D582" s="271"/>
      <c r="E582" s="173"/>
      <c r="F582" s="73"/>
      <c r="G582" s="254"/>
      <c r="H582" s="173"/>
      <c r="I582" s="173"/>
      <c r="J582" s="173"/>
      <c r="K582" s="73"/>
      <c r="L582" s="238"/>
      <c r="M582" s="173"/>
      <c r="N582" s="263"/>
    </row>
    <row r="583" ht="16.5" spans="1:14">
      <c r="A583" s="73"/>
      <c r="B583" s="173"/>
      <c r="C583" s="173"/>
      <c r="D583" s="73"/>
      <c r="E583" s="173"/>
      <c r="F583" s="73"/>
      <c r="G583" s="73"/>
      <c r="H583" s="173"/>
      <c r="I583" s="173"/>
      <c r="J583" s="173"/>
      <c r="K583" s="73"/>
      <c r="L583" s="238"/>
      <c r="M583" s="272"/>
      <c r="N583" s="263"/>
    </row>
    <row r="584" ht="16.5" spans="1:14">
      <c r="A584" s="73"/>
      <c r="B584" s="173"/>
      <c r="C584" s="173"/>
      <c r="D584" s="73"/>
      <c r="E584" s="173"/>
      <c r="F584" s="73"/>
      <c r="G584" s="73"/>
      <c r="H584" s="173"/>
      <c r="I584" s="173"/>
      <c r="J584" s="173"/>
      <c r="K584" s="73"/>
      <c r="L584" s="238"/>
      <c r="M584" s="272"/>
      <c r="N584" s="263"/>
    </row>
    <row r="585" ht="16.5" spans="1:14">
      <c r="A585" s="73"/>
      <c r="B585" s="173"/>
      <c r="C585" s="173"/>
      <c r="D585" s="76"/>
      <c r="E585" s="257"/>
      <c r="F585" s="27"/>
      <c r="G585" s="27"/>
      <c r="H585" s="257"/>
      <c r="I585" s="257"/>
      <c r="J585" s="257"/>
      <c r="K585" s="76"/>
      <c r="L585" s="237"/>
      <c r="M585" s="272"/>
      <c r="N585" s="263"/>
    </row>
    <row r="586" ht="16.5" spans="1:14">
      <c r="A586" s="73"/>
      <c r="B586" s="173"/>
      <c r="C586" s="173"/>
      <c r="D586" s="73"/>
      <c r="E586" s="173"/>
      <c r="F586" s="73"/>
      <c r="G586" s="73"/>
      <c r="H586" s="173"/>
      <c r="I586" s="173"/>
      <c r="J586" s="173"/>
      <c r="K586" s="73"/>
      <c r="L586" s="238"/>
      <c r="M586" s="272"/>
      <c r="N586" s="263"/>
    </row>
    <row r="587" ht="16.5" spans="1:14">
      <c r="A587" s="73"/>
      <c r="B587" s="173"/>
      <c r="C587" s="173"/>
      <c r="D587" s="73"/>
      <c r="E587" s="173"/>
      <c r="F587" s="73"/>
      <c r="G587" s="73"/>
      <c r="H587" s="173"/>
      <c r="I587" s="173"/>
      <c r="J587" s="173"/>
      <c r="K587" s="73"/>
      <c r="L587" s="238"/>
      <c r="M587" s="173"/>
      <c r="N587" s="173"/>
    </row>
    <row r="588" ht="16.5" spans="1:14">
      <c r="A588" s="73"/>
      <c r="B588" s="173"/>
      <c r="C588" s="173"/>
      <c r="D588" s="60"/>
      <c r="E588" s="273"/>
      <c r="F588" s="73"/>
      <c r="G588" s="254"/>
      <c r="H588" s="173"/>
      <c r="I588" s="173"/>
      <c r="J588" s="173"/>
      <c r="K588" s="76"/>
      <c r="L588" s="238"/>
      <c r="M588" s="255"/>
      <c r="N588" s="256"/>
    </row>
    <row r="589" ht="16.5" spans="1:14">
      <c r="A589" s="73"/>
      <c r="B589" s="173"/>
      <c r="C589" s="173"/>
      <c r="D589" s="76"/>
      <c r="E589" s="238"/>
      <c r="F589" s="73"/>
      <c r="G589" s="254"/>
      <c r="H589" s="173"/>
      <c r="I589" s="173"/>
      <c r="J589" s="173"/>
      <c r="K589" s="76"/>
      <c r="L589" s="238"/>
      <c r="M589" s="255"/>
      <c r="N589" s="256"/>
    </row>
    <row r="590" ht="16.5" spans="1:14">
      <c r="A590" s="73"/>
      <c r="B590" s="173"/>
      <c r="C590" s="173"/>
      <c r="D590" s="58"/>
      <c r="E590" s="238"/>
      <c r="F590" s="73"/>
      <c r="G590" s="58"/>
      <c r="H590" s="173"/>
      <c r="I590" s="173"/>
      <c r="J590" s="173"/>
      <c r="K590" s="76"/>
      <c r="L590" s="238"/>
      <c r="M590" s="255"/>
      <c r="N590" s="256"/>
    </row>
    <row r="591" ht="16.5" spans="1:14">
      <c r="A591" s="73"/>
      <c r="B591" s="173"/>
      <c r="C591" s="173"/>
      <c r="D591" s="58"/>
      <c r="E591" s="238"/>
      <c r="F591" s="73"/>
      <c r="G591" s="58"/>
      <c r="H591" s="173"/>
      <c r="I591" s="173"/>
      <c r="J591" s="173"/>
      <c r="K591" s="76"/>
      <c r="L591" s="238"/>
      <c r="M591" s="255"/>
      <c r="N591" s="256"/>
    </row>
    <row r="592" ht="16.5" spans="1:14">
      <c r="A592" s="73"/>
      <c r="B592" s="173"/>
      <c r="C592" s="173"/>
      <c r="D592" s="58"/>
      <c r="E592" s="238"/>
      <c r="F592" s="73"/>
      <c r="G592" s="58"/>
      <c r="H592" s="173"/>
      <c r="I592" s="173"/>
      <c r="J592" s="173"/>
      <c r="K592" s="76"/>
      <c r="L592" s="238"/>
      <c r="M592" s="255"/>
      <c r="N592" s="256"/>
    </row>
    <row r="593" ht="16.5" spans="1:14">
      <c r="A593" s="73"/>
      <c r="B593" s="173"/>
      <c r="C593" s="173"/>
      <c r="D593" s="76"/>
      <c r="E593" s="238"/>
      <c r="F593" s="73"/>
      <c r="G593" s="254"/>
      <c r="H593" s="173"/>
      <c r="I593" s="173"/>
      <c r="J593" s="173"/>
      <c r="K593" s="76"/>
      <c r="L593" s="238"/>
      <c r="M593" s="255"/>
      <c r="N593" s="256"/>
    </row>
    <row r="594" ht="16.5" spans="1:14">
      <c r="A594" s="73"/>
      <c r="B594" s="173"/>
      <c r="C594" s="173"/>
      <c r="D594" s="73"/>
      <c r="E594" s="173"/>
      <c r="F594" s="73"/>
      <c r="G594" s="254"/>
      <c r="H594" s="173"/>
      <c r="I594" s="173"/>
      <c r="J594" s="173"/>
      <c r="K594" s="73"/>
      <c r="L594" s="173"/>
      <c r="M594" s="173"/>
      <c r="N594" s="256"/>
    </row>
    <row r="595" ht="16.5" spans="1:14">
      <c r="A595" s="73"/>
      <c r="B595" s="173"/>
      <c r="C595" s="173"/>
      <c r="D595" s="71"/>
      <c r="E595" s="173"/>
      <c r="F595" s="73"/>
      <c r="G595" s="73"/>
      <c r="H595" s="173"/>
      <c r="I595" s="173"/>
      <c r="J595" s="173"/>
      <c r="K595" s="73"/>
      <c r="L595" s="173"/>
      <c r="M595" s="173"/>
      <c r="N595" s="256"/>
    </row>
    <row r="596" ht="16.5" spans="1:14">
      <c r="A596" s="73"/>
      <c r="B596" s="173"/>
      <c r="C596" s="173"/>
      <c r="D596" s="73"/>
      <c r="E596" s="173"/>
      <c r="F596" s="73"/>
      <c r="G596" s="73"/>
      <c r="H596" s="173"/>
      <c r="I596" s="173"/>
      <c r="J596" s="173"/>
      <c r="K596" s="73"/>
      <c r="L596" s="173"/>
      <c r="M596" s="173"/>
      <c r="N596" s="256"/>
    </row>
    <row r="597" ht="16.5" spans="1:14">
      <c r="A597" s="73"/>
      <c r="B597" s="173"/>
      <c r="C597" s="173"/>
      <c r="D597" s="73"/>
      <c r="E597" s="173"/>
      <c r="F597" s="73"/>
      <c r="G597" s="73"/>
      <c r="H597" s="173"/>
      <c r="I597" s="173"/>
      <c r="J597" s="173"/>
      <c r="K597" s="73"/>
      <c r="L597" s="173"/>
      <c r="M597" s="173"/>
      <c r="N597" s="256"/>
    </row>
    <row r="598" ht="16.5" spans="1:14">
      <c r="A598" s="73"/>
      <c r="B598" s="173"/>
      <c r="C598" s="173"/>
      <c r="D598" s="73"/>
      <c r="E598" s="173"/>
      <c r="F598" s="73"/>
      <c r="G598" s="254"/>
      <c r="H598" s="173"/>
      <c r="I598" s="173"/>
      <c r="J598" s="173"/>
      <c r="K598" s="73"/>
      <c r="L598" s="173"/>
      <c r="M598" s="173"/>
      <c r="N598" s="256"/>
    </row>
    <row r="599" ht="16.5" spans="1:14">
      <c r="A599" s="73"/>
      <c r="B599" s="173"/>
      <c r="C599" s="173"/>
      <c r="D599" s="71"/>
      <c r="E599" s="173"/>
      <c r="F599" s="73"/>
      <c r="G599" s="254"/>
      <c r="H599" s="173"/>
      <c r="I599" s="173"/>
      <c r="J599" s="173"/>
      <c r="K599" s="73"/>
      <c r="L599" s="173"/>
      <c r="M599" s="173"/>
      <c r="N599" s="256"/>
    </row>
    <row r="600" ht="16.5" spans="1:14">
      <c r="A600" s="73"/>
      <c r="B600" s="173"/>
      <c r="C600" s="173"/>
      <c r="D600" s="73"/>
      <c r="E600" s="173"/>
      <c r="F600" s="73"/>
      <c r="G600" s="254"/>
      <c r="H600" s="173"/>
      <c r="I600" s="173"/>
      <c r="J600" s="173"/>
      <c r="K600" s="76"/>
      <c r="L600" s="257"/>
      <c r="M600" s="255"/>
      <c r="N600" s="256"/>
    </row>
    <row r="601" ht="16.5" spans="1:14">
      <c r="A601" s="73"/>
      <c r="B601" s="173"/>
      <c r="C601" s="258"/>
      <c r="D601" s="197"/>
      <c r="E601" s="259"/>
      <c r="F601" s="197"/>
      <c r="G601" s="73"/>
      <c r="H601" s="259"/>
      <c r="I601" s="259"/>
      <c r="J601" s="259"/>
      <c r="K601" s="197"/>
      <c r="L601" s="259"/>
      <c r="M601" s="259"/>
      <c r="N601" s="256"/>
    </row>
    <row r="602" ht="16.5" spans="1:14">
      <c r="A602" s="73"/>
      <c r="B602" s="173"/>
      <c r="C602" s="258"/>
      <c r="D602" s="197"/>
      <c r="E602" s="259"/>
      <c r="F602" s="197"/>
      <c r="G602" s="73"/>
      <c r="H602" s="259"/>
      <c r="I602" s="259"/>
      <c r="J602" s="259"/>
      <c r="K602" s="197"/>
      <c r="L602" s="259"/>
      <c r="M602" s="259"/>
      <c r="N602" s="256"/>
    </row>
    <row r="603" ht="16.5" spans="1:14">
      <c r="A603" s="73"/>
      <c r="B603" s="173"/>
      <c r="C603" s="258"/>
      <c r="D603" s="197"/>
      <c r="E603" s="259"/>
      <c r="F603" s="197"/>
      <c r="G603" s="73"/>
      <c r="H603" s="259"/>
      <c r="I603" s="259"/>
      <c r="J603" s="259"/>
      <c r="K603" s="197"/>
      <c r="L603" s="259"/>
      <c r="M603" s="259"/>
      <c r="N603" s="256"/>
    </row>
    <row r="604" ht="16.5" spans="1:14">
      <c r="A604" s="73"/>
      <c r="B604" s="173"/>
      <c r="C604" s="258"/>
      <c r="D604" s="197"/>
      <c r="E604" s="259"/>
      <c r="F604" s="197"/>
      <c r="G604" s="73"/>
      <c r="H604" s="259"/>
      <c r="I604" s="259"/>
      <c r="J604" s="259"/>
      <c r="K604" s="197"/>
      <c r="L604" s="259"/>
      <c r="M604" s="259"/>
      <c r="N604" s="256"/>
    </row>
    <row r="605" ht="16.5" spans="1:14">
      <c r="A605" s="73"/>
      <c r="B605" s="173"/>
      <c r="C605" s="258"/>
      <c r="D605" s="197"/>
      <c r="E605" s="259"/>
      <c r="F605" s="197"/>
      <c r="G605" s="73"/>
      <c r="H605" s="259"/>
      <c r="I605" s="259"/>
      <c r="J605" s="259"/>
      <c r="K605" s="197"/>
      <c r="L605" s="259"/>
      <c r="M605" s="259"/>
      <c r="N605" s="256"/>
    </row>
    <row r="606" ht="16.5" spans="1:14">
      <c r="A606" s="73"/>
      <c r="B606" s="173"/>
      <c r="C606" s="258"/>
      <c r="D606" s="197"/>
      <c r="E606" s="259"/>
      <c r="F606" s="197"/>
      <c r="G606" s="73"/>
      <c r="H606" s="259"/>
      <c r="I606" s="259"/>
      <c r="J606" s="259"/>
      <c r="K606" s="197"/>
      <c r="L606" s="259"/>
      <c r="M606" s="259"/>
      <c r="N606" s="256"/>
    </row>
    <row r="607" ht="16.5" spans="1:14">
      <c r="A607" s="73"/>
      <c r="B607" s="173"/>
      <c r="C607" s="258"/>
      <c r="D607" s="197"/>
      <c r="E607" s="259"/>
      <c r="F607" s="197"/>
      <c r="G607" s="73"/>
      <c r="H607" s="259"/>
      <c r="I607" s="259"/>
      <c r="J607" s="259"/>
      <c r="K607" s="197"/>
      <c r="L607" s="259"/>
      <c r="M607" s="259"/>
      <c r="N607" s="256"/>
    </row>
    <row r="608" ht="16.5" spans="1:14">
      <c r="A608" s="73"/>
      <c r="B608" s="173"/>
      <c r="C608" s="258"/>
      <c r="D608" s="197"/>
      <c r="E608" s="259"/>
      <c r="F608" s="197"/>
      <c r="G608" s="73"/>
      <c r="H608" s="259"/>
      <c r="I608" s="259"/>
      <c r="J608" s="259"/>
      <c r="K608" s="197"/>
      <c r="L608" s="259"/>
      <c r="M608" s="259"/>
      <c r="N608" s="256"/>
    </row>
    <row r="609" ht="16.5" spans="1:14">
      <c r="A609" s="73"/>
      <c r="B609" s="173"/>
      <c r="C609" s="258"/>
      <c r="D609" s="197"/>
      <c r="E609" s="259"/>
      <c r="F609" s="197"/>
      <c r="G609" s="73"/>
      <c r="H609" s="259"/>
      <c r="I609" s="259"/>
      <c r="J609" s="259"/>
      <c r="K609" s="197"/>
      <c r="L609" s="259"/>
      <c r="M609" s="259"/>
      <c r="N609" s="256"/>
    </row>
    <row r="610" ht="16.5" spans="1:14">
      <c r="A610" s="73"/>
      <c r="B610" s="173"/>
      <c r="C610" s="173"/>
      <c r="D610" s="71"/>
      <c r="E610" s="238"/>
      <c r="F610" s="73"/>
      <c r="G610" s="254"/>
      <c r="H610" s="173"/>
      <c r="I610" s="173"/>
      <c r="J610" s="173"/>
      <c r="K610" s="76"/>
      <c r="L610" s="238"/>
      <c r="M610" s="255"/>
      <c r="N610" s="256"/>
    </row>
    <row r="611" ht="16.5" spans="1:14">
      <c r="A611" s="73"/>
      <c r="B611" s="173"/>
      <c r="C611" s="173"/>
      <c r="D611" s="71"/>
      <c r="E611" s="238"/>
      <c r="F611" s="73"/>
      <c r="G611" s="58"/>
      <c r="H611" s="173"/>
      <c r="I611" s="173"/>
      <c r="J611" s="173"/>
      <c r="K611" s="76"/>
      <c r="L611" s="238"/>
      <c r="M611" s="255"/>
      <c r="N611" s="256"/>
    </row>
    <row r="612" ht="16.5" spans="1:14">
      <c r="A612" s="73"/>
      <c r="B612" s="173"/>
      <c r="C612" s="173"/>
      <c r="D612" s="73"/>
      <c r="E612" s="173"/>
      <c r="F612" s="73"/>
      <c r="G612" s="254"/>
      <c r="H612" s="173"/>
      <c r="I612" s="173"/>
      <c r="J612" s="173"/>
      <c r="K612" s="73"/>
      <c r="L612" s="238"/>
      <c r="M612" s="173"/>
      <c r="N612" s="258"/>
    </row>
    <row r="613" ht="16.5" spans="1:14">
      <c r="A613" s="73"/>
      <c r="B613" s="173"/>
      <c r="C613" s="173"/>
      <c r="D613" s="254"/>
      <c r="E613" s="260"/>
      <c r="F613" s="73"/>
      <c r="G613" s="254"/>
      <c r="H613" s="173"/>
      <c r="I613" s="173"/>
      <c r="J613" s="173"/>
      <c r="K613" s="254"/>
      <c r="L613" s="238"/>
      <c r="M613" s="173"/>
      <c r="N613" s="256"/>
    </row>
    <row r="614" ht="16.5" spans="1:14">
      <c r="A614" s="73"/>
      <c r="B614" s="173"/>
      <c r="C614" s="173"/>
      <c r="D614" s="254"/>
      <c r="E614" s="238"/>
      <c r="F614" s="73"/>
      <c r="G614" s="254"/>
      <c r="H614" s="173"/>
      <c r="I614" s="173"/>
      <c r="J614" s="173"/>
      <c r="K614" s="73"/>
      <c r="L614" s="261"/>
      <c r="M614" s="173"/>
      <c r="N614" s="256"/>
    </row>
    <row r="615" ht="16.5" spans="1:14">
      <c r="A615" s="73"/>
      <c r="B615" s="173"/>
      <c r="C615" s="173"/>
      <c r="D615" s="254"/>
      <c r="E615" s="238"/>
      <c r="F615" s="73"/>
      <c r="G615" s="254"/>
      <c r="H615" s="173"/>
      <c r="I615" s="173"/>
      <c r="J615" s="173"/>
      <c r="K615" s="73"/>
      <c r="L615" s="261"/>
      <c r="M615" s="173"/>
      <c r="N615" s="256"/>
    </row>
    <row r="616" ht="16.5" spans="1:14">
      <c r="A616" s="73"/>
      <c r="B616" s="173"/>
      <c r="C616" s="173"/>
      <c r="D616" s="254"/>
      <c r="E616" s="238"/>
      <c r="F616" s="73"/>
      <c r="G616" s="254"/>
      <c r="H616" s="173"/>
      <c r="I616" s="173"/>
      <c r="J616" s="173"/>
      <c r="K616" s="73"/>
      <c r="L616" s="261"/>
      <c r="M616" s="173"/>
      <c r="N616" s="256"/>
    </row>
    <row r="617" ht="16.5" spans="1:14">
      <c r="A617" s="73"/>
      <c r="B617" s="173"/>
      <c r="C617" s="173"/>
      <c r="D617" s="254"/>
      <c r="E617" s="238"/>
      <c r="F617" s="73"/>
      <c r="G617" s="254"/>
      <c r="H617" s="173"/>
      <c r="I617" s="173"/>
      <c r="J617" s="173"/>
      <c r="K617" s="73"/>
      <c r="L617" s="261"/>
      <c r="M617" s="173"/>
      <c r="N617" s="256"/>
    </row>
    <row r="618" ht="16.5" spans="1:14">
      <c r="A618" s="73"/>
      <c r="B618" s="173"/>
      <c r="C618" s="173"/>
      <c r="D618" s="254"/>
      <c r="E618" s="173"/>
      <c r="F618" s="73"/>
      <c r="G618" s="58"/>
      <c r="H618" s="173"/>
      <c r="I618" s="173"/>
      <c r="J618" s="173"/>
      <c r="K618" s="254"/>
      <c r="L618" s="262"/>
      <c r="M618" s="239"/>
      <c r="N618" s="263"/>
    </row>
    <row r="619" ht="16.5" spans="1:14">
      <c r="A619" s="73"/>
      <c r="B619" s="173"/>
      <c r="C619" s="173"/>
      <c r="D619" s="57"/>
      <c r="E619" s="261"/>
      <c r="F619" s="25"/>
      <c r="G619" s="264"/>
      <c r="H619" s="261"/>
      <c r="I619" s="261"/>
      <c r="J619" s="261"/>
      <c r="K619" s="57"/>
      <c r="L619" s="261"/>
      <c r="M619" s="261"/>
      <c r="N619" s="263"/>
    </row>
    <row r="620" ht="16.5" spans="1:14">
      <c r="A620" s="73"/>
      <c r="B620" s="173"/>
      <c r="C620" s="173"/>
      <c r="D620" s="57"/>
      <c r="E620" s="261"/>
      <c r="F620" s="25"/>
      <c r="G620" s="264"/>
      <c r="H620" s="261"/>
      <c r="I620" s="261"/>
      <c r="J620" s="261"/>
      <c r="K620" s="57"/>
      <c r="L620" s="261"/>
      <c r="M620" s="261"/>
      <c r="N620" s="263"/>
    </row>
    <row r="621" ht="16.5" spans="1:14">
      <c r="A621" s="73"/>
      <c r="B621" s="173"/>
      <c r="C621" s="173"/>
      <c r="D621" s="25"/>
      <c r="E621" s="238"/>
      <c r="F621" s="40"/>
      <c r="G621" s="58"/>
      <c r="H621" s="236"/>
      <c r="I621" s="236"/>
      <c r="J621" s="236"/>
      <c r="K621" s="57"/>
      <c r="L621" s="238"/>
      <c r="M621" s="262"/>
      <c r="N621" s="263"/>
    </row>
    <row r="622" ht="16.5" spans="1:14">
      <c r="A622" s="73"/>
      <c r="B622" s="173"/>
      <c r="C622" s="173"/>
      <c r="D622" s="265"/>
      <c r="E622" s="266"/>
      <c r="F622" s="157"/>
      <c r="G622" s="157"/>
      <c r="H622" s="147"/>
      <c r="I622" s="147"/>
      <c r="J622" s="147"/>
      <c r="K622" s="57"/>
      <c r="L622" s="147"/>
      <c r="M622" s="262"/>
      <c r="N622" s="263"/>
    </row>
    <row r="623" ht="16.5" spans="1:14">
      <c r="A623" s="73"/>
      <c r="B623" s="173"/>
      <c r="C623" s="173"/>
      <c r="D623" s="265"/>
      <c r="E623" s="266"/>
      <c r="F623" s="157"/>
      <c r="G623" s="40"/>
      <c r="H623" s="147"/>
      <c r="I623" s="147"/>
      <c r="J623" s="147"/>
      <c r="K623" s="57"/>
      <c r="L623" s="147"/>
      <c r="M623" s="262"/>
      <c r="N623" s="263"/>
    </row>
    <row r="624" ht="16.5" spans="1:14">
      <c r="A624" s="73"/>
      <c r="B624" s="173"/>
      <c r="C624" s="173"/>
      <c r="D624" s="40"/>
      <c r="E624" s="236"/>
      <c r="F624" s="40"/>
      <c r="G624" s="40"/>
      <c r="H624" s="236"/>
      <c r="I624" s="236"/>
      <c r="J624" s="236"/>
      <c r="K624" s="57"/>
      <c r="L624" s="147"/>
      <c r="M624" s="261"/>
      <c r="N624" s="263"/>
    </row>
    <row r="625" ht="16.5" spans="1:14">
      <c r="A625" s="73"/>
      <c r="B625" s="173"/>
      <c r="C625" s="173"/>
      <c r="D625" s="25"/>
      <c r="E625" s="267"/>
      <c r="F625" s="40"/>
      <c r="G625" s="40"/>
      <c r="H625" s="236"/>
      <c r="I625" s="236"/>
      <c r="J625" s="236"/>
      <c r="K625" s="40"/>
      <c r="L625" s="238"/>
      <c r="M625" s="261"/>
      <c r="N625" s="263"/>
    </row>
    <row r="626" ht="16.5" spans="1:14">
      <c r="A626" s="73"/>
      <c r="B626" s="173"/>
      <c r="C626" s="173"/>
      <c r="D626" s="25"/>
      <c r="E626" s="267"/>
      <c r="F626" s="40"/>
      <c r="G626" s="40"/>
      <c r="H626" s="236"/>
      <c r="I626" s="236"/>
      <c r="J626" s="236"/>
      <c r="K626" s="40"/>
      <c r="L626" s="238"/>
      <c r="M626" s="261"/>
      <c r="N626" s="263"/>
    </row>
    <row r="627" ht="16.5" spans="1:14">
      <c r="A627" s="73"/>
      <c r="B627" s="173"/>
      <c r="C627" s="173"/>
      <c r="D627" s="25"/>
      <c r="E627" s="267"/>
      <c r="F627" s="40"/>
      <c r="G627" s="25"/>
      <c r="H627" s="236"/>
      <c r="I627" s="236"/>
      <c r="J627" s="236"/>
      <c r="K627" s="40"/>
      <c r="L627" s="236"/>
      <c r="M627" s="238"/>
      <c r="N627" s="263"/>
    </row>
    <row r="628" ht="16.5" spans="1:14">
      <c r="A628" s="73"/>
      <c r="B628" s="173"/>
      <c r="C628" s="173"/>
      <c r="D628" s="25"/>
      <c r="E628" s="267"/>
      <c r="F628" s="40"/>
      <c r="G628" s="40"/>
      <c r="H628" s="236"/>
      <c r="I628" s="236"/>
      <c r="J628" s="236"/>
      <c r="K628" s="40"/>
      <c r="L628" s="236"/>
      <c r="M628" s="238"/>
      <c r="N628" s="263"/>
    </row>
    <row r="629" ht="16.5" spans="1:14">
      <c r="A629" s="73"/>
      <c r="B629" s="173"/>
      <c r="C629" s="258"/>
      <c r="D629" s="197"/>
      <c r="E629" s="173"/>
      <c r="F629" s="27"/>
      <c r="G629" s="73"/>
      <c r="H629" s="147"/>
      <c r="I629" s="173"/>
      <c r="J629" s="173"/>
      <c r="K629" s="73"/>
      <c r="L629" s="238"/>
      <c r="M629" s="173"/>
      <c r="N629" s="263"/>
    </row>
    <row r="630" ht="16.5" spans="1:14">
      <c r="A630" s="73"/>
      <c r="B630" s="173"/>
      <c r="C630" s="173"/>
      <c r="D630" s="71"/>
      <c r="E630" s="268"/>
      <c r="F630" s="73"/>
      <c r="G630" s="73"/>
      <c r="H630" s="173"/>
      <c r="I630" s="173"/>
      <c r="J630" s="173"/>
      <c r="K630" s="73"/>
      <c r="L630" s="238"/>
      <c r="M630" s="262"/>
      <c r="N630" s="263"/>
    </row>
    <row r="631" ht="16.5" spans="1:14">
      <c r="A631" s="73"/>
      <c r="B631" s="173"/>
      <c r="C631" s="173"/>
      <c r="D631" s="60"/>
      <c r="E631" s="239"/>
      <c r="F631" s="60"/>
      <c r="G631" s="60"/>
      <c r="H631" s="239"/>
      <c r="I631" s="239"/>
      <c r="J631" s="239"/>
      <c r="K631" s="269"/>
      <c r="L631" s="239"/>
      <c r="M631" s="239"/>
      <c r="N631" s="263"/>
    </row>
    <row r="632" ht="16.5" spans="1:14">
      <c r="A632" s="73"/>
      <c r="B632" s="173"/>
      <c r="C632" s="173"/>
      <c r="D632" s="60"/>
      <c r="E632" s="239"/>
      <c r="F632" s="60"/>
      <c r="G632" s="40"/>
      <c r="H632" s="239"/>
      <c r="I632" s="239"/>
      <c r="J632" s="239"/>
      <c r="K632" s="269"/>
      <c r="L632" s="239"/>
      <c r="M632" s="239"/>
      <c r="N632" s="263"/>
    </row>
    <row r="633" ht="16.5" spans="1:14">
      <c r="A633" s="73"/>
      <c r="B633" s="173"/>
      <c r="C633" s="173"/>
      <c r="D633" s="60"/>
      <c r="E633" s="239"/>
      <c r="F633" s="60"/>
      <c r="G633" s="60"/>
      <c r="H633" s="239"/>
      <c r="I633" s="239"/>
      <c r="J633" s="239"/>
      <c r="K633" s="269"/>
      <c r="L633" s="239"/>
      <c r="M633" s="239"/>
      <c r="N633" s="263"/>
    </row>
    <row r="634" ht="16.5" spans="1:14">
      <c r="A634" s="73"/>
      <c r="B634" s="173"/>
      <c r="C634" s="173"/>
      <c r="D634" s="60"/>
      <c r="E634" s="239"/>
      <c r="F634" s="60"/>
      <c r="G634" s="60"/>
      <c r="H634" s="239"/>
      <c r="I634" s="239"/>
      <c r="J634" s="239"/>
      <c r="K634" s="269"/>
      <c r="L634" s="239"/>
      <c r="M634" s="239"/>
      <c r="N634" s="263"/>
    </row>
    <row r="635" ht="16.5" spans="1:14">
      <c r="A635" s="73"/>
      <c r="B635" s="173"/>
      <c r="C635" s="173"/>
      <c r="D635" s="60"/>
      <c r="E635" s="239"/>
      <c r="F635" s="60"/>
      <c r="G635" s="60"/>
      <c r="H635" s="239"/>
      <c r="I635" s="239"/>
      <c r="J635" s="239"/>
      <c r="K635" s="269"/>
      <c r="L635" s="239"/>
      <c r="M635" s="239"/>
      <c r="N635" s="263"/>
    </row>
    <row r="636" ht="16.5" spans="1:14">
      <c r="A636" s="73"/>
      <c r="B636" s="173"/>
      <c r="C636" s="173"/>
      <c r="D636" s="60"/>
      <c r="E636" s="239"/>
      <c r="F636" s="60"/>
      <c r="G636" s="60"/>
      <c r="H636" s="239"/>
      <c r="I636" s="239"/>
      <c r="J636" s="239"/>
      <c r="K636" s="269"/>
      <c r="L636" s="239"/>
      <c r="M636" s="239"/>
      <c r="N636" s="263"/>
    </row>
    <row r="637" ht="16.5" spans="1:14">
      <c r="A637" s="73"/>
      <c r="B637" s="173"/>
      <c r="C637" s="173"/>
      <c r="D637" s="60"/>
      <c r="E637" s="239"/>
      <c r="F637" s="60"/>
      <c r="G637" s="60"/>
      <c r="H637" s="239"/>
      <c r="I637" s="239"/>
      <c r="J637" s="239"/>
      <c r="K637" s="269"/>
      <c r="L637" s="239"/>
      <c r="M637" s="239"/>
      <c r="N637" s="263"/>
    </row>
    <row r="638" ht="16.5" spans="1:14">
      <c r="A638" s="73"/>
      <c r="B638" s="173"/>
      <c r="C638" s="173"/>
      <c r="D638" s="73"/>
      <c r="E638" s="173"/>
      <c r="F638" s="73"/>
      <c r="G638" s="40"/>
      <c r="H638" s="173"/>
      <c r="I638" s="173"/>
      <c r="J638" s="173"/>
      <c r="K638" s="73"/>
      <c r="L638" s="238"/>
      <c r="M638" s="173"/>
      <c r="N638" s="263"/>
    </row>
    <row r="639" ht="16.5" spans="1:14">
      <c r="A639" s="73"/>
      <c r="B639" s="173"/>
      <c r="C639" s="173"/>
      <c r="D639" s="73"/>
      <c r="E639" s="173"/>
      <c r="F639" s="73"/>
      <c r="G639" s="40"/>
      <c r="H639" s="173"/>
      <c r="I639" s="173"/>
      <c r="J639" s="173"/>
      <c r="K639" s="73"/>
      <c r="L639" s="238"/>
      <c r="M639" s="173"/>
      <c r="N639" s="263"/>
    </row>
    <row r="640" ht="16.5" spans="1:14">
      <c r="A640" s="73"/>
      <c r="B640" s="173"/>
      <c r="C640" s="173"/>
      <c r="D640" s="73"/>
      <c r="E640" s="173"/>
      <c r="F640" s="73"/>
      <c r="G640" s="40"/>
      <c r="H640" s="173"/>
      <c r="I640" s="173"/>
      <c r="J640" s="173"/>
      <c r="K640" s="73"/>
      <c r="L640" s="238"/>
      <c r="M640" s="173"/>
      <c r="N640" s="263"/>
    </row>
    <row r="641" ht="16.5" spans="1:14">
      <c r="A641" s="73"/>
      <c r="B641" s="173"/>
      <c r="C641" s="173"/>
      <c r="D641" s="271"/>
      <c r="E641" s="173"/>
      <c r="F641" s="73"/>
      <c r="G641" s="40"/>
      <c r="H641" s="173"/>
      <c r="I641" s="173"/>
      <c r="J641" s="173"/>
      <c r="K641" s="73"/>
      <c r="L641" s="238"/>
      <c r="M641" s="173"/>
      <c r="N641" s="263"/>
    </row>
    <row r="642" ht="16.5" spans="1:14">
      <c r="A642" s="73"/>
      <c r="B642" s="173"/>
      <c r="C642" s="173"/>
      <c r="D642" s="271"/>
      <c r="E642" s="173"/>
      <c r="F642" s="73"/>
      <c r="G642" s="40"/>
      <c r="H642" s="173"/>
      <c r="I642" s="173"/>
      <c r="J642" s="173"/>
      <c r="K642" s="73"/>
      <c r="L642" s="238"/>
      <c r="M642" s="173"/>
      <c r="N642" s="263"/>
    </row>
    <row r="643" ht="16.5" spans="1:14">
      <c r="A643" s="73"/>
      <c r="B643" s="173"/>
      <c r="C643" s="173"/>
      <c r="D643" s="73"/>
      <c r="E643" s="173"/>
      <c r="F643" s="73"/>
      <c r="G643" s="71"/>
      <c r="H643" s="237"/>
      <c r="I643" s="241"/>
      <c r="J643" s="241"/>
      <c r="K643" s="100"/>
      <c r="L643" s="237"/>
      <c r="M643" s="272"/>
      <c r="N643" s="263"/>
    </row>
    <row r="644" ht="16.5" spans="1:14">
      <c r="A644" s="73"/>
      <c r="B644" s="173"/>
      <c r="C644" s="173"/>
      <c r="D644" s="73"/>
      <c r="E644" s="237"/>
      <c r="F644" s="73"/>
      <c r="G644" s="27"/>
      <c r="H644" s="237"/>
      <c r="I644" s="237"/>
      <c r="J644" s="237"/>
      <c r="K644" s="27"/>
      <c r="L644" s="237"/>
      <c r="M644" s="272"/>
      <c r="N644" s="263"/>
    </row>
    <row r="645" ht="16.5" spans="1:14">
      <c r="A645" s="73"/>
      <c r="B645" s="173"/>
      <c r="C645" s="173"/>
      <c r="D645" s="76"/>
      <c r="E645" s="257"/>
      <c r="F645" s="27"/>
      <c r="G645" s="27"/>
      <c r="H645" s="257"/>
      <c r="I645" s="257"/>
      <c r="J645" s="257"/>
      <c r="K645" s="76"/>
      <c r="L645" s="237"/>
      <c r="M645" s="272"/>
      <c r="N645" s="263"/>
    </row>
    <row r="646" ht="16.5" spans="1:14">
      <c r="A646" s="73"/>
      <c r="B646" s="173"/>
      <c r="C646" s="173"/>
      <c r="D646" s="73"/>
      <c r="E646" s="173"/>
      <c r="F646" s="73"/>
      <c r="G646" s="73"/>
      <c r="H646" s="173"/>
      <c r="I646" s="173"/>
      <c r="J646" s="173"/>
      <c r="K646" s="73"/>
      <c r="L646" s="238"/>
      <c r="M646" s="272"/>
      <c r="N646" s="263"/>
    </row>
    <row r="647" ht="16.5" spans="1:14">
      <c r="A647" s="73"/>
      <c r="B647" s="173"/>
      <c r="C647" s="173"/>
      <c r="D647" s="73"/>
      <c r="E647" s="173"/>
      <c r="F647" s="73"/>
      <c r="G647" s="73"/>
      <c r="H647" s="173"/>
      <c r="I647" s="173"/>
      <c r="J647" s="173"/>
      <c r="K647" s="73"/>
      <c r="L647" s="238"/>
      <c r="M647" s="173"/>
      <c r="N647" s="173"/>
    </row>
    <row r="648" ht="16.5" spans="1:14">
      <c r="A648" s="73"/>
      <c r="B648" s="173"/>
      <c r="C648" s="173"/>
      <c r="D648" s="60"/>
      <c r="E648" s="273"/>
      <c r="F648" s="73"/>
      <c r="G648" s="254"/>
      <c r="H648" s="173"/>
      <c r="I648" s="173"/>
      <c r="J648" s="173"/>
      <c r="K648" s="76"/>
      <c r="L648" s="238"/>
      <c r="M648" s="255"/>
      <c r="N648" s="256"/>
    </row>
    <row r="649" ht="16.5" spans="1:14">
      <c r="A649" s="73"/>
      <c r="B649" s="173"/>
      <c r="C649" s="173"/>
      <c r="D649" s="76"/>
      <c r="E649" s="238"/>
      <c r="F649" s="73"/>
      <c r="G649" s="254"/>
      <c r="H649" s="173"/>
      <c r="I649" s="173"/>
      <c r="J649" s="173"/>
      <c r="K649" s="76"/>
      <c r="L649" s="238"/>
      <c r="M649" s="255"/>
      <c r="N649" s="256"/>
    </row>
    <row r="650" ht="16.5" spans="1:14">
      <c r="A650" s="73"/>
      <c r="B650" s="173"/>
      <c r="C650" s="173"/>
      <c r="D650" s="58"/>
      <c r="E650" s="238"/>
      <c r="F650" s="73"/>
      <c r="G650" s="58"/>
      <c r="H650" s="173"/>
      <c r="I650" s="173"/>
      <c r="J650" s="173"/>
      <c r="K650" s="76"/>
      <c r="L650" s="238"/>
      <c r="M650" s="255"/>
      <c r="N650" s="256"/>
    </row>
    <row r="651" ht="16.5" spans="1:14">
      <c r="A651" s="73"/>
      <c r="B651" s="173"/>
      <c r="C651" s="173"/>
      <c r="D651" s="58"/>
      <c r="E651" s="238"/>
      <c r="F651" s="73"/>
      <c r="G651" s="58"/>
      <c r="H651" s="173"/>
      <c r="I651" s="173"/>
      <c r="J651" s="173"/>
      <c r="K651" s="76"/>
      <c r="L651" s="238"/>
      <c r="M651" s="255"/>
      <c r="N651" s="256"/>
    </row>
    <row r="652" ht="16.5" spans="1:14">
      <c r="A652" s="73"/>
      <c r="B652" s="173"/>
      <c r="C652" s="173"/>
      <c r="D652" s="58"/>
      <c r="E652" s="238"/>
      <c r="F652" s="73"/>
      <c r="G652" s="58"/>
      <c r="H652" s="173"/>
      <c r="I652" s="173"/>
      <c r="J652" s="173"/>
      <c r="K652" s="76"/>
      <c r="L652" s="238"/>
      <c r="M652" s="255"/>
      <c r="N652" s="256"/>
    </row>
    <row r="653" ht="16.5" spans="1:14">
      <c r="A653" s="73"/>
      <c r="B653" s="173"/>
      <c r="C653" s="173"/>
      <c r="D653" s="76"/>
      <c r="E653" s="238"/>
      <c r="F653" s="73"/>
      <c r="G653" s="254"/>
      <c r="H653" s="173"/>
      <c r="I653" s="173"/>
      <c r="J653" s="173"/>
      <c r="K653" s="76"/>
      <c r="L653" s="238"/>
      <c r="M653" s="255"/>
      <c r="N653" s="256"/>
    </row>
    <row r="654" ht="16.5" spans="1:14">
      <c r="A654" s="73"/>
      <c r="B654" s="173"/>
      <c r="C654" s="173"/>
      <c r="D654" s="73"/>
      <c r="E654" s="173"/>
      <c r="F654" s="73"/>
      <c r="G654" s="254"/>
      <c r="H654" s="173"/>
      <c r="I654" s="173"/>
      <c r="J654" s="173"/>
      <c r="K654" s="73"/>
      <c r="L654" s="173"/>
      <c r="M654" s="173"/>
      <c r="N654" s="256"/>
    </row>
    <row r="655" ht="16.5" spans="1:14">
      <c r="A655" s="73"/>
      <c r="B655" s="173"/>
      <c r="C655" s="173"/>
      <c r="D655" s="71"/>
      <c r="E655" s="173"/>
      <c r="F655" s="73"/>
      <c r="G655" s="73"/>
      <c r="H655" s="173"/>
      <c r="I655" s="173"/>
      <c r="J655" s="173"/>
      <c r="K655" s="73"/>
      <c r="L655" s="173"/>
      <c r="M655" s="173"/>
      <c r="N655" s="256"/>
    </row>
    <row r="656" ht="16.5" spans="1:14">
      <c r="A656" s="73"/>
      <c r="B656" s="173"/>
      <c r="C656" s="173"/>
      <c r="D656" s="73"/>
      <c r="E656" s="173"/>
      <c r="F656" s="73"/>
      <c r="G656" s="73"/>
      <c r="H656" s="173"/>
      <c r="I656" s="173"/>
      <c r="J656" s="173"/>
      <c r="K656" s="73"/>
      <c r="L656" s="173"/>
      <c r="M656" s="173"/>
      <c r="N656" s="256"/>
    </row>
    <row r="657" ht="16.5" spans="1:14">
      <c r="A657" s="73"/>
      <c r="B657" s="173"/>
      <c r="C657" s="173"/>
      <c r="D657" s="73"/>
      <c r="E657" s="173"/>
      <c r="F657" s="73"/>
      <c r="G657" s="73"/>
      <c r="H657" s="173"/>
      <c r="I657" s="173"/>
      <c r="J657" s="173"/>
      <c r="K657" s="73"/>
      <c r="L657" s="173"/>
      <c r="M657" s="173"/>
      <c r="N657" s="256"/>
    </row>
    <row r="658" ht="16.5" spans="1:14">
      <c r="A658" s="73"/>
      <c r="B658" s="173"/>
      <c r="C658" s="173"/>
      <c r="D658" s="73"/>
      <c r="E658" s="173"/>
      <c r="F658" s="73"/>
      <c r="G658" s="254"/>
      <c r="H658" s="173"/>
      <c r="I658" s="173"/>
      <c r="J658" s="173"/>
      <c r="K658" s="73"/>
      <c r="L658" s="173"/>
      <c r="M658" s="173"/>
      <c r="N658" s="256"/>
    </row>
    <row r="659" ht="16.5" spans="1:14">
      <c r="A659" s="73"/>
      <c r="B659" s="173"/>
      <c r="C659" s="173"/>
      <c r="D659" s="71"/>
      <c r="E659" s="173"/>
      <c r="F659" s="73"/>
      <c r="G659" s="254"/>
      <c r="H659" s="173"/>
      <c r="I659" s="173"/>
      <c r="J659" s="173"/>
      <c r="K659" s="73"/>
      <c r="L659" s="173"/>
      <c r="M659" s="173"/>
      <c r="N659" s="256"/>
    </row>
    <row r="660" ht="16.5" spans="1:14">
      <c r="A660" s="73"/>
      <c r="B660" s="173"/>
      <c r="C660" s="173"/>
      <c r="D660" s="73"/>
      <c r="E660" s="173"/>
      <c r="F660" s="73"/>
      <c r="G660" s="254"/>
      <c r="H660" s="173"/>
      <c r="I660" s="173"/>
      <c r="J660" s="173"/>
      <c r="K660" s="76"/>
      <c r="L660" s="257"/>
      <c r="M660" s="255"/>
      <c r="N660" s="256"/>
    </row>
    <row r="661" ht="16.5" spans="1:14">
      <c r="A661" s="73"/>
      <c r="B661" s="173"/>
      <c r="C661" s="258"/>
      <c r="D661" s="197"/>
      <c r="E661" s="259"/>
      <c r="F661" s="197"/>
      <c r="G661" s="73"/>
      <c r="H661" s="259"/>
      <c r="I661" s="259"/>
      <c r="J661" s="259"/>
      <c r="K661" s="197"/>
      <c r="L661" s="259"/>
      <c r="M661" s="259"/>
      <c r="N661" s="256"/>
    </row>
    <row r="662" ht="16.5" spans="1:14">
      <c r="A662" s="73"/>
      <c r="B662" s="173"/>
      <c r="C662" s="258"/>
      <c r="D662" s="197"/>
      <c r="E662" s="259"/>
      <c r="F662" s="197"/>
      <c r="G662" s="73"/>
      <c r="H662" s="259"/>
      <c r="I662" s="259"/>
      <c r="J662" s="259"/>
      <c r="K662" s="197"/>
      <c r="L662" s="259"/>
      <c r="M662" s="259"/>
      <c r="N662" s="256"/>
    </row>
    <row r="663" ht="16.5" spans="1:14">
      <c r="A663" s="73"/>
      <c r="B663" s="173"/>
      <c r="C663" s="258"/>
      <c r="D663" s="197"/>
      <c r="E663" s="259"/>
      <c r="F663" s="197"/>
      <c r="G663" s="73"/>
      <c r="H663" s="259"/>
      <c r="I663" s="259"/>
      <c r="J663" s="259"/>
      <c r="K663" s="197"/>
      <c r="L663" s="259"/>
      <c r="M663" s="259"/>
      <c r="N663" s="256"/>
    </row>
    <row r="664" ht="16.5" spans="1:14">
      <c r="A664" s="73"/>
      <c r="B664" s="173"/>
      <c r="C664" s="258"/>
      <c r="D664" s="197"/>
      <c r="E664" s="259"/>
      <c r="F664" s="197"/>
      <c r="G664" s="73"/>
      <c r="H664" s="259"/>
      <c r="I664" s="259"/>
      <c r="J664" s="259"/>
      <c r="K664" s="197"/>
      <c r="L664" s="259"/>
      <c r="M664" s="259"/>
      <c r="N664" s="256"/>
    </row>
    <row r="665" ht="16.5" spans="1:14">
      <c r="A665" s="73"/>
      <c r="B665" s="173"/>
      <c r="C665" s="258"/>
      <c r="D665" s="197"/>
      <c r="E665" s="259"/>
      <c r="F665" s="197"/>
      <c r="G665" s="73"/>
      <c r="H665" s="259"/>
      <c r="I665" s="259"/>
      <c r="J665" s="259"/>
      <c r="K665" s="197"/>
      <c r="L665" s="259"/>
      <c r="M665" s="259"/>
      <c r="N665" s="256"/>
    </row>
    <row r="666" ht="16.5" spans="1:14">
      <c r="A666" s="73"/>
      <c r="B666" s="173"/>
      <c r="C666" s="258"/>
      <c r="D666" s="197"/>
      <c r="E666" s="259"/>
      <c r="F666" s="197"/>
      <c r="G666" s="73"/>
      <c r="H666" s="259"/>
      <c r="I666" s="259"/>
      <c r="J666" s="259"/>
      <c r="K666" s="197"/>
      <c r="L666" s="259"/>
      <c r="M666" s="259"/>
      <c r="N666" s="256"/>
    </row>
    <row r="667" ht="16.5" spans="1:14">
      <c r="A667" s="73"/>
      <c r="B667" s="173"/>
      <c r="C667" s="258"/>
      <c r="D667" s="197"/>
      <c r="E667" s="259"/>
      <c r="F667" s="197"/>
      <c r="G667" s="73"/>
      <c r="H667" s="259"/>
      <c r="I667" s="259"/>
      <c r="J667" s="259"/>
      <c r="K667" s="197"/>
      <c r="L667" s="259"/>
      <c r="M667" s="259"/>
      <c r="N667" s="256"/>
    </row>
    <row r="668" ht="16.5" spans="1:14">
      <c r="A668" s="73"/>
      <c r="B668" s="173"/>
      <c r="C668" s="258"/>
      <c r="D668" s="197"/>
      <c r="E668" s="259"/>
      <c r="F668" s="197"/>
      <c r="G668" s="73"/>
      <c r="H668" s="259"/>
      <c r="I668" s="259"/>
      <c r="J668" s="259"/>
      <c r="K668" s="197"/>
      <c r="L668" s="259"/>
      <c r="M668" s="259"/>
      <c r="N668" s="256"/>
    </row>
    <row r="669" ht="16.5" spans="1:14">
      <c r="A669" s="73"/>
      <c r="B669" s="173"/>
      <c r="C669" s="258"/>
      <c r="D669" s="197"/>
      <c r="E669" s="259"/>
      <c r="F669" s="197"/>
      <c r="G669" s="73"/>
      <c r="H669" s="259"/>
      <c r="I669" s="259"/>
      <c r="J669" s="259"/>
      <c r="K669" s="197"/>
      <c r="L669" s="259"/>
      <c r="M669" s="259"/>
      <c r="N669" s="256"/>
    </row>
    <row r="670" ht="16.5" spans="1:14">
      <c r="A670" s="73"/>
      <c r="B670" s="173"/>
      <c r="C670" s="173"/>
      <c r="D670" s="71"/>
      <c r="E670" s="238"/>
      <c r="F670" s="73"/>
      <c r="G670" s="254"/>
      <c r="H670" s="173"/>
      <c r="I670" s="173"/>
      <c r="J670" s="173"/>
      <c r="K670" s="76"/>
      <c r="L670" s="238"/>
      <c r="M670" s="255"/>
      <c r="N670" s="256"/>
    </row>
    <row r="671" ht="16.5" spans="1:14">
      <c r="A671" s="73"/>
      <c r="B671" s="173"/>
      <c r="C671" s="173"/>
      <c r="D671" s="71"/>
      <c r="E671" s="238"/>
      <c r="F671" s="73"/>
      <c r="G671" s="58"/>
      <c r="H671" s="173"/>
      <c r="I671" s="173"/>
      <c r="J671" s="173"/>
      <c r="K671" s="76"/>
      <c r="L671" s="238"/>
      <c r="M671" s="255"/>
      <c r="N671" s="256"/>
    </row>
    <row r="672" ht="16.5" spans="1:14">
      <c r="A672" s="73"/>
      <c r="B672" s="173"/>
      <c r="C672" s="173"/>
      <c r="D672" s="73"/>
      <c r="E672" s="173"/>
      <c r="F672" s="73"/>
      <c r="G672" s="254"/>
      <c r="H672" s="173"/>
      <c r="I672" s="173"/>
      <c r="J672" s="173"/>
      <c r="K672" s="73"/>
      <c r="L672" s="238"/>
      <c r="M672" s="173"/>
      <c r="N672" s="263"/>
    </row>
    <row r="673" ht="16.5" spans="1:14">
      <c r="A673" s="73"/>
      <c r="B673" s="173"/>
      <c r="C673" s="173"/>
      <c r="D673" s="254"/>
      <c r="E673" s="260"/>
      <c r="F673" s="73"/>
      <c r="G673" s="254"/>
      <c r="H673" s="173"/>
      <c r="I673" s="173"/>
      <c r="J673" s="173"/>
      <c r="K673" s="254"/>
      <c r="L673" s="238"/>
      <c r="M673" s="173"/>
      <c r="N673" s="256"/>
    </row>
    <row r="674" ht="16.5" spans="1:14">
      <c r="A674" s="73"/>
      <c r="B674" s="173"/>
      <c r="C674" s="173"/>
      <c r="D674" s="254"/>
      <c r="E674" s="238"/>
      <c r="F674" s="73"/>
      <c r="G674" s="254"/>
      <c r="H674" s="173"/>
      <c r="I674" s="173"/>
      <c r="J674" s="173"/>
      <c r="K674" s="73"/>
      <c r="L674" s="261"/>
      <c r="M674" s="173"/>
      <c r="N674" s="263"/>
    </row>
    <row r="675" ht="16.5" spans="1:14">
      <c r="A675" s="73"/>
      <c r="B675" s="173"/>
      <c r="C675" s="173"/>
      <c r="D675" s="254"/>
      <c r="E675" s="238"/>
      <c r="F675" s="73"/>
      <c r="G675" s="254"/>
      <c r="H675" s="173"/>
      <c r="I675" s="173"/>
      <c r="J675" s="173"/>
      <c r="K675" s="73"/>
      <c r="L675" s="261"/>
      <c r="M675" s="173"/>
      <c r="N675" s="263"/>
    </row>
    <row r="676" ht="16.5" spans="1:14">
      <c r="A676" s="73"/>
      <c r="B676" s="173"/>
      <c r="C676" s="173"/>
      <c r="D676" s="254"/>
      <c r="E676" s="238"/>
      <c r="F676" s="73"/>
      <c r="G676" s="254"/>
      <c r="H676" s="173"/>
      <c r="I676" s="173"/>
      <c r="J676" s="173"/>
      <c r="K676" s="73"/>
      <c r="L676" s="261"/>
      <c r="M676" s="173"/>
      <c r="N676" s="263"/>
    </row>
    <row r="677" ht="16.5" spans="1:14">
      <c r="A677" s="73"/>
      <c r="B677" s="173"/>
      <c r="C677" s="173"/>
      <c r="D677" s="254"/>
      <c r="E677" s="238"/>
      <c r="F677" s="73"/>
      <c r="G677" s="254"/>
      <c r="H677" s="173"/>
      <c r="I677" s="173"/>
      <c r="J677" s="173"/>
      <c r="K677" s="73"/>
      <c r="L677" s="261"/>
      <c r="M677" s="173"/>
      <c r="N677" s="263"/>
    </row>
    <row r="678" ht="16.5" spans="1:14">
      <c r="A678" s="73"/>
      <c r="B678" s="173"/>
      <c r="C678" s="173"/>
      <c r="D678" s="254"/>
      <c r="E678" s="173"/>
      <c r="F678" s="73"/>
      <c r="G678" s="58"/>
      <c r="H678" s="173"/>
      <c r="I678" s="173"/>
      <c r="J678" s="173"/>
      <c r="K678" s="254"/>
      <c r="L678" s="262"/>
      <c r="M678" s="239"/>
      <c r="N678" s="263"/>
    </row>
    <row r="679" ht="16.5" spans="1:14">
      <c r="A679" s="73"/>
      <c r="B679" s="173"/>
      <c r="C679" s="173"/>
      <c r="D679" s="254"/>
      <c r="E679" s="173"/>
      <c r="F679" s="73"/>
      <c r="G679" s="73"/>
      <c r="H679" s="173"/>
      <c r="I679" s="173"/>
      <c r="J679" s="173"/>
      <c r="K679" s="73"/>
      <c r="L679" s="173"/>
      <c r="M679" s="255"/>
      <c r="N679" s="256"/>
    </row>
    <row r="680" ht="16.5" spans="1:14">
      <c r="A680" s="73"/>
      <c r="B680" s="173"/>
      <c r="C680" s="173"/>
      <c r="D680" s="25"/>
      <c r="E680" s="262"/>
      <c r="F680" s="157"/>
      <c r="G680" s="40"/>
      <c r="H680" s="147"/>
      <c r="I680" s="147"/>
      <c r="J680" s="147"/>
      <c r="K680" s="73"/>
      <c r="L680" s="173"/>
      <c r="M680" s="262"/>
      <c r="N680" s="263"/>
    </row>
    <row r="681" ht="16.5" spans="1:14">
      <c r="A681" s="73"/>
      <c r="B681" s="173"/>
      <c r="C681" s="173"/>
      <c r="D681" s="254"/>
      <c r="E681" s="173"/>
      <c r="F681" s="73"/>
      <c r="G681" s="73"/>
      <c r="H681" s="173"/>
      <c r="I681" s="173"/>
      <c r="J681" s="173"/>
      <c r="K681" s="73"/>
      <c r="L681" s="173"/>
      <c r="M681" s="173"/>
      <c r="N681" s="263"/>
    </row>
    <row r="682" ht="16.5" spans="1:14">
      <c r="A682" s="73"/>
      <c r="B682" s="173"/>
      <c r="C682" s="173"/>
      <c r="D682" s="74"/>
      <c r="E682" s="262"/>
      <c r="F682" s="25"/>
      <c r="G682" s="264"/>
      <c r="H682" s="262"/>
      <c r="I682" s="262"/>
      <c r="J682" s="262"/>
      <c r="K682" s="74"/>
      <c r="L682" s="262"/>
      <c r="M682" s="261"/>
      <c r="N682" s="263"/>
    </row>
    <row r="683" ht="16.5" spans="1:14">
      <c r="A683" s="73"/>
      <c r="B683" s="173"/>
      <c r="C683" s="173"/>
      <c r="D683" s="74"/>
      <c r="E683" s="262"/>
      <c r="F683" s="25"/>
      <c r="G683" s="264"/>
      <c r="H683" s="262"/>
      <c r="I683" s="262"/>
      <c r="J683" s="262"/>
      <c r="K683" s="74"/>
      <c r="L683" s="262"/>
      <c r="M683" s="261"/>
      <c r="N683" s="263"/>
    </row>
    <row r="684" ht="16.5" spans="1:14">
      <c r="A684" s="73"/>
      <c r="B684" s="173"/>
      <c r="C684" s="173"/>
      <c r="D684" s="25"/>
      <c r="E684" s="238"/>
      <c r="F684" s="40"/>
      <c r="G684" s="58"/>
      <c r="H684" s="236"/>
      <c r="I684" s="236"/>
      <c r="J684" s="236"/>
      <c r="K684" s="57"/>
      <c r="L684" s="238"/>
      <c r="M684" s="262"/>
      <c r="N684" s="263"/>
    </row>
    <row r="685" ht="16.5" spans="1:14">
      <c r="A685" s="73"/>
      <c r="B685" s="173"/>
      <c r="C685" s="173"/>
      <c r="D685" s="265"/>
      <c r="E685" s="266"/>
      <c r="F685" s="157"/>
      <c r="G685" s="157"/>
      <c r="H685" s="147"/>
      <c r="I685" s="147"/>
      <c r="J685" s="147"/>
      <c r="K685" s="57"/>
      <c r="L685" s="147"/>
      <c r="M685" s="262"/>
      <c r="N685" s="263"/>
    </row>
    <row r="686" ht="16.5" spans="1:14">
      <c r="A686" s="73"/>
      <c r="B686" s="173"/>
      <c r="C686" s="173"/>
      <c r="D686" s="265"/>
      <c r="E686" s="266"/>
      <c r="F686" s="157"/>
      <c r="G686" s="40"/>
      <c r="H686" s="147"/>
      <c r="I686" s="147"/>
      <c r="J686" s="147"/>
      <c r="K686" s="57"/>
      <c r="L686" s="147"/>
      <c r="M686" s="262"/>
      <c r="N686" s="263"/>
    </row>
    <row r="687" ht="16.5" spans="1:14">
      <c r="A687" s="73"/>
      <c r="B687" s="173"/>
      <c r="C687" s="173"/>
      <c r="D687" s="25"/>
      <c r="E687" s="236"/>
      <c r="F687" s="40"/>
      <c r="G687" s="40"/>
      <c r="H687" s="236"/>
      <c r="I687" s="236"/>
      <c r="J687" s="236"/>
      <c r="K687" s="57"/>
      <c r="L687" s="147"/>
      <c r="M687" s="261"/>
      <c r="N687" s="263"/>
    </row>
    <row r="688" ht="16.5" spans="1:14">
      <c r="A688" s="73"/>
      <c r="B688" s="173"/>
      <c r="C688" s="173"/>
      <c r="D688" s="25"/>
      <c r="E688" s="267"/>
      <c r="F688" s="40"/>
      <c r="G688" s="40"/>
      <c r="H688" s="236"/>
      <c r="I688" s="236"/>
      <c r="J688" s="236"/>
      <c r="K688" s="40"/>
      <c r="L688" s="238"/>
      <c r="M688" s="261"/>
      <c r="N688" s="263"/>
    </row>
    <row r="689" ht="16.5" spans="1:14">
      <c r="A689" s="73"/>
      <c r="B689" s="173"/>
      <c r="C689" s="173"/>
      <c r="D689" s="25"/>
      <c r="E689" s="267"/>
      <c r="F689" s="40"/>
      <c r="G689" s="40"/>
      <c r="H689" s="236"/>
      <c r="I689" s="236"/>
      <c r="J689" s="236"/>
      <c r="K689" s="40"/>
      <c r="L689" s="238"/>
      <c r="M689" s="261"/>
      <c r="N689" s="263"/>
    </row>
    <row r="690" ht="16.5" spans="1:14">
      <c r="A690" s="73"/>
      <c r="B690" s="173"/>
      <c r="C690" s="173"/>
      <c r="D690" s="25"/>
      <c r="E690" s="267"/>
      <c r="F690" s="40"/>
      <c r="G690" s="25"/>
      <c r="H690" s="236"/>
      <c r="I690" s="236"/>
      <c r="J690" s="236"/>
      <c r="K690" s="40"/>
      <c r="L690" s="236"/>
      <c r="M690" s="238"/>
      <c r="N690" s="263"/>
    </row>
    <row r="691" ht="16.5" spans="1:14">
      <c r="A691" s="73"/>
      <c r="B691" s="173"/>
      <c r="C691" s="173"/>
      <c r="D691" s="25"/>
      <c r="E691" s="267"/>
      <c r="F691" s="40"/>
      <c r="G691" s="40"/>
      <c r="H691" s="236"/>
      <c r="I691" s="236"/>
      <c r="J691" s="236"/>
      <c r="K691" s="40"/>
      <c r="L691" s="236"/>
      <c r="M691" s="238"/>
      <c r="N691" s="263"/>
    </row>
    <row r="692" ht="16.5" spans="1:14">
      <c r="A692" s="73"/>
      <c r="B692" s="173"/>
      <c r="C692" s="258"/>
      <c r="D692" s="197"/>
      <c r="E692" s="173"/>
      <c r="F692" s="27"/>
      <c r="G692" s="73"/>
      <c r="H692" s="147"/>
      <c r="I692" s="173"/>
      <c r="J692" s="173"/>
      <c r="K692" s="73"/>
      <c r="L692" s="238"/>
      <c r="M692" s="173"/>
      <c r="N692" s="263"/>
    </row>
    <row r="693" ht="16.5" spans="1:14">
      <c r="A693" s="73"/>
      <c r="B693" s="173"/>
      <c r="C693" s="173"/>
      <c r="D693" s="71"/>
      <c r="E693" s="268"/>
      <c r="F693" s="73"/>
      <c r="G693" s="73"/>
      <c r="H693" s="173"/>
      <c r="I693" s="173"/>
      <c r="J693" s="173"/>
      <c r="K693" s="73"/>
      <c r="L693" s="238"/>
      <c r="M693" s="262"/>
      <c r="N693" s="263"/>
    </row>
    <row r="694" ht="16.5" spans="1:14">
      <c r="A694" s="73"/>
      <c r="B694" s="173"/>
      <c r="C694" s="173"/>
      <c r="D694" s="60"/>
      <c r="E694" s="239"/>
      <c r="F694" s="60"/>
      <c r="G694" s="60"/>
      <c r="H694" s="239"/>
      <c r="I694" s="239"/>
      <c r="J694" s="239"/>
      <c r="K694" s="60"/>
      <c r="L694" s="239"/>
      <c r="M694" s="239"/>
      <c r="N694" s="263"/>
    </row>
    <row r="695" ht="16.5" spans="1:14">
      <c r="A695" s="73"/>
      <c r="B695" s="173"/>
      <c r="C695" s="173"/>
      <c r="D695" s="60"/>
      <c r="E695" s="239"/>
      <c r="F695" s="60"/>
      <c r="G695" s="40"/>
      <c r="H695" s="239"/>
      <c r="I695" s="239"/>
      <c r="J695" s="239"/>
      <c r="K695" s="269"/>
      <c r="L695" s="239"/>
      <c r="M695" s="239"/>
      <c r="N695" s="263"/>
    </row>
    <row r="696" ht="16.5" spans="1:14">
      <c r="A696" s="73"/>
      <c r="B696" s="173"/>
      <c r="C696" s="173"/>
      <c r="D696" s="60"/>
      <c r="E696" s="239"/>
      <c r="F696" s="60"/>
      <c r="G696" s="60"/>
      <c r="H696" s="239"/>
      <c r="I696" s="239"/>
      <c r="J696" s="239"/>
      <c r="K696" s="60"/>
      <c r="L696" s="239"/>
      <c r="M696" s="239"/>
      <c r="N696" s="263"/>
    </row>
    <row r="697" ht="16.5" spans="1:14">
      <c r="A697" s="73"/>
      <c r="B697" s="173"/>
      <c r="C697" s="173"/>
      <c r="D697" s="60"/>
      <c r="E697" s="239"/>
      <c r="F697" s="60"/>
      <c r="G697" s="60"/>
      <c r="H697" s="239"/>
      <c r="I697" s="239"/>
      <c r="J697" s="239"/>
      <c r="K697" s="60"/>
      <c r="L697" s="239"/>
      <c r="M697" s="239"/>
      <c r="N697" s="263"/>
    </row>
    <row r="698" ht="16.5" spans="1:14">
      <c r="A698" s="73"/>
      <c r="B698" s="173"/>
      <c r="C698" s="173"/>
      <c r="D698" s="60"/>
      <c r="E698" s="239"/>
      <c r="F698" s="60"/>
      <c r="G698" s="60"/>
      <c r="H698" s="239"/>
      <c r="I698" s="239"/>
      <c r="J698" s="239"/>
      <c r="K698" s="60"/>
      <c r="L698" s="239"/>
      <c r="M698" s="239"/>
      <c r="N698" s="263"/>
    </row>
    <row r="699" ht="16.5" spans="1:14">
      <c r="A699" s="73"/>
      <c r="B699" s="173"/>
      <c r="C699" s="173"/>
      <c r="D699" s="60"/>
      <c r="E699" s="239"/>
      <c r="F699" s="60"/>
      <c r="G699" s="60"/>
      <c r="H699" s="239"/>
      <c r="I699" s="239"/>
      <c r="J699" s="239"/>
      <c r="K699" s="60"/>
      <c r="L699" s="239"/>
      <c r="M699" s="239"/>
      <c r="N699" s="263"/>
    </row>
    <row r="700" ht="16.5" spans="1:14">
      <c r="A700" s="73"/>
      <c r="B700" s="173"/>
      <c r="C700" s="173"/>
      <c r="D700" s="60"/>
      <c r="E700" s="239"/>
      <c r="F700" s="60"/>
      <c r="G700" s="60"/>
      <c r="H700" s="239"/>
      <c r="I700" s="239"/>
      <c r="J700" s="239"/>
      <c r="K700" s="60"/>
      <c r="L700" s="239"/>
      <c r="M700" s="239"/>
      <c r="N700" s="263"/>
    </row>
    <row r="701" ht="16.5" spans="1:14">
      <c r="A701" s="73"/>
      <c r="B701" s="173"/>
      <c r="C701" s="173"/>
      <c r="D701" s="73"/>
      <c r="E701" s="274"/>
      <c r="F701" s="73"/>
      <c r="G701" s="40"/>
      <c r="H701" s="173"/>
      <c r="I701" s="173"/>
      <c r="J701" s="173"/>
      <c r="K701" s="275"/>
      <c r="L701" s="237"/>
      <c r="M701" s="173"/>
      <c r="N701" s="263"/>
    </row>
    <row r="702" ht="16.5" spans="1:14">
      <c r="A702" s="73"/>
      <c r="B702" s="173"/>
      <c r="C702" s="173"/>
      <c r="D702" s="271"/>
      <c r="E702" s="274"/>
      <c r="F702" s="73"/>
      <c r="G702" s="40"/>
      <c r="H702" s="173"/>
      <c r="I702" s="173"/>
      <c r="J702" s="173"/>
      <c r="K702" s="275"/>
      <c r="L702" s="237"/>
      <c r="M702" s="173"/>
      <c r="N702" s="263"/>
    </row>
    <row r="703" ht="16.5" spans="1:14">
      <c r="A703" s="73"/>
      <c r="B703" s="173"/>
      <c r="C703" s="173"/>
      <c r="D703" s="73"/>
      <c r="E703" s="274"/>
      <c r="F703" s="73"/>
      <c r="G703" s="40"/>
      <c r="H703" s="173"/>
      <c r="I703" s="173"/>
      <c r="J703" s="173"/>
      <c r="K703" s="275"/>
      <c r="L703" s="237"/>
      <c r="M703" s="173"/>
      <c r="N703" s="263"/>
    </row>
    <row r="704" ht="16.5" spans="1:14">
      <c r="A704" s="73"/>
      <c r="B704" s="173"/>
      <c r="C704" s="173"/>
      <c r="D704" s="271"/>
      <c r="E704" s="274"/>
      <c r="F704" s="73"/>
      <c r="G704" s="40"/>
      <c r="H704" s="173"/>
      <c r="I704" s="173"/>
      <c r="J704" s="173"/>
      <c r="K704" s="275"/>
      <c r="L704" s="237"/>
      <c r="M704" s="173"/>
      <c r="N704" s="263"/>
    </row>
    <row r="705" ht="16.5" spans="1:14">
      <c r="A705" s="73"/>
      <c r="B705" s="173"/>
      <c r="C705" s="173"/>
      <c r="D705" s="73"/>
      <c r="E705" s="173"/>
      <c r="F705" s="73"/>
      <c r="G705" s="71"/>
      <c r="H705" s="237"/>
      <c r="I705" s="241"/>
      <c r="J705" s="241"/>
      <c r="K705" s="100"/>
      <c r="L705" s="237"/>
      <c r="M705" s="272"/>
      <c r="N705" s="263"/>
    </row>
    <row r="706" ht="16.5" spans="1:14">
      <c r="A706" s="73"/>
      <c r="B706" s="173"/>
      <c r="C706" s="173"/>
      <c r="D706" s="73"/>
      <c r="E706" s="237"/>
      <c r="F706" s="27"/>
      <c r="G706" s="27"/>
      <c r="H706" s="237"/>
      <c r="I706" s="237"/>
      <c r="J706" s="237"/>
      <c r="K706" s="27"/>
      <c r="L706" s="237"/>
      <c r="M706" s="272"/>
      <c r="N706" s="263"/>
    </row>
    <row r="707" ht="16.5" spans="1:14">
      <c r="A707" s="73"/>
      <c r="B707" s="173"/>
      <c r="C707" s="173"/>
      <c r="D707" s="76"/>
      <c r="E707" s="257"/>
      <c r="F707" s="27"/>
      <c r="G707" s="27"/>
      <c r="H707" s="257"/>
      <c r="I707" s="257"/>
      <c r="J707" s="257"/>
      <c r="K707" s="76"/>
      <c r="L707" s="237"/>
      <c r="M707" s="272"/>
      <c r="N707" s="263"/>
    </row>
    <row r="708" ht="16.5" spans="1:14">
      <c r="A708" s="73"/>
      <c r="B708" s="173"/>
      <c r="C708" s="173"/>
      <c r="D708" s="73"/>
      <c r="E708" s="173"/>
      <c r="F708" s="73"/>
      <c r="G708" s="73"/>
      <c r="H708" s="173"/>
      <c r="I708" s="173"/>
      <c r="J708" s="173"/>
      <c r="K708" s="73"/>
      <c r="L708" s="238"/>
      <c r="M708" s="272"/>
      <c r="N708" s="263"/>
    </row>
    <row r="709" ht="16.5" spans="1:14">
      <c r="A709" s="73"/>
      <c r="B709" s="173"/>
      <c r="C709" s="173"/>
      <c r="D709" s="73"/>
      <c r="E709" s="173"/>
      <c r="F709" s="73"/>
      <c r="G709" s="73"/>
      <c r="H709" s="173"/>
      <c r="I709" s="173"/>
      <c r="J709" s="173"/>
      <c r="K709" s="73"/>
      <c r="L709" s="238"/>
      <c r="M709" s="173"/>
      <c r="N709" s="256"/>
    </row>
    <row r="710" ht="16.5" spans="1:14">
      <c r="A710" s="73"/>
      <c r="B710" s="173"/>
      <c r="C710" s="173"/>
      <c r="D710" s="60"/>
      <c r="E710" s="273"/>
      <c r="F710" s="73"/>
      <c r="G710" s="254"/>
      <c r="H710" s="173"/>
      <c r="I710" s="173"/>
      <c r="J710" s="173"/>
      <c r="K710" s="76"/>
      <c r="L710" s="238"/>
      <c r="M710" s="255"/>
      <c r="N710" s="256"/>
    </row>
    <row r="711" ht="16.5" spans="1:14">
      <c r="A711" s="73"/>
      <c r="B711" s="173"/>
      <c r="C711" s="173"/>
      <c r="D711" s="76"/>
      <c r="E711" s="238"/>
      <c r="F711" s="73"/>
      <c r="G711" s="254"/>
      <c r="H711" s="173"/>
      <c r="I711" s="173"/>
      <c r="J711" s="173"/>
      <c r="K711" s="76"/>
      <c r="L711" s="238"/>
      <c r="M711" s="255"/>
      <c r="N711" s="256"/>
    </row>
    <row r="712" ht="16.5" spans="1:14">
      <c r="A712" s="73"/>
      <c r="B712" s="173"/>
      <c r="C712" s="173"/>
      <c r="D712" s="58"/>
      <c r="E712" s="238"/>
      <c r="F712" s="73"/>
      <c r="G712" s="58"/>
      <c r="H712" s="173"/>
      <c r="I712" s="173"/>
      <c r="J712" s="173"/>
      <c r="K712" s="76"/>
      <c r="L712" s="238"/>
      <c r="M712" s="255"/>
      <c r="N712" s="256"/>
    </row>
    <row r="713" ht="16.5" spans="1:14">
      <c r="A713" s="73"/>
      <c r="B713" s="173"/>
      <c r="C713" s="173"/>
      <c r="D713" s="58"/>
      <c r="E713" s="238"/>
      <c r="F713" s="73"/>
      <c r="G713" s="58"/>
      <c r="H713" s="173"/>
      <c r="I713" s="173"/>
      <c r="J713" s="173"/>
      <c r="K713" s="76"/>
      <c r="L713" s="238"/>
      <c r="M713" s="255"/>
      <c r="N713" s="256"/>
    </row>
    <row r="714" ht="16.5" spans="1:14">
      <c r="A714" s="73"/>
      <c r="B714" s="173"/>
      <c r="C714" s="173"/>
      <c r="D714" s="58"/>
      <c r="E714" s="238"/>
      <c r="F714" s="73"/>
      <c r="G714" s="58"/>
      <c r="H714" s="173"/>
      <c r="I714" s="173"/>
      <c r="J714" s="173"/>
      <c r="K714" s="76"/>
      <c r="L714" s="238"/>
      <c r="M714" s="255"/>
      <c r="N714" s="256"/>
    </row>
    <row r="715" ht="16.5" spans="1:14">
      <c r="A715" s="73"/>
      <c r="B715" s="173"/>
      <c r="C715" s="173"/>
      <c r="D715" s="76"/>
      <c r="E715" s="238"/>
      <c r="F715" s="73"/>
      <c r="G715" s="254"/>
      <c r="H715" s="173"/>
      <c r="I715" s="173"/>
      <c r="J715" s="173"/>
      <c r="K715" s="76"/>
      <c r="L715" s="238"/>
      <c r="M715" s="255"/>
      <c r="N715" s="256"/>
    </row>
    <row r="716" ht="16.5" spans="1:14">
      <c r="A716" s="73"/>
      <c r="B716" s="173"/>
      <c r="C716" s="173"/>
      <c r="D716" s="58"/>
      <c r="E716" s="238"/>
      <c r="F716" s="58"/>
      <c r="G716" s="58"/>
      <c r="H716" s="238"/>
      <c r="I716" s="238"/>
      <c r="J716" s="238"/>
      <c r="K716" s="58"/>
      <c r="L716" s="276"/>
      <c r="M716" s="276"/>
      <c r="N716" s="256"/>
    </row>
    <row r="717" ht="16.5" spans="1:14">
      <c r="A717" s="73"/>
      <c r="B717" s="173"/>
      <c r="C717" s="173"/>
      <c r="D717" s="58"/>
      <c r="E717" s="238"/>
      <c r="F717" s="58"/>
      <c r="G717" s="58"/>
      <c r="H717" s="238"/>
      <c r="I717" s="238"/>
      <c r="J717" s="238"/>
      <c r="K717" s="58"/>
      <c r="L717" s="276"/>
      <c r="M717" s="276"/>
      <c r="N717" s="256"/>
    </row>
    <row r="718" ht="16.5" spans="1:14">
      <c r="A718" s="73"/>
      <c r="B718" s="173"/>
      <c r="C718" s="173"/>
      <c r="D718" s="58"/>
      <c r="E718" s="238"/>
      <c r="F718" s="58"/>
      <c r="G718" s="58"/>
      <c r="H718" s="238"/>
      <c r="I718" s="238"/>
      <c r="J718" s="238"/>
      <c r="K718" s="58"/>
      <c r="L718" s="276"/>
      <c r="M718" s="276"/>
      <c r="N718" s="256"/>
    </row>
    <row r="719" ht="16.5" spans="1:14">
      <c r="A719" s="73"/>
      <c r="B719" s="173"/>
      <c r="C719" s="173"/>
      <c r="D719" s="58"/>
      <c r="E719" s="238"/>
      <c r="F719" s="58"/>
      <c r="G719" s="58"/>
      <c r="H719" s="238"/>
      <c r="I719" s="238"/>
      <c r="J719" s="238"/>
      <c r="K719" s="58"/>
      <c r="L719" s="276"/>
      <c r="M719" s="276"/>
      <c r="N719" s="256"/>
    </row>
    <row r="720" ht="16.5" spans="1:14">
      <c r="A720" s="73"/>
      <c r="B720" s="173"/>
      <c r="C720" s="173"/>
      <c r="D720" s="58"/>
      <c r="E720" s="238"/>
      <c r="F720" s="58"/>
      <c r="G720" s="58"/>
      <c r="H720" s="238"/>
      <c r="I720" s="238"/>
      <c r="J720" s="238"/>
      <c r="K720" s="58"/>
      <c r="L720" s="276"/>
      <c r="M720" s="276"/>
      <c r="N720" s="256"/>
    </row>
    <row r="721" ht="16.5" spans="1:14">
      <c r="A721" s="73"/>
      <c r="B721" s="173"/>
      <c r="C721" s="173"/>
      <c r="D721" s="58"/>
      <c r="E721" s="238"/>
      <c r="F721" s="58"/>
      <c r="G721" s="58"/>
      <c r="H721" s="238"/>
      <c r="I721" s="238"/>
      <c r="J721" s="238"/>
      <c r="K721" s="58"/>
      <c r="L721" s="276"/>
      <c r="M721" s="276"/>
      <c r="N721" s="256"/>
    </row>
    <row r="722" ht="16.5" spans="1:14">
      <c r="A722" s="73"/>
      <c r="B722" s="173"/>
      <c r="C722" s="173"/>
      <c r="D722" s="58"/>
      <c r="E722" s="238"/>
      <c r="F722" s="58"/>
      <c r="G722" s="58"/>
      <c r="H722" s="238"/>
      <c r="I722" s="238"/>
      <c r="J722" s="238"/>
      <c r="K722" s="58"/>
      <c r="L722" s="276"/>
      <c r="M722" s="276"/>
      <c r="N722" s="256"/>
    </row>
    <row r="723" ht="16.5" spans="1:14">
      <c r="A723" s="73"/>
      <c r="B723" s="173"/>
      <c r="C723" s="258"/>
      <c r="D723" s="197"/>
      <c r="E723" s="259"/>
      <c r="F723" s="197"/>
      <c r="G723" s="73"/>
      <c r="H723" s="259"/>
      <c r="I723" s="259"/>
      <c r="J723" s="259"/>
      <c r="K723" s="197"/>
      <c r="L723" s="259"/>
      <c r="M723" s="259"/>
      <c r="N723" s="256"/>
    </row>
    <row r="724" ht="16.5" spans="1:14">
      <c r="A724" s="73"/>
      <c r="B724" s="173"/>
      <c r="C724" s="258"/>
      <c r="D724" s="197"/>
      <c r="E724" s="259"/>
      <c r="F724" s="197"/>
      <c r="G724" s="73"/>
      <c r="H724" s="259"/>
      <c r="I724" s="259"/>
      <c r="J724" s="259"/>
      <c r="K724" s="197"/>
      <c r="L724" s="259"/>
      <c r="M724" s="259"/>
      <c r="N724" s="256"/>
    </row>
    <row r="725" ht="16.5" spans="1:14">
      <c r="A725" s="73"/>
      <c r="B725" s="173"/>
      <c r="C725" s="258"/>
      <c r="D725" s="197"/>
      <c r="E725" s="259"/>
      <c r="F725" s="197"/>
      <c r="G725" s="73"/>
      <c r="H725" s="259"/>
      <c r="I725" s="259"/>
      <c r="J725" s="259"/>
      <c r="K725" s="197"/>
      <c r="L725" s="259"/>
      <c r="M725" s="259"/>
      <c r="N725" s="256"/>
    </row>
    <row r="726" ht="16.5" spans="1:14">
      <c r="A726" s="73"/>
      <c r="B726" s="173"/>
      <c r="C726" s="258"/>
      <c r="D726" s="197"/>
      <c r="E726" s="259"/>
      <c r="F726" s="197"/>
      <c r="G726" s="73"/>
      <c r="H726" s="259"/>
      <c r="I726" s="259"/>
      <c r="J726" s="259"/>
      <c r="K726" s="197"/>
      <c r="L726" s="259"/>
      <c r="M726" s="259"/>
      <c r="N726" s="256"/>
    </row>
    <row r="727" ht="16.5" spans="1:14">
      <c r="A727" s="73"/>
      <c r="B727" s="173"/>
      <c r="C727" s="258"/>
      <c r="D727" s="197"/>
      <c r="E727" s="259"/>
      <c r="F727" s="197"/>
      <c r="G727" s="73"/>
      <c r="H727" s="259"/>
      <c r="I727" s="259"/>
      <c r="J727" s="259"/>
      <c r="K727" s="197"/>
      <c r="L727" s="259"/>
      <c r="M727" s="259"/>
      <c r="N727" s="256"/>
    </row>
    <row r="728" ht="16.5" spans="1:14">
      <c r="A728" s="73"/>
      <c r="B728" s="173"/>
      <c r="C728" s="258"/>
      <c r="D728" s="197"/>
      <c r="E728" s="259"/>
      <c r="F728" s="197"/>
      <c r="G728" s="73"/>
      <c r="H728" s="259"/>
      <c r="I728" s="259"/>
      <c r="J728" s="259"/>
      <c r="K728" s="197"/>
      <c r="L728" s="259"/>
      <c r="M728" s="259"/>
      <c r="N728" s="256"/>
    </row>
    <row r="729" ht="16.5" spans="1:14">
      <c r="A729" s="73"/>
      <c r="B729" s="173"/>
      <c r="C729" s="258"/>
      <c r="D729" s="197"/>
      <c r="E729" s="259"/>
      <c r="F729" s="197"/>
      <c r="G729" s="73"/>
      <c r="H729" s="259"/>
      <c r="I729" s="259"/>
      <c r="J729" s="259"/>
      <c r="K729" s="197"/>
      <c r="L729" s="259"/>
      <c r="M729" s="259"/>
      <c r="N729" s="256"/>
    </row>
    <row r="730" ht="16.5" spans="1:14">
      <c r="A730" s="73"/>
      <c r="B730" s="173"/>
      <c r="C730" s="258"/>
      <c r="D730" s="197"/>
      <c r="E730" s="259"/>
      <c r="F730" s="197"/>
      <c r="G730" s="73"/>
      <c r="H730" s="259"/>
      <c r="I730" s="259"/>
      <c r="J730" s="259"/>
      <c r="K730" s="197"/>
      <c r="L730" s="259"/>
      <c r="M730" s="259"/>
      <c r="N730" s="256"/>
    </row>
    <row r="731" ht="16.5" spans="1:14">
      <c r="A731" s="73"/>
      <c r="B731" s="173"/>
      <c r="C731" s="258"/>
      <c r="D731" s="197"/>
      <c r="E731" s="259"/>
      <c r="F731" s="197"/>
      <c r="G731" s="73"/>
      <c r="H731" s="259"/>
      <c r="I731" s="259"/>
      <c r="J731" s="259"/>
      <c r="K731" s="197"/>
      <c r="L731" s="259"/>
      <c r="M731" s="259"/>
      <c r="N731" s="256"/>
    </row>
    <row r="732" ht="16.5" spans="1:14">
      <c r="A732" s="73"/>
      <c r="B732" s="173"/>
      <c r="C732" s="173"/>
      <c r="D732" s="71"/>
      <c r="E732" s="238"/>
      <c r="F732" s="73"/>
      <c r="G732" s="254"/>
      <c r="H732" s="173"/>
      <c r="I732" s="173"/>
      <c r="J732" s="173"/>
      <c r="K732" s="76"/>
      <c r="L732" s="238"/>
      <c r="M732" s="255"/>
      <c r="N732" s="256"/>
    </row>
    <row r="733" ht="16.5" spans="1:14">
      <c r="A733" s="73"/>
      <c r="B733" s="173"/>
      <c r="C733" s="173"/>
      <c r="D733" s="71"/>
      <c r="E733" s="238"/>
      <c r="F733" s="73"/>
      <c r="G733" s="58"/>
      <c r="H733" s="173"/>
      <c r="I733" s="173"/>
      <c r="J733" s="173"/>
      <c r="K733" s="76"/>
      <c r="L733" s="238"/>
      <c r="M733" s="255"/>
      <c r="N733" s="256"/>
    </row>
    <row r="734" ht="16.5" spans="1:14">
      <c r="A734" s="73"/>
      <c r="B734" s="173"/>
      <c r="C734" s="173"/>
      <c r="D734" s="73"/>
      <c r="E734" s="173"/>
      <c r="F734" s="73"/>
      <c r="G734" s="254"/>
      <c r="H734" s="173"/>
      <c r="I734" s="173"/>
      <c r="J734" s="173"/>
      <c r="K734" s="73"/>
      <c r="L734" s="238"/>
      <c r="M734" s="173"/>
      <c r="N734" s="256"/>
    </row>
    <row r="735" ht="16.5" spans="1:14">
      <c r="A735" s="73"/>
      <c r="B735" s="173"/>
      <c r="C735" s="173"/>
      <c r="D735" s="254"/>
      <c r="E735" s="260"/>
      <c r="F735" s="73"/>
      <c r="G735" s="254"/>
      <c r="H735" s="173"/>
      <c r="I735" s="173"/>
      <c r="J735" s="173"/>
      <c r="K735" s="254"/>
      <c r="L735" s="238"/>
      <c r="M735" s="173"/>
      <c r="N735" s="256"/>
    </row>
    <row r="736" ht="16.5" spans="1:14">
      <c r="A736" s="73"/>
      <c r="B736" s="173"/>
      <c r="C736" s="173"/>
      <c r="D736" s="254"/>
      <c r="E736" s="173"/>
      <c r="F736" s="73"/>
      <c r="G736" s="254"/>
      <c r="H736" s="173"/>
      <c r="I736" s="173"/>
      <c r="J736" s="173"/>
      <c r="K736" s="254"/>
      <c r="L736" s="262"/>
      <c r="M736" s="173"/>
      <c r="N736" s="256"/>
    </row>
    <row r="737" ht="16.5" spans="1:14">
      <c r="A737" s="73"/>
      <c r="B737" s="173"/>
      <c r="C737" s="173"/>
      <c r="D737" s="254"/>
      <c r="E737" s="173"/>
      <c r="F737" s="73"/>
      <c r="G737" s="254"/>
      <c r="H737" s="173"/>
      <c r="I737" s="173"/>
      <c r="J737" s="173"/>
      <c r="K737" s="254"/>
      <c r="L737" s="262"/>
      <c r="M737" s="173"/>
      <c r="N737" s="256"/>
    </row>
    <row r="738" ht="16.5" spans="1:14">
      <c r="A738" s="73"/>
      <c r="B738" s="173"/>
      <c r="C738" s="173"/>
      <c r="D738" s="254"/>
      <c r="E738" s="173"/>
      <c r="F738" s="73"/>
      <c r="G738" s="254"/>
      <c r="H738" s="173"/>
      <c r="I738" s="173"/>
      <c r="J738" s="173"/>
      <c r="K738" s="254"/>
      <c r="L738" s="262"/>
      <c r="M738" s="173"/>
      <c r="N738" s="256"/>
    </row>
    <row r="739" ht="16.5" spans="1:14">
      <c r="A739" s="73"/>
      <c r="B739" s="173"/>
      <c r="C739" s="173"/>
      <c r="D739" s="254"/>
      <c r="E739" s="173"/>
      <c r="F739" s="73"/>
      <c r="G739" s="254"/>
      <c r="H739" s="173"/>
      <c r="I739" s="173"/>
      <c r="J739" s="173"/>
      <c r="K739" s="254"/>
      <c r="L739" s="262"/>
      <c r="M739" s="173"/>
      <c r="N739" s="256"/>
    </row>
    <row r="740" ht="16.5" spans="1:14">
      <c r="A740" s="73"/>
      <c r="B740" s="173"/>
      <c r="C740" s="173"/>
      <c r="D740" s="254"/>
      <c r="E740" s="173"/>
      <c r="F740" s="73"/>
      <c r="G740" s="58"/>
      <c r="H740" s="173"/>
      <c r="I740" s="173"/>
      <c r="J740" s="173"/>
      <c r="K740" s="254"/>
      <c r="L740" s="262"/>
      <c r="M740" s="239"/>
      <c r="N740" s="263"/>
    </row>
    <row r="741" ht="16.5" spans="1:14">
      <c r="A741" s="73"/>
      <c r="B741" s="173"/>
      <c r="C741" s="258"/>
      <c r="D741" s="199"/>
      <c r="E741" s="262"/>
      <c r="F741" s="73"/>
      <c r="G741" s="254"/>
      <c r="H741" s="173"/>
      <c r="I741" s="173"/>
      <c r="J741" s="173"/>
      <c r="K741" s="254"/>
      <c r="L741" s="238"/>
      <c r="M741" s="255"/>
      <c r="N741" s="256"/>
    </row>
    <row r="742" ht="16.5" spans="1:14">
      <c r="A742" s="73"/>
      <c r="B742" s="173"/>
      <c r="C742" s="173"/>
      <c r="D742" s="254"/>
      <c r="E742" s="173"/>
      <c r="F742" s="73"/>
      <c r="G742" s="73"/>
      <c r="H742" s="173"/>
      <c r="I742" s="173"/>
      <c r="J742" s="173"/>
      <c r="K742" s="73"/>
      <c r="L742" s="173"/>
      <c r="M742" s="173"/>
      <c r="N742" s="263"/>
    </row>
    <row r="743" ht="16.5" spans="1:14">
      <c r="A743" s="73"/>
      <c r="B743" s="173"/>
      <c r="C743" s="173"/>
      <c r="D743" s="25"/>
      <c r="E743" s="262"/>
      <c r="F743" s="157"/>
      <c r="G743" s="254"/>
      <c r="H743" s="173"/>
      <c r="I743" s="173"/>
      <c r="J743" s="173"/>
      <c r="K743" s="254"/>
      <c r="L743" s="262"/>
      <c r="M743" s="262"/>
      <c r="N743" s="263"/>
    </row>
    <row r="744" ht="16.5" spans="1:14">
      <c r="A744" s="73"/>
      <c r="B744" s="173"/>
      <c r="C744" s="258"/>
      <c r="D744" s="199"/>
      <c r="E744" s="262"/>
      <c r="F744" s="73"/>
      <c r="G744" s="254"/>
      <c r="H744" s="173"/>
      <c r="I744" s="173"/>
      <c r="J744" s="173"/>
      <c r="K744" s="254"/>
      <c r="L744" s="238"/>
      <c r="M744" s="255"/>
      <c r="N744" s="256"/>
    </row>
    <row r="745" ht="16.5" spans="1:14">
      <c r="A745" s="73"/>
      <c r="B745" s="173"/>
      <c r="C745" s="173"/>
      <c r="D745" s="254"/>
      <c r="E745" s="173"/>
      <c r="F745" s="73"/>
      <c r="G745" s="254"/>
      <c r="H745" s="173"/>
      <c r="I745" s="173"/>
      <c r="J745" s="173"/>
      <c r="K745" s="254"/>
      <c r="L745" s="262"/>
      <c r="M745" s="173"/>
      <c r="N745" s="263"/>
    </row>
    <row r="746" ht="16.5" spans="1:14">
      <c r="A746" s="73"/>
      <c r="B746" s="173"/>
      <c r="C746" s="173"/>
      <c r="D746" s="25"/>
      <c r="E746" s="262"/>
      <c r="F746" s="73"/>
      <c r="G746" s="254"/>
      <c r="H746" s="173"/>
      <c r="I746" s="173"/>
      <c r="J746" s="173"/>
      <c r="K746" s="254"/>
      <c r="L746" s="262"/>
      <c r="M746" s="262"/>
      <c r="N746" s="263"/>
    </row>
    <row r="747" ht="16.5" spans="1:14">
      <c r="A747" s="73"/>
      <c r="B747" s="173"/>
      <c r="C747" s="173"/>
      <c r="D747" s="74"/>
      <c r="E747" s="262"/>
      <c r="F747" s="73"/>
      <c r="G747" s="264"/>
      <c r="H747" s="262"/>
      <c r="I747" s="262"/>
      <c r="J747" s="262"/>
      <c r="K747" s="74"/>
      <c r="L747" s="262"/>
      <c r="M747" s="261"/>
      <c r="N747" s="263"/>
    </row>
    <row r="748" ht="16.5" spans="1:14">
      <c r="A748" s="73"/>
      <c r="B748" s="173"/>
      <c r="C748" s="173"/>
      <c r="D748" s="74"/>
      <c r="E748" s="262"/>
      <c r="F748" s="25"/>
      <c r="G748" s="264"/>
      <c r="H748" s="262"/>
      <c r="I748" s="262"/>
      <c r="J748" s="262"/>
      <c r="K748" s="74"/>
      <c r="L748" s="262"/>
      <c r="M748" s="261"/>
      <c r="N748" s="263"/>
    </row>
    <row r="749" ht="16.5" spans="1:14">
      <c r="A749" s="73"/>
      <c r="B749" s="173"/>
      <c r="C749" s="173"/>
      <c r="D749" s="25"/>
      <c r="E749" s="238"/>
      <c r="F749" s="40"/>
      <c r="G749" s="58"/>
      <c r="H749" s="236"/>
      <c r="I749" s="236"/>
      <c r="J749" s="236"/>
      <c r="K749" s="57"/>
      <c r="L749" s="238"/>
      <c r="M749" s="262"/>
      <c r="N749" s="263"/>
    </row>
    <row r="750" ht="16.5" spans="1:14">
      <c r="A750" s="73"/>
      <c r="B750" s="173"/>
      <c r="C750" s="173"/>
      <c r="D750" s="265"/>
      <c r="E750" s="266"/>
      <c r="F750" s="157"/>
      <c r="G750" s="157"/>
      <c r="H750" s="147"/>
      <c r="I750" s="147"/>
      <c r="J750" s="147"/>
      <c r="K750" s="57"/>
      <c r="L750" s="147"/>
      <c r="M750" s="262"/>
      <c r="N750" s="263"/>
    </row>
    <row r="751" ht="16.5" spans="1:14">
      <c r="A751" s="73"/>
      <c r="B751" s="173"/>
      <c r="C751" s="173"/>
      <c r="D751" s="265"/>
      <c r="E751" s="266"/>
      <c r="F751" s="157"/>
      <c r="G751" s="40"/>
      <c r="H751" s="147"/>
      <c r="I751" s="147"/>
      <c r="J751" s="147"/>
      <c r="K751" s="57"/>
      <c r="L751" s="147"/>
      <c r="M751" s="262"/>
      <c r="N751" s="263"/>
    </row>
    <row r="752" ht="16.5" spans="1:14">
      <c r="A752" s="73"/>
      <c r="B752" s="173"/>
      <c r="C752" s="173"/>
      <c r="D752" s="40"/>
      <c r="E752" s="236"/>
      <c r="F752" s="40"/>
      <c r="G752" s="40"/>
      <c r="H752" s="236"/>
      <c r="I752" s="236"/>
      <c r="J752" s="236"/>
      <c r="K752" s="57"/>
      <c r="L752" s="147"/>
      <c r="M752" s="261"/>
      <c r="N752" s="263"/>
    </row>
    <row r="753" ht="16.5" spans="1:14">
      <c r="A753" s="73"/>
      <c r="B753" s="173"/>
      <c r="C753" s="173"/>
      <c r="D753" s="25"/>
      <c r="E753" s="267"/>
      <c r="F753" s="40"/>
      <c r="G753" s="40"/>
      <c r="H753" s="236"/>
      <c r="I753" s="236"/>
      <c r="J753" s="236"/>
      <c r="K753" s="40"/>
      <c r="L753" s="238"/>
      <c r="M753" s="261"/>
      <c r="N753" s="263"/>
    </row>
    <row r="754" ht="16.5" spans="1:14">
      <c r="A754" s="73"/>
      <c r="B754" s="173"/>
      <c r="C754" s="173"/>
      <c r="D754" s="25"/>
      <c r="E754" s="267"/>
      <c r="F754" s="40"/>
      <c r="G754" s="40"/>
      <c r="H754" s="236"/>
      <c r="I754" s="236"/>
      <c r="J754" s="236"/>
      <c r="K754" s="40"/>
      <c r="L754" s="238"/>
      <c r="M754" s="261"/>
      <c r="N754" s="263"/>
    </row>
    <row r="755" ht="16.5" spans="1:14">
      <c r="A755" s="73"/>
      <c r="B755" s="173"/>
      <c r="C755" s="173"/>
      <c r="D755" s="25"/>
      <c r="E755" s="267"/>
      <c r="F755" s="40"/>
      <c r="G755" s="25"/>
      <c r="H755" s="236"/>
      <c r="I755" s="236"/>
      <c r="J755" s="236"/>
      <c r="K755" s="40"/>
      <c r="L755" s="236"/>
      <c r="M755" s="238"/>
      <c r="N755" s="263"/>
    </row>
    <row r="756" ht="16.5" spans="1:14">
      <c r="A756" s="73"/>
      <c r="B756" s="173"/>
      <c r="C756" s="173"/>
      <c r="D756" s="25"/>
      <c r="E756" s="267"/>
      <c r="F756" s="40"/>
      <c r="G756" s="40"/>
      <c r="H756" s="236"/>
      <c r="I756" s="236"/>
      <c r="J756" s="236"/>
      <c r="K756" s="40"/>
      <c r="L756" s="236"/>
      <c r="M756" s="238"/>
      <c r="N756" s="263"/>
    </row>
    <row r="757" ht="16.5" spans="1:14">
      <c r="A757" s="73"/>
      <c r="B757" s="173"/>
      <c r="C757" s="258"/>
      <c r="D757" s="197"/>
      <c r="E757" s="173"/>
      <c r="F757" s="27"/>
      <c r="G757" s="73"/>
      <c r="H757" s="147"/>
      <c r="I757" s="173"/>
      <c r="J757" s="173"/>
      <c r="K757" s="73"/>
      <c r="L757" s="238"/>
      <c r="M757" s="173"/>
      <c r="N757" s="263"/>
    </row>
    <row r="758" ht="16.5" spans="1:14">
      <c r="A758" s="73"/>
      <c r="B758" s="173"/>
      <c r="C758" s="173"/>
      <c r="D758" s="71"/>
      <c r="E758" s="268"/>
      <c r="F758" s="73"/>
      <c r="G758" s="73"/>
      <c r="H758" s="173"/>
      <c r="I758" s="173"/>
      <c r="J758" s="173"/>
      <c r="K758" s="73"/>
      <c r="L758" s="238"/>
      <c r="M758" s="262"/>
      <c r="N758" s="263"/>
    </row>
    <row r="759" ht="16.5" spans="1:14">
      <c r="A759" s="73"/>
      <c r="B759" s="173"/>
      <c r="C759" s="173"/>
      <c r="D759" s="60"/>
      <c r="E759" s="239"/>
      <c r="F759" s="60"/>
      <c r="G759" s="60"/>
      <c r="H759" s="239"/>
      <c r="I759" s="239"/>
      <c r="J759" s="239"/>
      <c r="K759" s="60"/>
      <c r="L759" s="239"/>
      <c r="M759" s="239"/>
      <c r="N759" s="263"/>
    </row>
    <row r="760" ht="16.5" spans="1:14">
      <c r="A760" s="73"/>
      <c r="B760" s="173"/>
      <c r="C760" s="173"/>
      <c r="D760" s="60"/>
      <c r="E760" s="239"/>
      <c r="F760" s="60"/>
      <c r="G760" s="40"/>
      <c r="H760" s="239"/>
      <c r="I760" s="239"/>
      <c r="J760" s="239"/>
      <c r="K760" s="269"/>
      <c r="L760" s="239"/>
      <c r="M760" s="239"/>
      <c r="N760" s="263"/>
    </row>
    <row r="761" ht="16.5" spans="1:14">
      <c r="A761" s="73"/>
      <c r="B761" s="173"/>
      <c r="C761" s="173"/>
      <c r="D761" s="60"/>
      <c r="E761" s="239"/>
      <c r="F761" s="60"/>
      <c r="G761" s="60"/>
      <c r="H761" s="239"/>
      <c r="I761" s="239"/>
      <c r="J761" s="239"/>
      <c r="K761" s="60"/>
      <c r="L761" s="239"/>
      <c r="M761" s="239"/>
      <c r="N761" s="263"/>
    </row>
    <row r="762" ht="16.5" spans="1:14">
      <c r="A762" s="73"/>
      <c r="B762" s="173"/>
      <c r="C762" s="173"/>
      <c r="D762" s="60"/>
      <c r="E762" s="239"/>
      <c r="F762" s="60"/>
      <c r="G762" s="60"/>
      <c r="H762" s="239"/>
      <c r="I762" s="239"/>
      <c r="J762" s="239"/>
      <c r="K762" s="60"/>
      <c r="L762" s="239"/>
      <c r="M762" s="239"/>
      <c r="N762" s="263"/>
    </row>
    <row r="763" ht="16.5" spans="1:14">
      <c r="A763" s="73"/>
      <c r="B763" s="173"/>
      <c r="C763" s="173"/>
      <c r="D763" s="60"/>
      <c r="E763" s="239"/>
      <c r="F763" s="60"/>
      <c r="G763" s="60"/>
      <c r="H763" s="239"/>
      <c r="I763" s="239"/>
      <c r="J763" s="239"/>
      <c r="K763" s="60"/>
      <c r="L763" s="239"/>
      <c r="M763" s="239"/>
      <c r="N763" s="263"/>
    </row>
    <row r="764" ht="16.5" spans="1:14">
      <c r="A764" s="73"/>
      <c r="B764" s="173"/>
      <c r="C764" s="173"/>
      <c r="D764" s="60"/>
      <c r="E764" s="239"/>
      <c r="F764" s="60"/>
      <c r="G764" s="60"/>
      <c r="H764" s="239"/>
      <c r="I764" s="239"/>
      <c r="J764" s="239"/>
      <c r="K764" s="60"/>
      <c r="L764" s="239"/>
      <c r="M764" s="239"/>
      <c r="N764" s="263"/>
    </row>
    <row r="765" ht="16.5" spans="1:14">
      <c r="A765" s="73"/>
      <c r="B765" s="173"/>
      <c r="C765" s="173"/>
      <c r="D765" s="60"/>
      <c r="E765" s="239"/>
      <c r="F765" s="60"/>
      <c r="G765" s="60"/>
      <c r="H765" s="239"/>
      <c r="I765" s="239"/>
      <c r="J765" s="239"/>
      <c r="K765" s="60"/>
      <c r="L765" s="239"/>
      <c r="M765" s="239"/>
      <c r="N765" s="263"/>
    </row>
    <row r="766" ht="16.5" spans="1:14">
      <c r="A766" s="73"/>
      <c r="B766" s="173"/>
      <c r="C766" s="173"/>
      <c r="D766" s="73"/>
      <c r="E766" s="274"/>
      <c r="F766" s="73"/>
      <c r="G766" s="40"/>
      <c r="H766" s="173"/>
      <c r="I766" s="173"/>
      <c r="J766" s="173"/>
      <c r="K766" s="275"/>
      <c r="L766" s="237"/>
      <c r="M766" s="173"/>
      <c r="N766" s="263"/>
    </row>
    <row r="767" ht="16.5" spans="1:14">
      <c r="A767" s="73"/>
      <c r="B767" s="173"/>
      <c r="C767" s="173"/>
      <c r="D767" s="271"/>
      <c r="E767" s="274"/>
      <c r="F767" s="73"/>
      <c r="G767" s="40"/>
      <c r="H767" s="173"/>
      <c r="I767" s="173"/>
      <c r="J767" s="173"/>
      <c r="K767" s="275"/>
      <c r="L767" s="237"/>
      <c r="M767" s="173"/>
      <c r="N767" s="263"/>
    </row>
    <row r="768" ht="16.5" spans="1:14">
      <c r="A768" s="73"/>
      <c r="B768" s="173"/>
      <c r="C768" s="173"/>
      <c r="D768" s="73"/>
      <c r="E768" s="274"/>
      <c r="F768" s="73"/>
      <c r="G768" s="40"/>
      <c r="H768" s="173"/>
      <c r="I768" s="173"/>
      <c r="J768" s="173"/>
      <c r="K768" s="275"/>
      <c r="L768" s="237"/>
      <c r="M768" s="173"/>
      <c r="N768" s="263"/>
    </row>
    <row r="769" ht="16.5" spans="1:14">
      <c r="A769" s="73"/>
      <c r="B769" s="173"/>
      <c r="C769" s="173"/>
      <c r="D769" s="271"/>
      <c r="E769" s="274"/>
      <c r="F769" s="73"/>
      <c r="G769" s="40"/>
      <c r="H769" s="173"/>
      <c r="I769" s="173"/>
      <c r="J769" s="173"/>
      <c r="K769" s="275"/>
      <c r="L769" s="237"/>
      <c r="M769" s="173"/>
      <c r="N769" s="263"/>
    </row>
    <row r="770" ht="16.5" spans="1:14">
      <c r="A770" s="73"/>
      <c r="B770" s="173"/>
      <c r="C770" s="173"/>
      <c r="D770" s="73"/>
      <c r="E770" s="173"/>
      <c r="F770" s="73"/>
      <c r="G770" s="71"/>
      <c r="H770" s="237"/>
      <c r="I770" s="241"/>
      <c r="J770" s="241"/>
      <c r="K770" s="100"/>
      <c r="L770" s="237"/>
      <c r="M770" s="272"/>
      <c r="N770" s="263"/>
    </row>
    <row r="771" ht="16.5" spans="1:14">
      <c r="A771" s="73"/>
      <c r="B771" s="173"/>
      <c r="C771" s="173"/>
      <c r="D771" s="73"/>
      <c r="E771" s="237"/>
      <c r="F771" s="27"/>
      <c r="G771" s="27"/>
      <c r="H771" s="237"/>
      <c r="I771" s="237"/>
      <c r="J771" s="237"/>
      <c r="K771" s="27"/>
      <c r="L771" s="237"/>
      <c r="M771" s="272"/>
      <c r="N771" s="263"/>
    </row>
    <row r="772" ht="16.5" spans="1:14">
      <c r="A772" s="73"/>
      <c r="B772" s="173"/>
      <c r="C772" s="173"/>
      <c r="D772" s="76"/>
      <c r="E772" s="257"/>
      <c r="F772" s="27"/>
      <c r="G772" s="27"/>
      <c r="H772" s="257"/>
      <c r="I772" s="257"/>
      <c r="J772" s="257"/>
      <c r="K772" s="76"/>
      <c r="L772" s="237"/>
      <c r="M772" s="272"/>
      <c r="N772" s="263"/>
    </row>
    <row r="773" ht="16.5" spans="1:14">
      <c r="A773" s="73"/>
      <c r="B773" s="173"/>
      <c r="C773" s="173"/>
      <c r="D773" s="73"/>
      <c r="E773" s="173"/>
      <c r="F773" s="73"/>
      <c r="G773" s="73"/>
      <c r="H773" s="173"/>
      <c r="I773" s="173"/>
      <c r="J773" s="173"/>
      <c r="K773" s="73"/>
      <c r="L773" s="238"/>
      <c r="M773" s="272"/>
      <c r="N773" s="263"/>
    </row>
    <row r="774" ht="16.5" spans="1:14">
      <c r="A774" s="73"/>
      <c r="B774" s="173"/>
      <c r="C774" s="173"/>
      <c r="D774" s="73"/>
      <c r="E774" s="173"/>
      <c r="F774" s="73"/>
      <c r="G774" s="73"/>
      <c r="H774" s="173"/>
      <c r="I774" s="173"/>
      <c r="J774" s="173"/>
      <c r="K774" s="73"/>
      <c r="L774" s="238"/>
      <c r="M774" s="173"/>
      <c r="N774" s="173"/>
    </row>
    <row r="775" ht="16.5" spans="1:14">
      <c r="A775" s="73"/>
      <c r="B775" s="173"/>
      <c r="C775" s="173"/>
      <c r="D775" s="277"/>
      <c r="E775" s="173"/>
      <c r="F775" s="73"/>
      <c r="G775" s="254"/>
      <c r="H775" s="173"/>
      <c r="I775" s="173"/>
      <c r="J775" s="173"/>
      <c r="K775" s="76"/>
      <c r="L775" s="238"/>
      <c r="M775" s="256"/>
      <c r="N775" s="256"/>
    </row>
    <row r="776" ht="16.5" spans="1:14">
      <c r="A776" s="73"/>
      <c r="B776" s="173"/>
      <c r="C776" s="173"/>
      <c r="D776" s="277"/>
      <c r="E776" s="278"/>
      <c r="F776" s="73"/>
      <c r="G776" s="254"/>
      <c r="H776" s="173"/>
      <c r="I776" s="173"/>
      <c r="J776" s="173"/>
      <c r="K776" s="76"/>
      <c r="L776" s="238"/>
      <c r="M776" s="256"/>
      <c r="N776" s="256"/>
    </row>
    <row r="777" ht="16.5" spans="1:14">
      <c r="A777" s="73"/>
      <c r="B777" s="173"/>
      <c r="C777" s="173"/>
      <c r="D777" s="73"/>
      <c r="E777" s="173"/>
      <c r="F777" s="200"/>
      <c r="G777" s="73"/>
      <c r="H777" s="147"/>
      <c r="I777" s="173"/>
      <c r="J777" s="173"/>
      <c r="K777" s="73"/>
      <c r="L777" s="235"/>
      <c r="M777" s="255"/>
      <c r="N777" s="173"/>
    </row>
    <row r="778" ht="16.5" spans="1:14">
      <c r="A778" s="73"/>
      <c r="B778" s="173"/>
      <c r="C778" s="173"/>
      <c r="D778" s="71"/>
      <c r="E778" s="173"/>
      <c r="F778" s="200"/>
      <c r="G778" s="73"/>
      <c r="H778" s="147"/>
      <c r="I778" s="173"/>
      <c r="J778" s="173"/>
      <c r="K778" s="73"/>
      <c r="L778" s="235"/>
      <c r="M778" s="173"/>
      <c r="N778" s="173"/>
    </row>
    <row r="779" ht="16.5" spans="1:14">
      <c r="A779" s="73"/>
      <c r="B779" s="173"/>
      <c r="C779" s="173"/>
      <c r="D779" s="71"/>
      <c r="E779" s="173"/>
      <c r="F779" s="200"/>
      <c r="G779" s="73"/>
      <c r="H779" s="147"/>
      <c r="I779" s="173"/>
      <c r="J779" s="173"/>
      <c r="K779" s="73"/>
      <c r="L779" s="235"/>
      <c r="M779" s="255"/>
      <c r="N779" s="173"/>
    </row>
    <row r="780" ht="16.5" spans="1:14">
      <c r="A780" s="73"/>
      <c r="B780" s="173"/>
      <c r="C780" s="173"/>
      <c r="D780" s="71"/>
      <c r="E780" s="173"/>
      <c r="F780" s="200"/>
      <c r="G780" s="73"/>
      <c r="H780" s="147"/>
      <c r="I780" s="173"/>
      <c r="J780" s="173"/>
      <c r="K780" s="73"/>
      <c r="L780" s="235"/>
      <c r="M780" s="173"/>
      <c r="N780" s="173"/>
    </row>
    <row r="781" ht="16.5" spans="1:14">
      <c r="A781" s="73"/>
      <c r="B781" s="173"/>
      <c r="C781" s="173"/>
      <c r="D781" s="71"/>
      <c r="E781" s="173"/>
      <c r="F781" s="200"/>
      <c r="G781" s="73"/>
      <c r="H781" s="147"/>
      <c r="I781" s="173"/>
      <c r="J781" s="173"/>
      <c r="K781" s="73"/>
      <c r="L781" s="235"/>
      <c r="M781" s="173"/>
      <c r="N781" s="173"/>
    </row>
    <row r="782" ht="16.5" spans="1:14">
      <c r="A782" s="73"/>
      <c r="B782" s="173"/>
      <c r="C782" s="258"/>
      <c r="D782" s="197"/>
      <c r="E782" s="259"/>
      <c r="F782" s="197"/>
      <c r="G782" s="197"/>
      <c r="H782" s="259"/>
      <c r="I782" s="259"/>
      <c r="J782" s="259"/>
      <c r="K782" s="197"/>
      <c r="L782" s="259"/>
      <c r="M782" s="259"/>
      <c r="N782" s="173"/>
    </row>
    <row r="783" ht="16.5" spans="1:14">
      <c r="A783" s="73"/>
      <c r="B783" s="173"/>
      <c r="C783" s="258"/>
      <c r="D783" s="197"/>
      <c r="E783" s="259"/>
      <c r="F783" s="197"/>
      <c r="G783" s="197"/>
      <c r="H783" s="259"/>
      <c r="I783" s="259"/>
      <c r="J783" s="259"/>
      <c r="K783" s="197"/>
      <c r="L783" s="259"/>
      <c r="M783" s="259"/>
      <c r="N783" s="173"/>
    </row>
    <row r="784" ht="16.5" spans="1:14">
      <c r="A784" s="73"/>
      <c r="B784" s="173"/>
      <c r="C784" s="258"/>
      <c r="D784" s="197"/>
      <c r="E784" s="259"/>
      <c r="F784" s="197"/>
      <c r="G784" s="197"/>
      <c r="H784" s="259"/>
      <c r="I784" s="259"/>
      <c r="J784" s="259"/>
      <c r="K784" s="197"/>
      <c r="L784" s="259"/>
      <c r="M784" s="259"/>
      <c r="N784" s="173"/>
    </row>
    <row r="785" ht="16.5" spans="1:14">
      <c r="A785" s="73"/>
      <c r="B785" s="173"/>
      <c r="C785" s="258"/>
      <c r="D785" s="197"/>
      <c r="E785" s="259"/>
      <c r="F785" s="197"/>
      <c r="G785" s="197"/>
      <c r="H785" s="259"/>
      <c r="I785" s="259"/>
      <c r="J785" s="259"/>
      <c r="K785" s="197"/>
      <c r="L785" s="259"/>
      <c r="M785" s="259"/>
      <c r="N785" s="173"/>
    </row>
    <row r="786" ht="16.5" spans="1:14">
      <c r="A786" s="73"/>
      <c r="B786" s="173"/>
      <c r="C786" s="258"/>
      <c r="D786" s="197"/>
      <c r="E786" s="259"/>
      <c r="F786" s="197"/>
      <c r="G786" s="197"/>
      <c r="H786" s="259"/>
      <c r="I786" s="259"/>
      <c r="J786" s="259"/>
      <c r="K786" s="197"/>
      <c r="L786" s="259"/>
      <c r="M786" s="259"/>
      <c r="N786" s="173"/>
    </row>
    <row r="787" ht="16.5" spans="1:14">
      <c r="A787" s="73"/>
      <c r="B787" s="173"/>
      <c r="C787" s="258"/>
      <c r="D787" s="197"/>
      <c r="E787" s="259"/>
      <c r="F787" s="197"/>
      <c r="G787" s="197"/>
      <c r="H787" s="259"/>
      <c r="I787" s="259"/>
      <c r="J787" s="259"/>
      <c r="K787" s="197"/>
      <c r="L787" s="259"/>
      <c r="M787" s="259"/>
      <c r="N787" s="173"/>
    </row>
    <row r="788" ht="16.5" spans="1:14">
      <c r="A788" s="73"/>
      <c r="B788" s="173"/>
      <c r="C788" s="258"/>
      <c r="D788" s="197"/>
      <c r="E788" s="173"/>
      <c r="F788" s="200"/>
      <c r="G788" s="73"/>
      <c r="H788" s="173"/>
      <c r="I788" s="173"/>
      <c r="J788" s="173"/>
      <c r="K788" s="73"/>
      <c r="L788" s="235"/>
      <c r="M788" s="255"/>
      <c r="N788" s="173"/>
    </row>
    <row r="789" ht="16.5" spans="1:14">
      <c r="A789" s="73"/>
      <c r="B789" s="173"/>
      <c r="C789" s="258"/>
      <c r="D789" s="197"/>
      <c r="E789" s="173"/>
      <c r="F789" s="200"/>
      <c r="G789" s="73"/>
      <c r="H789" s="147"/>
      <c r="I789" s="173"/>
      <c r="J789" s="173"/>
      <c r="K789" s="73"/>
      <c r="L789" s="235"/>
      <c r="M789" s="173"/>
      <c r="N789" s="236"/>
    </row>
    <row r="790" ht="16.5" spans="1:14">
      <c r="A790" s="73"/>
      <c r="B790" s="173"/>
      <c r="C790" s="173"/>
      <c r="D790" s="149"/>
      <c r="E790" s="279"/>
      <c r="F790" s="25"/>
      <c r="G790" s="280"/>
      <c r="H790" s="147"/>
      <c r="I790" s="279"/>
      <c r="J790" s="279"/>
      <c r="K790" s="149"/>
      <c r="L790" s="279"/>
      <c r="M790" s="279"/>
      <c r="N790" s="236"/>
    </row>
    <row r="791" ht="16.5" spans="1:14">
      <c r="A791" s="73"/>
      <c r="B791" s="173"/>
      <c r="C791" s="173"/>
      <c r="D791" s="71"/>
      <c r="E791" s="268"/>
      <c r="F791" s="73"/>
      <c r="G791" s="73"/>
      <c r="H791" s="147"/>
      <c r="I791" s="173"/>
      <c r="J791" s="173"/>
      <c r="K791" s="82"/>
      <c r="L791" s="235"/>
      <c r="M791" s="279"/>
      <c r="N791" s="236"/>
    </row>
    <row r="792" ht="16.5" spans="1:14">
      <c r="A792" s="73"/>
      <c r="B792" s="173"/>
      <c r="C792" s="173"/>
      <c r="D792" s="25"/>
      <c r="E792" s="267"/>
      <c r="F792" s="40"/>
      <c r="G792" s="40"/>
      <c r="H792" s="147"/>
      <c r="I792" s="173"/>
      <c r="J792" s="173"/>
      <c r="K792" s="82"/>
      <c r="L792" s="235"/>
      <c r="M792" s="279"/>
      <c r="N792" s="236"/>
    </row>
    <row r="793" ht="16.5" spans="1:14">
      <c r="A793" s="73"/>
      <c r="B793" s="173"/>
      <c r="C793" s="173"/>
      <c r="D793" s="71"/>
      <c r="E793" s="268"/>
      <c r="F793" s="73"/>
      <c r="G793" s="40"/>
      <c r="H793" s="147"/>
      <c r="I793" s="173"/>
      <c r="J793" s="173"/>
      <c r="K793" s="82"/>
      <c r="L793" s="235"/>
      <c r="M793" s="279"/>
      <c r="N793" s="236"/>
    </row>
    <row r="794" ht="16.5" spans="1:14">
      <c r="A794" s="73"/>
      <c r="B794" s="173"/>
      <c r="C794" s="173"/>
      <c r="D794" s="69"/>
      <c r="E794" s="240"/>
      <c r="F794" s="69"/>
      <c r="G794" s="69"/>
      <c r="H794" s="147"/>
      <c r="I794" s="240"/>
      <c r="J794" s="240"/>
      <c r="K794" s="69"/>
      <c r="L794" s="240"/>
      <c r="M794" s="240"/>
      <c r="N794" s="236"/>
    </row>
    <row r="795" ht="16.5" spans="1:14">
      <c r="A795" s="73"/>
      <c r="B795" s="173"/>
      <c r="C795" s="173"/>
      <c r="D795" s="69"/>
      <c r="E795" s="240"/>
      <c r="F795" s="69"/>
      <c r="G795" s="69"/>
      <c r="H795" s="147"/>
      <c r="I795" s="240"/>
      <c r="J795" s="240"/>
      <c r="K795" s="69"/>
      <c r="L795" s="240"/>
      <c r="M795" s="240"/>
      <c r="N795" s="236"/>
    </row>
    <row r="796" ht="16.5" spans="1:14">
      <c r="A796" s="73"/>
      <c r="B796" s="173"/>
      <c r="C796" s="173"/>
      <c r="D796" s="69"/>
      <c r="E796" s="240"/>
      <c r="F796" s="69"/>
      <c r="G796" s="69"/>
      <c r="H796" s="147"/>
      <c r="I796" s="240"/>
      <c r="J796" s="240"/>
      <c r="K796" s="69"/>
      <c r="L796" s="240"/>
      <c r="M796" s="240"/>
      <c r="N796" s="236"/>
    </row>
    <row r="797" ht="16.5" spans="1:14">
      <c r="A797" s="73"/>
      <c r="B797" s="173"/>
      <c r="C797" s="173"/>
      <c r="D797" s="69"/>
      <c r="E797" s="240"/>
      <c r="F797" s="69"/>
      <c r="G797" s="69"/>
      <c r="H797" s="147"/>
      <c r="I797" s="240"/>
      <c r="J797" s="240"/>
      <c r="K797" s="69"/>
      <c r="L797" s="240"/>
      <c r="M797" s="240"/>
      <c r="N797" s="236"/>
    </row>
    <row r="798" ht="16.5" spans="1:14">
      <c r="A798" s="73"/>
      <c r="B798" s="173"/>
      <c r="C798" s="173"/>
      <c r="D798" s="69"/>
      <c r="E798" s="240"/>
      <c r="F798" s="69"/>
      <c r="G798" s="69"/>
      <c r="H798" s="147"/>
      <c r="I798" s="240"/>
      <c r="J798" s="240"/>
      <c r="K798" s="69"/>
      <c r="L798" s="240"/>
      <c r="M798" s="240"/>
      <c r="N798" s="236"/>
    </row>
    <row r="799" ht="16.5" spans="1:14">
      <c r="A799" s="73"/>
      <c r="B799" s="173"/>
      <c r="C799" s="173"/>
      <c r="D799" s="69"/>
      <c r="E799" s="240"/>
      <c r="F799" s="69"/>
      <c r="G799" s="69"/>
      <c r="H799" s="147"/>
      <c r="I799" s="240"/>
      <c r="J799" s="240"/>
      <c r="K799" s="69"/>
      <c r="L799" s="240"/>
      <c r="M799" s="240"/>
      <c r="N799" s="236"/>
    </row>
    <row r="800" ht="16.5" spans="1:14">
      <c r="A800" s="73"/>
      <c r="B800" s="173"/>
      <c r="C800" s="173"/>
      <c r="D800" s="71"/>
      <c r="E800" s="173"/>
      <c r="F800" s="73"/>
      <c r="G800" s="73"/>
      <c r="H800" s="147"/>
      <c r="I800" s="173"/>
      <c r="J800" s="173"/>
      <c r="K800" s="73"/>
      <c r="L800" s="235"/>
      <c r="M800" s="272"/>
      <c r="N800" s="236"/>
    </row>
    <row r="801" ht="16.5" spans="1:14">
      <c r="A801" s="73"/>
      <c r="B801" s="173"/>
      <c r="C801" s="173"/>
      <c r="D801" s="72"/>
      <c r="E801" s="268"/>
      <c r="F801" s="73"/>
      <c r="G801" s="73"/>
      <c r="H801" s="147"/>
      <c r="I801" s="173"/>
      <c r="J801" s="173"/>
      <c r="K801" s="82"/>
      <c r="L801" s="235"/>
      <c r="M801" s="173"/>
      <c r="N801" s="236"/>
    </row>
    <row r="802" ht="16.5" spans="1:14">
      <c r="A802" s="73"/>
      <c r="B802" s="173"/>
      <c r="C802" s="173"/>
      <c r="D802" s="72"/>
      <c r="E802" s="268"/>
      <c r="F802" s="73"/>
      <c r="G802" s="73"/>
      <c r="H802" s="147"/>
      <c r="I802" s="173"/>
      <c r="J802" s="173"/>
      <c r="K802" s="82"/>
      <c r="L802" s="235"/>
      <c r="M802" s="173"/>
      <c r="N802" s="236"/>
    </row>
    <row r="803" ht="16.5" spans="1:14">
      <c r="A803" s="73"/>
      <c r="B803" s="173"/>
      <c r="C803" s="173"/>
      <c r="D803" s="72"/>
      <c r="E803" s="268"/>
      <c r="F803" s="73"/>
      <c r="G803" s="73"/>
      <c r="H803" s="147"/>
      <c r="I803" s="173"/>
      <c r="J803" s="173"/>
      <c r="K803" s="82"/>
      <c r="L803" s="235"/>
      <c r="M803" s="272"/>
      <c r="N803" s="236"/>
    </row>
    <row r="804" ht="16.5" spans="1:14">
      <c r="A804" s="73"/>
      <c r="B804" s="173"/>
      <c r="C804" s="173"/>
      <c r="D804" s="72"/>
      <c r="E804" s="268"/>
      <c r="F804" s="73"/>
      <c r="G804" s="73"/>
      <c r="H804" s="147"/>
      <c r="I804" s="173"/>
      <c r="J804" s="173"/>
      <c r="K804" s="82"/>
      <c r="L804" s="235"/>
      <c r="M804" s="272"/>
      <c r="N804" s="236"/>
    </row>
    <row r="805" ht="16.5" spans="1:14">
      <c r="A805" s="73"/>
      <c r="B805" s="173"/>
      <c r="C805" s="173"/>
      <c r="D805" s="72"/>
      <c r="E805" s="268"/>
      <c r="F805" s="73"/>
      <c r="G805" s="73"/>
      <c r="H805" s="147"/>
      <c r="I805" s="173"/>
      <c r="J805" s="173"/>
      <c r="K805" s="82"/>
      <c r="L805" s="235"/>
      <c r="M805" s="272"/>
      <c r="N805" s="236"/>
    </row>
    <row r="806" ht="16.5" spans="1:14">
      <c r="A806" s="73"/>
      <c r="B806" s="173"/>
      <c r="C806" s="173"/>
      <c r="D806" s="281"/>
      <c r="E806" s="282"/>
      <c r="F806" s="42"/>
      <c r="G806" s="42"/>
      <c r="H806" s="283"/>
      <c r="I806" s="283"/>
      <c r="J806" s="283"/>
      <c r="K806" s="284"/>
      <c r="L806" s="285"/>
      <c r="M806" s="286"/>
      <c r="N806" s="220"/>
    </row>
    <row r="807" ht="16.5" spans="1:14">
      <c r="A807" s="73"/>
      <c r="B807" s="173"/>
      <c r="C807" s="173"/>
      <c r="D807" s="72"/>
      <c r="E807" s="268"/>
      <c r="F807" s="73"/>
      <c r="G807" s="73"/>
      <c r="H807" s="147"/>
      <c r="I807" s="173"/>
      <c r="J807" s="173"/>
      <c r="K807" s="82"/>
      <c r="L807" s="235"/>
      <c r="M807" s="272"/>
      <c r="N807" s="236"/>
    </row>
    <row r="808" ht="16.5" spans="1:14">
      <c r="A808" s="73"/>
      <c r="B808" s="173"/>
      <c r="C808" s="173"/>
      <c r="D808" s="73"/>
      <c r="E808" s="173"/>
      <c r="F808" s="73"/>
      <c r="G808" s="73"/>
      <c r="H808" s="147"/>
      <c r="I808" s="173"/>
      <c r="J808" s="173"/>
      <c r="K808" s="73"/>
      <c r="L808" s="235"/>
      <c r="M808" s="272"/>
      <c r="N808" s="236"/>
    </row>
    <row r="809" ht="16.5" spans="1:14">
      <c r="A809" s="73"/>
      <c r="B809" s="173"/>
      <c r="C809" s="173"/>
      <c r="D809" s="72"/>
      <c r="E809" s="268"/>
      <c r="F809" s="73"/>
      <c r="G809" s="287"/>
      <c r="H809" s="147"/>
      <c r="I809" s="173"/>
      <c r="J809" s="173"/>
      <c r="K809" s="73"/>
      <c r="L809" s="235"/>
      <c r="M809" s="272"/>
      <c r="N809" s="236"/>
    </row>
    <row r="810" ht="16.5" spans="1:14">
      <c r="A810" s="73"/>
      <c r="B810" s="173"/>
      <c r="C810" s="173"/>
      <c r="D810" s="25"/>
      <c r="E810" s="268"/>
      <c r="F810" s="73"/>
      <c r="G810" s="73"/>
      <c r="H810" s="147"/>
      <c r="I810" s="173"/>
      <c r="J810" s="173"/>
      <c r="K810" s="82"/>
      <c r="L810" s="235"/>
      <c r="M810" s="272"/>
      <c r="N810" s="236"/>
    </row>
    <row r="811" ht="16.5" spans="1:14">
      <c r="A811" s="73"/>
      <c r="B811" s="173"/>
      <c r="C811" s="173"/>
      <c r="D811" s="288"/>
      <c r="E811" s="268"/>
      <c r="F811" s="73"/>
      <c r="G811" s="289"/>
      <c r="H811" s="173"/>
      <c r="I811" s="173"/>
      <c r="J811" s="173"/>
      <c r="K811" s="82"/>
      <c r="L811" s="235"/>
      <c r="M811" s="272"/>
      <c r="N811" s="236"/>
    </row>
    <row r="812" ht="16.5" spans="1:14">
      <c r="A812" s="73"/>
      <c r="B812" s="173"/>
      <c r="C812" s="173"/>
      <c r="D812" s="73"/>
      <c r="E812" s="173"/>
      <c r="F812" s="200"/>
      <c r="G812" s="73"/>
      <c r="H812" s="290"/>
      <c r="I812" s="173"/>
      <c r="J812" s="290"/>
      <c r="K812" s="73"/>
      <c r="L812" s="173"/>
      <c r="M812" s="272"/>
      <c r="N812" s="236"/>
    </row>
    <row r="813" ht="16.5" spans="1:14">
      <c r="A813" s="73"/>
      <c r="B813" s="173"/>
      <c r="C813" s="173"/>
      <c r="D813" s="73"/>
      <c r="E813" s="290"/>
      <c r="F813" s="200"/>
      <c r="G813" s="200"/>
      <c r="H813" s="290"/>
      <c r="I813" s="290"/>
      <c r="J813" s="290"/>
      <c r="K813" s="200"/>
      <c r="L813" s="290"/>
      <c r="M813" s="272"/>
      <c r="N813" s="236"/>
    </row>
    <row r="814" ht="16.5" spans="1:14">
      <c r="A814" s="73"/>
      <c r="B814" s="173"/>
      <c r="C814" s="173"/>
      <c r="D814" s="72"/>
      <c r="E814" s="268"/>
      <c r="F814" s="200"/>
      <c r="G814" s="73"/>
      <c r="H814" s="173"/>
      <c r="I814" s="173"/>
      <c r="J814" s="173"/>
      <c r="K814" s="82"/>
      <c r="L814" s="235"/>
      <c r="M814" s="272"/>
      <c r="N814" s="236"/>
    </row>
    <row r="815" ht="16.5" spans="1:14">
      <c r="A815" s="73"/>
      <c r="B815" s="173"/>
      <c r="C815" s="173"/>
      <c r="D815" s="73"/>
      <c r="E815" s="173"/>
      <c r="F815" s="73"/>
      <c r="G815" s="73"/>
      <c r="H815" s="173"/>
      <c r="I815" s="173"/>
      <c r="J815" s="173"/>
      <c r="K815" s="73"/>
      <c r="L815" s="235"/>
      <c r="M815" s="173"/>
      <c r="N815" s="236"/>
    </row>
    <row r="816" ht="16.5" spans="1:14">
      <c r="A816" s="73"/>
      <c r="B816" s="173"/>
      <c r="C816" s="173"/>
      <c r="D816" s="73"/>
      <c r="E816" s="173"/>
      <c r="F816" s="200"/>
      <c r="G816" s="73"/>
      <c r="H816" s="147"/>
      <c r="I816" s="173"/>
      <c r="J816" s="173"/>
      <c r="K816" s="73"/>
      <c r="L816" s="235"/>
      <c r="M816" s="255"/>
      <c r="N816" s="173"/>
    </row>
    <row r="817" ht="16.5" spans="1:14">
      <c r="A817" s="73"/>
      <c r="B817" s="173"/>
      <c r="C817" s="173"/>
      <c r="D817" s="71"/>
      <c r="E817" s="173"/>
      <c r="F817" s="200"/>
      <c r="G817" s="73"/>
      <c r="H817" s="147"/>
      <c r="I817" s="173"/>
      <c r="J817" s="173"/>
      <c r="K817" s="73"/>
      <c r="L817" s="235"/>
      <c r="M817" s="173"/>
      <c r="N817" s="173"/>
    </row>
    <row r="818" ht="16.5" spans="1:14">
      <c r="A818" s="73"/>
      <c r="B818" s="173"/>
      <c r="C818" s="173"/>
      <c r="D818" s="71"/>
      <c r="E818" s="173"/>
      <c r="F818" s="200"/>
      <c r="G818" s="73"/>
      <c r="H818" s="147"/>
      <c r="I818" s="173"/>
      <c r="J818" s="173"/>
      <c r="K818" s="73"/>
      <c r="L818" s="235"/>
      <c r="M818" s="255"/>
      <c r="N818" s="173"/>
    </row>
    <row r="819" ht="16.5" spans="1:14">
      <c r="A819" s="73"/>
      <c r="B819" s="173"/>
      <c r="C819" s="173"/>
      <c r="D819" s="71"/>
      <c r="E819" s="173"/>
      <c r="F819" s="200"/>
      <c r="G819" s="73"/>
      <c r="H819" s="147"/>
      <c r="I819" s="173"/>
      <c r="J819" s="173"/>
      <c r="K819" s="73"/>
      <c r="L819" s="235"/>
      <c r="M819" s="173"/>
      <c r="N819" s="173"/>
    </row>
    <row r="820" ht="16.5" spans="1:14">
      <c r="A820" s="73"/>
      <c r="B820" s="173"/>
      <c r="C820" s="173"/>
      <c r="D820" s="71"/>
      <c r="E820" s="173"/>
      <c r="F820" s="200"/>
      <c r="G820" s="73"/>
      <c r="H820" s="147"/>
      <c r="I820" s="173"/>
      <c r="J820" s="173"/>
      <c r="K820" s="73"/>
      <c r="L820" s="235"/>
      <c r="M820" s="173"/>
      <c r="N820" s="173"/>
    </row>
    <row r="821" ht="16.5" spans="1:14">
      <c r="A821" s="73"/>
      <c r="B821" s="173"/>
      <c r="C821" s="258"/>
      <c r="D821" s="197"/>
      <c r="E821" s="259"/>
      <c r="F821" s="197"/>
      <c r="G821" s="197"/>
      <c r="H821" s="259"/>
      <c r="I821" s="259"/>
      <c r="J821" s="259"/>
      <c r="K821" s="197"/>
      <c r="L821" s="259"/>
      <c r="M821" s="259"/>
      <c r="N821" s="173"/>
    </row>
    <row r="822" ht="16.5" spans="1:14">
      <c r="A822" s="73"/>
      <c r="B822" s="173"/>
      <c r="C822" s="258"/>
      <c r="D822" s="197"/>
      <c r="E822" s="259"/>
      <c r="F822" s="197"/>
      <c r="G822" s="197"/>
      <c r="H822" s="259"/>
      <c r="I822" s="259"/>
      <c r="J822" s="259"/>
      <c r="K822" s="197"/>
      <c r="L822" s="259"/>
      <c r="M822" s="259"/>
      <c r="N822" s="173"/>
    </row>
    <row r="823" ht="16.5" spans="1:14">
      <c r="A823" s="73"/>
      <c r="B823" s="173"/>
      <c r="C823" s="258"/>
      <c r="D823" s="197"/>
      <c r="E823" s="259"/>
      <c r="F823" s="197"/>
      <c r="G823" s="197"/>
      <c r="H823" s="259"/>
      <c r="I823" s="259"/>
      <c r="J823" s="259"/>
      <c r="K823" s="197"/>
      <c r="L823" s="259"/>
      <c r="M823" s="259"/>
      <c r="N823" s="173"/>
    </row>
    <row r="824" ht="16.5" spans="1:14">
      <c r="A824" s="73"/>
      <c r="B824" s="173"/>
      <c r="C824" s="258"/>
      <c r="D824" s="197"/>
      <c r="E824" s="259"/>
      <c r="F824" s="197"/>
      <c r="G824" s="197"/>
      <c r="H824" s="259"/>
      <c r="I824" s="259"/>
      <c r="J824" s="259"/>
      <c r="K824" s="197"/>
      <c r="L824" s="259"/>
      <c r="M824" s="259"/>
      <c r="N824" s="173"/>
    </row>
    <row r="825" ht="16.5" spans="1:14">
      <c r="A825" s="73"/>
      <c r="B825" s="173"/>
      <c r="C825" s="258"/>
      <c r="D825" s="197"/>
      <c r="E825" s="259"/>
      <c r="F825" s="197"/>
      <c r="G825" s="197"/>
      <c r="H825" s="259"/>
      <c r="I825" s="259"/>
      <c r="J825" s="259"/>
      <c r="K825" s="197"/>
      <c r="L825" s="259"/>
      <c r="M825" s="259"/>
      <c r="N825" s="173"/>
    </row>
    <row r="826" ht="16.5" spans="1:14">
      <c r="A826" s="73"/>
      <c r="B826" s="173"/>
      <c r="C826" s="258"/>
      <c r="D826" s="197"/>
      <c r="E826" s="259"/>
      <c r="F826" s="197"/>
      <c r="G826" s="197"/>
      <c r="H826" s="259"/>
      <c r="I826" s="259"/>
      <c r="J826" s="259"/>
      <c r="K826" s="197"/>
      <c r="L826" s="259"/>
      <c r="M826" s="259"/>
      <c r="N826" s="173"/>
    </row>
    <row r="827" ht="16.5" spans="1:14">
      <c r="A827" s="73"/>
      <c r="B827" s="173"/>
      <c r="C827" s="258"/>
      <c r="D827" s="197"/>
      <c r="E827" s="173"/>
      <c r="F827" s="200"/>
      <c r="G827" s="73"/>
      <c r="H827" s="173"/>
      <c r="I827" s="173"/>
      <c r="J827" s="173"/>
      <c r="K827" s="73"/>
      <c r="L827" s="235"/>
      <c r="M827" s="255"/>
      <c r="N827" s="173"/>
    </row>
    <row r="828" ht="16.5" spans="1:14">
      <c r="A828" s="73"/>
      <c r="B828" s="173"/>
      <c r="C828" s="258"/>
      <c r="D828" s="197"/>
      <c r="E828" s="173"/>
      <c r="F828" s="200"/>
      <c r="G828" s="73"/>
      <c r="H828" s="147"/>
      <c r="I828" s="173"/>
      <c r="J828" s="173"/>
      <c r="K828" s="73"/>
      <c r="L828" s="235"/>
      <c r="M828" s="173"/>
      <c r="N828" s="236"/>
    </row>
    <row r="829" ht="16.5" spans="1:14">
      <c r="A829" s="73"/>
      <c r="B829" s="173"/>
      <c r="C829" s="173"/>
      <c r="D829" s="149"/>
      <c r="E829" s="279"/>
      <c r="F829" s="25"/>
      <c r="G829" s="280"/>
      <c r="H829" s="147"/>
      <c r="I829" s="279"/>
      <c r="J829" s="279"/>
      <c r="K829" s="149"/>
      <c r="L829" s="279"/>
      <c r="M829" s="279"/>
      <c r="N829" s="236"/>
    </row>
    <row r="830" ht="16.5" spans="1:14">
      <c r="A830" s="73"/>
      <c r="B830" s="173"/>
      <c r="C830" s="173"/>
      <c r="D830" s="71"/>
      <c r="E830" s="268"/>
      <c r="F830" s="73"/>
      <c r="G830" s="73"/>
      <c r="H830" s="147"/>
      <c r="I830" s="173"/>
      <c r="J830" s="173"/>
      <c r="K830" s="82"/>
      <c r="L830" s="235"/>
      <c r="M830" s="279"/>
      <c r="N830" s="236"/>
    </row>
    <row r="831" ht="16.5" spans="1:14">
      <c r="A831" s="73"/>
      <c r="B831" s="173"/>
      <c r="C831" s="173"/>
      <c r="D831" s="25"/>
      <c r="E831" s="267"/>
      <c r="F831" s="40"/>
      <c r="G831" s="40"/>
      <c r="H831" s="147"/>
      <c r="I831" s="173"/>
      <c r="J831" s="173"/>
      <c r="K831" s="82"/>
      <c r="L831" s="235"/>
      <c r="M831" s="279"/>
      <c r="N831" s="236"/>
    </row>
    <row r="832" ht="16.5" spans="1:14">
      <c r="A832" s="73"/>
      <c r="B832" s="173"/>
      <c r="C832" s="173"/>
      <c r="D832" s="71"/>
      <c r="E832" s="268"/>
      <c r="F832" s="73"/>
      <c r="G832" s="40"/>
      <c r="H832" s="147"/>
      <c r="I832" s="173"/>
      <c r="J832" s="173"/>
      <c r="K832" s="82"/>
      <c r="L832" s="235"/>
      <c r="M832" s="279"/>
      <c r="N832" s="236"/>
    </row>
    <row r="833" ht="16.5" spans="1:14">
      <c r="A833" s="73"/>
      <c r="B833" s="173"/>
      <c r="C833" s="173"/>
      <c r="D833" s="69"/>
      <c r="E833" s="240"/>
      <c r="F833" s="69"/>
      <c r="G833" s="69"/>
      <c r="H833" s="147"/>
      <c r="I833" s="240"/>
      <c r="J833" s="240"/>
      <c r="K833" s="69"/>
      <c r="L833" s="240"/>
      <c r="M833" s="240"/>
      <c r="N833" s="236"/>
    </row>
    <row r="834" ht="16.5" spans="1:14">
      <c r="A834" s="73"/>
      <c r="B834" s="173"/>
      <c r="C834" s="173"/>
      <c r="D834" s="69"/>
      <c r="E834" s="240"/>
      <c r="F834" s="69"/>
      <c r="G834" s="69"/>
      <c r="H834" s="147"/>
      <c r="I834" s="240"/>
      <c r="J834" s="240"/>
      <c r="K834" s="69"/>
      <c r="L834" s="240"/>
      <c r="M834" s="240"/>
      <c r="N834" s="236"/>
    </row>
    <row r="835" ht="16.5" spans="1:14">
      <c r="A835" s="73"/>
      <c r="B835" s="173"/>
      <c r="C835" s="173"/>
      <c r="D835" s="69"/>
      <c r="E835" s="240"/>
      <c r="F835" s="69"/>
      <c r="G835" s="69"/>
      <c r="H835" s="147"/>
      <c r="I835" s="240"/>
      <c r="J835" s="240"/>
      <c r="K835" s="69"/>
      <c r="L835" s="240"/>
      <c r="M835" s="240"/>
      <c r="N835" s="236"/>
    </row>
    <row r="836" ht="16.5" spans="1:14">
      <c r="A836" s="73"/>
      <c r="B836" s="173"/>
      <c r="C836" s="173"/>
      <c r="D836" s="69"/>
      <c r="E836" s="240"/>
      <c r="F836" s="69"/>
      <c r="G836" s="69"/>
      <c r="H836" s="147"/>
      <c r="I836" s="240"/>
      <c r="J836" s="240"/>
      <c r="K836" s="69"/>
      <c r="L836" s="240"/>
      <c r="M836" s="240"/>
      <c r="N836" s="236"/>
    </row>
    <row r="837" ht="16.5" spans="1:14">
      <c r="A837" s="73"/>
      <c r="B837" s="173"/>
      <c r="C837" s="173"/>
      <c r="D837" s="69"/>
      <c r="E837" s="240"/>
      <c r="F837" s="69"/>
      <c r="G837" s="69"/>
      <c r="H837" s="147"/>
      <c r="I837" s="240"/>
      <c r="J837" s="240"/>
      <c r="K837" s="69"/>
      <c r="L837" s="240"/>
      <c r="M837" s="240"/>
      <c r="N837" s="236"/>
    </row>
    <row r="838" ht="16.5" spans="1:14">
      <c r="A838" s="73"/>
      <c r="B838" s="173"/>
      <c r="C838" s="173"/>
      <c r="D838" s="69"/>
      <c r="E838" s="240"/>
      <c r="F838" s="69"/>
      <c r="G838" s="69"/>
      <c r="H838" s="147"/>
      <c r="I838" s="240"/>
      <c r="J838" s="240"/>
      <c r="K838" s="69"/>
      <c r="L838" s="240"/>
      <c r="M838" s="240"/>
      <c r="N838" s="236"/>
    </row>
    <row r="839" ht="16.5" spans="1:14">
      <c r="A839" s="73"/>
      <c r="B839" s="173"/>
      <c r="C839" s="173"/>
      <c r="D839" s="71"/>
      <c r="E839" s="173"/>
      <c r="F839" s="73"/>
      <c r="G839" s="73"/>
      <c r="H839" s="147"/>
      <c r="I839" s="173"/>
      <c r="J839" s="173"/>
      <c r="K839" s="73"/>
      <c r="L839" s="235"/>
      <c r="M839" s="272"/>
      <c r="N839" s="236"/>
    </row>
    <row r="840" ht="16.5" spans="1:14">
      <c r="A840" s="73"/>
      <c r="B840" s="173"/>
      <c r="C840" s="173"/>
      <c r="D840" s="72"/>
      <c r="E840" s="268"/>
      <c r="F840" s="73"/>
      <c r="G840" s="73"/>
      <c r="H840" s="147"/>
      <c r="I840" s="173"/>
      <c r="J840" s="173"/>
      <c r="K840" s="82"/>
      <c r="L840" s="235"/>
      <c r="M840" s="173"/>
      <c r="N840" s="236"/>
    </row>
    <row r="841" ht="16.5" spans="1:14">
      <c r="A841" s="73"/>
      <c r="B841" s="173"/>
      <c r="C841" s="173"/>
      <c r="D841" s="72"/>
      <c r="E841" s="268"/>
      <c r="F841" s="73"/>
      <c r="G841" s="73"/>
      <c r="H841" s="147"/>
      <c r="I841" s="173"/>
      <c r="J841" s="173"/>
      <c r="K841" s="82"/>
      <c r="L841" s="235"/>
      <c r="M841" s="173"/>
      <c r="N841" s="236"/>
    </row>
    <row r="842" ht="16.5" spans="1:14">
      <c r="A842" s="73"/>
      <c r="B842" s="173"/>
      <c r="C842" s="173"/>
      <c r="D842" s="72"/>
      <c r="E842" s="268"/>
      <c r="F842" s="73"/>
      <c r="G842" s="73"/>
      <c r="H842" s="147"/>
      <c r="I842" s="173"/>
      <c r="J842" s="173"/>
      <c r="K842" s="82"/>
      <c r="L842" s="235"/>
      <c r="M842" s="272"/>
      <c r="N842" s="236"/>
    </row>
    <row r="843" ht="16.5" spans="1:14">
      <c r="A843" s="73"/>
      <c r="B843" s="173"/>
      <c r="C843" s="173"/>
      <c r="D843" s="72"/>
      <c r="E843" s="268"/>
      <c r="F843" s="73"/>
      <c r="G843" s="73"/>
      <c r="H843" s="147"/>
      <c r="I843" s="173"/>
      <c r="J843" s="173"/>
      <c r="K843" s="82"/>
      <c r="L843" s="235"/>
      <c r="M843" s="272"/>
      <c r="N843" s="236"/>
    </row>
    <row r="844" ht="16.5" spans="1:14">
      <c r="A844" s="73"/>
      <c r="B844" s="173"/>
      <c r="C844" s="173"/>
      <c r="D844" s="72"/>
      <c r="E844" s="268"/>
      <c r="F844" s="73"/>
      <c r="G844" s="73"/>
      <c r="H844" s="147"/>
      <c r="I844" s="173"/>
      <c r="J844" s="173"/>
      <c r="K844" s="82"/>
      <c r="L844" s="235"/>
      <c r="M844" s="272"/>
      <c r="N844" s="236"/>
    </row>
    <row r="845" ht="16.5" spans="1:14">
      <c r="A845" s="73"/>
      <c r="B845" s="173"/>
      <c r="C845" s="173"/>
      <c r="D845" s="281"/>
      <c r="E845" s="282"/>
      <c r="F845" s="42"/>
      <c r="G845" s="42"/>
      <c r="H845" s="283"/>
      <c r="I845" s="283"/>
      <c r="J845" s="283"/>
      <c r="K845" s="284"/>
      <c r="L845" s="285"/>
      <c r="M845" s="286"/>
      <c r="N845" s="220"/>
    </row>
    <row r="846" ht="16.5" spans="1:14">
      <c r="A846" s="73"/>
      <c r="B846" s="173"/>
      <c r="C846" s="173"/>
      <c r="D846" s="72"/>
      <c r="E846" s="268"/>
      <c r="F846" s="73"/>
      <c r="G846" s="73"/>
      <c r="H846" s="147"/>
      <c r="I846" s="173"/>
      <c r="J846" s="173"/>
      <c r="K846" s="82"/>
      <c r="L846" s="235"/>
      <c r="M846" s="272"/>
      <c r="N846" s="236"/>
    </row>
    <row r="847" ht="16.5" spans="1:14">
      <c r="A847" s="73"/>
      <c r="B847" s="173"/>
      <c r="C847" s="173"/>
      <c r="D847" s="73"/>
      <c r="E847" s="173"/>
      <c r="F847" s="73"/>
      <c r="G847" s="73"/>
      <c r="H847" s="147"/>
      <c r="I847" s="173"/>
      <c r="J847" s="173"/>
      <c r="K847" s="73"/>
      <c r="L847" s="235"/>
      <c r="M847" s="272"/>
      <c r="N847" s="236"/>
    </row>
    <row r="848" ht="16.5" spans="1:14">
      <c r="A848" s="73"/>
      <c r="B848" s="173"/>
      <c r="C848" s="173"/>
      <c r="D848" s="72"/>
      <c r="E848" s="268"/>
      <c r="F848" s="73"/>
      <c r="G848" s="287"/>
      <c r="H848" s="147"/>
      <c r="I848" s="173"/>
      <c r="J848" s="173"/>
      <c r="K848" s="73"/>
      <c r="L848" s="235"/>
      <c r="M848" s="272"/>
      <c r="N848" s="236"/>
    </row>
    <row r="849" ht="16.5" spans="1:14">
      <c r="A849" s="73"/>
      <c r="B849" s="173"/>
      <c r="C849" s="173"/>
      <c r="D849" s="25"/>
      <c r="E849" s="268"/>
      <c r="F849" s="73"/>
      <c r="G849" s="73"/>
      <c r="H849" s="147"/>
      <c r="I849" s="173"/>
      <c r="J849" s="173"/>
      <c r="K849" s="82"/>
      <c r="L849" s="235"/>
      <c r="M849" s="272"/>
      <c r="N849" s="236"/>
    </row>
    <row r="850" ht="16.5" spans="1:14">
      <c r="A850" s="73"/>
      <c r="B850" s="173"/>
      <c r="C850" s="173"/>
      <c r="D850" s="288"/>
      <c r="E850" s="268"/>
      <c r="F850" s="73"/>
      <c r="G850" s="289"/>
      <c r="H850" s="173"/>
      <c r="I850" s="173"/>
      <c r="J850" s="173"/>
      <c r="K850" s="82"/>
      <c r="L850" s="235"/>
      <c r="M850" s="272"/>
      <c r="N850" s="236"/>
    </row>
    <row r="851" ht="16.5" spans="1:14">
      <c r="A851" s="73"/>
      <c r="B851" s="173"/>
      <c r="C851" s="173"/>
      <c r="D851" s="73"/>
      <c r="E851" s="173"/>
      <c r="F851" s="200"/>
      <c r="G851" s="73"/>
      <c r="H851" s="290"/>
      <c r="I851" s="173"/>
      <c r="J851" s="290"/>
      <c r="K851" s="73"/>
      <c r="L851" s="173"/>
      <c r="M851" s="272"/>
      <c r="N851" s="236"/>
    </row>
    <row r="852" ht="16.5" spans="1:14">
      <c r="A852" s="73"/>
      <c r="B852" s="173"/>
      <c r="C852" s="173"/>
      <c r="D852" s="73"/>
      <c r="E852" s="290"/>
      <c r="F852" s="200"/>
      <c r="G852" s="200"/>
      <c r="H852" s="290"/>
      <c r="I852" s="290"/>
      <c r="J852" s="290"/>
      <c r="K852" s="200"/>
      <c r="L852" s="290"/>
      <c r="M852" s="272"/>
      <c r="N852" s="236"/>
    </row>
    <row r="853" ht="16.5" spans="1:14">
      <c r="A853" s="73"/>
      <c r="B853" s="173"/>
      <c r="C853" s="173"/>
      <c r="D853" s="72"/>
      <c r="E853" s="268"/>
      <c r="F853" s="200"/>
      <c r="G853" s="73"/>
      <c r="H853" s="173"/>
      <c r="I853" s="173"/>
      <c r="J853" s="173"/>
      <c r="K853" s="82"/>
      <c r="L853" s="235"/>
      <c r="M853" s="272"/>
      <c r="N853" s="236"/>
    </row>
    <row r="854" ht="16.5" spans="1:14">
      <c r="A854" s="73"/>
      <c r="B854" s="173"/>
      <c r="C854" s="173"/>
      <c r="D854" s="73"/>
      <c r="E854" s="173"/>
      <c r="F854" s="73"/>
      <c r="G854" s="73"/>
      <c r="H854" s="173"/>
      <c r="I854" s="173"/>
      <c r="J854" s="173"/>
      <c r="K854" s="73"/>
      <c r="L854" s="235"/>
      <c r="M854" s="173"/>
      <c r="N854" s="236"/>
    </row>
    <row r="855" ht="16.5" spans="1:14">
      <c r="A855" s="73"/>
      <c r="B855" s="173"/>
      <c r="C855" s="173"/>
      <c r="D855" s="60"/>
      <c r="E855" s="273"/>
      <c r="F855" s="73"/>
      <c r="G855" s="254"/>
      <c r="H855" s="173"/>
      <c r="I855" s="173"/>
      <c r="J855" s="173"/>
      <c r="K855" s="76"/>
      <c r="L855" s="238"/>
      <c r="M855" s="255"/>
      <c r="N855" s="256"/>
    </row>
    <row r="856" ht="16.5" spans="1:14">
      <c r="A856" s="73"/>
      <c r="B856" s="173"/>
      <c r="C856" s="173"/>
      <c r="D856" s="76"/>
      <c r="E856" s="273"/>
      <c r="F856" s="73"/>
      <c r="G856" s="254"/>
      <c r="H856" s="173"/>
      <c r="I856" s="173"/>
      <c r="J856" s="173"/>
      <c r="K856" s="76"/>
      <c r="L856" s="238"/>
      <c r="M856" s="255"/>
      <c r="N856" s="256"/>
    </row>
    <row r="857" ht="16.5" spans="1:14">
      <c r="A857" s="73"/>
      <c r="B857" s="173"/>
      <c r="C857" s="173"/>
      <c r="D857" s="76"/>
      <c r="E857" s="238"/>
      <c r="F857" s="73"/>
      <c r="G857" s="254"/>
      <c r="H857" s="173"/>
      <c r="I857" s="173"/>
      <c r="J857" s="173"/>
      <c r="K857" s="76"/>
      <c r="L857" s="238"/>
      <c r="M857" s="255"/>
      <c r="N857" s="256"/>
    </row>
    <row r="858" ht="16.5" spans="1:14">
      <c r="A858" s="73"/>
      <c r="B858" s="173"/>
      <c r="C858" s="173"/>
      <c r="D858" s="73"/>
      <c r="E858" s="173"/>
      <c r="F858" s="73"/>
      <c r="G858" s="254"/>
      <c r="H858" s="173"/>
      <c r="I858" s="173"/>
      <c r="J858" s="173"/>
      <c r="K858" s="73"/>
      <c r="L858" s="173"/>
      <c r="M858" s="173"/>
      <c r="N858" s="256"/>
    </row>
    <row r="859" ht="16.5" spans="1:14">
      <c r="A859" s="73"/>
      <c r="B859" s="173"/>
      <c r="C859" s="173"/>
      <c r="D859" s="71"/>
      <c r="E859" s="173"/>
      <c r="F859" s="73"/>
      <c r="G859" s="73"/>
      <c r="H859" s="173"/>
      <c r="I859" s="173"/>
      <c r="J859" s="173"/>
      <c r="K859" s="73"/>
      <c r="L859" s="173"/>
      <c r="M859" s="173"/>
      <c r="N859" s="256"/>
    </row>
    <row r="860" ht="16.5" spans="1:14">
      <c r="A860" s="73"/>
      <c r="B860" s="173"/>
      <c r="C860" s="173"/>
      <c r="D860" s="73"/>
      <c r="E860" s="173"/>
      <c r="F860" s="73"/>
      <c r="G860" s="73"/>
      <c r="H860" s="173"/>
      <c r="I860" s="173"/>
      <c r="J860" s="173"/>
      <c r="K860" s="73"/>
      <c r="L860" s="173"/>
      <c r="M860" s="173"/>
      <c r="N860" s="256"/>
    </row>
    <row r="861" ht="16.5" spans="1:14">
      <c r="A861" s="73"/>
      <c r="B861" s="173"/>
      <c r="C861" s="173"/>
      <c r="D861" s="73"/>
      <c r="E861" s="173"/>
      <c r="F861" s="73"/>
      <c r="G861" s="73"/>
      <c r="H861" s="173"/>
      <c r="I861" s="173"/>
      <c r="J861" s="173"/>
      <c r="K861" s="73"/>
      <c r="L861" s="173"/>
      <c r="M861" s="173"/>
      <c r="N861" s="256"/>
    </row>
    <row r="862" ht="16.5" spans="1:14">
      <c r="A862" s="73"/>
      <c r="B862" s="173"/>
      <c r="C862" s="173"/>
      <c r="D862" s="73"/>
      <c r="E862" s="173"/>
      <c r="F862" s="73"/>
      <c r="G862" s="254"/>
      <c r="H862" s="173"/>
      <c r="I862" s="173"/>
      <c r="J862" s="173"/>
      <c r="K862" s="73"/>
      <c r="L862" s="173"/>
      <c r="M862" s="173"/>
      <c r="N862" s="256"/>
    </row>
    <row r="863" ht="16.5" spans="1:14">
      <c r="A863" s="73"/>
      <c r="B863" s="173"/>
      <c r="C863" s="173"/>
      <c r="D863" s="71"/>
      <c r="E863" s="173"/>
      <c r="F863" s="73"/>
      <c r="G863" s="254"/>
      <c r="H863" s="173"/>
      <c r="I863" s="173"/>
      <c r="J863" s="173"/>
      <c r="K863" s="73"/>
      <c r="L863" s="173"/>
      <c r="M863" s="173"/>
      <c r="N863" s="256"/>
    </row>
    <row r="864" ht="16.5" spans="1:14">
      <c r="A864" s="73"/>
      <c r="B864" s="173"/>
      <c r="C864" s="173"/>
      <c r="D864" s="73"/>
      <c r="E864" s="173"/>
      <c r="F864" s="73"/>
      <c r="G864" s="254"/>
      <c r="H864" s="173"/>
      <c r="I864" s="173"/>
      <c r="J864" s="173"/>
      <c r="K864" s="76"/>
      <c r="L864" s="257"/>
      <c r="M864" s="255"/>
      <c r="N864" s="256"/>
    </row>
    <row r="865" ht="16.5" spans="1:14">
      <c r="A865" s="73"/>
      <c r="B865" s="173"/>
      <c r="C865" s="258"/>
      <c r="D865" s="197"/>
      <c r="E865" s="259"/>
      <c r="F865" s="197"/>
      <c r="G865" s="73"/>
      <c r="H865" s="259"/>
      <c r="I865" s="259"/>
      <c r="J865" s="259"/>
      <c r="K865" s="197"/>
      <c r="L865" s="259"/>
      <c r="M865" s="259"/>
      <c r="N865" s="256"/>
    </row>
    <row r="866" ht="16.5" spans="1:14">
      <c r="A866" s="73"/>
      <c r="B866" s="173"/>
      <c r="C866" s="258"/>
      <c r="D866" s="197"/>
      <c r="E866" s="259"/>
      <c r="F866" s="197"/>
      <c r="G866" s="73"/>
      <c r="H866" s="259"/>
      <c r="I866" s="259"/>
      <c r="J866" s="259"/>
      <c r="K866" s="197"/>
      <c r="L866" s="259"/>
      <c r="M866" s="259"/>
      <c r="N866" s="256"/>
    </row>
    <row r="867" ht="16.5" spans="1:14">
      <c r="A867" s="73"/>
      <c r="B867" s="173"/>
      <c r="C867" s="258"/>
      <c r="D867" s="197"/>
      <c r="E867" s="259"/>
      <c r="F867" s="197"/>
      <c r="G867" s="73"/>
      <c r="H867" s="259"/>
      <c r="I867" s="259"/>
      <c r="J867" s="259"/>
      <c r="K867" s="197"/>
      <c r="L867" s="259"/>
      <c r="M867" s="259"/>
      <c r="N867" s="256"/>
    </row>
    <row r="868" ht="16.5" spans="1:14">
      <c r="A868" s="73"/>
      <c r="B868" s="173"/>
      <c r="C868" s="258"/>
      <c r="D868" s="197"/>
      <c r="E868" s="259"/>
      <c r="F868" s="197"/>
      <c r="G868" s="73"/>
      <c r="H868" s="259"/>
      <c r="I868" s="259"/>
      <c r="J868" s="259"/>
      <c r="K868" s="197"/>
      <c r="L868" s="259"/>
      <c r="M868" s="259"/>
      <c r="N868" s="256"/>
    </row>
    <row r="869" ht="16.5" spans="1:14">
      <c r="A869" s="73"/>
      <c r="B869" s="173"/>
      <c r="C869" s="258"/>
      <c r="D869" s="197"/>
      <c r="E869" s="259"/>
      <c r="F869" s="197"/>
      <c r="G869" s="73"/>
      <c r="H869" s="259"/>
      <c r="I869" s="259"/>
      <c r="J869" s="259"/>
      <c r="K869" s="197"/>
      <c r="L869" s="259"/>
      <c r="M869" s="259"/>
      <c r="N869" s="256"/>
    </row>
    <row r="870" ht="16.5" spans="1:14">
      <c r="A870" s="73"/>
      <c r="B870" s="173"/>
      <c r="C870" s="258"/>
      <c r="D870" s="197"/>
      <c r="E870" s="259"/>
      <c r="F870" s="197"/>
      <c r="G870" s="73"/>
      <c r="H870" s="259"/>
      <c r="I870" s="259"/>
      <c r="J870" s="259"/>
      <c r="K870" s="197"/>
      <c r="L870" s="259"/>
      <c r="M870" s="259"/>
      <c r="N870" s="256"/>
    </row>
    <row r="871" ht="16.5" spans="1:14">
      <c r="A871" s="73"/>
      <c r="B871" s="173"/>
      <c r="C871" s="258"/>
      <c r="D871" s="197"/>
      <c r="E871" s="259"/>
      <c r="F871" s="197"/>
      <c r="G871" s="73"/>
      <c r="H871" s="259"/>
      <c r="I871" s="259"/>
      <c r="J871" s="259"/>
      <c r="K871" s="197"/>
      <c r="L871" s="259"/>
      <c r="M871" s="259"/>
      <c r="N871" s="256"/>
    </row>
    <row r="872" ht="16.5" spans="1:14">
      <c r="A872" s="73"/>
      <c r="B872" s="173"/>
      <c r="C872" s="258"/>
      <c r="D872" s="197"/>
      <c r="E872" s="259"/>
      <c r="F872" s="197"/>
      <c r="G872" s="73"/>
      <c r="H872" s="259"/>
      <c r="I872" s="259"/>
      <c r="J872" s="259"/>
      <c r="K872" s="197"/>
      <c r="L872" s="259"/>
      <c r="M872" s="259"/>
      <c r="N872" s="256"/>
    </row>
    <row r="873" ht="16.5" spans="1:14">
      <c r="A873" s="73"/>
      <c r="B873" s="173"/>
      <c r="C873" s="258"/>
      <c r="D873" s="197"/>
      <c r="E873" s="259"/>
      <c r="F873" s="197"/>
      <c r="G873" s="73"/>
      <c r="H873" s="259"/>
      <c r="I873" s="259"/>
      <c r="J873" s="259"/>
      <c r="K873" s="197"/>
      <c r="L873" s="259"/>
      <c r="M873" s="259"/>
      <c r="N873" s="256"/>
    </row>
    <row r="874" ht="16.5" spans="1:14">
      <c r="A874" s="73"/>
      <c r="B874" s="173"/>
      <c r="C874" s="173"/>
      <c r="D874" s="71"/>
      <c r="E874" s="238"/>
      <c r="F874" s="73"/>
      <c r="G874" s="254"/>
      <c r="H874" s="173"/>
      <c r="I874" s="173"/>
      <c r="J874" s="173"/>
      <c r="K874" s="76"/>
      <c r="L874" s="238"/>
      <c r="M874" s="255"/>
      <c r="N874" s="256"/>
    </row>
    <row r="875" ht="16.5" spans="1:14">
      <c r="A875" s="73"/>
      <c r="B875" s="173"/>
      <c r="C875" s="173"/>
      <c r="D875" s="71"/>
      <c r="E875" s="238"/>
      <c r="F875" s="73"/>
      <c r="G875" s="58"/>
      <c r="H875" s="173"/>
      <c r="I875" s="173"/>
      <c r="J875" s="173"/>
      <c r="K875" s="76"/>
      <c r="L875" s="238"/>
      <c r="M875" s="255"/>
      <c r="N875" s="256"/>
    </row>
    <row r="876" ht="16.5" spans="1:14">
      <c r="A876" s="73"/>
      <c r="B876" s="173"/>
      <c r="C876" s="173"/>
      <c r="D876" s="73"/>
      <c r="E876" s="173"/>
      <c r="F876" s="73"/>
      <c r="G876" s="254"/>
      <c r="H876" s="173"/>
      <c r="I876" s="173"/>
      <c r="J876" s="173"/>
      <c r="K876" s="73"/>
      <c r="L876" s="238"/>
      <c r="M876" s="173"/>
      <c r="N876" s="256"/>
    </row>
    <row r="877" ht="16.5" spans="1:14">
      <c r="A877" s="73"/>
      <c r="B877" s="173"/>
      <c r="C877" s="173"/>
      <c r="D877" s="254"/>
      <c r="E877" s="260"/>
      <c r="F877" s="73"/>
      <c r="G877" s="254"/>
      <c r="H877" s="173"/>
      <c r="I877" s="173"/>
      <c r="J877" s="173"/>
      <c r="K877" s="254"/>
      <c r="L877" s="238"/>
      <c r="M877" s="173"/>
      <c r="N877" s="256"/>
    </row>
    <row r="878" ht="16.5" spans="1:14">
      <c r="A878" s="73"/>
      <c r="B878" s="173"/>
      <c r="C878" s="173"/>
      <c r="D878" s="254"/>
      <c r="E878" s="238"/>
      <c r="F878" s="73"/>
      <c r="G878" s="254"/>
      <c r="H878" s="173"/>
      <c r="I878" s="173"/>
      <c r="J878" s="173"/>
      <c r="K878" s="73"/>
      <c r="L878" s="261"/>
      <c r="M878" s="173"/>
      <c r="N878" s="256"/>
    </row>
    <row r="879" ht="16.5" spans="1:14">
      <c r="A879" s="73"/>
      <c r="B879" s="173"/>
      <c r="C879" s="173"/>
      <c r="D879" s="254"/>
      <c r="E879" s="238"/>
      <c r="F879" s="73"/>
      <c r="G879" s="254"/>
      <c r="H879" s="173"/>
      <c r="I879" s="173"/>
      <c r="J879" s="173"/>
      <c r="K879" s="73"/>
      <c r="L879" s="261"/>
      <c r="M879" s="173"/>
      <c r="N879" s="256"/>
    </row>
    <row r="880" ht="16.5" spans="1:14">
      <c r="A880" s="73"/>
      <c r="B880" s="173"/>
      <c r="C880" s="173"/>
      <c r="D880" s="254"/>
      <c r="E880" s="238"/>
      <c r="F880" s="73"/>
      <c r="G880" s="254"/>
      <c r="H880" s="173"/>
      <c r="I880" s="173"/>
      <c r="J880" s="173"/>
      <c r="K880" s="73"/>
      <c r="L880" s="261"/>
      <c r="M880" s="173"/>
      <c r="N880" s="256"/>
    </row>
    <row r="881" ht="16.5" spans="1:14">
      <c r="A881" s="73"/>
      <c r="B881" s="173"/>
      <c r="C881" s="173"/>
      <c r="D881" s="254"/>
      <c r="E881" s="238"/>
      <c r="F881" s="73"/>
      <c r="G881" s="254"/>
      <c r="H881" s="173"/>
      <c r="I881" s="173"/>
      <c r="J881" s="173"/>
      <c r="K881" s="73"/>
      <c r="L881" s="261"/>
      <c r="M881" s="173"/>
      <c r="N881" s="256"/>
    </row>
    <row r="882" ht="16.5" spans="1:14">
      <c r="A882" s="73"/>
      <c r="B882" s="173"/>
      <c r="C882" s="173"/>
      <c r="D882" s="254"/>
      <c r="E882" s="173"/>
      <c r="F882" s="73"/>
      <c r="G882" s="58"/>
      <c r="H882" s="173"/>
      <c r="I882" s="173"/>
      <c r="J882" s="173"/>
      <c r="K882" s="254"/>
      <c r="L882" s="262"/>
      <c r="M882" s="239"/>
      <c r="N882" s="263"/>
    </row>
    <row r="883" ht="16.5" spans="1:14">
      <c r="A883" s="73"/>
      <c r="B883" s="173"/>
      <c r="C883" s="173"/>
      <c r="D883" s="254"/>
      <c r="E883" s="173"/>
      <c r="F883" s="73"/>
      <c r="G883" s="73"/>
      <c r="H883" s="173"/>
      <c r="I883" s="173"/>
      <c r="J883" s="173"/>
      <c r="K883" s="73"/>
      <c r="L883" s="173"/>
      <c r="M883" s="255"/>
      <c r="N883" s="256"/>
    </row>
    <row r="884" ht="16.5" spans="1:14">
      <c r="A884" s="73"/>
      <c r="B884" s="173"/>
      <c r="C884" s="173"/>
      <c r="D884" s="25"/>
      <c r="E884" s="262"/>
      <c r="F884" s="157"/>
      <c r="G884" s="40"/>
      <c r="H884" s="147"/>
      <c r="I884" s="147"/>
      <c r="J884" s="147"/>
      <c r="K884" s="73"/>
      <c r="L884" s="173"/>
      <c r="M884" s="262"/>
      <c r="N884" s="263"/>
    </row>
    <row r="885" ht="16.5" spans="1:14">
      <c r="A885" s="73"/>
      <c r="B885" s="173"/>
      <c r="C885" s="173"/>
      <c r="D885" s="254"/>
      <c r="E885" s="173"/>
      <c r="F885" s="73"/>
      <c r="G885" s="73"/>
      <c r="H885" s="173"/>
      <c r="I885" s="173"/>
      <c r="J885" s="173"/>
      <c r="K885" s="73"/>
      <c r="L885" s="173"/>
      <c r="M885" s="173"/>
      <c r="N885" s="263"/>
    </row>
    <row r="886" ht="16.5" spans="1:14">
      <c r="A886" s="73"/>
      <c r="B886" s="173"/>
      <c r="C886" s="173"/>
      <c r="D886" s="74"/>
      <c r="E886" s="262"/>
      <c r="F886" s="25"/>
      <c r="G886" s="264"/>
      <c r="H886" s="262"/>
      <c r="I886" s="262"/>
      <c r="J886" s="262"/>
      <c r="K886" s="74"/>
      <c r="L886" s="262"/>
      <c r="M886" s="261"/>
      <c r="N886" s="263"/>
    </row>
    <row r="887" ht="16.5" spans="1:14">
      <c r="A887" s="73"/>
      <c r="B887" s="173"/>
      <c r="C887" s="173"/>
      <c r="D887" s="74"/>
      <c r="E887" s="262"/>
      <c r="F887" s="25"/>
      <c r="G887" s="264"/>
      <c r="H887" s="262"/>
      <c r="I887" s="262"/>
      <c r="J887" s="262"/>
      <c r="K887" s="74"/>
      <c r="L887" s="262"/>
      <c r="M887" s="261"/>
      <c r="N887" s="263"/>
    </row>
    <row r="888" ht="16.5" spans="1:14">
      <c r="A888" s="73"/>
      <c r="B888" s="173"/>
      <c r="C888" s="173"/>
      <c r="D888" s="25"/>
      <c r="E888" s="238"/>
      <c r="F888" s="40"/>
      <c r="G888" s="58"/>
      <c r="H888" s="236"/>
      <c r="I888" s="236"/>
      <c r="J888" s="236"/>
      <c r="K888" s="57"/>
      <c r="L888" s="238"/>
      <c r="M888" s="262"/>
      <c r="N888" s="263"/>
    </row>
    <row r="889" ht="16.5" spans="1:14">
      <c r="A889" s="73"/>
      <c r="B889" s="173"/>
      <c r="C889" s="173"/>
      <c r="D889" s="265"/>
      <c r="E889" s="266"/>
      <c r="F889" s="157"/>
      <c r="G889" s="157"/>
      <c r="H889" s="147"/>
      <c r="I889" s="147"/>
      <c r="J889" s="147"/>
      <c r="K889" s="57"/>
      <c r="L889" s="147"/>
      <c r="M889" s="262"/>
      <c r="N889" s="263"/>
    </row>
    <row r="890" ht="16.5" spans="1:14">
      <c r="A890" s="73"/>
      <c r="B890" s="173"/>
      <c r="C890" s="173"/>
      <c r="D890" s="265"/>
      <c r="E890" s="266"/>
      <c r="F890" s="157"/>
      <c r="G890" s="40"/>
      <c r="H890" s="147"/>
      <c r="I890" s="147"/>
      <c r="J890" s="147"/>
      <c r="K890" s="57"/>
      <c r="L890" s="147"/>
      <c r="M890" s="262"/>
      <c r="N890" s="263"/>
    </row>
    <row r="891" ht="16.5" spans="1:14">
      <c r="A891" s="73"/>
      <c r="B891" s="173"/>
      <c r="C891" s="173"/>
      <c r="D891" s="25"/>
      <c r="E891" s="236"/>
      <c r="F891" s="40"/>
      <c r="G891" s="40"/>
      <c r="H891" s="236"/>
      <c r="I891" s="236"/>
      <c r="J891" s="236"/>
      <c r="K891" s="57"/>
      <c r="L891" s="147"/>
      <c r="M891" s="261"/>
      <c r="N891" s="263"/>
    </row>
    <row r="892" ht="16.5" spans="1:14">
      <c r="A892" s="73"/>
      <c r="B892" s="173"/>
      <c r="C892" s="173"/>
      <c r="D892" s="25"/>
      <c r="E892" s="267"/>
      <c r="F892" s="40"/>
      <c r="G892" s="40"/>
      <c r="H892" s="236"/>
      <c r="I892" s="236"/>
      <c r="J892" s="236"/>
      <c r="K892" s="40"/>
      <c r="L892" s="238"/>
      <c r="M892" s="261"/>
      <c r="N892" s="263"/>
    </row>
    <row r="893" ht="16.5" spans="1:14">
      <c r="A893" s="73"/>
      <c r="B893" s="173"/>
      <c r="C893" s="173"/>
      <c r="D893" s="25"/>
      <c r="E893" s="267"/>
      <c r="F893" s="40"/>
      <c r="G893" s="40"/>
      <c r="H893" s="236"/>
      <c r="I893" s="236"/>
      <c r="J893" s="236"/>
      <c r="K893" s="40"/>
      <c r="L893" s="238"/>
      <c r="M893" s="261"/>
      <c r="N893" s="263"/>
    </row>
    <row r="894" ht="16.5" spans="1:14">
      <c r="A894" s="73"/>
      <c r="B894" s="173"/>
      <c r="C894" s="173"/>
      <c r="D894" s="25"/>
      <c r="E894" s="267"/>
      <c r="F894" s="40"/>
      <c r="G894" s="25"/>
      <c r="H894" s="236"/>
      <c r="I894" s="236"/>
      <c r="J894" s="236"/>
      <c r="K894" s="40"/>
      <c r="L894" s="236"/>
      <c r="M894" s="238"/>
      <c r="N894" s="263"/>
    </row>
    <row r="895" ht="16.5" spans="1:14">
      <c r="A895" s="73"/>
      <c r="B895" s="173"/>
      <c r="C895" s="173"/>
      <c r="D895" s="25"/>
      <c r="E895" s="267"/>
      <c r="F895" s="40"/>
      <c r="G895" s="40"/>
      <c r="H895" s="236"/>
      <c r="I895" s="236"/>
      <c r="J895" s="236"/>
      <c r="K895" s="40"/>
      <c r="L895" s="236"/>
      <c r="M895" s="238"/>
      <c r="N895" s="263"/>
    </row>
    <row r="896" ht="16.5" spans="1:14">
      <c r="A896" s="73"/>
      <c r="B896" s="173"/>
      <c r="C896" s="258"/>
      <c r="D896" s="197"/>
      <c r="E896" s="173"/>
      <c r="F896" s="27"/>
      <c r="G896" s="73"/>
      <c r="H896" s="147"/>
      <c r="I896" s="173"/>
      <c r="J896" s="173"/>
      <c r="K896" s="73"/>
      <c r="L896" s="238"/>
      <c r="M896" s="173"/>
      <c r="N896" s="263"/>
    </row>
    <row r="897" ht="16.5" spans="1:14">
      <c r="A897" s="73"/>
      <c r="B897" s="173"/>
      <c r="C897" s="173"/>
      <c r="D897" s="71"/>
      <c r="E897" s="268"/>
      <c r="F897" s="73"/>
      <c r="G897" s="73"/>
      <c r="H897" s="173"/>
      <c r="I897" s="173"/>
      <c r="J897" s="173"/>
      <c r="K897" s="73"/>
      <c r="L897" s="238"/>
      <c r="M897" s="262"/>
      <c r="N897" s="263"/>
    </row>
    <row r="898" ht="16.5" spans="1:14">
      <c r="A898" s="73"/>
      <c r="B898" s="173"/>
      <c r="C898" s="173"/>
      <c r="D898" s="60"/>
      <c r="E898" s="239"/>
      <c r="F898" s="60"/>
      <c r="G898" s="60"/>
      <c r="H898" s="239"/>
      <c r="I898" s="239"/>
      <c r="J898" s="239"/>
      <c r="K898" s="60"/>
      <c r="L898" s="239"/>
      <c r="M898" s="239"/>
      <c r="N898" s="263"/>
    </row>
    <row r="899" ht="16.5" spans="1:14">
      <c r="A899" s="73"/>
      <c r="B899" s="173"/>
      <c r="C899" s="173"/>
      <c r="D899" s="60"/>
      <c r="E899" s="239"/>
      <c r="F899" s="60"/>
      <c r="G899" s="40"/>
      <c r="H899" s="239"/>
      <c r="I899" s="239"/>
      <c r="J899" s="239"/>
      <c r="K899" s="269"/>
      <c r="L899" s="239"/>
      <c r="M899" s="239"/>
      <c r="N899" s="263"/>
    </row>
    <row r="900" ht="16.5" spans="1:14">
      <c r="A900" s="73"/>
      <c r="B900" s="173"/>
      <c r="C900" s="173"/>
      <c r="D900" s="60"/>
      <c r="E900" s="239"/>
      <c r="F900" s="60"/>
      <c r="G900" s="60"/>
      <c r="H900" s="239"/>
      <c r="I900" s="239"/>
      <c r="J900" s="239"/>
      <c r="K900" s="60"/>
      <c r="L900" s="239"/>
      <c r="M900" s="239"/>
      <c r="N900" s="263"/>
    </row>
    <row r="901" ht="16.5" spans="1:14">
      <c r="A901" s="73"/>
      <c r="B901" s="173"/>
      <c r="C901" s="173"/>
      <c r="D901" s="60"/>
      <c r="E901" s="239"/>
      <c r="F901" s="60"/>
      <c r="G901" s="60"/>
      <c r="H901" s="239"/>
      <c r="I901" s="239"/>
      <c r="J901" s="239"/>
      <c r="K901" s="60"/>
      <c r="L901" s="239"/>
      <c r="M901" s="239"/>
      <c r="N901" s="263"/>
    </row>
    <row r="902" ht="16.5" spans="1:14">
      <c r="A902" s="73"/>
      <c r="B902" s="173"/>
      <c r="C902" s="173"/>
      <c r="D902" s="60"/>
      <c r="E902" s="239"/>
      <c r="F902" s="60"/>
      <c r="G902" s="60"/>
      <c r="H902" s="239"/>
      <c r="I902" s="239"/>
      <c r="J902" s="239"/>
      <c r="K902" s="60"/>
      <c r="L902" s="239"/>
      <c r="M902" s="239"/>
      <c r="N902" s="263"/>
    </row>
    <row r="903" ht="16.5" spans="1:14">
      <c r="A903" s="73"/>
      <c r="B903" s="173"/>
      <c r="C903" s="173"/>
      <c r="D903" s="60"/>
      <c r="E903" s="239"/>
      <c r="F903" s="60"/>
      <c r="G903" s="60"/>
      <c r="H903" s="239"/>
      <c r="I903" s="239"/>
      <c r="J903" s="239"/>
      <c r="K903" s="60"/>
      <c r="L903" s="239"/>
      <c r="M903" s="239"/>
      <c r="N903" s="263"/>
    </row>
    <row r="904" ht="16.5" spans="1:14">
      <c r="A904" s="73"/>
      <c r="B904" s="173"/>
      <c r="C904" s="173"/>
      <c r="D904" s="60"/>
      <c r="E904" s="239"/>
      <c r="F904" s="60"/>
      <c r="G904" s="60"/>
      <c r="H904" s="239"/>
      <c r="I904" s="239"/>
      <c r="J904" s="239"/>
      <c r="K904" s="60"/>
      <c r="L904" s="239"/>
      <c r="M904" s="239"/>
      <c r="N904" s="263"/>
    </row>
    <row r="905" ht="16.5" spans="1:14">
      <c r="A905" s="73"/>
      <c r="B905" s="173"/>
      <c r="C905" s="173"/>
      <c r="D905" s="73"/>
      <c r="E905" s="274"/>
      <c r="F905" s="73"/>
      <c r="G905" s="40"/>
      <c r="H905" s="173"/>
      <c r="I905" s="173"/>
      <c r="J905" s="173"/>
      <c r="K905" s="275"/>
      <c r="L905" s="237"/>
      <c r="M905" s="173"/>
      <c r="N905" s="263"/>
    </row>
    <row r="906" ht="16.5" spans="1:14">
      <c r="A906" s="73"/>
      <c r="B906" s="173"/>
      <c r="C906" s="173"/>
      <c r="D906" s="271"/>
      <c r="E906" s="274"/>
      <c r="F906" s="73"/>
      <c r="G906" s="40"/>
      <c r="H906" s="173"/>
      <c r="I906" s="173"/>
      <c r="J906" s="173"/>
      <c r="K906" s="275"/>
      <c r="L906" s="237"/>
      <c r="M906" s="173"/>
      <c r="N906" s="263"/>
    </row>
    <row r="907" ht="16.5" spans="1:14">
      <c r="A907" s="73"/>
      <c r="B907" s="173"/>
      <c r="C907" s="173"/>
      <c r="D907" s="73"/>
      <c r="E907" s="274"/>
      <c r="F907" s="73"/>
      <c r="G907" s="40"/>
      <c r="H907" s="173"/>
      <c r="I907" s="173"/>
      <c r="J907" s="173"/>
      <c r="K907" s="275"/>
      <c r="L907" s="237"/>
      <c r="M907" s="173"/>
      <c r="N907" s="263"/>
    </row>
    <row r="908" ht="16.5" spans="1:14">
      <c r="A908" s="73"/>
      <c r="B908" s="173"/>
      <c r="C908" s="173"/>
      <c r="D908" s="271"/>
      <c r="E908" s="274"/>
      <c r="F908" s="73"/>
      <c r="G908" s="40"/>
      <c r="H908" s="173"/>
      <c r="I908" s="173"/>
      <c r="J908" s="173"/>
      <c r="K908" s="275"/>
      <c r="L908" s="237"/>
      <c r="M908" s="173"/>
      <c r="N908" s="263"/>
    </row>
    <row r="909" ht="16.5" spans="1:14">
      <c r="A909" s="73"/>
      <c r="B909" s="173"/>
      <c r="C909" s="173"/>
      <c r="D909" s="73"/>
      <c r="E909" s="173"/>
      <c r="F909" s="73"/>
      <c r="G909" s="71"/>
      <c r="H909" s="237"/>
      <c r="I909" s="241"/>
      <c r="J909" s="241"/>
      <c r="K909" s="100"/>
      <c r="L909" s="237"/>
      <c r="M909" s="272"/>
      <c r="N909" s="263"/>
    </row>
    <row r="910" ht="16.5" spans="1:14">
      <c r="A910" s="73"/>
      <c r="B910" s="173"/>
      <c r="C910" s="173"/>
      <c r="D910" s="73"/>
      <c r="E910" s="237"/>
      <c r="F910" s="27"/>
      <c r="G910" s="27"/>
      <c r="H910" s="237"/>
      <c r="I910" s="237"/>
      <c r="J910" s="237"/>
      <c r="K910" s="27"/>
      <c r="L910" s="237"/>
      <c r="M910" s="272"/>
      <c r="N910" s="263"/>
    </row>
    <row r="911" ht="16.5" spans="1:14">
      <c r="A911" s="73"/>
      <c r="B911" s="173"/>
      <c r="C911" s="173"/>
      <c r="D911" s="76"/>
      <c r="E911" s="257"/>
      <c r="F911" s="27"/>
      <c r="G911" s="27"/>
      <c r="H911" s="257"/>
      <c r="I911" s="257"/>
      <c r="J911" s="257"/>
      <c r="K911" s="76"/>
      <c r="L911" s="237"/>
      <c r="M911" s="272"/>
      <c r="N911" s="263"/>
    </row>
    <row r="912" ht="16.5" spans="1:14">
      <c r="A912" s="73"/>
      <c r="B912" s="173"/>
      <c r="C912" s="173"/>
      <c r="D912" s="73"/>
      <c r="E912" s="173"/>
      <c r="F912" s="73"/>
      <c r="G912" s="73"/>
      <c r="H912" s="173"/>
      <c r="I912" s="173"/>
      <c r="J912" s="173"/>
      <c r="K912" s="73"/>
      <c r="L912" s="238"/>
      <c r="M912" s="272"/>
      <c r="N912" s="263"/>
    </row>
    <row r="913" ht="16.5" spans="1:14">
      <c r="A913" s="73"/>
      <c r="B913" s="173"/>
      <c r="C913" s="173"/>
      <c r="D913" s="73"/>
      <c r="E913" s="173"/>
      <c r="F913" s="73"/>
      <c r="G913" s="73"/>
      <c r="H913" s="173"/>
      <c r="I913" s="173"/>
      <c r="J913" s="173"/>
      <c r="K913" s="73"/>
      <c r="L913" s="238"/>
      <c r="M913" s="173"/>
      <c r="N913" s="263"/>
    </row>
  </sheetData>
  <autoFilter xmlns:etc="http://www.wps.cn/officeDocument/2017/etCustomData" ref="A1:N913" etc:filterBottomFollowUsedRange="0">
    <extLst/>
  </autoFilter>
  <mergeCells count="41">
    <mergeCell ref="C2:C9"/>
    <mergeCell ref="C10:C16"/>
    <mergeCell ref="C27:C34"/>
    <mergeCell ref="C35:C41"/>
    <mergeCell ref="C52:C59"/>
    <mergeCell ref="C60:C66"/>
    <mergeCell ref="C78:C85"/>
    <mergeCell ref="C87:C93"/>
    <mergeCell ref="C107:C113"/>
    <mergeCell ref="C114:C123"/>
    <mergeCell ref="C134:C140"/>
    <mergeCell ref="C141:C150"/>
    <mergeCell ref="C151:C155"/>
    <mergeCell ref="C156:C166"/>
    <mergeCell ref="C177:C183"/>
    <mergeCell ref="C184:C193"/>
    <mergeCell ref="C194:C200"/>
    <mergeCell ref="C201:C211"/>
    <mergeCell ref="C222:C228"/>
    <mergeCell ref="C229:C235"/>
    <mergeCell ref="C245:C262"/>
    <mergeCell ref="C263:C265"/>
    <mergeCell ref="C266:C269"/>
    <mergeCell ref="C270:C272"/>
    <mergeCell ref="C273:C279"/>
    <mergeCell ref="C281:C286"/>
    <mergeCell ref="C287:C291"/>
    <mergeCell ref="C342:C359"/>
    <mergeCell ref="C360:C362"/>
    <mergeCell ref="C363:C366"/>
    <mergeCell ref="C367:C369"/>
    <mergeCell ref="C370:C376"/>
    <mergeCell ref="C378:C383"/>
    <mergeCell ref="C384:C388"/>
    <mergeCell ref="C439:C456"/>
    <mergeCell ref="C457:C459"/>
    <mergeCell ref="C460:C463"/>
    <mergeCell ref="C464:C466"/>
    <mergeCell ref="C467:C473"/>
    <mergeCell ref="C475:C480"/>
    <mergeCell ref="C481:C485"/>
  </mergeCells>
  <conditionalFormatting sqref="C25">
    <cfRule type="duplicateValues" dxfId="0" priority="120"/>
  </conditionalFormatting>
  <conditionalFormatting sqref="B27">
    <cfRule type="duplicateValues" dxfId="0" priority="1438"/>
  </conditionalFormatting>
  <conditionalFormatting sqref="B28">
    <cfRule type="duplicateValues" dxfId="0" priority="1436"/>
  </conditionalFormatting>
  <conditionalFormatting sqref="B29">
    <cfRule type="duplicateValues" dxfId="0" priority="1435"/>
  </conditionalFormatting>
  <conditionalFormatting sqref="B30">
    <cfRule type="duplicateValues" dxfId="0" priority="1434"/>
  </conditionalFormatting>
  <conditionalFormatting sqref="B31">
    <cfRule type="duplicateValues" dxfId="0" priority="1433"/>
  </conditionalFormatting>
  <conditionalFormatting sqref="B32">
    <cfRule type="duplicateValues" dxfId="0" priority="1432"/>
  </conditionalFormatting>
  <conditionalFormatting sqref="B33">
    <cfRule type="duplicateValues" dxfId="0" priority="1431"/>
  </conditionalFormatting>
  <conditionalFormatting sqref="B34">
    <cfRule type="duplicateValues" dxfId="0" priority="1430"/>
  </conditionalFormatting>
  <conditionalFormatting sqref="B35">
    <cfRule type="duplicateValues" dxfId="0" priority="1429"/>
  </conditionalFormatting>
  <conditionalFormatting sqref="B36">
    <cfRule type="duplicateValues" dxfId="0" priority="1428"/>
  </conditionalFormatting>
  <conditionalFormatting sqref="B37">
    <cfRule type="duplicateValues" dxfId="0" priority="1427"/>
  </conditionalFormatting>
  <conditionalFormatting sqref="B38">
    <cfRule type="duplicateValues" dxfId="0" priority="1426"/>
  </conditionalFormatting>
  <conditionalFormatting sqref="B39">
    <cfRule type="duplicateValues" dxfId="0" priority="1425"/>
  </conditionalFormatting>
  <conditionalFormatting sqref="B40">
    <cfRule type="duplicateValues" dxfId="0" priority="1424"/>
  </conditionalFormatting>
  <conditionalFormatting sqref="B41">
    <cfRule type="duplicateValues" dxfId="0" priority="1423"/>
  </conditionalFormatting>
  <conditionalFormatting sqref="B42">
    <cfRule type="duplicateValues" dxfId="0" priority="1422"/>
  </conditionalFormatting>
  <conditionalFormatting sqref="B43">
    <cfRule type="duplicateValues" dxfId="0" priority="1421"/>
  </conditionalFormatting>
  <conditionalFormatting sqref="B44">
    <cfRule type="duplicateValues" dxfId="0" priority="1420"/>
  </conditionalFormatting>
  <conditionalFormatting sqref="B45">
    <cfRule type="duplicateValues" dxfId="0" priority="1419"/>
  </conditionalFormatting>
  <conditionalFormatting sqref="B46">
    <cfRule type="duplicateValues" dxfId="0" priority="1418"/>
  </conditionalFormatting>
  <conditionalFormatting sqref="B47">
    <cfRule type="duplicateValues" dxfId="0" priority="1417"/>
  </conditionalFormatting>
  <conditionalFormatting sqref="B48">
    <cfRule type="duplicateValues" dxfId="0" priority="1416"/>
  </conditionalFormatting>
  <conditionalFormatting sqref="B49">
    <cfRule type="duplicateValues" dxfId="0" priority="1415"/>
  </conditionalFormatting>
  <conditionalFormatting sqref="B50">
    <cfRule type="duplicateValues" dxfId="0" priority="1414"/>
  </conditionalFormatting>
  <conditionalFormatting sqref="C50">
    <cfRule type="duplicateValues" dxfId="0" priority="113"/>
  </conditionalFormatting>
  <conditionalFormatting sqref="B51">
    <cfRule type="duplicateValues" dxfId="0" priority="1413"/>
  </conditionalFormatting>
  <conditionalFormatting sqref="B52">
    <cfRule type="duplicateValues" dxfId="0" priority="1411"/>
  </conditionalFormatting>
  <conditionalFormatting sqref="B53">
    <cfRule type="duplicateValues" dxfId="0" priority="1410"/>
  </conditionalFormatting>
  <conditionalFormatting sqref="B54">
    <cfRule type="duplicateValues" dxfId="0" priority="1409"/>
  </conditionalFormatting>
  <conditionalFormatting sqref="B55">
    <cfRule type="duplicateValues" dxfId="0" priority="1408"/>
  </conditionalFormatting>
  <conditionalFormatting sqref="B56">
    <cfRule type="duplicateValues" dxfId="0" priority="1407"/>
  </conditionalFormatting>
  <conditionalFormatting sqref="B57">
    <cfRule type="duplicateValues" dxfId="0" priority="1406"/>
  </conditionalFormatting>
  <conditionalFormatting sqref="B58">
    <cfRule type="duplicateValues" dxfId="0" priority="1405"/>
  </conditionalFormatting>
  <conditionalFormatting sqref="B59">
    <cfRule type="duplicateValues" dxfId="0" priority="1404"/>
  </conditionalFormatting>
  <conditionalFormatting sqref="B60">
    <cfRule type="duplicateValues" dxfId="0" priority="1403"/>
  </conditionalFormatting>
  <conditionalFormatting sqref="B61">
    <cfRule type="duplicateValues" dxfId="0" priority="1402"/>
  </conditionalFormatting>
  <conditionalFormatting sqref="B62">
    <cfRule type="duplicateValues" dxfId="0" priority="1401"/>
  </conditionalFormatting>
  <conditionalFormatting sqref="B63">
    <cfRule type="duplicateValues" dxfId="0" priority="1400"/>
  </conditionalFormatting>
  <conditionalFormatting sqref="B64">
    <cfRule type="duplicateValues" dxfId="0" priority="1399"/>
  </conditionalFormatting>
  <conditionalFormatting sqref="B65">
    <cfRule type="duplicateValues" dxfId="0" priority="1398"/>
  </conditionalFormatting>
  <conditionalFormatting sqref="B66">
    <cfRule type="duplicateValues" dxfId="0" priority="1397"/>
  </conditionalFormatting>
  <conditionalFormatting sqref="B67">
    <cfRule type="duplicateValues" dxfId="0" priority="1396"/>
  </conditionalFormatting>
  <conditionalFormatting sqref="B68">
    <cfRule type="duplicateValues" dxfId="0" priority="1395"/>
  </conditionalFormatting>
  <conditionalFormatting sqref="B69">
    <cfRule type="duplicateValues" dxfId="0" priority="1394"/>
  </conditionalFormatting>
  <conditionalFormatting sqref="B70">
    <cfRule type="duplicateValues" dxfId="0" priority="1393"/>
  </conditionalFormatting>
  <conditionalFormatting sqref="B71">
    <cfRule type="duplicateValues" dxfId="0" priority="1392"/>
  </conditionalFormatting>
  <conditionalFormatting sqref="B72">
    <cfRule type="duplicateValues" dxfId="0" priority="1391"/>
  </conditionalFormatting>
  <conditionalFormatting sqref="B73">
    <cfRule type="duplicateValues" dxfId="0" priority="1390"/>
  </conditionalFormatting>
  <conditionalFormatting sqref="B74">
    <cfRule type="duplicateValues" dxfId="0" priority="1389"/>
  </conditionalFormatting>
  <conditionalFormatting sqref="B75">
    <cfRule type="duplicateValues" dxfId="0" priority="1388"/>
  </conditionalFormatting>
  <conditionalFormatting sqref="B76">
    <cfRule type="duplicateValues" dxfId="0" priority="1387"/>
  </conditionalFormatting>
  <conditionalFormatting sqref="C76">
    <cfRule type="duplicateValues" dxfId="0" priority="107"/>
  </conditionalFormatting>
  <conditionalFormatting sqref="B77">
    <cfRule type="duplicateValues" dxfId="0" priority="1386"/>
  </conditionalFormatting>
  <conditionalFormatting sqref="B78">
    <cfRule type="duplicateValues" dxfId="0" priority="1382"/>
  </conditionalFormatting>
  <conditionalFormatting sqref="B79">
    <cfRule type="duplicateValues" dxfId="0" priority="1381"/>
  </conditionalFormatting>
  <conditionalFormatting sqref="B80">
    <cfRule type="duplicateValues" dxfId="0" priority="1380"/>
  </conditionalFormatting>
  <conditionalFormatting sqref="B81">
    <cfRule type="duplicateValues" dxfId="0" priority="1379"/>
  </conditionalFormatting>
  <conditionalFormatting sqref="B82">
    <cfRule type="duplicateValues" dxfId="0" priority="1378"/>
  </conditionalFormatting>
  <conditionalFormatting sqref="B83">
    <cfRule type="duplicateValues" dxfId="0" priority="1377"/>
  </conditionalFormatting>
  <conditionalFormatting sqref="B84">
    <cfRule type="duplicateValues" dxfId="0" priority="1376"/>
  </conditionalFormatting>
  <conditionalFormatting sqref="B85">
    <cfRule type="duplicateValues" dxfId="0" priority="1375"/>
  </conditionalFormatting>
  <conditionalFormatting sqref="B86">
    <cfRule type="duplicateValues" dxfId="0" priority="1374"/>
  </conditionalFormatting>
  <conditionalFormatting sqref="B87">
    <cfRule type="duplicateValues" dxfId="0" priority="1373"/>
  </conditionalFormatting>
  <conditionalFormatting sqref="D87">
    <cfRule type="duplicateValues" dxfId="0" priority="98"/>
  </conditionalFormatting>
  <conditionalFormatting sqref="B88">
    <cfRule type="duplicateValues" dxfId="0" priority="1372"/>
  </conditionalFormatting>
  <conditionalFormatting sqref="B89">
    <cfRule type="duplicateValues" dxfId="0" priority="1371"/>
  </conditionalFormatting>
  <conditionalFormatting sqref="B90">
    <cfRule type="duplicateValues" dxfId="0" priority="1370"/>
  </conditionalFormatting>
  <conditionalFormatting sqref="B91">
    <cfRule type="duplicateValues" dxfId="0" priority="1369"/>
  </conditionalFormatting>
  <conditionalFormatting sqref="B92">
    <cfRule type="duplicateValues" dxfId="0" priority="1368"/>
  </conditionalFormatting>
  <conditionalFormatting sqref="B93">
    <cfRule type="duplicateValues" dxfId="0" priority="1367"/>
  </conditionalFormatting>
  <conditionalFormatting sqref="B94">
    <cfRule type="duplicateValues" dxfId="0" priority="966"/>
  </conditionalFormatting>
  <conditionalFormatting sqref="B95">
    <cfRule type="duplicateValues" dxfId="0" priority="1366"/>
  </conditionalFormatting>
  <conditionalFormatting sqref="B96">
    <cfRule type="duplicateValues" dxfId="0" priority="1365"/>
  </conditionalFormatting>
  <conditionalFormatting sqref="B97">
    <cfRule type="duplicateValues" dxfId="0" priority="1364"/>
  </conditionalFormatting>
  <conditionalFormatting sqref="B98">
    <cfRule type="duplicateValues" dxfId="0" priority="1363"/>
  </conditionalFormatting>
  <conditionalFormatting sqref="B99">
    <cfRule type="duplicateValues" dxfId="0" priority="1362"/>
  </conditionalFormatting>
  <conditionalFormatting sqref="B100">
    <cfRule type="duplicateValues" dxfId="0" priority="1361"/>
  </conditionalFormatting>
  <conditionalFormatting sqref="B101">
    <cfRule type="duplicateValues" dxfId="0" priority="1360"/>
  </conditionalFormatting>
  <conditionalFormatting sqref="B102">
    <cfRule type="duplicateValues" dxfId="0" priority="1359"/>
  </conditionalFormatting>
  <conditionalFormatting sqref="B103">
    <cfRule type="duplicateValues" dxfId="0" priority="1358"/>
  </conditionalFormatting>
  <conditionalFormatting sqref="B104">
    <cfRule type="duplicateValues" dxfId="0" priority="1357"/>
  </conditionalFormatting>
  <conditionalFormatting sqref="C104">
    <cfRule type="duplicateValues" dxfId="0" priority="101"/>
  </conditionalFormatting>
  <conditionalFormatting sqref="B105">
    <cfRule type="duplicateValues" dxfId="0" priority="1356"/>
  </conditionalFormatting>
  <conditionalFormatting sqref="C105">
    <cfRule type="duplicateValues" dxfId="0" priority="100"/>
  </conditionalFormatting>
  <conditionalFormatting sqref="B106">
    <cfRule type="duplicateValues" dxfId="0" priority="1355"/>
  </conditionalFormatting>
  <conditionalFormatting sqref="B107">
    <cfRule type="duplicateValues" dxfId="0" priority="1351"/>
  </conditionalFormatting>
  <conditionalFormatting sqref="B108">
    <cfRule type="duplicateValues" dxfId="0" priority="1350"/>
  </conditionalFormatting>
  <conditionalFormatting sqref="B109">
    <cfRule type="duplicateValues" dxfId="0" priority="1349"/>
  </conditionalFormatting>
  <conditionalFormatting sqref="B110">
    <cfRule type="duplicateValues" dxfId="0" priority="1348"/>
  </conditionalFormatting>
  <conditionalFormatting sqref="B111">
    <cfRule type="duplicateValues" dxfId="0" priority="1347"/>
  </conditionalFormatting>
  <conditionalFormatting sqref="B112">
    <cfRule type="duplicateValues" dxfId="0" priority="1346"/>
  </conditionalFormatting>
  <conditionalFormatting sqref="B113">
    <cfRule type="duplicateValues" dxfId="0" priority="1345"/>
  </conditionalFormatting>
  <conditionalFormatting sqref="B114">
    <cfRule type="duplicateValues" dxfId="0" priority="890"/>
  </conditionalFormatting>
  <conditionalFormatting sqref="D114">
    <cfRule type="duplicateValues" dxfId="0" priority="86"/>
  </conditionalFormatting>
  <conditionalFormatting sqref="B115">
    <cfRule type="duplicateValues" dxfId="0" priority="889"/>
  </conditionalFormatting>
  <conditionalFormatting sqref="D115">
    <cfRule type="duplicateValues" dxfId="0" priority="85"/>
  </conditionalFormatting>
  <conditionalFormatting sqref="B116">
    <cfRule type="duplicateValues" dxfId="0" priority="888"/>
  </conditionalFormatting>
  <conditionalFormatting sqref="D116">
    <cfRule type="duplicateValues" dxfId="0" priority="84"/>
  </conditionalFormatting>
  <conditionalFormatting sqref="B117">
    <cfRule type="duplicateValues" dxfId="0" priority="366"/>
  </conditionalFormatting>
  <conditionalFormatting sqref="D117">
    <cfRule type="duplicateValues" dxfId="0" priority="76"/>
  </conditionalFormatting>
  <conditionalFormatting sqref="B118">
    <cfRule type="duplicateValues" dxfId="0" priority="887"/>
  </conditionalFormatting>
  <conditionalFormatting sqref="D118">
    <cfRule type="duplicateValues" dxfId="0" priority="83"/>
  </conditionalFormatting>
  <conditionalFormatting sqref="B119">
    <cfRule type="duplicateValues" dxfId="0" priority="886"/>
  </conditionalFormatting>
  <conditionalFormatting sqref="D119">
    <cfRule type="duplicateValues" dxfId="0" priority="82"/>
  </conditionalFormatting>
  <conditionalFormatting sqref="B120">
    <cfRule type="duplicateValues" dxfId="0" priority="885"/>
  </conditionalFormatting>
  <conditionalFormatting sqref="D120">
    <cfRule type="duplicateValues" dxfId="0" priority="81"/>
  </conditionalFormatting>
  <conditionalFormatting sqref="B121">
    <cfRule type="duplicateValues" dxfId="0" priority="884"/>
  </conditionalFormatting>
  <conditionalFormatting sqref="D121">
    <cfRule type="duplicateValues" dxfId="0" priority="80"/>
  </conditionalFormatting>
  <conditionalFormatting sqref="B122">
    <cfRule type="duplicateValues" dxfId="0" priority="883"/>
  </conditionalFormatting>
  <conditionalFormatting sqref="D122">
    <cfRule type="duplicateValues" dxfId="0" priority="79"/>
  </conditionalFormatting>
  <conditionalFormatting sqref="B123">
    <cfRule type="duplicateValues" dxfId="0" priority="882"/>
  </conditionalFormatting>
  <conditionalFormatting sqref="D123">
    <cfRule type="duplicateValues" dxfId="0" priority="78"/>
  </conditionalFormatting>
  <conditionalFormatting sqref="B124">
    <cfRule type="duplicateValues" dxfId="0" priority="1343"/>
  </conditionalFormatting>
  <conditionalFormatting sqref="B125">
    <cfRule type="duplicateValues" dxfId="0" priority="1342"/>
  </conditionalFormatting>
  <conditionalFormatting sqref="B126">
    <cfRule type="duplicateValues" dxfId="0" priority="1341"/>
  </conditionalFormatting>
  <conditionalFormatting sqref="B127">
    <cfRule type="duplicateValues" dxfId="0" priority="1340"/>
  </conditionalFormatting>
  <conditionalFormatting sqref="B128">
    <cfRule type="duplicateValues" dxfId="0" priority="289"/>
  </conditionalFormatting>
  <conditionalFormatting sqref="B129">
    <cfRule type="duplicateValues" dxfId="0" priority="1339"/>
  </conditionalFormatting>
  <conditionalFormatting sqref="D129">
    <cfRule type="duplicateValues" dxfId="0" priority="89"/>
  </conditionalFormatting>
  <conditionalFormatting sqref="F129">
    <cfRule type="duplicateValues" dxfId="0" priority="87"/>
  </conditionalFormatting>
  <conditionalFormatting sqref="G129">
    <cfRule type="duplicateValues" dxfId="0" priority="88"/>
  </conditionalFormatting>
  <conditionalFormatting sqref="B130">
    <cfRule type="duplicateValues" dxfId="0" priority="1338"/>
  </conditionalFormatting>
  <conditionalFormatting sqref="B131">
    <cfRule type="duplicateValues" dxfId="0" priority="1337"/>
  </conditionalFormatting>
  <conditionalFormatting sqref="B132">
    <cfRule type="duplicateValues" dxfId="0" priority="808"/>
  </conditionalFormatting>
  <conditionalFormatting sqref="B133">
    <cfRule type="duplicateValues" dxfId="0" priority="1336"/>
  </conditionalFormatting>
  <conditionalFormatting sqref="B134">
    <cfRule type="duplicateValues" dxfId="0" priority="1335"/>
  </conditionalFormatting>
  <conditionalFormatting sqref="B135">
    <cfRule type="duplicateValues" dxfId="0" priority="1334"/>
  </conditionalFormatting>
  <conditionalFormatting sqref="B136">
    <cfRule type="duplicateValues" dxfId="0" priority="1333"/>
  </conditionalFormatting>
  <conditionalFormatting sqref="B137">
    <cfRule type="duplicateValues" dxfId="0" priority="1332"/>
  </conditionalFormatting>
  <conditionalFormatting sqref="B138">
    <cfRule type="duplicateValues" dxfId="0" priority="1331"/>
  </conditionalFormatting>
  <conditionalFormatting sqref="B139">
    <cfRule type="duplicateValues" dxfId="0" priority="1330"/>
  </conditionalFormatting>
  <conditionalFormatting sqref="B140">
    <cfRule type="duplicateValues" dxfId="0" priority="1329"/>
  </conditionalFormatting>
  <conditionalFormatting sqref="B141">
    <cfRule type="duplicateValues" dxfId="0" priority="863"/>
  </conditionalFormatting>
  <conditionalFormatting sqref="D141">
    <cfRule type="duplicateValues" dxfId="0" priority="68"/>
  </conditionalFormatting>
  <conditionalFormatting sqref="B142">
    <cfRule type="duplicateValues" dxfId="0" priority="862"/>
  </conditionalFormatting>
  <conditionalFormatting sqref="D142">
    <cfRule type="duplicateValues" dxfId="0" priority="67"/>
  </conditionalFormatting>
  <conditionalFormatting sqref="B143">
    <cfRule type="duplicateValues" dxfId="0" priority="861"/>
  </conditionalFormatting>
  <conditionalFormatting sqref="D143">
    <cfRule type="duplicateValues" dxfId="0" priority="66"/>
  </conditionalFormatting>
  <conditionalFormatting sqref="B144">
    <cfRule type="duplicateValues" dxfId="0" priority="364"/>
  </conditionalFormatting>
  <conditionalFormatting sqref="D144">
    <cfRule type="duplicateValues" dxfId="0" priority="58"/>
  </conditionalFormatting>
  <conditionalFormatting sqref="B145">
    <cfRule type="duplicateValues" dxfId="0" priority="860"/>
  </conditionalFormatting>
  <conditionalFormatting sqref="D145">
    <cfRule type="duplicateValues" dxfId="0" priority="65"/>
  </conditionalFormatting>
  <conditionalFormatting sqref="B146">
    <cfRule type="duplicateValues" dxfId="0" priority="859"/>
  </conditionalFormatting>
  <conditionalFormatting sqref="D146">
    <cfRule type="duplicateValues" dxfId="0" priority="64"/>
  </conditionalFormatting>
  <conditionalFormatting sqref="B147">
    <cfRule type="duplicateValues" dxfId="0" priority="858"/>
  </conditionalFormatting>
  <conditionalFormatting sqref="D147">
    <cfRule type="duplicateValues" dxfId="0" priority="63"/>
  </conditionalFormatting>
  <conditionalFormatting sqref="B148">
    <cfRule type="duplicateValues" dxfId="0" priority="857"/>
  </conditionalFormatting>
  <conditionalFormatting sqref="D148">
    <cfRule type="duplicateValues" dxfId="0" priority="62"/>
  </conditionalFormatting>
  <conditionalFormatting sqref="B149">
    <cfRule type="duplicateValues" dxfId="0" priority="856"/>
  </conditionalFormatting>
  <conditionalFormatting sqref="D149">
    <cfRule type="duplicateValues" dxfId="0" priority="61"/>
  </conditionalFormatting>
  <conditionalFormatting sqref="B150">
    <cfRule type="duplicateValues" dxfId="0" priority="855"/>
  </conditionalFormatting>
  <conditionalFormatting sqref="D150">
    <cfRule type="duplicateValues" dxfId="0" priority="60"/>
  </conditionalFormatting>
  <conditionalFormatting sqref="B151">
    <cfRule type="duplicateValues" dxfId="0" priority="854"/>
  </conditionalFormatting>
  <conditionalFormatting sqref="D151">
    <cfRule type="duplicateValues" dxfId="0" priority="74"/>
  </conditionalFormatting>
  <conditionalFormatting sqref="E151">
    <cfRule type="duplicateValues" dxfId="0" priority="69"/>
  </conditionalFormatting>
  <conditionalFormatting sqref="B152">
    <cfRule type="duplicateValues" dxfId="0" priority="853"/>
  </conditionalFormatting>
  <conditionalFormatting sqref="D152">
    <cfRule type="duplicateValues" dxfId="0" priority="73"/>
  </conditionalFormatting>
  <conditionalFormatting sqref="B153">
    <cfRule type="duplicateValues" dxfId="0" priority="852"/>
  </conditionalFormatting>
  <conditionalFormatting sqref="D153">
    <cfRule type="duplicateValues" dxfId="0" priority="72"/>
  </conditionalFormatting>
  <conditionalFormatting sqref="B154">
    <cfRule type="duplicateValues" dxfId="0" priority="851"/>
  </conditionalFormatting>
  <conditionalFormatting sqref="D154">
    <cfRule type="duplicateValues" dxfId="0" priority="71"/>
  </conditionalFormatting>
  <conditionalFormatting sqref="B155">
    <cfRule type="duplicateValues" dxfId="0" priority="850"/>
  </conditionalFormatting>
  <conditionalFormatting sqref="D155">
    <cfRule type="duplicateValues" dxfId="0" priority="70"/>
  </conditionalFormatting>
  <conditionalFormatting sqref="B156">
    <cfRule type="duplicateValues" dxfId="0" priority="1318"/>
  </conditionalFormatting>
  <conditionalFormatting sqref="B157">
    <cfRule type="duplicateValues" dxfId="0" priority="1317"/>
  </conditionalFormatting>
  <conditionalFormatting sqref="B158">
    <cfRule type="duplicateValues" dxfId="0" priority="1316"/>
  </conditionalFormatting>
  <conditionalFormatting sqref="B159">
    <cfRule type="duplicateValues" dxfId="0" priority="1315"/>
  </conditionalFormatting>
  <conditionalFormatting sqref="B160">
    <cfRule type="duplicateValues" dxfId="0" priority="1314"/>
  </conditionalFormatting>
  <conditionalFormatting sqref="B161">
    <cfRule type="duplicateValues" dxfId="0" priority="1313"/>
  </conditionalFormatting>
  <conditionalFormatting sqref="B162">
    <cfRule type="duplicateValues" dxfId="0" priority="1312"/>
  </conditionalFormatting>
  <conditionalFormatting sqref="B163">
    <cfRule type="duplicateValues" dxfId="0" priority="1311"/>
  </conditionalFormatting>
  <conditionalFormatting sqref="B164">
    <cfRule type="duplicateValues" dxfId="0" priority="1310"/>
  </conditionalFormatting>
  <conditionalFormatting sqref="B165">
    <cfRule type="duplicateValues" dxfId="0" priority="1309"/>
  </conditionalFormatting>
  <conditionalFormatting sqref="B166">
    <cfRule type="duplicateValues" dxfId="0" priority="1308"/>
  </conditionalFormatting>
  <conditionalFormatting sqref="B167">
    <cfRule type="duplicateValues" dxfId="0" priority="1306"/>
  </conditionalFormatting>
  <conditionalFormatting sqref="B168">
    <cfRule type="duplicateValues" dxfId="0" priority="1305"/>
  </conditionalFormatting>
  <conditionalFormatting sqref="B169">
    <cfRule type="duplicateValues" dxfId="0" priority="1304"/>
  </conditionalFormatting>
  <conditionalFormatting sqref="B170">
    <cfRule type="duplicateValues" dxfId="0" priority="1303"/>
  </conditionalFormatting>
  <conditionalFormatting sqref="B171">
    <cfRule type="duplicateValues" dxfId="0" priority="1302"/>
  </conditionalFormatting>
  <conditionalFormatting sqref="B172">
    <cfRule type="duplicateValues" dxfId="0" priority="1301"/>
  </conditionalFormatting>
  <conditionalFormatting sqref="B173">
    <cfRule type="duplicateValues" dxfId="0" priority="1300"/>
  </conditionalFormatting>
  <conditionalFormatting sqref="B174">
    <cfRule type="duplicateValues" dxfId="0" priority="1299"/>
  </conditionalFormatting>
  <conditionalFormatting sqref="B175">
    <cfRule type="duplicateValues" dxfId="0" priority="807"/>
  </conditionalFormatting>
  <conditionalFormatting sqref="B176">
    <cfRule type="duplicateValues" dxfId="0" priority="1298"/>
  </conditionalFormatting>
  <conditionalFormatting sqref="B177">
    <cfRule type="duplicateValues" dxfId="0" priority="1297"/>
  </conditionalFormatting>
  <conditionalFormatting sqref="B178">
    <cfRule type="duplicateValues" dxfId="0" priority="1296"/>
  </conditionalFormatting>
  <conditionalFormatting sqref="B179">
    <cfRule type="duplicateValues" dxfId="0" priority="1295"/>
  </conditionalFormatting>
  <conditionalFormatting sqref="B180">
    <cfRule type="duplicateValues" dxfId="0" priority="1294"/>
  </conditionalFormatting>
  <conditionalFormatting sqref="B181">
    <cfRule type="duplicateValues" dxfId="0" priority="1293"/>
  </conditionalFormatting>
  <conditionalFormatting sqref="B182">
    <cfRule type="duplicateValues" dxfId="0" priority="1292"/>
  </conditionalFormatting>
  <conditionalFormatting sqref="B183">
    <cfRule type="duplicateValues" dxfId="0" priority="1291"/>
  </conditionalFormatting>
  <conditionalFormatting sqref="B184">
    <cfRule type="duplicateValues" dxfId="0" priority="825"/>
  </conditionalFormatting>
  <conditionalFormatting sqref="D184">
    <cfRule type="duplicateValues" dxfId="0" priority="56"/>
  </conditionalFormatting>
  <conditionalFormatting sqref="B185">
    <cfRule type="duplicateValues" dxfId="0" priority="824"/>
  </conditionalFormatting>
  <conditionalFormatting sqref="D185">
    <cfRule type="duplicateValues" dxfId="0" priority="55"/>
  </conditionalFormatting>
  <conditionalFormatting sqref="B186">
    <cfRule type="duplicateValues" dxfId="0" priority="823"/>
  </conditionalFormatting>
  <conditionalFormatting sqref="D186">
    <cfRule type="duplicateValues" dxfId="0" priority="54"/>
  </conditionalFormatting>
  <conditionalFormatting sqref="B187">
    <cfRule type="duplicateValues" dxfId="0" priority="365"/>
  </conditionalFormatting>
  <conditionalFormatting sqref="D187">
    <cfRule type="duplicateValues" dxfId="0" priority="46"/>
  </conditionalFormatting>
  <conditionalFormatting sqref="B188">
    <cfRule type="duplicateValues" dxfId="0" priority="822"/>
  </conditionalFormatting>
  <conditionalFormatting sqref="D188">
    <cfRule type="duplicateValues" dxfId="0" priority="53"/>
  </conditionalFormatting>
  <conditionalFormatting sqref="B189">
    <cfRule type="duplicateValues" dxfId="0" priority="821"/>
  </conditionalFormatting>
  <conditionalFormatting sqref="D189">
    <cfRule type="duplicateValues" dxfId="0" priority="52"/>
  </conditionalFormatting>
  <conditionalFormatting sqref="B190">
    <cfRule type="duplicateValues" dxfId="0" priority="820"/>
  </conditionalFormatting>
  <conditionalFormatting sqref="D190">
    <cfRule type="duplicateValues" dxfId="0" priority="51"/>
  </conditionalFormatting>
  <conditionalFormatting sqref="B191">
    <cfRule type="duplicateValues" dxfId="0" priority="819"/>
  </conditionalFormatting>
  <conditionalFormatting sqref="D191">
    <cfRule type="duplicateValues" dxfId="0" priority="50"/>
  </conditionalFormatting>
  <conditionalFormatting sqref="B192">
    <cfRule type="duplicateValues" dxfId="0" priority="818"/>
  </conditionalFormatting>
  <conditionalFormatting sqref="D192">
    <cfRule type="duplicateValues" dxfId="0" priority="49"/>
  </conditionalFormatting>
  <conditionalFormatting sqref="B193">
    <cfRule type="duplicateValues" dxfId="0" priority="817"/>
  </conditionalFormatting>
  <conditionalFormatting sqref="D193">
    <cfRule type="duplicateValues" dxfId="0" priority="48"/>
  </conditionalFormatting>
  <conditionalFormatting sqref="B194">
    <cfRule type="duplicateValues" dxfId="0" priority="816"/>
  </conditionalFormatting>
  <conditionalFormatting sqref="B195">
    <cfRule type="duplicateValues" dxfId="0" priority="815"/>
  </conditionalFormatting>
  <conditionalFormatting sqref="B196">
    <cfRule type="duplicateValues" dxfId="0" priority="814"/>
  </conditionalFormatting>
  <conditionalFormatting sqref="B197">
    <cfRule type="duplicateValues" dxfId="0" priority="813"/>
  </conditionalFormatting>
  <conditionalFormatting sqref="B198">
    <cfRule type="duplicateValues" dxfId="0" priority="812"/>
  </conditionalFormatting>
  <conditionalFormatting sqref="B199">
    <cfRule type="duplicateValues" dxfId="0" priority="811"/>
  </conditionalFormatting>
  <conditionalFormatting sqref="B200">
    <cfRule type="duplicateValues" dxfId="0" priority="810"/>
  </conditionalFormatting>
  <conditionalFormatting sqref="B201">
    <cfRule type="duplicateValues" dxfId="0" priority="809"/>
  </conditionalFormatting>
  <conditionalFormatting sqref="B202">
    <cfRule type="duplicateValues" dxfId="0" priority="1281"/>
  </conditionalFormatting>
  <conditionalFormatting sqref="B203">
    <cfRule type="duplicateValues" dxfId="0" priority="1280"/>
  </conditionalFormatting>
  <conditionalFormatting sqref="B204">
    <cfRule type="duplicateValues" dxfId="0" priority="1279"/>
  </conditionalFormatting>
  <conditionalFormatting sqref="B205">
    <cfRule type="duplicateValues" dxfId="0" priority="1278"/>
  </conditionalFormatting>
  <conditionalFormatting sqref="B206">
    <cfRule type="duplicateValues" dxfId="0" priority="1277"/>
  </conditionalFormatting>
  <conditionalFormatting sqref="B207">
    <cfRule type="duplicateValues" dxfId="0" priority="1276"/>
  </conditionalFormatting>
  <conditionalFormatting sqref="B208">
    <cfRule type="duplicateValues" dxfId="0" priority="1275"/>
  </conditionalFormatting>
  <conditionalFormatting sqref="B209">
    <cfRule type="duplicateValues" dxfId="0" priority="1274"/>
  </conditionalFormatting>
  <conditionalFormatting sqref="B210">
    <cfRule type="duplicateValues" dxfId="0" priority="1273"/>
  </conditionalFormatting>
  <conditionalFormatting sqref="B211">
    <cfRule type="duplicateValues" dxfId="0" priority="1272"/>
  </conditionalFormatting>
  <conditionalFormatting sqref="B212">
    <cfRule type="duplicateValues" dxfId="0" priority="1270"/>
  </conditionalFormatting>
  <conditionalFormatting sqref="B213">
    <cfRule type="duplicateValues" dxfId="0" priority="1269"/>
  </conditionalFormatting>
  <conditionalFormatting sqref="B214">
    <cfRule type="duplicateValues" dxfId="0" priority="1268"/>
  </conditionalFormatting>
  <conditionalFormatting sqref="B215">
    <cfRule type="duplicateValues" dxfId="0" priority="1267"/>
  </conditionalFormatting>
  <conditionalFormatting sqref="B216">
    <cfRule type="duplicateValues" dxfId="0" priority="1266"/>
  </conditionalFormatting>
  <conditionalFormatting sqref="B217">
    <cfRule type="duplicateValues" dxfId="0" priority="1265"/>
  </conditionalFormatting>
  <conditionalFormatting sqref="B218">
    <cfRule type="duplicateValues" dxfId="0" priority="1264"/>
  </conditionalFormatting>
  <conditionalFormatting sqref="B219">
    <cfRule type="duplicateValues" dxfId="0" priority="1263"/>
  </conditionalFormatting>
  <conditionalFormatting sqref="B220">
    <cfRule type="duplicateValues" dxfId="0" priority="806"/>
  </conditionalFormatting>
  <conditionalFormatting sqref="B221">
    <cfRule type="duplicateValues" dxfId="0" priority="1262"/>
  </conditionalFormatting>
  <conditionalFormatting sqref="B222">
    <cfRule type="duplicateValues" dxfId="0" priority="1255"/>
  </conditionalFormatting>
  <conditionalFormatting sqref="B223">
    <cfRule type="duplicateValues" dxfId="0" priority="1253"/>
  </conditionalFormatting>
  <conditionalFormatting sqref="B224">
    <cfRule type="duplicateValues" dxfId="0" priority="1252"/>
  </conditionalFormatting>
  <conditionalFormatting sqref="B225">
    <cfRule type="duplicateValues" dxfId="0" priority="1251"/>
  </conditionalFormatting>
  <conditionalFormatting sqref="B226">
    <cfRule type="duplicateValues" dxfId="0" priority="1250"/>
  </conditionalFormatting>
  <conditionalFormatting sqref="B227">
    <cfRule type="duplicateValues" dxfId="0" priority="1249"/>
  </conditionalFormatting>
  <conditionalFormatting sqref="B228">
    <cfRule type="duplicateValues" dxfId="0" priority="1248"/>
  </conditionalFormatting>
  <conditionalFormatting sqref="B229">
    <cfRule type="duplicateValues" dxfId="0" priority="1247"/>
  </conditionalFormatting>
  <conditionalFormatting sqref="B230">
    <cfRule type="duplicateValues" dxfId="0" priority="1246"/>
  </conditionalFormatting>
  <conditionalFormatting sqref="B231">
    <cfRule type="duplicateValues" dxfId="0" priority="1245"/>
  </conditionalFormatting>
  <conditionalFormatting sqref="B232">
    <cfRule type="duplicateValues" dxfId="0" priority="1244"/>
  </conditionalFormatting>
  <conditionalFormatting sqref="B233">
    <cfRule type="duplicateValues" dxfId="0" priority="1243"/>
  </conditionalFormatting>
  <conditionalFormatting sqref="B234">
    <cfRule type="duplicateValues" dxfId="0" priority="1242"/>
  </conditionalFormatting>
  <conditionalFormatting sqref="B235">
    <cfRule type="duplicateValues" dxfId="0" priority="1241"/>
  </conditionalFormatting>
  <conditionalFormatting sqref="B236">
    <cfRule type="duplicateValues" dxfId="0" priority="1240"/>
  </conditionalFormatting>
  <conditionalFormatting sqref="B237">
    <cfRule type="duplicateValues" dxfId="0" priority="1239"/>
  </conditionalFormatting>
  <conditionalFormatting sqref="B238">
    <cfRule type="duplicateValues" dxfId="0" priority="1238"/>
  </conditionalFormatting>
  <conditionalFormatting sqref="B239">
    <cfRule type="duplicateValues" dxfId="0" priority="1237"/>
  </conditionalFormatting>
  <conditionalFormatting sqref="B240">
    <cfRule type="duplicateValues" dxfId="0" priority="1236"/>
  </conditionalFormatting>
  <conditionalFormatting sqref="B241">
    <cfRule type="duplicateValues" dxfId="0" priority="1235"/>
  </conditionalFormatting>
  <conditionalFormatting sqref="B242">
    <cfRule type="duplicateValues" dxfId="0" priority="1234"/>
  </conditionalFormatting>
  <conditionalFormatting sqref="B243">
    <cfRule type="duplicateValues" dxfId="0" priority="1233"/>
  </conditionalFormatting>
  <conditionalFormatting sqref="C243">
    <cfRule type="duplicateValues" dxfId="0" priority="44"/>
  </conditionalFormatting>
  <conditionalFormatting sqref="B244">
    <cfRule type="duplicateValues" dxfId="0" priority="1232"/>
  </conditionalFormatting>
  <conditionalFormatting sqref="B245">
    <cfRule type="duplicateValues" dxfId="0" priority="1231"/>
  </conditionalFormatting>
  <conditionalFormatting sqref="B246">
    <cfRule type="duplicateValues" dxfId="0" priority="1221"/>
  </conditionalFormatting>
  <conditionalFormatting sqref="B247">
    <cfRule type="duplicateValues" dxfId="0" priority="1220"/>
  </conditionalFormatting>
  <conditionalFormatting sqref="B248">
    <cfRule type="duplicateValues" dxfId="0" priority="1219"/>
  </conditionalFormatting>
  <conditionalFormatting sqref="B249">
    <cfRule type="duplicateValues" dxfId="0" priority="1218"/>
  </conditionalFormatting>
  <conditionalFormatting sqref="B250">
    <cfRule type="duplicateValues" dxfId="0" priority="1217"/>
  </conditionalFormatting>
  <conditionalFormatting sqref="B251">
    <cfRule type="duplicateValues" dxfId="0" priority="1216"/>
  </conditionalFormatting>
  <conditionalFormatting sqref="B252">
    <cfRule type="duplicateValues" dxfId="0" priority="1215"/>
  </conditionalFormatting>
  <conditionalFormatting sqref="B253">
    <cfRule type="duplicateValues" dxfId="0" priority="1214"/>
  </conditionalFormatting>
  <conditionalFormatting sqref="B254">
    <cfRule type="duplicateValues" dxfId="0" priority="1213"/>
  </conditionalFormatting>
  <conditionalFormatting sqref="B255">
    <cfRule type="duplicateValues" dxfId="0" priority="1212"/>
  </conditionalFormatting>
  <conditionalFormatting sqref="B256">
    <cfRule type="duplicateValues" dxfId="0" priority="1211"/>
  </conditionalFormatting>
  <conditionalFormatting sqref="B257">
    <cfRule type="duplicateValues" dxfId="0" priority="1210"/>
  </conditionalFormatting>
  <conditionalFormatting sqref="B258">
    <cfRule type="duplicateValues" dxfId="0" priority="1209"/>
  </conditionalFormatting>
  <conditionalFormatting sqref="B259">
    <cfRule type="duplicateValues" dxfId="0" priority="1208"/>
  </conditionalFormatting>
  <conditionalFormatting sqref="B260">
    <cfRule type="duplicateValues" dxfId="0" priority="1207"/>
  </conditionalFormatting>
  <conditionalFormatting sqref="B261">
    <cfRule type="duplicateValues" dxfId="0" priority="1206"/>
  </conditionalFormatting>
  <conditionalFormatting sqref="B262">
    <cfRule type="duplicateValues" dxfId="0" priority="1205"/>
  </conditionalFormatting>
  <conditionalFormatting sqref="B263">
    <cfRule type="duplicateValues" dxfId="0" priority="1204"/>
  </conditionalFormatting>
  <conditionalFormatting sqref="B264">
    <cfRule type="duplicateValues" dxfId="0" priority="1203"/>
  </conditionalFormatting>
  <conditionalFormatting sqref="B265">
    <cfRule type="duplicateValues" dxfId="0" priority="1202"/>
  </conditionalFormatting>
  <conditionalFormatting sqref="B266">
    <cfRule type="duplicateValues" dxfId="0" priority="1201"/>
  </conditionalFormatting>
  <conditionalFormatting sqref="B267">
    <cfRule type="duplicateValues" dxfId="0" priority="1200"/>
  </conditionalFormatting>
  <conditionalFormatting sqref="B268">
    <cfRule type="duplicateValues" dxfId="0" priority="1199"/>
  </conditionalFormatting>
  <conditionalFormatting sqref="B269">
    <cfRule type="duplicateValues" dxfId="0" priority="1198"/>
  </conditionalFormatting>
  <conditionalFormatting sqref="B270">
    <cfRule type="duplicateValues" dxfId="0" priority="1197"/>
  </conditionalFormatting>
  <conditionalFormatting sqref="B271">
    <cfRule type="duplicateValues" dxfId="0" priority="1196"/>
  </conditionalFormatting>
  <conditionalFormatting sqref="B272">
    <cfRule type="duplicateValues" dxfId="0" priority="1195"/>
  </conditionalFormatting>
  <conditionalFormatting sqref="B273">
    <cfRule type="duplicateValues" dxfId="0" priority="1194"/>
  </conditionalFormatting>
  <conditionalFormatting sqref="B274">
    <cfRule type="duplicateValues" dxfId="0" priority="1193"/>
  </conditionalFormatting>
  <conditionalFormatting sqref="B275">
    <cfRule type="duplicateValues" dxfId="0" priority="1192"/>
  </conditionalFormatting>
  <conditionalFormatting sqref="B276">
    <cfRule type="duplicateValues" dxfId="0" priority="957"/>
  </conditionalFormatting>
  <conditionalFormatting sqref="B277">
    <cfRule type="duplicateValues" dxfId="0" priority="1191"/>
  </conditionalFormatting>
  <conditionalFormatting sqref="B278">
    <cfRule type="duplicateValues" dxfId="0" priority="1190"/>
  </conditionalFormatting>
  <conditionalFormatting sqref="B279">
    <cfRule type="duplicateValues" dxfId="0" priority="1189"/>
  </conditionalFormatting>
  <conditionalFormatting sqref="B280">
    <cfRule type="duplicateValues" dxfId="0" priority="1188"/>
  </conditionalFormatting>
  <conditionalFormatting sqref="B281">
    <cfRule type="duplicateValues" dxfId="0" priority="1187"/>
  </conditionalFormatting>
  <conditionalFormatting sqref="B282">
    <cfRule type="duplicateValues" dxfId="0" priority="1186"/>
  </conditionalFormatting>
  <conditionalFormatting sqref="B283">
    <cfRule type="duplicateValues" dxfId="0" priority="1185"/>
  </conditionalFormatting>
  <conditionalFormatting sqref="B284">
    <cfRule type="duplicateValues" dxfId="0" priority="1184"/>
  </conditionalFormatting>
  <conditionalFormatting sqref="B285">
    <cfRule type="duplicateValues" dxfId="0" priority="1183"/>
  </conditionalFormatting>
  <conditionalFormatting sqref="B286">
    <cfRule type="duplicateValues" dxfId="0" priority="1182"/>
  </conditionalFormatting>
  <conditionalFormatting sqref="B287">
    <cfRule type="duplicateValues" dxfId="0" priority="1181"/>
  </conditionalFormatting>
  <conditionalFormatting sqref="B288">
    <cfRule type="duplicateValues" dxfId="0" priority="1180"/>
  </conditionalFormatting>
  <conditionalFormatting sqref="B289">
    <cfRule type="duplicateValues" dxfId="0" priority="1179"/>
  </conditionalFormatting>
  <conditionalFormatting sqref="B290">
    <cfRule type="duplicateValues" dxfId="0" priority="1178"/>
  </conditionalFormatting>
  <conditionalFormatting sqref="B291">
    <cfRule type="duplicateValues" dxfId="0" priority="1177"/>
  </conditionalFormatting>
  <conditionalFormatting sqref="B292">
    <cfRule type="duplicateValues" dxfId="0" priority="1176"/>
  </conditionalFormatting>
  <conditionalFormatting sqref="B293">
    <cfRule type="duplicateValues" dxfId="0" priority="1175"/>
  </conditionalFormatting>
  <conditionalFormatting sqref="B294">
    <cfRule type="duplicateValues" dxfId="0" priority="1174"/>
  </conditionalFormatting>
  <conditionalFormatting sqref="B295">
    <cfRule type="duplicateValues" dxfId="0" priority="1173"/>
  </conditionalFormatting>
  <conditionalFormatting sqref="B296">
    <cfRule type="duplicateValues" dxfId="0" priority="1172"/>
  </conditionalFormatting>
  <conditionalFormatting sqref="B297">
    <cfRule type="duplicateValues" dxfId="0" priority="1171"/>
  </conditionalFormatting>
  <conditionalFormatting sqref="B298">
    <cfRule type="duplicateValues" dxfId="0" priority="1170"/>
  </conditionalFormatting>
  <conditionalFormatting sqref="B299">
    <cfRule type="duplicateValues" dxfId="0" priority="1169"/>
  </conditionalFormatting>
  <conditionalFormatting sqref="B300">
    <cfRule type="duplicateValues" dxfId="0" priority="1168"/>
  </conditionalFormatting>
  <conditionalFormatting sqref="B301">
    <cfRule type="duplicateValues" dxfId="0" priority="1167"/>
  </conditionalFormatting>
  <conditionalFormatting sqref="B302">
    <cfRule type="duplicateValues" dxfId="0" priority="695"/>
  </conditionalFormatting>
  <conditionalFormatting sqref="B303">
    <cfRule type="duplicateValues" dxfId="0" priority="694"/>
  </conditionalFormatting>
  <conditionalFormatting sqref="B304">
    <cfRule type="duplicateValues" dxfId="0" priority="693"/>
  </conditionalFormatting>
  <conditionalFormatting sqref="B305">
    <cfRule type="duplicateValues" dxfId="0" priority="692"/>
  </conditionalFormatting>
  <conditionalFormatting sqref="B306">
    <cfRule type="duplicateValues" dxfId="0" priority="691"/>
  </conditionalFormatting>
  <conditionalFormatting sqref="B307">
    <cfRule type="duplicateValues" dxfId="0" priority="690"/>
  </conditionalFormatting>
  <conditionalFormatting sqref="B308">
    <cfRule type="duplicateValues" dxfId="0" priority="689"/>
  </conditionalFormatting>
  <conditionalFormatting sqref="B309">
    <cfRule type="duplicateValues" dxfId="0" priority="688"/>
  </conditionalFormatting>
  <conditionalFormatting sqref="B310">
    <cfRule type="duplicateValues" dxfId="0" priority="687"/>
  </conditionalFormatting>
  <conditionalFormatting sqref="B311">
    <cfRule type="duplicateValues" dxfId="0" priority="686"/>
  </conditionalFormatting>
  <conditionalFormatting sqref="B312">
    <cfRule type="duplicateValues" dxfId="0" priority="685"/>
  </conditionalFormatting>
  <conditionalFormatting sqref="B313">
    <cfRule type="duplicateValues" dxfId="0" priority="684"/>
  </conditionalFormatting>
  <conditionalFormatting sqref="B314">
    <cfRule type="duplicateValues" dxfId="0" priority="683"/>
  </conditionalFormatting>
  <conditionalFormatting sqref="B315">
    <cfRule type="duplicateValues" dxfId="0" priority="682"/>
  </conditionalFormatting>
  <conditionalFormatting sqref="B316">
    <cfRule type="duplicateValues" dxfId="0" priority="681"/>
  </conditionalFormatting>
  <conditionalFormatting sqref="B317">
    <cfRule type="duplicateValues" dxfId="0" priority="1166"/>
  </conditionalFormatting>
  <conditionalFormatting sqref="B318">
    <cfRule type="duplicateValues" dxfId="0" priority="1165"/>
  </conditionalFormatting>
  <conditionalFormatting sqref="B319">
    <cfRule type="duplicateValues" dxfId="0" priority="1164"/>
  </conditionalFormatting>
  <conditionalFormatting sqref="B320">
    <cfRule type="duplicateValues" dxfId="0" priority="1163"/>
  </conditionalFormatting>
  <conditionalFormatting sqref="B321">
    <cfRule type="duplicateValues" dxfId="0" priority="1162"/>
  </conditionalFormatting>
  <conditionalFormatting sqref="B322">
    <cfRule type="duplicateValues" dxfId="0" priority="1161"/>
  </conditionalFormatting>
  <conditionalFormatting sqref="B323">
    <cfRule type="duplicateValues" dxfId="0" priority="1160"/>
  </conditionalFormatting>
  <conditionalFormatting sqref="B324">
    <cfRule type="duplicateValues" dxfId="0" priority="1159"/>
  </conditionalFormatting>
  <conditionalFormatting sqref="B325">
    <cfRule type="duplicateValues" dxfId="0" priority="1158"/>
  </conditionalFormatting>
  <conditionalFormatting sqref="B326">
    <cfRule type="duplicateValues" dxfId="0" priority="1157"/>
  </conditionalFormatting>
  <conditionalFormatting sqref="B327">
    <cfRule type="duplicateValues" dxfId="0" priority="1156"/>
  </conditionalFormatting>
  <conditionalFormatting sqref="B328">
    <cfRule type="duplicateValues" dxfId="0" priority="1155"/>
  </conditionalFormatting>
  <conditionalFormatting sqref="B329">
    <cfRule type="duplicateValues" dxfId="0" priority="1154"/>
  </conditionalFormatting>
  <conditionalFormatting sqref="B330">
    <cfRule type="duplicateValues" dxfId="0" priority="1153"/>
  </conditionalFormatting>
  <conditionalFormatting sqref="B331">
    <cfRule type="duplicateValues" dxfId="0" priority="1152"/>
  </conditionalFormatting>
  <conditionalFormatting sqref="B332">
    <cfRule type="duplicateValues" dxfId="0" priority="1151"/>
  </conditionalFormatting>
  <conditionalFormatting sqref="B333">
    <cfRule type="duplicateValues" dxfId="0" priority="1150"/>
  </conditionalFormatting>
  <conditionalFormatting sqref="B334">
    <cfRule type="duplicateValues" dxfId="0" priority="1149"/>
  </conditionalFormatting>
  <conditionalFormatting sqref="D334">
    <cfRule type="duplicateValues" dxfId="0" priority="37"/>
  </conditionalFormatting>
  <conditionalFormatting sqref="H334">
    <cfRule type="duplicateValues" dxfId="0" priority="32"/>
  </conditionalFormatting>
  <conditionalFormatting sqref="B335">
    <cfRule type="duplicateValues" dxfId="0" priority="1148"/>
  </conditionalFormatting>
  <conditionalFormatting sqref="D335">
    <cfRule type="duplicateValues" dxfId="0" priority="39"/>
  </conditionalFormatting>
  <conditionalFormatting sqref="G335">
    <cfRule type="duplicateValues" dxfId="0" priority="40"/>
  </conditionalFormatting>
  <conditionalFormatting sqref="H335">
    <cfRule type="duplicateValues" dxfId="0" priority="34"/>
  </conditionalFormatting>
  <conditionalFormatting sqref="I335">
    <cfRule type="duplicateValues" dxfId="0" priority="35"/>
  </conditionalFormatting>
  <conditionalFormatting sqref="B336">
    <cfRule type="duplicateValues" dxfId="0" priority="1147"/>
  </conditionalFormatting>
  <conditionalFormatting sqref="D336">
    <cfRule type="duplicateValues" dxfId="0" priority="42"/>
  </conditionalFormatting>
  <conditionalFormatting sqref="H336">
    <cfRule type="duplicateValues" dxfId="0" priority="36"/>
  </conditionalFormatting>
  <conditionalFormatting sqref="B337">
    <cfRule type="duplicateValues" dxfId="0" priority="1146"/>
  </conditionalFormatting>
  <conditionalFormatting sqref="D337">
    <cfRule type="duplicateValues" dxfId="0" priority="38"/>
  </conditionalFormatting>
  <conditionalFormatting sqref="H337">
    <cfRule type="duplicateValues" dxfId="0" priority="33"/>
  </conditionalFormatting>
  <conditionalFormatting sqref="B338">
    <cfRule type="duplicateValues" dxfId="0" priority="1145"/>
  </conditionalFormatting>
  <conditionalFormatting sqref="B339">
    <cfRule type="duplicateValues" dxfId="0" priority="943"/>
  </conditionalFormatting>
  <conditionalFormatting sqref="B340">
    <cfRule type="duplicateValues" dxfId="0" priority="31"/>
  </conditionalFormatting>
  <conditionalFormatting sqref="B341">
    <cfRule type="duplicateValues" dxfId="0" priority="942"/>
  </conditionalFormatting>
  <conditionalFormatting sqref="B342">
    <cfRule type="duplicateValues" dxfId="0" priority="1144"/>
  </conditionalFormatting>
  <conditionalFormatting sqref="B343">
    <cfRule type="duplicateValues" dxfId="0" priority="1133"/>
  </conditionalFormatting>
  <conditionalFormatting sqref="B344">
    <cfRule type="duplicateValues" dxfId="0" priority="1132"/>
  </conditionalFormatting>
  <conditionalFormatting sqref="B345">
    <cfRule type="duplicateValues" dxfId="0" priority="1131"/>
  </conditionalFormatting>
  <conditionalFormatting sqref="B346">
    <cfRule type="duplicateValues" dxfId="0" priority="1130"/>
  </conditionalFormatting>
  <conditionalFormatting sqref="B347">
    <cfRule type="duplicateValues" dxfId="0" priority="1129"/>
  </conditionalFormatting>
  <conditionalFormatting sqref="B348">
    <cfRule type="duplicateValues" dxfId="0" priority="1128"/>
  </conditionalFormatting>
  <conditionalFormatting sqref="B349">
    <cfRule type="duplicateValues" dxfId="0" priority="1127"/>
  </conditionalFormatting>
  <conditionalFormatting sqref="B350">
    <cfRule type="duplicateValues" dxfId="0" priority="1126"/>
  </conditionalFormatting>
  <conditionalFormatting sqref="B351">
    <cfRule type="duplicateValues" dxfId="0" priority="1125"/>
  </conditionalFormatting>
  <conditionalFormatting sqref="B352">
    <cfRule type="duplicateValues" dxfId="0" priority="1124"/>
  </conditionalFormatting>
  <conditionalFormatting sqref="B353">
    <cfRule type="duplicateValues" dxfId="0" priority="1123"/>
  </conditionalFormatting>
  <conditionalFormatting sqref="B354">
    <cfRule type="duplicateValues" dxfId="0" priority="1122"/>
  </conditionalFormatting>
  <conditionalFormatting sqref="B355">
    <cfRule type="duplicateValues" dxfId="0" priority="1121"/>
  </conditionalFormatting>
  <conditionalFormatting sqref="B356">
    <cfRule type="duplicateValues" dxfId="0" priority="1120"/>
  </conditionalFormatting>
  <conditionalFormatting sqref="B357">
    <cfRule type="duplicateValues" dxfId="0" priority="1119"/>
  </conditionalFormatting>
  <conditionalFormatting sqref="B358">
    <cfRule type="duplicateValues" dxfId="0" priority="1118"/>
  </conditionalFormatting>
  <conditionalFormatting sqref="B359">
    <cfRule type="duplicateValues" dxfId="0" priority="1117"/>
  </conditionalFormatting>
  <conditionalFormatting sqref="B360">
    <cfRule type="duplicateValues" dxfId="0" priority="1116"/>
  </conditionalFormatting>
  <conditionalFormatting sqref="B361">
    <cfRule type="duplicateValues" dxfId="0" priority="1115"/>
  </conditionalFormatting>
  <conditionalFormatting sqref="B362">
    <cfRule type="duplicateValues" dxfId="0" priority="1114"/>
  </conditionalFormatting>
  <conditionalFormatting sqref="B363">
    <cfRule type="duplicateValues" dxfId="0" priority="1113"/>
  </conditionalFormatting>
  <conditionalFormatting sqref="B364">
    <cfRule type="duplicateValues" dxfId="0" priority="1112"/>
  </conditionalFormatting>
  <conditionalFormatting sqref="B365">
    <cfRule type="duplicateValues" dxfId="0" priority="1111"/>
  </conditionalFormatting>
  <conditionalFormatting sqref="B366">
    <cfRule type="duplicateValues" dxfId="0" priority="1110"/>
  </conditionalFormatting>
  <conditionalFormatting sqref="B367">
    <cfRule type="duplicateValues" dxfId="0" priority="1109"/>
  </conditionalFormatting>
  <conditionalFormatting sqref="B368">
    <cfRule type="duplicateValues" dxfId="0" priority="1108"/>
  </conditionalFormatting>
  <conditionalFormatting sqref="B369">
    <cfRule type="duplicateValues" dxfId="0" priority="1107"/>
  </conditionalFormatting>
  <conditionalFormatting sqref="B370">
    <cfRule type="duplicateValues" dxfId="0" priority="1106"/>
  </conditionalFormatting>
  <conditionalFormatting sqref="B371">
    <cfRule type="duplicateValues" dxfId="0" priority="1105"/>
  </conditionalFormatting>
  <conditionalFormatting sqref="B372">
    <cfRule type="duplicateValues" dxfId="0" priority="1104"/>
  </conditionalFormatting>
  <conditionalFormatting sqref="B373">
    <cfRule type="duplicateValues" dxfId="0" priority="956"/>
  </conditionalFormatting>
  <conditionalFormatting sqref="B374">
    <cfRule type="duplicateValues" dxfId="0" priority="1103"/>
  </conditionalFormatting>
  <conditionalFormatting sqref="B375">
    <cfRule type="duplicateValues" dxfId="0" priority="1102"/>
  </conditionalFormatting>
  <conditionalFormatting sqref="B376">
    <cfRule type="duplicateValues" dxfId="0" priority="1101"/>
  </conditionalFormatting>
  <conditionalFormatting sqref="B377">
    <cfRule type="duplicateValues" dxfId="0" priority="1100"/>
  </conditionalFormatting>
  <conditionalFormatting sqref="B378">
    <cfRule type="duplicateValues" dxfId="0" priority="1099"/>
  </conditionalFormatting>
  <conditionalFormatting sqref="B379">
    <cfRule type="duplicateValues" dxfId="0" priority="1098"/>
  </conditionalFormatting>
  <conditionalFormatting sqref="B380">
    <cfRule type="duplicateValues" dxfId="0" priority="1097"/>
  </conditionalFormatting>
  <conditionalFormatting sqref="B381">
    <cfRule type="duplicateValues" dxfId="0" priority="1096"/>
  </conditionalFormatting>
  <conditionalFormatting sqref="B382">
    <cfRule type="duplicateValues" dxfId="0" priority="1095"/>
  </conditionalFormatting>
  <conditionalFormatting sqref="B383">
    <cfRule type="duplicateValues" dxfId="0" priority="1094"/>
  </conditionalFormatting>
  <conditionalFormatting sqref="B384">
    <cfRule type="duplicateValues" dxfId="0" priority="1093"/>
  </conditionalFormatting>
  <conditionalFormatting sqref="B385">
    <cfRule type="duplicateValues" dxfId="0" priority="1092"/>
  </conditionalFormatting>
  <conditionalFormatting sqref="B386">
    <cfRule type="duplicateValues" dxfId="0" priority="1091"/>
  </conditionalFormatting>
  <conditionalFormatting sqref="B387">
    <cfRule type="duplicateValues" dxfId="0" priority="1090"/>
  </conditionalFormatting>
  <conditionalFormatting sqref="B388">
    <cfRule type="duplicateValues" dxfId="0" priority="1089"/>
  </conditionalFormatting>
  <conditionalFormatting sqref="B389">
    <cfRule type="duplicateValues" dxfId="0" priority="1088"/>
  </conditionalFormatting>
  <conditionalFormatting sqref="B390">
    <cfRule type="duplicateValues" dxfId="0" priority="1087"/>
  </conditionalFormatting>
  <conditionalFormatting sqref="B391">
    <cfRule type="duplicateValues" dxfId="0" priority="1086"/>
  </conditionalFormatting>
  <conditionalFormatting sqref="B392">
    <cfRule type="duplicateValues" dxfId="0" priority="1085"/>
  </conditionalFormatting>
  <conditionalFormatting sqref="B393">
    <cfRule type="duplicateValues" dxfId="0" priority="1084"/>
  </conditionalFormatting>
  <conditionalFormatting sqref="B394">
    <cfRule type="duplicateValues" dxfId="0" priority="1083"/>
  </conditionalFormatting>
  <conditionalFormatting sqref="B395">
    <cfRule type="duplicateValues" dxfId="0" priority="1082"/>
  </conditionalFormatting>
  <conditionalFormatting sqref="B396">
    <cfRule type="duplicateValues" dxfId="0" priority="1081"/>
  </conditionalFormatting>
  <conditionalFormatting sqref="B397">
    <cfRule type="duplicateValues" dxfId="0" priority="1080"/>
  </conditionalFormatting>
  <conditionalFormatting sqref="B398">
    <cfRule type="duplicateValues" dxfId="0" priority="1079"/>
  </conditionalFormatting>
  <conditionalFormatting sqref="B399">
    <cfRule type="duplicateValues" dxfId="0" priority="710"/>
  </conditionalFormatting>
  <conditionalFormatting sqref="B400">
    <cfRule type="duplicateValues" dxfId="0" priority="709"/>
  </conditionalFormatting>
  <conditionalFormatting sqref="B401">
    <cfRule type="duplicateValues" dxfId="0" priority="708"/>
  </conditionalFormatting>
  <conditionalFormatting sqref="B402">
    <cfRule type="duplicateValues" dxfId="0" priority="707"/>
  </conditionalFormatting>
  <conditionalFormatting sqref="B403">
    <cfRule type="duplicateValues" dxfId="0" priority="706"/>
  </conditionalFormatting>
  <conditionalFormatting sqref="B404">
    <cfRule type="duplicateValues" dxfId="0" priority="705"/>
  </conditionalFormatting>
  <conditionalFormatting sqref="B405">
    <cfRule type="duplicateValues" dxfId="0" priority="704"/>
  </conditionalFormatting>
  <conditionalFormatting sqref="B406">
    <cfRule type="duplicateValues" dxfId="0" priority="703"/>
  </conditionalFormatting>
  <conditionalFormatting sqref="B407">
    <cfRule type="duplicateValues" dxfId="0" priority="702"/>
  </conditionalFormatting>
  <conditionalFormatting sqref="B408">
    <cfRule type="duplicateValues" dxfId="0" priority="701"/>
  </conditionalFormatting>
  <conditionalFormatting sqref="B409">
    <cfRule type="duplicateValues" dxfId="0" priority="700"/>
  </conditionalFormatting>
  <conditionalFormatting sqref="B410">
    <cfRule type="duplicateValues" dxfId="0" priority="699"/>
  </conditionalFormatting>
  <conditionalFormatting sqref="B411">
    <cfRule type="duplicateValues" dxfId="0" priority="698"/>
  </conditionalFormatting>
  <conditionalFormatting sqref="B412">
    <cfRule type="duplicateValues" dxfId="0" priority="697"/>
  </conditionalFormatting>
  <conditionalFormatting sqref="B413">
    <cfRule type="duplicateValues" dxfId="0" priority="696"/>
  </conditionalFormatting>
  <conditionalFormatting sqref="B414">
    <cfRule type="duplicateValues" dxfId="0" priority="1078"/>
  </conditionalFormatting>
  <conditionalFormatting sqref="B415">
    <cfRule type="duplicateValues" dxfId="0" priority="1077"/>
  </conditionalFormatting>
  <conditionalFormatting sqref="B416">
    <cfRule type="duplicateValues" dxfId="0" priority="16"/>
  </conditionalFormatting>
  <conditionalFormatting sqref="B417">
    <cfRule type="duplicateValues" dxfId="0" priority="1076"/>
  </conditionalFormatting>
  <conditionalFormatting sqref="B418">
    <cfRule type="duplicateValues" dxfId="0" priority="1075"/>
  </conditionalFormatting>
  <conditionalFormatting sqref="B419">
    <cfRule type="duplicateValues" dxfId="0" priority="1074"/>
  </conditionalFormatting>
  <conditionalFormatting sqref="B420">
    <cfRule type="duplicateValues" dxfId="0" priority="1073"/>
  </conditionalFormatting>
  <conditionalFormatting sqref="B421">
    <cfRule type="duplicateValues" dxfId="0" priority="1072"/>
  </conditionalFormatting>
  <conditionalFormatting sqref="B422">
    <cfRule type="duplicateValues" dxfId="0" priority="1071"/>
  </conditionalFormatting>
  <conditionalFormatting sqref="B423">
    <cfRule type="duplicateValues" dxfId="0" priority="1070"/>
  </conditionalFormatting>
  <conditionalFormatting sqref="B424">
    <cfRule type="duplicateValues" dxfId="0" priority="1069"/>
  </conditionalFormatting>
  <conditionalFormatting sqref="B425">
    <cfRule type="duplicateValues" dxfId="0" priority="1068"/>
  </conditionalFormatting>
  <conditionalFormatting sqref="B426">
    <cfRule type="duplicateValues" dxfId="0" priority="1067"/>
  </conditionalFormatting>
  <conditionalFormatting sqref="B427">
    <cfRule type="duplicateValues" dxfId="0" priority="1066"/>
  </conditionalFormatting>
  <conditionalFormatting sqref="B428">
    <cfRule type="duplicateValues" dxfId="0" priority="1065"/>
  </conditionalFormatting>
  <conditionalFormatting sqref="B429">
    <cfRule type="duplicateValues" dxfId="0" priority="1064"/>
  </conditionalFormatting>
  <conditionalFormatting sqref="B430">
    <cfRule type="duplicateValues" dxfId="0" priority="1063"/>
  </conditionalFormatting>
  <conditionalFormatting sqref="B431">
    <cfRule type="duplicateValues" dxfId="0" priority="1062"/>
  </conditionalFormatting>
  <conditionalFormatting sqref="D431">
    <cfRule type="duplicateValues" dxfId="0" priority="23"/>
  </conditionalFormatting>
  <conditionalFormatting sqref="H431">
    <cfRule type="duplicateValues" dxfId="0" priority="18"/>
  </conditionalFormatting>
  <conditionalFormatting sqref="B432">
    <cfRule type="duplicateValues" dxfId="0" priority="1061"/>
  </conditionalFormatting>
  <conditionalFormatting sqref="D432">
    <cfRule type="duplicateValues" dxfId="0" priority="25"/>
  </conditionalFormatting>
  <conditionalFormatting sqref="G432">
    <cfRule type="duplicateValues" dxfId="0" priority="26"/>
  </conditionalFormatting>
  <conditionalFormatting sqref="H432">
    <cfRule type="duplicateValues" dxfId="0" priority="20"/>
  </conditionalFormatting>
  <conditionalFormatting sqref="I432">
    <cfRule type="duplicateValues" dxfId="0" priority="21"/>
  </conditionalFormatting>
  <conditionalFormatting sqref="B433">
    <cfRule type="duplicateValues" dxfId="0" priority="1060"/>
  </conditionalFormatting>
  <conditionalFormatting sqref="D433">
    <cfRule type="duplicateValues" dxfId="0" priority="27"/>
  </conditionalFormatting>
  <conditionalFormatting sqref="H433">
    <cfRule type="duplicateValues" dxfId="0" priority="22"/>
  </conditionalFormatting>
  <conditionalFormatting sqref="B434">
    <cfRule type="duplicateValues" dxfId="0" priority="1059"/>
  </conditionalFormatting>
  <conditionalFormatting sqref="D434">
    <cfRule type="duplicateValues" dxfId="0" priority="24"/>
  </conditionalFormatting>
  <conditionalFormatting sqref="H434">
    <cfRule type="duplicateValues" dxfId="0" priority="19"/>
  </conditionalFormatting>
  <conditionalFormatting sqref="B435">
    <cfRule type="duplicateValues" dxfId="0" priority="1058"/>
  </conditionalFormatting>
  <conditionalFormatting sqref="C435">
    <cfRule type="duplicateValues" dxfId="0" priority="29"/>
  </conditionalFormatting>
  <conditionalFormatting sqref="B436">
    <cfRule type="duplicateValues" dxfId="0" priority="1057"/>
  </conditionalFormatting>
  <conditionalFormatting sqref="B437">
    <cfRule type="duplicateValues" dxfId="0" priority="929"/>
  </conditionalFormatting>
  <conditionalFormatting sqref="C437">
    <cfRule type="duplicateValues" dxfId="0" priority="28"/>
  </conditionalFormatting>
  <conditionalFormatting sqref="B438">
    <cfRule type="duplicateValues" dxfId="0" priority="928"/>
  </conditionalFormatting>
  <conditionalFormatting sqref="B439">
    <cfRule type="duplicateValues" dxfId="0" priority="1056"/>
  </conditionalFormatting>
  <conditionalFormatting sqref="B440">
    <cfRule type="duplicateValues" dxfId="0" priority="1045"/>
  </conditionalFormatting>
  <conditionalFormatting sqref="B441">
    <cfRule type="duplicateValues" dxfId="0" priority="1044"/>
  </conditionalFormatting>
  <conditionalFormatting sqref="B442">
    <cfRule type="duplicateValues" dxfId="0" priority="1043"/>
  </conditionalFormatting>
  <conditionalFormatting sqref="B443">
    <cfRule type="duplicateValues" dxfId="0" priority="1042"/>
  </conditionalFormatting>
  <conditionalFormatting sqref="B444">
    <cfRule type="duplicateValues" dxfId="0" priority="1041"/>
  </conditionalFormatting>
  <conditionalFormatting sqref="B445">
    <cfRule type="duplicateValues" dxfId="0" priority="1040"/>
  </conditionalFormatting>
  <conditionalFormatting sqref="B446">
    <cfRule type="duplicateValues" dxfId="0" priority="1039"/>
  </conditionalFormatting>
  <conditionalFormatting sqref="B447">
    <cfRule type="duplicateValues" dxfId="0" priority="1038"/>
  </conditionalFormatting>
  <conditionalFormatting sqref="B448">
    <cfRule type="duplicateValues" dxfId="0" priority="1037"/>
  </conditionalFormatting>
  <conditionalFormatting sqref="B449">
    <cfRule type="duplicateValues" dxfId="0" priority="1036"/>
  </conditionalFormatting>
  <conditionalFormatting sqref="B450">
    <cfRule type="duplicateValues" dxfId="0" priority="1035"/>
  </conditionalFormatting>
  <conditionalFormatting sqref="B451">
    <cfRule type="duplicateValues" dxfId="0" priority="1034"/>
  </conditionalFormatting>
  <conditionalFormatting sqref="B452">
    <cfRule type="duplicateValues" dxfId="0" priority="1033"/>
  </conditionalFormatting>
  <conditionalFormatting sqref="B453">
    <cfRule type="duplicateValues" dxfId="0" priority="1032"/>
  </conditionalFormatting>
  <conditionalFormatting sqref="B454">
    <cfRule type="duplicateValues" dxfId="0" priority="1031"/>
  </conditionalFormatting>
  <conditionalFormatting sqref="B455">
    <cfRule type="duplicateValues" dxfId="0" priority="1030"/>
  </conditionalFormatting>
  <conditionalFormatting sqref="B456">
    <cfRule type="duplicateValues" dxfId="0" priority="1029"/>
  </conditionalFormatting>
  <conditionalFormatting sqref="B457">
    <cfRule type="duplicateValues" dxfId="0" priority="1028"/>
  </conditionalFormatting>
  <conditionalFormatting sqref="B458">
    <cfRule type="duplicateValues" dxfId="0" priority="1027"/>
  </conditionalFormatting>
  <conditionalFormatting sqref="B459">
    <cfRule type="duplicateValues" dxfId="0" priority="1026"/>
  </conditionalFormatting>
  <conditionalFormatting sqref="B460">
    <cfRule type="duplicateValues" dxfId="0" priority="1025"/>
  </conditionalFormatting>
  <conditionalFormatting sqref="B461">
    <cfRule type="duplicateValues" dxfId="0" priority="1024"/>
  </conditionalFormatting>
  <conditionalFormatting sqref="B462">
    <cfRule type="duplicateValues" dxfId="0" priority="1023"/>
  </conditionalFormatting>
  <conditionalFormatting sqref="B463">
    <cfRule type="duplicateValues" dxfId="0" priority="1022"/>
  </conditionalFormatting>
  <conditionalFormatting sqref="B464">
    <cfRule type="duplicateValues" dxfId="0" priority="1021"/>
  </conditionalFormatting>
  <conditionalFormatting sqref="B465">
    <cfRule type="duplicateValues" dxfId="0" priority="1020"/>
  </conditionalFormatting>
  <conditionalFormatting sqref="B466">
    <cfRule type="duplicateValues" dxfId="0" priority="1019"/>
  </conditionalFormatting>
  <conditionalFormatting sqref="B467">
    <cfRule type="duplicateValues" dxfId="0" priority="1018"/>
  </conditionalFormatting>
  <conditionalFormatting sqref="B468">
    <cfRule type="duplicateValues" dxfId="0" priority="1017"/>
  </conditionalFormatting>
  <conditionalFormatting sqref="B469">
    <cfRule type="duplicateValues" dxfId="0" priority="1016"/>
  </conditionalFormatting>
  <conditionalFormatting sqref="B470">
    <cfRule type="duplicateValues" dxfId="0" priority="955"/>
  </conditionalFormatting>
  <conditionalFormatting sqref="B471">
    <cfRule type="duplicateValues" dxfId="0" priority="1015"/>
  </conditionalFormatting>
  <conditionalFormatting sqref="B472">
    <cfRule type="duplicateValues" dxfId="0" priority="1014"/>
  </conditionalFormatting>
  <conditionalFormatting sqref="B473">
    <cfRule type="duplicateValues" dxfId="0" priority="1013"/>
  </conditionalFormatting>
  <conditionalFormatting sqref="B474">
    <cfRule type="duplicateValues" dxfId="0" priority="1012"/>
  </conditionalFormatting>
  <conditionalFormatting sqref="B475">
    <cfRule type="duplicateValues" dxfId="0" priority="1011"/>
  </conditionalFormatting>
  <conditionalFormatting sqref="B476">
    <cfRule type="duplicateValues" dxfId="0" priority="1010"/>
  </conditionalFormatting>
  <conditionalFormatting sqref="B477">
    <cfRule type="duplicateValues" dxfId="0" priority="1009"/>
  </conditionalFormatting>
  <conditionalFormatting sqref="B478">
    <cfRule type="duplicateValues" dxfId="0" priority="1008"/>
  </conditionalFormatting>
  <conditionalFormatting sqref="B479">
    <cfRule type="duplicateValues" dxfId="0" priority="1007"/>
  </conditionalFormatting>
  <conditionalFormatting sqref="B480">
    <cfRule type="duplicateValues" dxfId="0" priority="1006"/>
  </conditionalFormatting>
  <conditionalFormatting sqref="B481">
    <cfRule type="duplicateValues" dxfId="0" priority="1005"/>
  </conditionalFormatting>
  <conditionalFormatting sqref="B482">
    <cfRule type="duplicateValues" dxfId="0" priority="1004"/>
  </conditionalFormatting>
  <conditionalFormatting sqref="B483">
    <cfRule type="duplicateValues" dxfId="0" priority="1003"/>
  </conditionalFormatting>
  <conditionalFormatting sqref="B484">
    <cfRule type="duplicateValues" dxfId="0" priority="1002"/>
  </conditionalFormatting>
  <conditionalFormatting sqref="B485">
    <cfRule type="duplicateValues" dxfId="0" priority="1001"/>
  </conditionalFormatting>
  <conditionalFormatting sqref="B486">
    <cfRule type="duplicateValues" dxfId="0" priority="1000"/>
  </conditionalFormatting>
  <conditionalFormatting sqref="B487">
    <cfRule type="duplicateValues" dxfId="0" priority="999"/>
  </conditionalFormatting>
  <conditionalFormatting sqref="B488">
    <cfRule type="duplicateValues" dxfId="0" priority="998"/>
  </conditionalFormatting>
  <conditionalFormatting sqref="B489">
    <cfRule type="duplicateValues" dxfId="0" priority="997"/>
  </conditionalFormatting>
  <conditionalFormatting sqref="B490">
    <cfRule type="duplicateValues" dxfId="0" priority="996"/>
  </conditionalFormatting>
  <conditionalFormatting sqref="B491">
    <cfRule type="duplicateValues" dxfId="0" priority="995"/>
  </conditionalFormatting>
  <conditionalFormatting sqref="B492">
    <cfRule type="duplicateValues" dxfId="0" priority="994"/>
  </conditionalFormatting>
  <conditionalFormatting sqref="B493">
    <cfRule type="duplicateValues" dxfId="0" priority="993"/>
  </conditionalFormatting>
  <conditionalFormatting sqref="B494">
    <cfRule type="duplicateValues" dxfId="0" priority="992"/>
  </conditionalFormatting>
  <conditionalFormatting sqref="B495">
    <cfRule type="duplicateValues" dxfId="0" priority="991"/>
  </conditionalFormatting>
  <conditionalFormatting sqref="B496">
    <cfRule type="duplicateValues" dxfId="0" priority="725"/>
  </conditionalFormatting>
  <conditionalFormatting sqref="B497">
    <cfRule type="duplicateValues" dxfId="0" priority="724"/>
  </conditionalFormatting>
  <conditionalFormatting sqref="B498">
    <cfRule type="duplicateValues" dxfId="0" priority="723"/>
  </conditionalFormatting>
  <conditionalFormatting sqref="B499">
    <cfRule type="duplicateValues" dxfId="0" priority="722"/>
  </conditionalFormatting>
  <conditionalFormatting sqref="B500">
    <cfRule type="duplicateValues" dxfId="0" priority="721"/>
  </conditionalFormatting>
  <conditionalFormatting sqref="B501">
    <cfRule type="duplicateValues" dxfId="0" priority="720"/>
  </conditionalFormatting>
  <conditionalFormatting sqref="B502">
    <cfRule type="duplicateValues" dxfId="0" priority="719"/>
  </conditionalFormatting>
  <conditionalFormatting sqref="B503">
    <cfRule type="duplicateValues" dxfId="0" priority="718"/>
  </conditionalFormatting>
  <conditionalFormatting sqref="B504">
    <cfRule type="duplicateValues" dxfId="0" priority="717"/>
  </conditionalFormatting>
  <conditionalFormatting sqref="B505">
    <cfRule type="duplicateValues" dxfId="0" priority="1"/>
  </conditionalFormatting>
  <conditionalFormatting sqref="B506">
    <cfRule type="duplicateValues" dxfId="0" priority="716"/>
  </conditionalFormatting>
  <conditionalFormatting sqref="B507">
    <cfRule type="duplicateValues" dxfId="0" priority="715"/>
  </conditionalFormatting>
  <conditionalFormatting sqref="B508">
    <cfRule type="duplicateValues" dxfId="0" priority="714"/>
  </conditionalFormatting>
  <conditionalFormatting sqref="B509">
    <cfRule type="duplicateValues" dxfId="0" priority="713"/>
  </conditionalFormatting>
  <conditionalFormatting sqref="B510">
    <cfRule type="duplicateValues" dxfId="0" priority="712"/>
  </conditionalFormatting>
  <conditionalFormatting sqref="B511">
    <cfRule type="duplicateValues" dxfId="0" priority="711"/>
  </conditionalFormatting>
  <conditionalFormatting sqref="B512">
    <cfRule type="duplicateValues" dxfId="0" priority="990"/>
  </conditionalFormatting>
  <conditionalFormatting sqref="B513">
    <cfRule type="duplicateValues" dxfId="0" priority="989"/>
  </conditionalFormatting>
  <conditionalFormatting sqref="B514">
    <cfRule type="duplicateValues" dxfId="0" priority="988"/>
  </conditionalFormatting>
  <conditionalFormatting sqref="B515">
    <cfRule type="duplicateValues" dxfId="0" priority="987"/>
  </conditionalFormatting>
  <conditionalFormatting sqref="B516">
    <cfRule type="duplicateValues" dxfId="0" priority="986"/>
  </conditionalFormatting>
  <conditionalFormatting sqref="B517">
    <cfRule type="duplicateValues" dxfId="0" priority="985"/>
  </conditionalFormatting>
  <conditionalFormatting sqref="B518">
    <cfRule type="duplicateValues" dxfId="0" priority="984"/>
  </conditionalFormatting>
  <conditionalFormatting sqref="B519">
    <cfRule type="duplicateValues" dxfId="0" priority="983"/>
  </conditionalFormatting>
  <conditionalFormatting sqref="B520">
    <cfRule type="duplicateValues" dxfId="0" priority="982"/>
  </conditionalFormatting>
  <conditionalFormatting sqref="B521">
    <cfRule type="duplicateValues" dxfId="0" priority="981"/>
  </conditionalFormatting>
  <conditionalFormatting sqref="B522">
    <cfRule type="duplicateValues" dxfId="0" priority="980"/>
  </conditionalFormatting>
  <conditionalFormatting sqref="B523">
    <cfRule type="duplicateValues" dxfId="0" priority="979"/>
  </conditionalFormatting>
  <conditionalFormatting sqref="B524">
    <cfRule type="duplicateValues" dxfId="0" priority="978"/>
  </conditionalFormatting>
  <conditionalFormatting sqref="B525">
    <cfRule type="duplicateValues" dxfId="0" priority="977"/>
  </conditionalFormatting>
  <conditionalFormatting sqref="B526">
    <cfRule type="duplicateValues" dxfId="0" priority="976"/>
  </conditionalFormatting>
  <conditionalFormatting sqref="B527">
    <cfRule type="duplicateValues" dxfId="0" priority="975"/>
  </conditionalFormatting>
  <conditionalFormatting sqref="B528">
    <cfRule type="duplicateValues" dxfId="0" priority="974"/>
  </conditionalFormatting>
  <conditionalFormatting sqref="B529">
    <cfRule type="duplicateValues" dxfId="0" priority="973"/>
  </conditionalFormatting>
  <conditionalFormatting sqref="B530">
    <cfRule type="duplicateValues" dxfId="0" priority="972"/>
  </conditionalFormatting>
  <conditionalFormatting sqref="D530">
    <cfRule type="duplicateValues" dxfId="0" priority="8"/>
  </conditionalFormatting>
  <conditionalFormatting sqref="H530">
    <cfRule type="duplicateValues" dxfId="0" priority="3"/>
  </conditionalFormatting>
  <conditionalFormatting sqref="B531">
    <cfRule type="duplicateValues" dxfId="0" priority="971"/>
  </conditionalFormatting>
  <conditionalFormatting sqref="D531">
    <cfRule type="duplicateValues" dxfId="0" priority="10"/>
  </conditionalFormatting>
  <conditionalFormatting sqref="G531">
    <cfRule type="duplicateValues" dxfId="0" priority="11"/>
  </conditionalFormatting>
  <conditionalFormatting sqref="H531">
    <cfRule type="duplicateValues" dxfId="0" priority="5"/>
  </conditionalFormatting>
  <conditionalFormatting sqref="I531">
    <cfRule type="duplicateValues" dxfId="0" priority="6"/>
  </conditionalFormatting>
  <conditionalFormatting sqref="B532">
    <cfRule type="duplicateValues" dxfId="0" priority="970"/>
  </conditionalFormatting>
  <conditionalFormatting sqref="D532">
    <cfRule type="duplicateValues" dxfId="0" priority="12"/>
  </conditionalFormatting>
  <conditionalFormatting sqref="H532">
    <cfRule type="duplicateValues" dxfId="0" priority="7"/>
  </conditionalFormatting>
  <conditionalFormatting sqref="B533">
    <cfRule type="duplicateValues" dxfId="0" priority="969"/>
  </conditionalFormatting>
  <conditionalFormatting sqref="D533">
    <cfRule type="duplicateValues" dxfId="0" priority="9"/>
  </conditionalFormatting>
  <conditionalFormatting sqref="H533">
    <cfRule type="duplicateValues" dxfId="0" priority="4"/>
  </conditionalFormatting>
  <conditionalFormatting sqref="B534">
    <cfRule type="duplicateValues" dxfId="0" priority="968"/>
  </conditionalFormatting>
  <conditionalFormatting sqref="B535">
    <cfRule type="duplicateValues" dxfId="0" priority="967"/>
  </conditionalFormatting>
  <conditionalFormatting sqref="C535">
    <cfRule type="duplicateValues" dxfId="0" priority="14"/>
  </conditionalFormatting>
  <conditionalFormatting sqref="B536">
    <cfRule type="duplicateValues" dxfId="0" priority="915"/>
  </conditionalFormatting>
  <conditionalFormatting sqref="C536">
    <cfRule type="duplicateValues" dxfId="0" priority="13"/>
  </conditionalFormatting>
  <conditionalFormatting sqref="B537">
    <cfRule type="duplicateValues" dxfId="0" priority="914"/>
  </conditionalFormatting>
  <conditionalFormatting sqref="E775">
    <cfRule type="duplicateValues" dxfId="0" priority="1595"/>
  </conditionalFormatting>
  <conditionalFormatting sqref="N810">
    <cfRule type="duplicateValues" dxfId="0" priority="1604"/>
  </conditionalFormatting>
  <conditionalFormatting sqref="N849">
    <cfRule type="duplicateValues" dxfId="0" priority="1600"/>
  </conditionalFormatting>
  <conditionalFormatting sqref="C339:C340">
    <cfRule type="duplicateValues" dxfId="0" priority="41"/>
  </conditionalFormatting>
  <conditionalFormatting sqref="C417:C418">
    <cfRule type="duplicateValues" dxfId="0" priority="17"/>
  </conditionalFormatting>
  <conditionalFormatting sqref="C514:C515">
    <cfRule type="duplicateValues" dxfId="0" priority="2"/>
  </conditionalFormatting>
  <conditionalFormatting sqref="D2:D9">
    <cfRule type="duplicateValues" dxfId="0" priority="117"/>
  </conditionalFormatting>
  <conditionalFormatting sqref="D10:D16">
    <cfRule type="duplicateValues" dxfId="0" priority="119"/>
  </conditionalFormatting>
  <conditionalFormatting sqref="D27:D34">
    <cfRule type="duplicateValues" dxfId="0" priority="111"/>
  </conditionalFormatting>
  <conditionalFormatting sqref="D35:D41">
    <cfRule type="duplicateValues" dxfId="0" priority="112"/>
  </conditionalFormatting>
  <conditionalFormatting sqref="D52:D59">
    <cfRule type="duplicateValues" dxfId="0" priority="105"/>
  </conditionalFormatting>
  <conditionalFormatting sqref="D60:D66">
    <cfRule type="duplicateValues" dxfId="0" priority="106"/>
  </conditionalFormatting>
  <conditionalFormatting sqref="D78:D85">
    <cfRule type="duplicateValues" dxfId="0" priority="95"/>
  </conditionalFormatting>
  <conditionalFormatting sqref="D86:D93">
    <cfRule type="duplicateValues" dxfId="0" priority="96"/>
  </conditionalFormatting>
  <conditionalFormatting sqref="D90:D91">
    <cfRule type="duplicateValues" dxfId="0" priority="97"/>
  </conditionalFormatting>
  <conditionalFormatting sqref="D811:D812">
    <cfRule type="duplicateValues" dxfId="0" priority="1603"/>
  </conditionalFormatting>
  <conditionalFormatting sqref="D850:D851">
    <cfRule type="duplicateValues" dxfId="0" priority="1599"/>
  </conditionalFormatting>
  <conditionalFormatting sqref="E2:E9">
    <cfRule type="duplicateValues" dxfId="0" priority="114"/>
  </conditionalFormatting>
  <conditionalFormatting sqref="E27:E34">
    <cfRule type="duplicateValues" dxfId="0" priority="108"/>
  </conditionalFormatting>
  <conditionalFormatting sqref="E52:E59">
    <cfRule type="duplicateValues" dxfId="0" priority="102"/>
  </conditionalFormatting>
  <conditionalFormatting sqref="E78:E85">
    <cfRule type="duplicateValues" dxfId="0" priority="90"/>
  </conditionalFormatting>
  <conditionalFormatting sqref="G2:G9">
    <cfRule type="duplicateValues" dxfId="0" priority="115"/>
  </conditionalFormatting>
  <conditionalFormatting sqref="G27:G34">
    <cfRule type="duplicateValues" dxfId="0" priority="109"/>
  </conditionalFormatting>
  <conditionalFormatting sqref="G52:G59">
    <cfRule type="duplicateValues" dxfId="0" priority="103"/>
  </conditionalFormatting>
  <conditionalFormatting sqref="G78:G85">
    <cfRule type="duplicateValues" dxfId="0" priority="91"/>
  </conditionalFormatting>
  <conditionalFormatting sqref="H10:H16">
    <cfRule type="duplicateValues" dxfId="0" priority="118"/>
  </conditionalFormatting>
  <conditionalFormatting sqref="D86 D88:D89 D92:D93">
    <cfRule type="duplicateValues" dxfId="0" priority="99"/>
  </conditionalFormatting>
  <conditionalFormatting sqref="D114:D116 D118:D123">
    <cfRule type="duplicateValues" dxfId="0" priority="77"/>
  </conditionalFormatting>
  <conditionalFormatting sqref="D141:D143 D145:D150">
    <cfRule type="duplicateValues" dxfId="0" priority="59"/>
  </conditionalFormatting>
  <conditionalFormatting sqref="D184:D186 D188:D193">
    <cfRule type="duplicateValues" dxfId="0" priority="47"/>
  </conditionalFormatting>
  <conditionalFormatting sqref="C318:C321 C335:C338">
    <cfRule type="duplicateValues" dxfId="0" priority="43"/>
  </conditionalFormatting>
  <conditionalFormatting sqref="C415:C416 C432:C434 C436">
    <cfRule type="duplicateValues" dxfId="0" priority="30"/>
  </conditionalFormatting>
  <conditionalFormatting sqref="C512:C513 C531:C534">
    <cfRule type="duplicateValues" dxfId="0" priority="15"/>
  </conditionalFormatting>
  <pageMargins left="0.7" right="0.7" top="0.75" bottom="0.75" header="0.3" footer="0.3"/>
  <pageSetup paperSize="9" orientation="portrait" horizontalDpi="1200" verticalDpi="12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5"/>
  <sheetViews>
    <sheetView zoomScale="60" zoomScaleNormal="60" topLeftCell="A15" workbookViewId="0">
      <selection activeCell="H21" sqref="H21"/>
    </sheetView>
  </sheetViews>
  <sheetFormatPr defaultColWidth="9" defaultRowHeight="14"/>
  <cols>
    <col min="1" max="1" width="9" style="112"/>
    <col min="2" max="2" width="44.4416666666667" style="113" customWidth="1"/>
    <col min="3" max="3" width="39.3333333333333" style="111" customWidth="1"/>
    <col min="4" max="4" width="45" style="111" customWidth="1"/>
    <col min="5" max="5" width="30.775" style="111" customWidth="1"/>
    <col min="6" max="6" width="16.8916666666667" style="111" customWidth="1"/>
    <col min="7" max="9" width="9" style="111"/>
    <col min="10" max="10" width="9" style="203"/>
    <col min="11" max="11" width="9" style="111"/>
    <col min="12" max="12" width="30.1083333333333" style="111" customWidth="1"/>
    <col min="13" max="13" width="34" style="113" customWidth="1"/>
  </cols>
  <sheetData>
    <row r="1" ht="71.5" spans="1:17">
      <c r="A1" s="114" t="s">
        <v>755</v>
      </c>
      <c r="B1" s="131" t="s">
        <v>756</v>
      </c>
      <c r="C1" s="131" t="s">
        <v>757</v>
      </c>
      <c r="D1" s="131" t="s">
        <v>758</v>
      </c>
      <c r="E1" s="131" t="s">
        <v>759</v>
      </c>
      <c r="F1" s="131" t="s">
        <v>760</v>
      </c>
      <c r="G1" s="131" t="s">
        <v>761</v>
      </c>
      <c r="H1" s="131" t="s">
        <v>762</v>
      </c>
      <c r="I1" s="204" t="s">
        <v>763</v>
      </c>
      <c r="J1" s="204" t="s">
        <v>764</v>
      </c>
      <c r="K1" s="204" t="s">
        <v>765</v>
      </c>
      <c r="L1" s="204" t="s">
        <v>766</v>
      </c>
      <c r="M1" s="119"/>
      <c r="N1" s="120"/>
      <c r="O1" s="120"/>
      <c r="P1" s="120"/>
      <c r="Q1" s="120"/>
    </row>
    <row r="2" ht="16.5" spans="1:17">
      <c r="A2" s="73" t="s">
        <v>767</v>
      </c>
      <c r="B2" s="81"/>
      <c r="C2" s="15" t="s">
        <v>12</v>
      </c>
      <c r="D2" s="14">
        <v>6608491523</v>
      </c>
      <c r="E2" s="15" t="s">
        <v>13</v>
      </c>
      <c r="F2" s="122"/>
      <c r="G2" s="122"/>
      <c r="H2" s="122"/>
      <c r="I2" s="123"/>
      <c r="J2" s="123"/>
      <c r="K2" s="123"/>
      <c r="L2" s="123"/>
      <c r="M2" s="178"/>
      <c r="N2" s="126"/>
      <c r="O2" s="126"/>
      <c r="P2" s="126"/>
      <c r="Q2" s="126"/>
    </row>
    <row r="3" ht="14.5" spans="1:17">
      <c r="A3" s="127"/>
      <c r="B3" s="179"/>
      <c r="C3" s="180"/>
      <c r="D3" s="179"/>
      <c r="E3" s="179"/>
      <c r="F3" s="179"/>
      <c r="G3" s="179"/>
      <c r="H3" s="179"/>
      <c r="I3" s="179"/>
      <c r="J3" s="128"/>
      <c r="K3" s="179"/>
      <c r="L3" s="179"/>
      <c r="M3" s="119"/>
      <c r="N3" s="120"/>
      <c r="O3" s="120"/>
      <c r="P3" s="120"/>
      <c r="Q3" s="120"/>
    </row>
    <row r="4" ht="57" spans="1:17">
      <c r="A4" s="130" t="s">
        <v>303</v>
      </c>
      <c r="B4" s="114" t="s">
        <v>304</v>
      </c>
      <c r="C4" s="114" t="s">
        <v>768</v>
      </c>
      <c r="D4" s="114" t="s">
        <v>769</v>
      </c>
      <c r="E4" s="114" t="s">
        <v>307</v>
      </c>
      <c r="F4" s="114" t="s">
        <v>308</v>
      </c>
      <c r="G4" s="130" t="s">
        <v>309</v>
      </c>
      <c r="H4" s="130" t="s">
        <v>310</v>
      </c>
      <c r="I4" s="114" t="s">
        <v>311</v>
      </c>
      <c r="J4" s="114" t="s">
        <v>770</v>
      </c>
      <c r="K4" s="114" t="s">
        <v>313</v>
      </c>
      <c r="L4" s="114" t="s">
        <v>314</v>
      </c>
      <c r="M4" s="114" t="s">
        <v>771</v>
      </c>
      <c r="N4" s="161" t="s">
        <v>772</v>
      </c>
      <c r="O4" s="161" t="s">
        <v>773</v>
      </c>
      <c r="P4" s="161" t="s">
        <v>774</v>
      </c>
      <c r="Q4" s="161" t="s">
        <v>775</v>
      </c>
    </row>
    <row r="5" s="108" customFormat="1" ht="19.95" customHeight="1" spans="1:17">
      <c r="A5" s="73">
        <v>1</v>
      </c>
      <c r="B5" s="193" t="s">
        <v>319</v>
      </c>
      <c r="C5" s="207" t="s">
        <v>73</v>
      </c>
      <c r="D5" s="26" t="s">
        <v>320</v>
      </c>
      <c r="E5" s="27" t="s">
        <v>321</v>
      </c>
      <c r="F5" s="27" t="s">
        <v>322</v>
      </c>
      <c r="G5" s="27"/>
      <c r="H5" s="27"/>
      <c r="I5" s="208"/>
      <c r="J5" s="27">
        <v>1</v>
      </c>
      <c r="K5" s="27" t="s">
        <v>323</v>
      </c>
      <c r="L5" s="27" t="s">
        <v>324</v>
      </c>
      <c r="M5" s="73" t="s">
        <v>325</v>
      </c>
      <c r="N5" s="154"/>
      <c r="O5" s="154"/>
      <c r="P5" s="154"/>
      <c r="Q5" s="154"/>
    </row>
    <row r="6" s="108" customFormat="1" ht="19.95" customHeight="1" spans="1:17">
      <c r="A6" s="73">
        <v>2</v>
      </c>
      <c r="B6" s="195"/>
      <c r="C6" s="207" t="s">
        <v>74</v>
      </c>
      <c r="D6" s="26" t="s">
        <v>326</v>
      </c>
      <c r="E6" s="27" t="s">
        <v>321</v>
      </c>
      <c r="F6" s="27" t="s">
        <v>327</v>
      </c>
      <c r="G6" s="27"/>
      <c r="H6" s="27"/>
      <c r="I6" s="208"/>
      <c r="J6" s="27">
        <v>2</v>
      </c>
      <c r="K6" s="27" t="s">
        <v>323</v>
      </c>
      <c r="L6" s="27" t="s">
        <v>324</v>
      </c>
      <c r="M6" s="73" t="s">
        <v>325</v>
      </c>
      <c r="N6" s="154"/>
      <c r="O6" s="154"/>
      <c r="P6" s="154"/>
      <c r="Q6" s="154"/>
    </row>
    <row r="7" s="108" customFormat="1" ht="19.95" customHeight="1" spans="1:17">
      <c r="A7" s="73">
        <v>3</v>
      </c>
      <c r="B7" s="195"/>
      <c r="C7" s="207" t="s">
        <v>75</v>
      </c>
      <c r="D7" s="14" t="s">
        <v>328</v>
      </c>
      <c r="E7" s="27" t="s">
        <v>321</v>
      </c>
      <c r="F7" s="27" t="s">
        <v>329</v>
      </c>
      <c r="G7" s="27"/>
      <c r="H7" s="27"/>
      <c r="I7" s="208"/>
      <c r="J7" s="27">
        <v>2</v>
      </c>
      <c r="K7" s="27" t="s">
        <v>323</v>
      </c>
      <c r="L7" s="27" t="s">
        <v>324</v>
      </c>
      <c r="M7" s="73" t="s">
        <v>325</v>
      </c>
      <c r="N7" s="154"/>
      <c r="O7" s="154"/>
      <c r="P7" s="154"/>
      <c r="Q7" s="154"/>
    </row>
    <row r="8" s="108" customFormat="1" ht="19.95" customHeight="1" spans="1:17">
      <c r="A8" s="73">
        <v>4</v>
      </c>
      <c r="B8" s="195"/>
      <c r="C8" s="207" t="s">
        <v>76</v>
      </c>
      <c r="D8" s="45" t="s">
        <v>331</v>
      </c>
      <c r="E8" s="27" t="s">
        <v>321</v>
      </c>
      <c r="F8" s="27" t="s">
        <v>332</v>
      </c>
      <c r="G8" s="27"/>
      <c r="H8" s="27"/>
      <c r="I8" s="208"/>
      <c r="J8" s="27">
        <v>2</v>
      </c>
      <c r="K8" s="27" t="s">
        <v>323</v>
      </c>
      <c r="L8" s="27" t="s">
        <v>324</v>
      </c>
      <c r="M8" s="73" t="s">
        <v>325</v>
      </c>
      <c r="N8" s="154"/>
      <c r="O8" s="154"/>
      <c r="P8" s="154"/>
      <c r="Q8" s="154"/>
    </row>
    <row r="9" s="108" customFormat="1" ht="19.95" customHeight="1" spans="1:17">
      <c r="A9" s="73">
        <v>5</v>
      </c>
      <c r="B9" s="195"/>
      <c r="C9" s="207" t="s">
        <v>77</v>
      </c>
      <c r="D9" s="26" t="s">
        <v>333</v>
      </c>
      <c r="E9" s="27" t="s">
        <v>321</v>
      </c>
      <c r="F9" s="27" t="s">
        <v>334</v>
      </c>
      <c r="G9" s="27"/>
      <c r="H9" s="27"/>
      <c r="I9" s="208"/>
      <c r="J9" s="27">
        <v>2</v>
      </c>
      <c r="K9" s="27" t="s">
        <v>323</v>
      </c>
      <c r="L9" s="27" t="s">
        <v>324</v>
      </c>
      <c r="M9" s="73" t="s">
        <v>325</v>
      </c>
      <c r="N9" s="154"/>
      <c r="O9" s="154"/>
      <c r="P9" s="154"/>
      <c r="Q9" s="154"/>
    </row>
    <row r="10" s="108" customFormat="1" ht="19.95" customHeight="1" spans="1:17">
      <c r="A10" s="73">
        <v>6</v>
      </c>
      <c r="B10" s="195"/>
      <c r="C10" s="207" t="s">
        <v>78</v>
      </c>
      <c r="D10" s="26" t="s">
        <v>335</v>
      </c>
      <c r="E10" s="27" t="s">
        <v>321</v>
      </c>
      <c r="F10" s="27" t="s">
        <v>336</v>
      </c>
      <c r="G10" s="27"/>
      <c r="H10" s="27"/>
      <c r="I10" s="208"/>
      <c r="J10" s="27">
        <v>2</v>
      </c>
      <c r="K10" s="27" t="s">
        <v>323</v>
      </c>
      <c r="L10" s="27" t="s">
        <v>324</v>
      </c>
      <c r="M10" s="73" t="s">
        <v>325</v>
      </c>
      <c r="N10" s="154"/>
      <c r="O10" s="154"/>
      <c r="P10" s="154"/>
      <c r="Q10" s="154"/>
    </row>
    <row r="11" s="108" customFormat="1" ht="19.95" customHeight="1" spans="1:17">
      <c r="A11" s="73">
        <v>7</v>
      </c>
      <c r="B11" s="195"/>
      <c r="C11" s="207" t="s">
        <v>79</v>
      </c>
      <c r="D11" s="26" t="s">
        <v>337</v>
      </c>
      <c r="E11" s="27" t="s">
        <v>321</v>
      </c>
      <c r="F11" s="27" t="s">
        <v>338</v>
      </c>
      <c r="G11" s="27"/>
      <c r="H11" s="27"/>
      <c r="I11" s="208"/>
      <c r="J11" s="27">
        <v>2</v>
      </c>
      <c r="K11" s="27" t="s">
        <v>323</v>
      </c>
      <c r="L11" s="27" t="s">
        <v>324</v>
      </c>
      <c r="M11" s="73" t="s">
        <v>325</v>
      </c>
      <c r="N11" s="154"/>
      <c r="O11" s="154"/>
      <c r="P11" s="154"/>
      <c r="Q11" s="154"/>
    </row>
    <row r="12" s="108" customFormat="1" ht="19.95" customHeight="1" spans="1:17">
      <c r="A12" s="73">
        <v>8</v>
      </c>
      <c r="B12" s="196"/>
      <c r="C12" s="207" t="s">
        <v>80</v>
      </c>
      <c r="D12" s="26" t="s">
        <v>339</v>
      </c>
      <c r="E12" s="27" t="s">
        <v>321</v>
      </c>
      <c r="F12" s="27" t="s">
        <v>340</v>
      </c>
      <c r="G12" s="27"/>
      <c r="H12" s="27"/>
      <c r="I12" s="208"/>
      <c r="J12" s="27">
        <v>2</v>
      </c>
      <c r="K12" s="27" t="s">
        <v>323</v>
      </c>
      <c r="L12" s="27" t="s">
        <v>324</v>
      </c>
      <c r="M12" s="73" t="s">
        <v>325</v>
      </c>
      <c r="N12" s="154"/>
      <c r="O12" s="154"/>
      <c r="P12" s="154"/>
      <c r="Q12" s="154"/>
    </row>
    <row r="13" s="108" customFormat="1" ht="19.8" customHeight="1" spans="1:17">
      <c r="A13" s="73">
        <v>9</v>
      </c>
      <c r="B13" s="199" t="s">
        <v>341</v>
      </c>
      <c r="C13" s="197" t="s">
        <v>81</v>
      </c>
      <c r="D13" s="73" t="s">
        <v>342</v>
      </c>
      <c r="E13" s="27" t="s">
        <v>321</v>
      </c>
      <c r="F13" s="137" t="s">
        <v>343</v>
      </c>
      <c r="G13" s="197"/>
      <c r="H13" s="137"/>
      <c r="I13" s="73"/>
      <c r="J13" s="73">
        <v>2</v>
      </c>
      <c r="K13" s="88" t="s">
        <v>323</v>
      </c>
      <c r="L13" s="27" t="s">
        <v>324</v>
      </c>
      <c r="M13" s="73" t="s">
        <v>325</v>
      </c>
      <c r="N13" s="154"/>
      <c r="O13" s="154"/>
      <c r="P13" s="198"/>
      <c r="Q13" s="198"/>
    </row>
    <row r="14" s="108" customFormat="1" ht="19.8" customHeight="1" spans="1:17">
      <c r="A14" s="73">
        <v>10</v>
      </c>
      <c r="B14" s="209"/>
      <c r="C14" s="197" t="s">
        <v>82</v>
      </c>
      <c r="D14" s="73" t="s">
        <v>345</v>
      </c>
      <c r="E14" s="27" t="s">
        <v>321</v>
      </c>
      <c r="F14" s="137" t="s">
        <v>346</v>
      </c>
      <c r="G14" s="197"/>
      <c r="H14" s="137"/>
      <c r="I14" s="73"/>
      <c r="J14" s="73">
        <v>1</v>
      </c>
      <c r="K14" s="88" t="s">
        <v>323</v>
      </c>
      <c r="L14" s="27" t="s">
        <v>324</v>
      </c>
      <c r="M14" s="73" t="s">
        <v>325</v>
      </c>
      <c r="N14" s="154"/>
      <c r="O14" s="154"/>
      <c r="P14" s="198"/>
      <c r="Q14" s="198"/>
    </row>
    <row r="15" s="108" customFormat="1" ht="19.8" customHeight="1" spans="1:17">
      <c r="A15" s="73">
        <v>11</v>
      </c>
      <c r="B15" s="209"/>
      <c r="C15" s="197" t="s">
        <v>83</v>
      </c>
      <c r="D15" s="73" t="s">
        <v>347</v>
      </c>
      <c r="E15" s="27" t="s">
        <v>321</v>
      </c>
      <c r="F15" s="137" t="s">
        <v>348</v>
      </c>
      <c r="G15" s="197"/>
      <c r="H15" s="137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54"/>
      <c r="O15" s="154"/>
      <c r="P15" s="198"/>
      <c r="Q15" s="198"/>
    </row>
    <row r="16" s="108" customFormat="1" ht="19.8" customHeight="1" spans="1:17">
      <c r="A16" s="73">
        <v>12</v>
      </c>
      <c r="B16" s="209"/>
      <c r="C16" s="197" t="s">
        <v>84</v>
      </c>
      <c r="D16" s="73" t="s">
        <v>349</v>
      </c>
      <c r="E16" s="27" t="s">
        <v>321</v>
      </c>
      <c r="F16" s="137" t="s">
        <v>350</v>
      </c>
      <c r="G16" s="197"/>
      <c r="H16" s="137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54"/>
      <c r="O16" s="154"/>
      <c r="P16" s="198"/>
      <c r="Q16" s="198"/>
    </row>
    <row r="17" s="108" customFormat="1" ht="19.8" customHeight="1" spans="1:17">
      <c r="A17" s="73">
        <v>13</v>
      </c>
      <c r="B17" s="209"/>
      <c r="C17" s="197" t="s">
        <v>85</v>
      </c>
      <c r="D17" s="73" t="s">
        <v>351</v>
      </c>
      <c r="E17" s="27" t="s">
        <v>321</v>
      </c>
      <c r="F17" s="137" t="s">
        <v>352</v>
      </c>
      <c r="G17" s="197"/>
      <c r="H17" s="137"/>
      <c r="I17" s="73"/>
      <c r="J17" s="73">
        <v>4</v>
      </c>
      <c r="K17" s="88" t="s">
        <v>323</v>
      </c>
      <c r="L17" s="27" t="s">
        <v>324</v>
      </c>
      <c r="M17" s="73" t="s">
        <v>325</v>
      </c>
      <c r="N17" s="154"/>
      <c r="O17" s="154"/>
      <c r="P17" s="198"/>
      <c r="Q17" s="198"/>
    </row>
    <row r="18" s="108" customFormat="1" ht="19.8" customHeight="1" spans="1:17">
      <c r="A18" s="73">
        <v>14</v>
      </c>
      <c r="B18" s="209"/>
      <c r="C18" s="197" t="s">
        <v>86</v>
      </c>
      <c r="D18" s="73" t="s">
        <v>355</v>
      </c>
      <c r="E18" s="27" t="s">
        <v>321</v>
      </c>
      <c r="F18" s="137" t="s">
        <v>356</v>
      </c>
      <c r="G18" s="197"/>
      <c r="H18" s="137"/>
      <c r="I18" s="73"/>
      <c r="J18" s="73">
        <v>2</v>
      </c>
      <c r="K18" s="88" t="s">
        <v>323</v>
      </c>
      <c r="L18" s="27" t="s">
        <v>324</v>
      </c>
      <c r="M18" s="73" t="s">
        <v>325</v>
      </c>
      <c r="N18" s="154"/>
      <c r="O18" s="154"/>
      <c r="P18" s="198"/>
      <c r="Q18" s="198"/>
    </row>
    <row r="19" s="108" customFormat="1" ht="19.8" customHeight="1" spans="1:17">
      <c r="A19" s="73">
        <v>15</v>
      </c>
      <c r="B19" s="209"/>
      <c r="C19" s="197" t="s">
        <v>87</v>
      </c>
      <c r="D19" s="73" t="s">
        <v>357</v>
      </c>
      <c r="E19" s="27" t="s">
        <v>321</v>
      </c>
      <c r="F19" s="137" t="s">
        <v>358</v>
      </c>
      <c r="G19" s="197"/>
      <c r="H19" s="137"/>
      <c r="I19" s="73"/>
      <c r="J19" s="73">
        <v>2</v>
      </c>
      <c r="K19" s="88" t="s">
        <v>323</v>
      </c>
      <c r="L19" s="27" t="s">
        <v>324</v>
      </c>
      <c r="M19" s="73" t="s">
        <v>325</v>
      </c>
      <c r="N19" s="154"/>
      <c r="O19" s="154"/>
      <c r="P19" s="198"/>
      <c r="Q19" s="198"/>
    </row>
    <row r="20" s="108" customFormat="1" ht="19.8" customHeight="1" spans="1:17">
      <c r="A20" s="73">
        <v>16</v>
      </c>
      <c r="B20" s="245"/>
      <c r="C20" s="197" t="s">
        <v>88</v>
      </c>
      <c r="D20" s="73" t="s">
        <v>618</v>
      </c>
      <c r="E20" s="200" t="s">
        <v>321</v>
      </c>
      <c r="F20" s="27" t="s">
        <v>619</v>
      </c>
      <c r="G20" s="197"/>
      <c r="H20" s="27"/>
      <c r="I20" s="73"/>
      <c r="J20" s="73">
        <v>2</v>
      </c>
      <c r="K20" s="88" t="s">
        <v>323</v>
      </c>
      <c r="L20" s="73" t="s">
        <v>620</v>
      </c>
      <c r="M20" s="40" t="s">
        <v>61</v>
      </c>
      <c r="N20" s="154"/>
      <c r="O20" s="154"/>
      <c r="P20" s="198"/>
      <c r="Q20" s="198"/>
    </row>
    <row r="21" s="108" customFormat="1" ht="19.95" customHeight="1" spans="1:17">
      <c r="A21" s="73">
        <v>17</v>
      </c>
      <c r="B21" s="70"/>
      <c r="C21" s="150" t="s">
        <v>89</v>
      </c>
      <c r="D21" s="149" t="s">
        <v>621</v>
      </c>
      <c r="E21" s="40" t="s">
        <v>321</v>
      </c>
      <c r="F21" s="137" t="s">
        <v>622</v>
      </c>
      <c r="G21" s="150"/>
      <c r="H21" s="246">
        <f>1506/1000</f>
        <v>1.506</v>
      </c>
      <c r="I21" s="73"/>
      <c r="J21" s="82">
        <v>1.59</v>
      </c>
      <c r="K21" s="88" t="s">
        <v>623</v>
      </c>
      <c r="L21" s="146" t="s">
        <v>624</v>
      </c>
      <c r="M21" s="40" t="s">
        <v>61</v>
      </c>
      <c r="N21" s="154"/>
      <c r="O21" s="154"/>
      <c r="P21" s="154"/>
      <c r="Q21" s="154"/>
    </row>
    <row r="22" ht="19.95" customHeight="1" spans="1:17">
      <c r="A22" s="73">
        <v>18</v>
      </c>
      <c r="B22" s="70"/>
      <c r="C22" s="100" t="s">
        <v>90</v>
      </c>
      <c r="D22" s="57" t="s">
        <v>625</v>
      </c>
      <c r="E22" s="27" t="s">
        <v>321</v>
      </c>
      <c r="F22" s="58" t="s">
        <v>626</v>
      </c>
      <c r="G22" s="100"/>
      <c r="H22" s="58"/>
      <c r="I22" s="27"/>
      <c r="J22" s="59">
        <v>1.15</v>
      </c>
      <c r="K22" s="58" t="s">
        <v>623</v>
      </c>
      <c r="L22" s="60" t="s">
        <v>627</v>
      </c>
      <c r="M22" s="40" t="s">
        <v>61</v>
      </c>
      <c r="N22" s="154"/>
      <c r="O22" s="154"/>
      <c r="P22" s="75"/>
      <c r="Q22" s="75"/>
    </row>
    <row r="23" s="108" customFormat="1" ht="19.95" customHeight="1" spans="1:17">
      <c r="A23" s="73">
        <v>19</v>
      </c>
      <c r="B23" s="225"/>
      <c r="C23" s="67" t="s">
        <v>91</v>
      </c>
      <c r="D23" s="67" t="s">
        <v>628</v>
      </c>
      <c r="E23" s="67" t="s">
        <v>321</v>
      </c>
      <c r="F23" s="67" t="s">
        <v>629</v>
      </c>
      <c r="G23" s="67"/>
      <c r="H23" s="67"/>
      <c r="I23" s="69"/>
      <c r="J23" s="69">
        <v>4.6</v>
      </c>
      <c r="K23" s="69" t="s">
        <v>623</v>
      </c>
      <c r="L23" s="14" t="s">
        <v>630</v>
      </c>
      <c r="M23" s="40" t="s">
        <v>61</v>
      </c>
      <c r="N23" s="154"/>
      <c r="O23" s="154"/>
      <c r="P23" s="154"/>
      <c r="Q23" s="154"/>
    </row>
    <row r="24" ht="16.5" spans="1:17">
      <c r="A24" s="73">
        <v>20</v>
      </c>
      <c r="B24" s="247"/>
      <c r="C24" s="76" t="s">
        <v>92</v>
      </c>
      <c r="D24" s="72" t="s">
        <v>631</v>
      </c>
      <c r="E24" s="14" t="s">
        <v>321</v>
      </c>
      <c r="F24" s="14" t="s">
        <v>632</v>
      </c>
      <c r="G24" s="76"/>
      <c r="H24" s="14"/>
      <c r="I24" s="49"/>
      <c r="J24" s="27">
        <v>1</v>
      </c>
      <c r="K24" s="27" t="s">
        <v>323</v>
      </c>
      <c r="L24" s="77" t="s">
        <v>633</v>
      </c>
      <c r="M24" s="42" t="s">
        <v>61</v>
      </c>
      <c r="N24" s="154"/>
      <c r="O24" s="154"/>
      <c r="P24" s="75"/>
      <c r="Q24" s="75"/>
    </row>
    <row r="25" s="108" customFormat="1" ht="19.95" customHeight="1" spans="1:17">
      <c r="A25" s="73">
        <v>21</v>
      </c>
      <c r="B25" s="225"/>
      <c r="C25" s="14" t="s">
        <v>93</v>
      </c>
      <c r="D25" s="14" t="s">
        <v>634</v>
      </c>
      <c r="E25" s="14" t="s">
        <v>321</v>
      </c>
      <c r="F25" s="14" t="s">
        <v>635</v>
      </c>
      <c r="G25" s="14"/>
      <c r="H25" s="14"/>
      <c r="I25" s="49"/>
      <c r="J25" s="27">
        <v>1</v>
      </c>
      <c r="K25" s="27" t="s">
        <v>323</v>
      </c>
      <c r="L25" s="158" t="s">
        <v>636</v>
      </c>
      <c r="M25" s="42" t="s">
        <v>61</v>
      </c>
      <c r="N25" s="154"/>
      <c r="O25" s="154"/>
      <c r="P25" s="154"/>
      <c r="Q25" s="154"/>
    </row>
    <row r="26" s="108" customFormat="1" ht="19.95" customHeight="1" spans="1:17">
      <c r="A26" s="73">
        <v>22</v>
      </c>
      <c r="B26" s="225"/>
      <c r="C26" s="80" t="s">
        <v>94</v>
      </c>
      <c r="D26" s="80" t="s">
        <v>637</v>
      </c>
      <c r="E26" s="80" t="s">
        <v>321</v>
      </c>
      <c r="F26" s="80" t="s">
        <v>638</v>
      </c>
      <c r="G26" s="80"/>
      <c r="H26" s="80"/>
      <c r="I26" s="79"/>
      <c r="J26" s="31">
        <v>2</v>
      </c>
      <c r="K26" s="31" t="s">
        <v>323</v>
      </c>
      <c r="L26" s="24" t="s">
        <v>571</v>
      </c>
      <c r="M26" s="42" t="s">
        <v>61</v>
      </c>
      <c r="N26" s="154"/>
      <c r="O26" s="154"/>
      <c r="P26" s="154"/>
      <c r="Q26" s="154"/>
    </row>
    <row r="27" s="108" customFormat="1" ht="19.95" customHeight="1" spans="1:17">
      <c r="A27" s="73">
        <v>23</v>
      </c>
      <c r="B27" s="225"/>
      <c r="C27" s="167" t="s">
        <v>95</v>
      </c>
      <c r="D27" s="167" t="s">
        <v>637</v>
      </c>
      <c r="E27" s="68" t="s">
        <v>321</v>
      </c>
      <c r="F27" s="80" t="s">
        <v>639</v>
      </c>
      <c r="G27" s="167"/>
      <c r="H27" s="80"/>
      <c r="I27" s="79"/>
      <c r="J27" s="31">
        <v>4</v>
      </c>
      <c r="K27" s="31" t="s">
        <v>323</v>
      </c>
      <c r="L27" s="24" t="s">
        <v>571</v>
      </c>
      <c r="M27" s="42" t="s">
        <v>61</v>
      </c>
      <c r="N27" s="154"/>
      <c r="O27" s="154"/>
      <c r="P27" s="154"/>
      <c r="Q27" s="154"/>
    </row>
    <row r="28" s="5" customFormat="1" ht="16.5" spans="1:17">
      <c r="A28" s="73">
        <v>24</v>
      </c>
      <c r="B28" s="27"/>
      <c r="C28" s="167" t="s">
        <v>96</v>
      </c>
      <c r="D28" s="167" t="s">
        <v>640</v>
      </c>
      <c r="E28" s="167" t="s">
        <v>321</v>
      </c>
      <c r="F28" s="68" t="s">
        <v>641</v>
      </c>
      <c r="G28" s="167"/>
      <c r="H28" s="68"/>
      <c r="I28" s="168"/>
      <c r="J28" s="169">
        <v>6</v>
      </c>
      <c r="K28" s="170" t="s">
        <v>323</v>
      </c>
      <c r="L28" s="71" t="s">
        <v>642</v>
      </c>
      <c r="M28" s="42" t="s">
        <v>61</v>
      </c>
      <c r="N28" s="154"/>
      <c r="O28" s="154"/>
      <c r="P28" s="50"/>
      <c r="Q28" s="50"/>
    </row>
    <row r="29" s="108" customFormat="1" ht="19.95" customHeight="1" spans="1:17">
      <c r="A29" s="73">
        <v>25</v>
      </c>
      <c r="B29" s="225"/>
      <c r="C29" s="168" t="s">
        <v>97</v>
      </c>
      <c r="D29" s="168" t="s">
        <v>643</v>
      </c>
      <c r="E29" s="168" t="s">
        <v>321</v>
      </c>
      <c r="F29" s="168">
        <v>70002326</v>
      </c>
      <c r="G29" s="168"/>
      <c r="H29" s="168"/>
      <c r="I29" s="168"/>
      <c r="J29" s="168">
        <v>1</v>
      </c>
      <c r="K29" s="170" t="s">
        <v>323</v>
      </c>
      <c r="L29" s="168" t="s">
        <v>644</v>
      </c>
      <c r="M29" s="40"/>
      <c r="N29" s="154"/>
      <c r="O29" s="154"/>
      <c r="P29" s="154"/>
      <c r="Q29" s="154"/>
    </row>
    <row r="43" s="111" customFormat="1" spans="1:17">
      <c r="A43" s="112"/>
      <c r="B43" s="113"/>
      <c r="J43" s="203"/>
      <c r="M43" s="113"/>
      <c r="N43"/>
      <c r="O43"/>
      <c r="P43"/>
      <c r="Q43"/>
    </row>
    <row r="44" s="111" customFormat="1" spans="1:17">
      <c r="A44" s="112"/>
      <c r="B44" s="113"/>
      <c r="J44" s="203"/>
      <c r="M44" s="113"/>
      <c r="N44"/>
      <c r="O44"/>
      <c r="P44"/>
      <c r="Q44"/>
    </row>
    <row r="61" s="111" customFormat="1" spans="1:17">
      <c r="A61" s="112"/>
      <c r="B61" s="113"/>
      <c r="J61" s="203"/>
      <c r="M61" s="113"/>
      <c r="N61"/>
      <c r="O61"/>
      <c r="P61"/>
      <c r="Q61"/>
    </row>
    <row r="73" s="111" customFormat="1" spans="1:17">
      <c r="A73" s="112"/>
      <c r="B73" s="113"/>
      <c r="J73" s="203"/>
      <c r="M73" s="113"/>
      <c r="N73"/>
      <c r="O73"/>
      <c r="P73"/>
      <c r="Q73"/>
    </row>
    <row r="77" ht="35" spans="1:17">
      <c r="C77" s="160"/>
      <c r="M77" s="160"/>
    </row>
    <row r="165" s="111" customFormat="1" spans="1:17">
      <c r="A165" s="112"/>
      <c r="B165" s="113"/>
      <c r="D165" s="91">
        <v>3</v>
      </c>
      <c r="J165" s="203"/>
      <c r="M165" s="113"/>
      <c r="N165"/>
      <c r="O165"/>
      <c r="P165"/>
      <c r="Q165"/>
    </row>
  </sheetData>
  <mergeCells count="2">
    <mergeCell ref="B5:B12"/>
    <mergeCell ref="B13:B19"/>
  </mergeCells>
  <conditionalFormatting sqref="A2:B2">
    <cfRule type="duplicateValues" dxfId="0" priority="11"/>
  </conditionalFormatting>
  <conditionalFormatting sqref="C2">
    <cfRule type="duplicateValues" dxfId="0" priority="9"/>
  </conditionalFormatting>
  <conditionalFormatting sqref="E2">
    <cfRule type="duplicateValues" dxfId="0" priority="10"/>
  </conditionalFormatting>
  <conditionalFormatting sqref="B28">
    <cfRule type="duplicateValues" dxfId="0" priority="8"/>
  </conditionalFormatting>
  <conditionalFormatting sqref="C5:C12">
    <cfRule type="duplicateValues" dxfId="0" priority="4"/>
  </conditionalFormatting>
  <conditionalFormatting sqref="C13:C19">
    <cfRule type="duplicateValues" dxfId="0" priority="6"/>
  </conditionalFormatting>
  <conditionalFormatting sqref="D5:D12">
    <cfRule type="duplicateValues" dxfId="0" priority="1"/>
  </conditionalFormatting>
  <conditionalFormatting sqref="F5:F12">
    <cfRule type="duplicateValues" dxfId="0" priority="2"/>
  </conditionalFormatting>
  <conditionalFormatting sqref="G13:G19">
    <cfRule type="duplicateValues" dxfId="0" priority="5"/>
  </conditionalFormatting>
  <conditionalFormatting sqref="C3:C4 C1">
    <cfRule type="duplicateValues" dxfId="0" priority="12"/>
  </conditionalFormatting>
  <pageMargins left="0.7" right="0.7" top="0.75" bottom="0.75" header="0.3" footer="0.3"/>
  <pageSetup paperSize="9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5"/>
  <sheetViews>
    <sheetView zoomScale="60" zoomScaleNormal="60" topLeftCell="A4" workbookViewId="0">
      <selection activeCell="H21" sqref="H21"/>
    </sheetView>
  </sheetViews>
  <sheetFormatPr defaultColWidth="9" defaultRowHeight="14"/>
  <cols>
    <col min="1" max="1" width="9" style="112"/>
    <col min="2" max="2" width="44.4416666666667" style="113" customWidth="1"/>
    <col min="3" max="3" width="39.3333333333333" style="111" customWidth="1"/>
    <col min="4" max="4" width="45" style="111" customWidth="1"/>
    <col min="5" max="5" width="27.775" style="111" customWidth="1"/>
    <col min="6" max="6" width="16.8916666666667" style="111" customWidth="1"/>
    <col min="7" max="7" width="9" style="111"/>
    <col min="8" max="8" width="9" style="112"/>
    <col min="9" max="9" width="9" style="111"/>
    <col min="10" max="10" width="9" style="203"/>
    <col min="11" max="11" width="9" style="111"/>
    <col min="12" max="12" width="30.1083333333333" style="111" customWidth="1"/>
    <col min="13" max="13" width="34" style="113" customWidth="1"/>
  </cols>
  <sheetData>
    <row r="1" ht="71.5" spans="1:17">
      <c r="A1" s="114" t="s">
        <v>755</v>
      </c>
      <c r="B1" s="115" t="s">
        <v>756</v>
      </c>
      <c r="C1" s="116" t="s">
        <v>757</v>
      </c>
      <c r="D1" s="115" t="s">
        <v>758</v>
      </c>
      <c r="E1" s="115" t="s">
        <v>759</v>
      </c>
      <c r="F1" s="115" t="s">
        <v>760</v>
      </c>
      <c r="G1" s="115" t="s">
        <v>761</v>
      </c>
      <c r="H1" s="114" t="s">
        <v>762</v>
      </c>
      <c r="I1" s="117" t="s">
        <v>763</v>
      </c>
      <c r="J1" s="204" t="s">
        <v>764</v>
      </c>
      <c r="K1" s="117" t="s">
        <v>765</v>
      </c>
      <c r="L1" s="117" t="s">
        <v>766</v>
      </c>
      <c r="M1" s="119"/>
      <c r="N1" s="120"/>
      <c r="O1" s="120"/>
      <c r="P1" s="120"/>
      <c r="Q1" s="120"/>
    </row>
    <row r="2" ht="16.5" spans="1:17">
      <c r="A2" s="73" t="s">
        <v>767</v>
      </c>
      <c r="B2" s="81"/>
      <c r="C2" s="15" t="s">
        <v>12</v>
      </c>
      <c r="D2" s="14">
        <v>6608491524</v>
      </c>
      <c r="E2" s="15" t="s">
        <v>13</v>
      </c>
      <c r="F2" s="122"/>
      <c r="G2" s="205"/>
      <c r="H2" s="121"/>
      <c r="I2" s="177"/>
      <c r="J2" s="123"/>
      <c r="K2" s="177"/>
      <c r="L2" s="177"/>
      <c r="M2" s="178"/>
      <c r="N2" s="126"/>
      <c r="O2" s="126"/>
      <c r="P2" s="126"/>
      <c r="Q2" s="126"/>
    </row>
    <row r="3" ht="14.5" spans="1:17">
      <c r="A3" s="127"/>
      <c r="B3" s="128"/>
      <c r="C3" s="128"/>
      <c r="D3" s="128"/>
      <c r="E3" s="128"/>
      <c r="F3" s="128"/>
      <c r="G3" s="179"/>
      <c r="H3" s="127"/>
      <c r="I3" s="179"/>
      <c r="J3" s="128"/>
      <c r="K3" s="179"/>
      <c r="L3" s="179"/>
      <c r="M3" s="119"/>
      <c r="N3" s="120"/>
      <c r="O3" s="120"/>
      <c r="P3" s="120"/>
      <c r="Q3" s="120"/>
    </row>
    <row r="4" ht="57" spans="1:17">
      <c r="A4" s="130" t="s">
        <v>303</v>
      </c>
      <c r="B4" s="131" t="s">
        <v>304</v>
      </c>
      <c r="C4" s="131" t="s">
        <v>768</v>
      </c>
      <c r="D4" s="131" t="s">
        <v>306</v>
      </c>
      <c r="E4" s="131" t="s">
        <v>307</v>
      </c>
      <c r="F4" s="131" t="s">
        <v>776</v>
      </c>
      <c r="G4" s="230" t="s">
        <v>309</v>
      </c>
      <c r="H4" s="130" t="s">
        <v>310</v>
      </c>
      <c r="I4" s="115" t="s">
        <v>311</v>
      </c>
      <c r="J4" s="131" t="s">
        <v>312</v>
      </c>
      <c r="K4" s="115" t="s">
        <v>313</v>
      </c>
      <c r="L4" s="115" t="s">
        <v>314</v>
      </c>
      <c r="M4" s="115" t="s">
        <v>771</v>
      </c>
      <c r="N4" s="133" t="s">
        <v>772</v>
      </c>
      <c r="O4" s="133" t="s">
        <v>773</v>
      </c>
      <c r="P4" s="133" t="s">
        <v>774</v>
      </c>
      <c r="Q4" s="133" t="s">
        <v>775</v>
      </c>
    </row>
    <row r="5" s="108" customFormat="1" ht="19.95" customHeight="1" spans="1:17">
      <c r="A5" s="73">
        <v>1</v>
      </c>
      <c r="B5" s="162" t="s">
        <v>359</v>
      </c>
      <c r="C5" s="143" t="s">
        <v>98</v>
      </c>
      <c r="D5" s="14" t="s">
        <v>360</v>
      </c>
      <c r="E5" s="27" t="s">
        <v>321</v>
      </c>
      <c r="F5" s="231" t="s">
        <v>361</v>
      </c>
      <c r="G5" s="31"/>
      <c r="H5" s="31"/>
      <c r="I5" s="232"/>
      <c r="J5" s="31">
        <v>1</v>
      </c>
      <c r="K5" s="31" t="s">
        <v>323</v>
      </c>
      <c r="L5" s="31" t="s">
        <v>324</v>
      </c>
      <c r="M5" s="73" t="s">
        <v>325</v>
      </c>
      <c r="N5" s="154"/>
      <c r="O5" s="154"/>
      <c r="P5" s="154"/>
      <c r="Q5" s="154"/>
    </row>
    <row r="6" s="108" customFormat="1" ht="19.95" customHeight="1" spans="1:17">
      <c r="A6" s="73">
        <v>2</v>
      </c>
      <c r="B6" s="164"/>
      <c r="C6" s="143" t="s">
        <v>99</v>
      </c>
      <c r="D6" s="14" t="s">
        <v>362</v>
      </c>
      <c r="E6" s="27" t="s">
        <v>321</v>
      </c>
      <c r="F6" s="231" t="s">
        <v>363</v>
      </c>
      <c r="G6" s="31"/>
      <c r="H6" s="31"/>
      <c r="I6" s="232"/>
      <c r="J6" s="31">
        <v>2</v>
      </c>
      <c r="K6" s="31" t="s">
        <v>323</v>
      </c>
      <c r="L6" s="31" t="s">
        <v>324</v>
      </c>
      <c r="M6" s="73" t="s">
        <v>325</v>
      </c>
      <c r="N6" s="154"/>
      <c r="O6" s="154"/>
      <c r="P6" s="154"/>
      <c r="Q6" s="154"/>
    </row>
    <row r="7" s="108" customFormat="1" ht="19.95" customHeight="1" spans="1:17">
      <c r="A7" s="73">
        <v>3</v>
      </c>
      <c r="B7" s="164"/>
      <c r="C7" s="143" t="s">
        <v>75</v>
      </c>
      <c r="D7" s="14" t="s">
        <v>328</v>
      </c>
      <c r="E7" s="27" t="s">
        <v>321</v>
      </c>
      <c r="F7" s="231" t="s">
        <v>329</v>
      </c>
      <c r="G7" s="31"/>
      <c r="H7" s="31"/>
      <c r="I7" s="232"/>
      <c r="J7" s="31">
        <v>2</v>
      </c>
      <c r="K7" s="31" t="s">
        <v>323</v>
      </c>
      <c r="L7" s="31" t="s">
        <v>324</v>
      </c>
      <c r="M7" s="73" t="s">
        <v>325</v>
      </c>
      <c r="N7" s="154"/>
      <c r="O7" s="154"/>
      <c r="P7" s="154"/>
      <c r="Q7" s="154"/>
    </row>
    <row r="8" s="108" customFormat="1" ht="19.95" customHeight="1" spans="1:17">
      <c r="A8" s="73">
        <v>4</v>
      </c>
      <c r="B8" s="164"/>
      <c r="C8" s="143" t="s">
        <v>76</v>
      </c>
      <c r="D8" s="26" t="s">
        <v>331</v>
      </c>
      <c r="E8" s="27" t="s">
        <v>321</v>
      </c>
      <c r="F8" s="231" t="s">
        <v>332</v>
      </c>
      <c r="G8" s="31"/>
      <c r="H8" s="31"/>
      <c r="I8" s="232"/>
      <c r="J8" s="31">
        <v>2</v>
      </c>
      <c r="K8" s="31" t="s">
        <v>323</v>
      </c>
      <c r="L8" s="31" t="s">
        <v>324</v>
      </c>
      <c r="M8" s="73" t="s">
        <v>325</v>
      </c>
      <c r="N8" s="154"/>
      <c r="O8" s="154"/>
      <c r="P8" s="154"/>
      <c r="Q8" s="154"/>
    </row>
    <row r="9" s="108" customFormat="1" ht="19.95" customHeight="1" spans="1:17">
      <c r="A9" s="73">
        <v>5</v>
      </c>
      <c r="B9" s="164"/>
      <c r="C9" s="143" t="s">
        <v>100</v>
      </c>
      <c r="D9" s="14" t="s">
        <v>369</v>
      </c>
      <c r="E9" s="27" t="s">
        <v>321</v>
      </c>
      <c r="F9" s="231" t="s">
        <v>370</v>
      </c>
      <c r="G9" s="31"/>
      <c r="H9" s="31"/>
      <c r="I9" s="232"/>
      <c r="J9" s="31">
        <v>2</v>
      </c>
      <c r="K9" s="31" t="s">
        <v>323</v>
      </c>
      <c r="L9" s="31" t="s">
        <v>324</v>
      </c>
      <c r="M9" s="73" t="s">
        <v>325</v>
      </c>
      <c r="N9" s="154"/>
      <c r="O9" s="154"/>
      <c r="P9" s="154"/>
      <c r="Q9" s="154"/>
    </row>
    <row r="10" s="108" customFormat="1" ht="19.95" customHeight="1" spans="1:17">
      <c r="A10" s="73">
        <v>6</v>
      </c>
      <c r="B10" s="164"/>
      <c r="C10" s="143" t="s">
        <v>78</v>
      </c>
      <c r="D10" s="14" t="s">
        <v>371</v>
      </c>
      <c r="E10" s="27" t="s">
        <v>321</v>
      </c>
      <c r="F10" s="231" t="s">
        <v>336</v>
      </c>
      <c r="G10" s="31"/>
      <c r="H10" s="31"/>
      <c r="I10" s="232"/>
      <c r="J10" s="31">
        <v>2</v>
      </c>
      <c r="K10" s="31" t="s">
        <v>323</v>
      </c>
      <c r="L10" s="31" t="s">
        <v>324</v>
      </c>
      <c r="M10" s="73" t="s">
        <v>325</v>
      </c>
      <c r="N10" s="154"/>
      <c r="O10" s="154"/>
      <c r="P10" s="154"/>
      <c r="Q10" s="154"/>
    </row>
    <row r="11" s="108" customFormat="1" ht="19.95" customHeight="1" spans="1:17">
      <c r="A11" s="73">
        <v>7</v>
      </c>
      <c r="B11" s="164"/>
      <c r="C11" s="143" t="s">
        <v>79</v>
      </c>
      <c r="D11" s="14" t="s">
        <v>373</v>
      </c>
      <c r="E11" s="27" t="s">
        <v>321</v>
      </c>
      <c r="F11" s="231" t="s">
        <v>338</v>
      </c>
      <c r="G11" s="31"/>
      <c r="H11" s="31"/>
      <c r="I11" s="232"/>
      <c r="J11" s="31">
        <v>2</v>
      </c>
      <c r="K11" s="31" t="s">
        <v>323</v>
      </c>
      <c r="L11" s="31" t="s">
        <v>324</v>
      </c>
      <c r="M11" s="73" t="s">
        <v>325</v>
      </c>
      <c r="N11" s="154"/>
      <c r="O11" s="154"/>
      <c r="P11" s="154"/>
      <c r="Q11" s="154"/>
    </row>
    <row r="12" s="108" customFormat="1" ht="19.95" customHeight="1" spans="1:17">
      <c r="A12" s="73">
        <v>8</v>
      </c>
      <c r="B12" s="165"/>
      <c r="C12" s="143" t="s">
        <v>80</v>
      </c>
      <c r="D12" s="14" t="s">
        <v>375</v>
      </c>
      <c r="E12" s="27" t="s">
        <v>321</v>
      </c>
      <c r="F12" s="231" t="s">
        <v>340</v>
      </c>
      <c r="G12" s="31"/>
      <c r="H12" s="31"/>
      <c r="I12" s="232"/>
      <c r="J12" s="31">
        <v>2</v>
      </c>
      <c r="K12" s="31" t="s">
        <v>323</v>
      </c>
      <c r="L12" s="31" t="s">
        <v>324</v>
      </c>
      <c r="M12" s="73" t="s">
        <v>325</v>
      </c>
      <c r="N12" s="154"/>
      <c r="O12" s="154"/>
      <c r="P12" s="154"/>
      <c r="Q12" s="154"/>
    </row>
    <row r="13" s="108" customFormat="1" ht="19.8" customHeight="1" spans="1:17">
      <c r="A13" s="73">
        <v>9</v>
      </c>
      <c r="B13" s="199" t="s">
        <v>341</v>
      </c>
      <c r="C13" s="197" t="s">
        <v>81</v>
      </c>
      <c r="D13" s="73" t="s">
        <v>342</v>
      </c>
      <c r="E13" s="27" t="s">
        <v>321</v>
      </c>
      <c r="F13" s="137" t="s">
        <v>343</v>
      </c>
      <c r="G13" s="157"/>
      <c r="H13" s="197"/>
      <c r="I13" s="73"/>
      <c r="J13" s="73">
        <v>2</v>
      </c>
      <c r="K13" s="88" t="s">
        <v>323</v>
      </c>
      <c r="L13" s="27" t="s">
        <v>324</v>
      </c>
      <c r="M13" s="73" t="s">
        <v>325</v>
      </c>
      <c r="N13" s="198"/>
      <c r="O13" s="198"/>
      <c r="P13" s="198"/>
      <c r="Q13" s="198"/>
    </row>
    <row r="14" s="108" customFormat="1" ht="19.8" customHeight="1" spans="1:17">
      <c r="A14" s="73">
        <v>10</v>
      </c>
      <c r="B14" s="209"/>
      <c r="C14" s="197" t="s">
        <v>82</v>
      </c>
      <c r="D14" s="73" t="s">
        <v>345</v>
      </c>
      <c r="E14" s="27" t="s">
        <v>321</v>
      </c>
      <c r="F14" s="137" t="s">
        <v>346</v>
      </c>
      <c r="G14" s="157"/>
      <c r="H14" s="197"/>
      <c r="I14" s="73"/>
      <c r="J14" s="73">
        <v>1</v>
      </c>
      <c r="K14" s="88" t="s">
        <v>323</v>
      </c>
      <c r="L14" s="27" t="s">
        <v>324</v>
      </c>
      <c r="M14" s="73" t="s">
        <v>325</v>
      </c>
      <c r="N14" s="198"/>
      <c r="O14" s="198"/>
      <c r="P14" s="198"/>
      <c r="Q14" s="198"/>
    </row>
    <row r="15" s="108" customFormat="1" ht="19.8" customHeight="1" spans="1:17">
      <c r="A15" s="73">
        <v>11</v>
      </c>
      <c r="B15" s="209"/>
      <c r="C15" s="197" t="s">
        <v>83</v>
      </c>
      <c r="D15" s="73" t="s">
        <v>347</v>
      </c>
      <c r="E15" s="27" t="s">
        <v>321</v>
      </c>
      <c r="F15" s="137" t="s">
        <v>348</v>
      </c>
      <c r="G15" s="157"/>
      <c r="H15" s="197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98"/>
      <c r="O15" s="198"/>
      <c r="P15" s="198"/>
      <c r="Q15" s="198"/>
    </row>
    <row r="16" s="108" customFormat="1" ht="19.8" customHeight="1" spans="1:17">
      <c r="A16" s="73">
        <v>12</v>
      </c>
      <c r="B16" s="209"/>
      <c r="C16" s="197" t="s">
        <v>84</v>
      </c>
      <c r="D16" s="73" t="s">
        <v>349</v>
      </c>
      <c r="E16" s="27" t="s">
        <v>321</v>
      </c>
      <c r="F16" s="137" t="s">
        <v>350</v>
      </c>
      <c r="G16" s="157"/>
      <c r="H16" s="197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98"/>
      <c r="O16" s="198"/>
      <c r="P16" s="198"/>
      <c r="Q16" s="198"/>
    </row>
    <row r="17" s="108" customFormat="1" ht="19.8" customHeight="1" spans="1:17">
      <c r="A17" s="73">
        <v>13</v>
      </c>
      <c r="B17" s="209"/>
      <c r="C17" s="197" t="s">
        <v>85</v>
      </c>
      <c r="D17" s="73" t="s">
        <v>351</v>
      </c>
      <c r="E17" s="27" t="s">
        <v>321</v>
      </c>
      <c r="F17" s="137" t="s">
        <v>352</v>
      </c>
      <c r="G17" s="157"/>
      <c r="H17" s="197"/>
      <c r="I17" s="73"/>
      <c r="J17" s="73">
        <v>4</v>
      </c>
      <c r="K17" s="88" t="s">
        <v>323</v>
      </c>
      <c r="L17" s="27" t="s">
        <v>324</v>
      </c>
      <c r="M17" s="73" t="s">
        <v>325</v>
      </c>
      <c r="N17" s="198"/>
      <c r="O17" s="198"/>
      <c r="P17" s="198"/>
      <c r="Q17" s="198"/>
    </row>
    <row r="18" s="108" customFormat="1" ht="19.8" customHeight="1" spans="1:17">
      <c r="A18" s="73">
        <v>14</v>
      </c>
      <c r="B18" s="209"/>
      <c r="C18" s="197" t="s">
        <v>86</v>
      </c>
      <c r="D18" s="73" t="s">
        <v>355</v>
      </c>
      <c r="E18" s="27" t="s">
        <v>321</v>
      </c>
      <c r="F18" s="137" t="s">
        <v>356</v>
      </c>
      <c r="G18" s="157"/>
      <c r="H18" s="197"/>
      <c r="I18" s="73"/>
      <c r="J18" s="73">
        <v>2</v>
      </c>
      <c r="K18" s="88" t="s">
        <v>323</v>
      </c>
      <c r="L18" s="27" t="s">
        <v>324</v>
      </c>
      <c r="M18" s="73" t="s">
        <v>325</v>
      </c>
      <c r="N18" s="198"/>
      <c r="O18" s="198"/>
      <c r="P18" s="198"/>
      <c r="Q18" s="198"/>
    </row>
    <row r="19" s="108" customFormat="1" ht="19.8" customHeight="1" spans="1:17">
      <c r="A19" s="73">
        <v>15</v>
      </c>
      <c r="B19" s="209"/>
      <c r="C19" s="197" t="s">
        <v>87</v>
      </c>
      <c r="D19" s="73" t="s">
        <v>357</v>
      </c>
      <c r="E19" s="27" t="s">
        <v>321</v>
      </c>
      <c r="F19" s="137" t="s">
        <v>358</v>
      </c>
      <c r="G19" s="157"/>
      <c r="H19" s="197"/>
      <c r="I19" s="73"/>
      <c r="J19" s="73">
        <v>2</v>
      </c>
      <c r="K19" s="88" t="s">
        <v>323</v>
      </c>
      <c r="L19" s="27" t="s">
        <v>324</v>
      </c>
      <c r="M19" s="73" t="s">
        <v>325</v>
      </c>
      <c r="N19" s="198"/>
      <c r="O19" s="198"/>
      <c r="P19" s="198"/>
      <c r="Q19" s="198"/>
    </row>
    <row r="20" s="108" customFormat="1" ht="19.8" customHeight="1" spans="1:17">
      <c r="A20" s="73">
        <v>16</v>
      </c>
      <c r="B20" s="233"/>
      <c r="C20" s="197" t="s">
        <v>88</v>
      </c>
      <c r="D20" s="73" t="s">
        <v>618</v>
      </c>
      <c r="E20" s="200" t="s">
        <v>321</v>
      </c>
      <c r="F20" s="27" t="s">
        <v>619</v>
      </c>
      <c r="G20" s="157"/>
      <c r="H20" s="73"/>
      <c r="I20" s="73"/>
      <c r="J20" s="73">
        <v>2</v>
      </c>
      <c r="K20" s="88" t="s">
        <v>323</v>
      </c>
      <c r="L20" s="73" t="s">
        <v>620</v>
      </c>
      <c r="M20" s="40" t="s">
        <v>61</v>
      </c>
      <c r="N20" s="234"/>
      <c r="O20" s="234"/>
      <c r="P20" s="234"/>
      <c r="Q20" s="234"/>
    </row>
    <row r="21" s="108" customFormat="1" ht="19.95" customHeight="1" spans="1:17">
      <c r="A21" s="73">
        <v>17</v>
      </c>
      <c r="B21" s="145"/>
      <c r="C21" s="150" t="s">
        <v>89</v>
      </c>
      <c r="D21" s="149" t="s">
        <v>621</v>
      </c>
      <c r="E21" s="40" t="s">
        <v>321</v>
      </c>
      <c r="F21" s="137" t="s">
        <v>622</v>
      </c>
      <c r="G21" s="147"/>
      <c r="H21" s="105">
        <f>1317/1000</f>
        <v>1.317</v>
      </c>
      <c r="I21" s="73"/>
      <c r="J21" s="82">
        <v>1.41</v>
      </c>
      <c r="K21" s="235" t="s">
        <v>623</v>
      </c>
      <c r="L21" s="146" t="s">
        <v>624</v>
      </c>
      <c r="M21" s="236" t="s">
        <v>61</v>
      </c>
      <c r="N21" s="140"/>
      <c r="O21" s="140"/>
      <c r="P21" s="140"/>
      <c r="Q21" s="140"/>
    </row>
    <row r="22" ht="19.95" customHeight="1" spans="1:17">
      <c r="A22" s="73">
        <v>18</v>
      </c>
      <c r="B22" s="145"/>
      <c r="C22" s="144" t="s">
        <v>90</v>
      </c>
      <c r="D22" s="213" t="s">
        <v>625</v>
      </c>
      <c r="E22" s="136" t="s">
        <v>321</v>
      </c>
      <c r="F22" s="214" t="s">
        <v>626</v>
      </c>
      <c r="G22" s="237"/>
      <c r="H22" s="27"/>
      <c r="I22" s="27"/>
      <c r="J22" s="59">
        <v>0.97</v>
      </c>
      <c r="K22" s="238" t="s">
        <v>623</v>
      </c>
      <c r="L22" s="239" t="s">
        <v>627</v>
      </c>
      <c r="M22" s="236" t="s">
        <v>61</v>
      </c>
      <c r="N22" s="152"/>
      <c r="O22" s="152"/>
      <c r="P22" s="152"/>
      <c r="Q22" s="152"/>
    </row>
    <row r="23" s="108" customFormat="1" ht="19.95" customHeight="1" spans="1:17">
      <c r="A23" s="73">
        <v>19</v>
      </c>
      <c r="B23" s="216"/>
      <c r="C23" s="155" t="s">
        <v>91</v>
      </c>
      <c r="D23" s="155" t="s">
        <v>628</v>
      </c>
      <c r="E23" s="155" t="s">
        <v>321</v>
      </c>
      <c r="F23" s="155" t="s">
        <v>629</v>
      </c>
      <c r="G23" s="147"/>
      <c r="H23" s="69"/>
      <c r="I23" s="240"/>
      <c r="J23" s="69">
        <v>4.6</v>
      </c>
      <c r="K23" s="240" t="s">
        <v>623</v>
      </c>
      <c r="L23" s="174" t="s">
        <v>630</v>
      </c>
      <c r="M23" s="236" t="s">
        <v>61</v>
      </c>
      <c r="N23" s="140"/>
      <c r="O23" s="140"/>
      <c r="P23" s="140"/>
      <c r="Q23" s="140"/>
    </row>
    <row r="24" ht="16.5" spans="1:17">
      <c r="A24" s="73">
        <v>20</v>
      </c>
      <c r="B24" s="217"/>
      <c r="C24" s="218" t="s">
        <v>101</v>
      </c>
      <c r="D24" s="219" t="s">
        <v>631</v>
      </c>
      <c r="E24" s="15" t="s">
        <v>321</v>
      </c>
      <c r="F24" s="15" t="s">
        <v>645</v>
      </c>
      <c r="G24" s="241"/>
      <c r="H24" s="27"/>
      <c r="I24" s="241"/>
      <c r="J24" s="27">
        <v>1</v>
      </c>
      <c r="K24" s="237" t="s">
        <v>323</v>
      </c>
      <c r="L24" s="77" t="s">
        <v>633</v>
      </c>
      <c r="M24" s="220" t="s">
        <v>61</v>
      </c>
      <c r="N24" s="152"/>
      <c r="O24" s="152"/>
      <c r="P24" s="152"/>
      <c r="Q24" s="152"/>
    </row>
    <row r="25" s="108" customFormat="1" ht="19.95" customHeight="1" spans="1:17">
      <c r="A25" s="73">
        <v>21</v>
      </c>
      <c r="B25" s="216"/>
      <c r="C25" s="15" t="s">
        <v>93</v>
      </c>
      <c r="D25" s="15" t="s">
        <v>634</v>
      </c>
      <c r="E25" s="15" t="s">
        <v>321</v>
      </c>
      <c r="F25" s="15" t="s">
        <v>635</v>
      </c>
      <c r="G25" s="241"/>
      <c r="H25" s="27"/>
      <c r="I25" s="241"/>
      <c r="J25" s="27">
        <v>1</v>
      </c>
      <c r="K25" s="237" t="s">
        <v>323</v>
      </c>
      <c r="L25" s="158" t="s">
        <v>636</v>
      </c>
      <c r="M25" s="220" t="s">
        <v>61</v>
      </c>
      <c r="N25" s="140"/>
      <c r="O25" s="140"/>
      <c r="P25" s="140"/>
      <c r="Q25" s="140"/>
    </row>
    <row r="26" s="108" customFormat="1" ht="19.95" customHeight="1" spans="1:17">
      <c r="A26" s="73">
        <v>22</v>
      </c>
      <c r="B26" s="225"/>
      <c r="C26" s="80" t="s">
        <v>94</v>
      </c>
      <c r="D26" s="80" t="s">
        <v>637</v>
      </c>
      <c r="E26" s="80" t="s">
        <v>321</v>
      </c>
      <c r="F26" s="80" t="s">
        <v>638</v>
      </c>
      <c r="G26" s="79"/>
      <c r="H26" s="31"/>
      <c r="I26" s="79"/>
      <c r="J26" s="31">
        <v>2</v>
      </c>
      <c r="K26" s="31" t="s">
        <v>323</v>
      </c>
      <c r="L26" s="24" t="s">
        <v>571</v>
      </c>
      <c r="M26" s="42" t="s">
        <v>61</v>
      </c>
      <c r="N26" s="140"/>
      <c r="O26" s="140"/>
      <c r="P26" s="140"/>
      <c r="Q26" s="140"/>
    </row>
    <row r="27" s="108" customFormat="1" ht="19.95" customHeight="1" spans="1:17">
      <c r="A27" s="73">
        <v>23</v>
      </c>
      <c r="B27" s="225"/>
      <c r="C27" s="167" t="s">
        <v>95</v>
      </c>
      <c r="D27" s="167" t="s">
        <v>637</v>
      </c>
      <c r="E27" s="68" t="s">
        <v>321</v>
      </c>
      <c r="F27" s="80" t="s">
        <v>639</v>
      </c>
      <c r="G27" s="79"/>
      <c r="H27" s="31"/>
      <c r="I27" s="79"/>
      <c r="J27" s="31">
        <v>4</v>
      </c>
      <c r="K27" s="31" t="s">
        <v>323</v>
      </c>
      <c r="L27" s="24" t="s">
        <v>571</v>
      </c>
      <c r="M27" s="42" t="s">
        <v>61</v>
      </c>
      <c r="N27" s="154"/>
      <c r="O27" s="154"/>
      <c r="P27" s="154"/>
      <c r="Q27" s="154"/>
    </row>
    <row r="28" s="5" customFormat="1" ht="16.5" spans="1:17">
      <c r="A28" s="73">
        <v>24</v>
      </c>
      <c r="B28" s="136"/>
      <c r="C28" s="226" t="s">
        <v>96</v>
      </c>
      <c r="D28" s="226" t="s">
        <v>640</v>
      </c>
      <c r="E28" s="226" t="s">
        <v>321</v>
      </c>
      <c r="F28" s="221" t="s">
        <v>641</v>
      </c>
      <c r="G28" s="242"/>
      <c r="H28" s="168"/>
      <c r="I28" s="242"/>
      <c r="J28" s="169">
        <v>6</v>
      </c>
      <c r="K28" s="243" t="s">
        <v>323</v>
      </c>
      <c r="L28" s="71" t="s">
        <v>642</v>
      </c>
      <c r="M28" s="220" t="s">
        <v>61</v>
      </c>
      <c r="N28" s="244"/>
      <c r="O28" s="244"/>
      <c r="P28" s="244"/>
      <c r="Q28" s="244"/>
    </row>
    <row r="29" s="108" customFormat="1" ht="19.95" customHeight="1" spans="1:17">
      <c r="A29" s="73">
        <v>25</v>
      </c>
      <c r="B29" s="216"/>
      <c r="C29" s="227" t="s">
        <v>97</v>
      </c>
      <c r="D29" s="227" t="s">
        <v>643</v>
      </c>
      <c r="E29" s="227" t="s">
        <v>321</v>
      </c>
      <c r="F29" s="168">
        <v>70002326</v>
      </c>
      <c r="G29" s="242"/>
      <c r="H29" s="168"/>
      <c r="I29" s="242"/>
      <c r="J29" s="168">
        <v>1</v>
      </c>
      <c r="K29" s="243" t="s">
        <v>323</v>
      </c>
      <c r="L29" s="242" t="s">
        <v>644</v>
      </c>
      <c r="M29" s="236"/>
      <c r="N29" s="140"/>
      <c r="O29" s="140"/>
      <c r="P29" s="140"/>
      <c r="Q29" s="140"/>
    </row>
    <row r="43" s="111" customFormat="1" spans="1:17">
      <c r="A43" s="112"/>
      <c r="B43" s="113"/>
      <c r="H43" s="112"/>
      <c r="J43" s="203"/>
      <c r="M43" s="113"/>
      <c r="N43"/>
      <c r="O43"/>
      <c r="P43"/>
      <c r="Q43"/>
    </row>
    <row r="44" s="111" customFormat="1" spans="1:17">
      <c r="A44" s="112"/>
      <c r="B44" s="113"/>
      <c r="H44" s="112"/>
      <c r="J44" s="203"/>
      <c r="M44" s="113"/>
      <c r="N44"/>
      <c r="O44"/>
      <c r="P44"/>
      <c r="Q44"/>
    </row>
    <row r="61" s="111" customFormat="1" spans="1:17">
      <c r="A61" s="112"/>
      <c r="B61" s="113"/>
      <c r="H61" s="112"/>
      <c r="J61" s="203"/>
      <c r="M61" s="113"/>
      <c r="N61"/>
      <c r="O61"/>
      <c r="P61"/>
      <c r="Q61"/>
    </row>
    <row r="66" spans="1:17">
      <c r="G66" s="111" t="s">
        <v>777</v>
      </c>
    </row>
    <row r="67" spans="1:17">
      <c r="G67" s="111" t="s">
        <v>778</v>
      </c>
    </row>
    <row r="73" s="111" customFormat="1" spans="1:17">
      <c r="A73" s="112"/>
      <c r="B73" s="113"/>
      <c r="H73" s="112"/>
      <c r="J73" s="203"/>
      <c r="M73" s="113"/>
      <c r="N73"/>
      <c r="O73"/>
      <c r="P73"/>
      <c r="Q73"/>
    </row>
    <row r="77" ht="35" spans="1:17">
      <c r="C77" s="160"/>
      <c r="M77" s="160"/>
    </row>
    <row r="165" s="111" customFormat="1" spans="1:17">
      <c r="A165" s="112"/>
      <c r="B165" s="113"/>
      <c r="D165" s="91">
        <v>3</v>
      </c>
      <c r="H165" s="112"/>
      <c r="J165" s="203"/>
      <c r="M165" s="113"/>
      <c r="N165"/>
      <c r="O165"/>
      <c r="P165"/>
      <c r="Q165"/>
    </row>
  </sheetData>
  <mergeCells count="2">
    <mergeCell ref="B5:B12"/>
    <mergeCell ref="B13:B19"/>
  </mergeCells>
  <conditionalFormatting sqref="A2:B2">
    <cfRule type="duplicateValues" dxfId="0" priority="14"/>
  </conditionalFormatting>
  <conditionalFormatting sqref="C2">
    <cfRule type="duplicateValues" dxfId="0" priority="12"/>
  </conditionalFormatting>
  <conditionalFormatting sqref="E2">
    <cfRule type="duplicateValues" dxfId="0" priority="13"/>
  </conditionalFormatting>
  <conditionalFormatting sqref="B28">
    <cfRule type="duplicateValues" dxfId="0" priority="11"/>
  </conditionalFormatting>
  <conditionalFormatting sqref="C5:C12">
    <cfRule type="duplicateValues" dxfId="0" priority="4"/>
  </conditionalFormatting>
  <conditionalFormatting sqref="C13:C19">
    <cfRule type="duplicateValues" dxfId="0" priority="5"/>
  </conditionalFormatting>
  <conditionalFormatting sqref="D5:D12">
    <cfRule type="duplicateValues" dxfId="0" priority="1"/>
  </conditionalFormatting>
  <conditionalFormatting sqref="F5:F12">
    <cfRule type="duplicateValues" dxfId="0" priority="2"/>
  </conditionalFormatting>
  <conditionalFormatting sqref="C3:C4 C1">
    <cfRule type="duplicateValues" dxfId="0" priority="15"/>
  </conditionalFormatting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6"/>
  <sheetViews>
    <sheetView zoomScale="53" zoomScaleNormal="53" workbookViewId="0">
      <selection activeCell="H21" sqref="H21"/>
    </sheetView>
  </sheetViews>
  <sheetFormatPr defaultColWidth="9" defaultRowHeight="14"/>
  <cols>
    <col min="1" max="1" width="9" style="112"/>
    <col min="2" max="2" width="44.4416666666667" style="113" customWidth="1"/>
    <col min="3" max="3" width="39.3333333333333" style="111" customWidth="1"/>
    <col min="4" max="4" width="45" style="111" customWidth="1"/>
    <col min="5" max="5" width="27.775" style="111" customWidth="1"/>
    <col min="6" max="6" width="16.8916666666667" style="111" customWidth="1"/>
    <col min="7" max="9" width="9" style="111"/>
    <col min="10" max="10" width="9" style="203"/>
    <col min="11" max="11" width="9" style="111"/>
    <col min="12" max="12" width="30.1083333333333" style="111" customWidth="1"/>
    <col min="13" max="13" width="34" style="113" customWidth="1"/>
  </cols>
  <sheetData>
    <row r="1" ht="71.5" spans="1:17">
      <c r="A1" s="114" t="s">
        <v>755</v>
      </c>
      <c r="B1" s="115" t="s">
        <v>756</v>
      </c>
      <c r="C1" s="131" t="s">
        <v>757</v>
      </c>
      <c r="D1" s="131" t="s">
        <v>758</v>
      </c>
      <c r="E1" s="131" t="s">
        <v>759</v>
      </c>
      <c r="F1" s="115" t="s">
        <v>760</v>
      </c>
      <c r="G1" s="115" t="s">
        <v>761</v>
      </c>
      <c r="H1" s="115" t="s">
        <v>762</v>
      </c>
      <c r="I1" s="117" t="s">
        <v>763</v>
      </c>
      <c r="J1" s="204" t="s">
        <v>764</v>
      </c>
      <c r="K1" s="117" t="s">
        <v>765</v>
      </c>
      <c r="L1" s="117" t="s">
        <v>766</v>
      </c>
      <c r="M1" s="119"/>
      <c r="N1" s="120"/>
      <c r="O1" s="120"/>
      <c r="P1" s="120"/>
      <c r="Q1" s="120"/>
    </row>
    <row r="2" ht="16.5" spans="1:17">
      <c r="A2" s="73" t="s">
        <v>767</v>
      </c>
      <c r="B2" s="173"/>
      <c r="C2" s="15" t="s">
        <v>12</v>
      </c>
      <c r="D2" s="14">
        <v>6608442962</v>
      </c>
      <c r="E2" s="15" t="s">
        <v>13</v>
      </c>
      <c r="F2" s="175"/>
      <c r="G2" s="205"/>
      <c r="H2" s="176"/>
      <c r="I2" s="177"/>
      <c r="J2" s="123"/>
      <c r="K2" s="177"/>
      <c r="L2" s="177"/>
      <c r="M2" s="178"/>
      <c r="N2" s="126"/>
      <c r="O2" s="126"/>
      <c r="P2" s="126"/>
      <c r="Q2" s="126"/>
    </row>
    <row r="3" ht="14.5" spans="1:17">
      <c r="A3" s="127"/>
      <c r="B3" s="179"/>
      <c r="C3" s="180"/>
      <c r="D3" s="179"/>
      <c r="E3" s="179"/>
      <c r="F3" s="179"/>
      <c r="G3" s="179"/>
      <c r="H3" s="179"/>
      <c r="I3" s="179"/>
      <c r="J3" s="128"/>
      <c r="K3" s="179"/>
      <c r="L3" s="179"/>
      <c r="M3" s="119"/>
      <c r="N3" s="120"/>
      <c r="O3" s="120"/>
      <c r="P3" s="120"/>
      <c r="Q3" s="120"/>
    </row>
    <row r="4" ht="57" spans="1:17">
      <c r="A4" s="130" t="s">
        <v>303</v>
      </c>
      <c r="B4" s="131" t="s">
        <v>304</v>
      </c>
      <c r="C4" s="131" t="s">
        <v>768</v>
      </c>
      <c r="D4" s="131" t="s">
        <v>306</v>
      </c>
      <c r="E4" s="131" t="s">
        <v>307</v>
      </c>
      <c r="F4" s="131" t="s">
        <v>308</v>
      </c>
      <c r="G4" s="132" t="s">
        <v>309</v>
      </c>
      <c r="H4" s="132" t="s">
        <v>310</v>
      </c>
      <c r="I4" s="131" t="s">
        <v>311</v>
      </c>
      <c r="J4" s="131" t="s">
        <v>312</v>
      </c>
      <c r="K4" s="131" t="s">
        <v>313</v>
      </c>
      <c r="L4" s="131" t="s">
        <v>314</v>
      </c>
      <c r="M4" s="131" t="s">
        <v>771</v>
      </c>
      <c r="N4" s="206" t="s">
        <v>772</v>
      </c>
      <c r="O4" s="206" t="s">
        <v>773</v>
      </c>
      <c r="P4" s="206" t="s">
        <v>774</v>
      </c>
      <c r="Q4" s="206" t="s">
        <v>775</v>
      </c>
    </row>
    <row r="5" s="108" customFormat="1" ht="19.95" customHeight="1" spans="1:17">
      <c r="A5" s="73">
        <v>1</v>
      </c>
      <c r="B5" s="193" t="s">
        <v>319</v>
      </c>
      <c r="C5" s="207" t="s">
        <v>73</v>
      </c>
      <c r="D5" s="26" t="s">
        <v>320</v>
      </c>
      <c r="E5" s="27" t="s">
        <v>321</v>
      </c>
      <c r="F5" s="27" t="s">
        <v>322</v>
      </c>
      <c r="G5" s="27"/>
      <c r="H5" s="27"/>
      <c r="I5" s="208"/>
      <c r="J5" s="27">
        <v>1</v>
      </c>
      <c r="K5" s="27" t="s">
        <v>323</v>
      </c>
      <c r="L5" s="27" t="s">
        <v>324</v>
      </c>
      <c r="M5" s="73" t="s">
        <v>325</v>
      </c>
      <c r="N5" s="154"/>
      <c r="O5" s="154"/>
      <c r="P5" s="154"/>
      <c r="Q5" s="154"/>
    </row>
    <row r="6" s="108" customFormat="1" ht="19.95" customHeight="1" spans="1:17">
      <c r="A6" s="73">
        <v>2</v>
      </c>
      <c r="B6" s="195"/>
      <c r="C6" s="207" t="s">
        <v>74</v>
      </c>
      <c r="D6" s="26" t="s">
        <v>326</v>
      </c>
      <c r="E6" s="27" t="s">
        <v>321</v>
      </c>
      <c r="F6" s="27" t="s">
        <v>327</v>
      </c>
      <c r="G6" s="27"/>
      <c r="H6" s="27"/>
      <c r="I6" s="208"/>
      <c r="J6" s="27">
        <v>2</v>
      </c>
      <c r="K6" s="27" t="s">
        <v>323</v>
      </c>
      <c r="L6" s="27" t="s">
        <v>324</v>
      </c>
      <c r="M6" s="73" t="s">
        <v>325</v>
      </c>
      <c r="N6" s="154"/>
      <c r="O6" s="154"/>
      <c r="P6" s="154"/>
      <c r="Q6" s="154"/>
    </row>
    <row r="7" s="108" customFormat="1" ht="19.95" customHeight="1" spans="1:17">
      <c r="A7" s="73">
        <v>3</v>
      </c>
      <c r="B7" s="195"/>
      <c r="C7" s="207" t="s">
        <v>75</v>
      </c>
      <c r="D7" s="14" t="s">
        <v>328</v>
      </c>
      <c r="E7" s="27" t="s">
        <v>321</v>
      </c>
      <c r="F7" s="27" t="s">
        <v>329</v>
      </c>
      <c r="G7" s="27"/>
      <c r="H7" s="27"/>
      <c r="I7" s="208"/>
      <c r="J7" s="27">
        <v>2</v>
      </c>
      <c r="K7" s="27" t="s">
        <v>323</v>
      </c>
      <c r="L7" s="27" t="s">
        <v>324</v>
      </c>
      <c r="M7" s="73" t="s">
        <v>325</v>
      </c>
      <c r="N7" s="154"/>
      <c r="O7" s="154"/>
      <c r="P7" s="154"/>
      <c r="Q7" s="154"/>
    </row>
    <row r="8" s="108" customFormat="1" ht="19.95" customHeight="1" spans="1:17">
      <c r="A8" s="73">
        <v>4</v>
      </c>
      <c r="B8" s="195"/>
      <c r="C8" s="207" t="s">
        <v>76</v>
      </c>
      <c r="D8" s="45" t="s">
        <v>331</v>
      </c>
      <c r="E8" s="27" t="s">
        <v>321</v>
      </c>
      <c r="F8" s="27" t="s">
        <v>332</v>
      </c>
      <c r="G8" s="27"/>
      <c r="H8" s="27"/>
      <c r="I8" s="208"/>
      <c r="J8" s="27">
        <v>2</v>
      </c>
      <c r="K8" s="27" t="s">
        <v>323</v>
      </c>
      <c r="L8" s="27" t="s">
        <v>324</v>
      </c>
      <c r="M8" s="73" t="s">
        <v>325</v>
      </c>
      <c r="N8" s="154"/>
      <c r="O8" s="154"/>
      <c r="P8" s="154"/>
      <c r="Q8" s="154"/>
    </row>
    <row r="9" s="108" customFormat="1" ht="19.95" customHeight="1" spans="1:17">
      <c r="A9" s="73">
        <v>5</v>
      </c>
      <c r="B9" s="195"/>
      <c r="C9" s="207" t="s">
        <v>77</v>
      </c>
      <c r="D9" s="26" t="s">
        <v>333</v>
      </c>
      <c r="E9" s="27" t="s">
        <v>321</v>
      </c>
      <c r="F9" s="27" t="s">
        <v>334</v>
      </c>
      <c r="G9" s="27"/>
      <c r="H9" s="27"/>
      <c r="I9" s="208"/>
      <c r="J9" s="27">
        <v>2</v>
      </c>
      <c r="K9" s="27" t="s">
        <v>323</v>
      </c>
      <c r="L9" s="27" t="s">
        <v>324</v>
      </c>
      <c r="M9" s="73" t="s">
        <v>325</v>
      </c>
      <c r="N9" s="154"/>
      <c r="O9" s="154"/>
      <c r="P9" s="154"/>
      <c r="Q9" s="154"/>
    </row>
    <row r="10" s="108" customFormat="1" ht="19.95" customHeight="1" spans="1:17">
      <c r="A10" s="73">
        <v>6</v>
      </c>
      <c r="B10" s="195"/>
      <c r="C10" s="207" t="s">
        <v>78</v>
      </c>
      <c r="D10" s="26" t="s">
        <v>335</v>
      </c>
      <c r="E10" s="27" t="s">
        <v>321</v>
      </c>
      <c r="F10" s="27" t="s">
        <v>336</v>
      </c>
      <c r="G10" s="27"/>
      <c r="H10" s="27"/>
      <c r="I10" s="208"/>
      <c r="J10" s="27">
        <v>2</v>
      </c>
      <c r="K10" s="27" t="s">
        <v>323</v>
      </c>
      <c r="L10" s="27" t="s">
        <v>324</v>
      </c>
      <c r="M10" s="73" t="s">
        <v>325</v>
      </c>
      <c r="N10" s="154"/>
      <c r="O10" s="154"/>
      <c r="P10" s="154"/>
      <c r="Q10" s="154"/>
    </row>
    <row r="11" s="108" customFormat="1" ht="19.95" customHeight="1" spans="1:17">
      <c r="A11" s="73">
        <v>7</v>
      </c>
      <c r="B11" s="195"/>
      <c r="C11" s="207" t="s">
        <v>79</v>
      </c>
      <c r="D11" s="26" t="s">
        <v>337</v>
      </c>
      <c r="E11" s="27" t="s">
        <v>321</v>
      </c>
      <c r="F11" s="27" t="s">
        <v>338</v>
      </c>
      <c r="G11" s="27"/>
      <c r="H11" s="27"/>
      <c r="I11" s="208"/>
      <c r="J11" s="27">
        <v>2</v>
      </c>
      <c r="K11" s="27" t="s">
        <v>323</v>
      </c>
      <c r="L11" s="27" t="s">
        <v>324</v>
      </c>
      <c r="M11" s="73" t="s">
        <v>325</v>
      </c>
      <c r="N11" s="154"/>
      <c r="O11" s="154"/>
      <c r="P11" s="154"/>
      <c r="Q11" s="154"/>
    </row>
    <row r="12" s="108" customFormat="1" ht="19.95" customHeight="1" spans="1:17">
      <c r="A12" s="73">
        <v>8</v>
      </c>
      <c r="B12" s="196"/>
      <c r="C12" s="207" t="s">
        <v>80</v>
      </c>
      <c r="D12" s="26" t="s">
        <v>339</v>
      </c>
      <c r="E12" s="27" t="s">
        <v>321</v>
      </c>
      <c r="F12" s="27" t="s">
        <v>340</v>
      </c>
      <c r="G12" s="27"/>
      <c r="H12" s="27"/>
      <c r="I12" s="208"/>
      <c r="J12" s="27">
        <v>2</v>
      </c>
      <c r="K12" s="27" t="s">
        <v>323</v>
      </c>
      <c r="L12" s="27" t="s">
        <v>324</v>
      </c>
      <c r="M12" s="73" t="s">
        <v>325</v>
      </c>
      <c r="N12" s="154"/>
      <c r="O12" s="154"/>
      <c r="P12" s="154"/>
      <c r="Q12" s="154"/>
    </row>
    <row r="13" s="108" customFormat="1" ht="19.8" customHeight="1" spans="1:17">
      <c r="A13" s="73">
        <v>9</v>
      </c>
      <c r="B13" s="199" t="s">
        <v>341</v>
      </c>
      <c r="C13" s="197" t="s">
        <v>81</v>
      </c>
      <c r="D13" s="73" t="s">
        <v>342</v>
      </c>
      <c r="E13" s="27" t="s">
        <v>321</v>
      </c>
      <c r="F13" s="137" t="s">
        <v>343</v>
      </c>
      <c r="G13" s="157"/>
      <c r="H13" s="197"/>
      <c r="I13" s="73"/>
      <c r="J13" s="73">
        <v>2</v>
      </c>
      <c r="K13" s="88" t="s">
        <v>323</v>
      </c>
      <c r="L13" s="27" t="s">
        <v>324</v>
      </c>
      <c r="M13" s="73" t="s">
        <v>325</v>
      </c>
      <c r="N13" s="198"/>
      <c r="O13" s="198"/>
      <c r="P13" s="198"/>
      <c r="Q13" s="198"/>
    </row>
    <row r="14" s="108" customFormat="1" ht="19.8" customHeight="1" spans="1:17">
      <c r="A14" s="73">
        <v>10</v>
      </c>
      <c r="B14" s="209"/>
      <c r="C14" s="197" t="s">
        <v>82</v>
      </c>
      <c r="D14" s="73" t="s">
        <v>345</v>
      </c>
      <c r="E14" s="27" t="s">
        <v>321</v>
      </c>
      <c r="F14" s="137" t="s">
        <v>346</v>
      </c>
      <c r="G14" s="157"/>
      <c r="H14" s="197"/>
      <c r="I14" s="73"/>
      <c r="J14" s="73">
        <v>1</v>
      </c>
      <c r="K14" s="88" t="s">
        <v>323</v>
      </c>
      <c r="L14" s="27" t="s">
        <v>324</v>
      </c>
      <c r="M14" s="73" t="s">
        <v>325</v>
      </c>
      <c r="N14" s="198"/>
      <c r="O14" s="198"/>
      <c r="P14" s="198"/>
      <c r="Q14" s="198"/>
    </row>
    <row r="15" s="108" customFormat="1" ht="19.8" customHeight="1" spans="1:17">
      <c r="A15" s="73">
        <v>11</v>
      </c>
      <c r="B15" s="209"/>
      <c r="C15" s="197" t="s">
        <v>83</v>
      </c>
      <c r="D15" s="73" t="s">
        <v>347</v>
      </c>
      <c r="E15" s="27" t="s">
        <v>321</v>
      </c>
      <c r="F15" s="137" t="s">
        <v>348</v>
      </c>
      <c r="G15" s="157"/>
      <c r="H15" s="197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98"/>
      <c r="O15" s="198"/>
      <c r="P15" s="198"/>
      <c r="Q15" s="198"/>
    </row>
    <row r="16" s="108" customFormat="1" ht="19.8" customHeight="1" spans="1:17">
      <c r="A16" s="73">
        <v>12</v>
      </c>
      <c r="B16" s="209"/>
      <c r="C16" s="197" t="s">
        <v>84</v>
      </c>
      <c r="D16" s="73" t="s">
        <v>349</v>
      </c>
      <c r="E16" s="27" t="s">
        <v>321</v>
      </c>
      <c r="F16" s="137" t="s">
        <v>350</v>
      </c>
      <c r="G16" s="157"/>
      <c r="H16" s="197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98"/>
      <c r="O16" s="198"/>
      <c r="P16" s="198"/>
      <c r="Q16" s="198"/>
    </row>
    <row r="17" s="108" customFormat="1" ht="19.8" customHeight="1" spans="1:17">
      <c r="A17" s="73">
        <v>13</v>
      </c>
      <c r="B17" s="209"/>
      <c r="C17" s="197" t="s">
        <v>85</v>
      </c>
      <c r="D17" s="73" t="s">
        <v>351</v>
      </c>
      <c r="E17" s="27" t="s">
        <v>321</v>
      </c>
      <c r="F17" s="137" t="s">
        <v>352</v>
      </c>
      <c r="G17" s="157"/>
      <c r="H17" s="197"/>
      <c r="I17" s="73"/>
      <c r="J17" s="73">
        <v>4</v>
      </c>
      <c r="K17" s="88" t="s">
        <v>323</v>
      </c>
      <c r="L17" s="27" t="s">
        <v>324</v>
      </c>
      <c r="M17" s="73" t="s">
        <v>325</v>
      </c>
      <c r="N17" s="198"/>
      <c r="O17" s="198"/>
      <c r="P17" s="198"/>
      <c r="Q17" s="198"/>
    </row>
    <row r="18" s="108" customFormat="1" ht="19.8" customHeight="1" spans="1:17">
      <c r="A18" s="73">
        <v>14</v>
      </c>
      <c r="B18" s="209"/>
      <c r="C18" s="197" t="s">
        <v>86</v>
      </c>
      <c r="D18" s="73" t="s">
        <v>355</v>
      </c>
      <c r="E18" s="27" t="s">
        <v>321</v>
      </c>
      <c r="F18" s="137" t="s">
        <v>356</v>
      </c>
      <c r="G18" s="157"/>
      <c r="H18" s="197"/>
      <c r="I18" s="73"/>
      <c r="J18" s="73">
        <v>2</v>
      </c>
      <c r="K18" s="88" t="s">
        <v>323</v>
      </c>
      <c r="L18" s="27" t="s">
        <v>324</v>
      </c>
      <c r="M18" s="73" t="s">
        <v>325</v>
      </c>
      <c r="N18" s="198"/>
      <c r="O18" s="198"/>
      <c r="P18" s="198"/>
      <c r="Q18" s="198"/>
    </row>
    <row r="19" s="108" customFormat="1" ht="19.8" customHeight="1" spans="1:17">
      <c r="A19" s="73">
        <v>15</v>
      </c>
      <c r="B19" s="209"/>
      <c r="C19" s="197" t="s">
        <v>87</v>
      </c>
      <c r="D19" s="73" t="s">
        <v>357</v>
      </c>
      <c r="E19" s="27" t="s">
        <v>321</v>
      </c>
      <c r="F19" s="137" t="s">
        <v>358</v>
      </c>
      <c r="G19" s="157"/>
      <c r="H19" s="197"/>
      <c r="I19" s="73"/>
      <c r="J19" s="73">
        <v>2</v>
      </c>
      <c r="K19" s="88" t="s">
        <v>323</v>
      </c>
      <c r="L19" s="27" t="s">
        <v>324</v>
      </c>
      <c r="M19" s="73" t="s">
        <v>325</v>
      </c>
      <c r="N19" s="198"/>
      <c r="O19" s="198"/>
      <c r="P19" s="198"/>
      <c r="Q19" s="198"/>
    </row>
    <row r="20" s="108" customFormat="1" ht="19.8" customHeight="1" spans="1:17">
      <c r="A20" s="73">
        <v>16</v>
      </c>
      <c r="B20" s="210"/>
      <c r="C20" s="197" t="s">
        <v>88</v>
      </c>
      <c r="D20" s="73" t="s">
        <v>618</v>
      </c>
      <c r="E20" s="200" t="s">
        <v>321</v>
      </c>
      <c r="F20" s="27" t="s">
        <v>619</v>
      </c>
      <c r="G20" s="157"/>
      <c r="H20" s="73"/>
      <c r="I20" s="73"/>
      <c r="J20" s="73">
        <v>2</v>
      </c>
      <c r="K20" s="88" t="s">
        <v>323</v>
      </c>
      <c r="L20" s="73" t="s">
        <v>620</v>
      </c>
      <c r="M20" s="40" t="s">
        <v>61</v>
      </c>
      <c r="N20" s="211"/>
      <c r="O20" s="211"/>
      <c r="P20" s="211"/>
      <c r="Q20" s="211"/>
    </row>
    <row r="21" s="108" customFormat="1" ht="19.95" customHeight="1" spans="1:17">
      <c r="A21" s="73">
        <v>17</v>
      </c>
      <c r="B21" s="145"/>
      <c r="C21" s="150" t="s">
        <v>89</v>
      </c>
      <c r="D21" s="149" t="s">
        <v>621</v>
      </c>
      <c r="E21" s="40" t="s">
        <v>321</v>
      </c>
      <c r="F21" s="137" t="s">
        <v>622</v>
      </c>
      <c r="G21" s="147"/>
      <c r="H21" s="105">
        <f>1886/1000</f>
        <v>1.886</v>
      </c>
      <c r="I21" s="82"/>
      <c r="J21" s="82">
        <v>1.98</v>
      </c>
      <c r="K21" s="83" t="s">
        <v>623</v>
      </c>
      <c r="L21" s="146" t="s">
        <v>624</v>
      </c>
      <c r="M21" s="85" t="s">
        <v>61</v>
      </c>
      <c r="N21" s="212"/>
      <c r="O21" s="212"/>
      <c r="P21" s="212"/>
      <c r="Q21" s="212"/>
    </row>
    <row r="22" ht="19.95" customHeight="1" spans="1:17">
      <c r="A22" s="73">
        <v>18</v>
      </c>
      <c r="B22" s="145"/>
      <c r="C22" s="144" t="s">
        <v>90</v>
      </c>
      <c r="D22" s="213" t="s">
        <v>625</v>
      </c>
      <c r="E22" s="136" t="s">
        <v>321</v>
      </c>
      <c r="F22" s="214" t="s">
        <v>626</v>
      </c>
      <c r="G22" s="136"/>
      <c r="H22" s="136"/>
      <c r="I22" s="59"/>
      <c r="J22" s="59">
        <v>1.54</v>
      </c>
      <c r="K22" s="214" t="s">
        <v>623</v>
      </c>
      <c r="L22" s="151" t="s">
        <v>627</v>
      </c>
      <c r="M22" s="85" t="s">
        <v>61</v>
      </c>
      <c r="N22" s="215"/>
      <c r="O22" s="215"/>
      <c r="P22" s="215"/>
      <c r="Q22" s="215"/>
    </row>
    <row r="23" s="108" customFormat="1" ht="19.95" customHeight="1" spans="1:17">
      <c r="A23" s="73">
        <v>19</v>
      </c>
      <c r="B23" s="216"/>
      <c r="C23" s="155" t="s">
        <v>91</v>
      </c>
      <c r="D23" s="155" t="s">
        <v>628</v>
      </c>
      <c r="E23" s="155" t="s">
        <v>321</v>
      </c>
      <c r="F23" s="155" t="s">
        <v>629</v>
      </c>
      <c r="G23" s="147"/>
      <c r="H23" s="156"/>
      <c r="I23" s="156"/>
      <c r="J23" s="69">
        <v>4.6</v>
      </c>
      <c r="K23" s="156" t="s">
        <v>623</v>
      </c>
      <c r="L23" s="15" t="s">
        <v>630</v>
      </c>
      <c r="M23" s="85" t="s">
        <v>61</v>
      </c>
      <c r="N23" s="212"/>
      <c r="O23" s="212"/>
      <c r="P23" s="212"/>
      <c r="Q23" s="212"/>
    </row>
    <row r="24" ht="16.5" spans="1:17">
      <c r="A24" s="73">
        <v>20</v>
      </c>
      <c r="B24" s="217"/>
      <c r="C24" s="218" t="s">
        <v>92</v>
      </c>
      <c r="D24" s="219" t="s">
        <v>631</v>
      </c>
      <c r="E24" s="15" t="s">
        <v>321</v>
      </c>
      <c r="F24" s="15" t="s">
        <v>632</v>
      </c>
      <c r="G24" s="158"/>
      <c r="H24" s="136"/>
      <c r="I24" s="158"/>
      <c r="J24" s="27">
        <v>1</v>
      </c>
      <c r="K24" s="136" t="s">
        <v>323</v>
      </c>
      <c r="L24" s="77" t="s">
        <v>633</v>
      </c>
      <c r="M24" s="220" t="s">
        <v>61</v>
      </c>
      <c r="N24" s="215"/>
      <c r="O24" s="215"/>
      <c r="P24" s="215"/>
      <c r="Q24" s="215"/>
    </row>
    <row r="25" s="108" customFormat="1" ht="19.95" customHeight="1" spans="1:17">
      <c r="A25" s="73">
        <v>21</v>
      </c>
      <c r="B25" s="216"/>
      <c r="C25" s="15" t="s">
        <v>93</v>
      </c>
      <c r="D25" s="15" t="s">
        <v>634</v>
      </c>
      <c r="E25" s="15" t="s">
        <v>321</v>
      </c>
      <c r="F25" s="15" t="s">
        <v>635</v>
      </c>
      <c r="G25" s="158"/>
      <c r="H25" s="136"/>
      <c r="I25" s="158"/>
      <c r="J25" s="27">
        <v>1</v>
      </c>
      <c r="K25" s="136" t="s">
        <v>323</v>
      </c>
      <c r="L25" s="158" t="s">
        <v>636</v>
      </c>
      <c r="M25" s="220" t="s">
        <v>61</v>
      </c>
      <c r="N25" s="212"/>
      <c r="O25" s="212"/>
      <c r="P25" s="212"/>
      <c r="Q25" s="212"/>
    </row>
    <row r="26" s="108" customFormat="1" ht="19.95" customHeight="1" spans="1:17">
      <c r="A26" s="73">
        <v>22</v>
      </c>
      <c r="B26" s="216"/>
      <c r="C26" s="221" t="s">
        <v>102</v>
      </c>
      <c r="D26" s="221" t="s">
        <v>634</v>
      </c>
      <c r="E26" s="221" t="s">
        <v>321</v>
      </c>
      <c r="F26" s="221" t="s">
        <v>646</v>
      </c>
      <c r="G26" s="222"/>
      <c r="H26" s="138"/>
      <c r="I26" s="222"/>
      <c r="J26" s="31">
        <v>1</v>
      </c>
      <c r="K26" s="138" t="s">
        <v>323</v>
      </c>
      <c r="L26" s="158" t="s">
        <v>636</v>
      </c>
      <c r="M26" s="220" t="s">
        <v>61</v>
      </c>
      <c r="N26" s="212"/>
      <c r="O26" s="212"/>
      <c r="P26" s="212"/>
      <c r="Q26" s="212"/>
    </row>
    <row r="27" ht="16.5" spans="1:17">
      <c r="A27" s="73">
        <v>23</v>
      </c>
      <c r="B27" s="223" t="s">
        <v>647</v>
      </c>
      <c r="C27" s="80" t="s">
        <v>94</v>
      </c>
      <c r="D27" s="80" t="s">
        <v>637</v>
      </c>
      <c r="E27" s="80" t="s">
        <v>321</v>
      </c>
      <c r="F27" s="80" t="s">
        <v>638</v>
      </c>
      <c r="G27" s="80"/>
      <c r="H27" s="80"/>
      <c r="I27" s="80"/>
      <c r="J27" s="150">
        <v>4</v>
      </c>
      <c r="K27" s="80" t="s">
        <v>323</v>
      </c>
      <c r="L27" s="80" t="s">
        <v>571</v>
      </c>
      <c r="M27" s="42" t="s">
        <v>61</v>
      </c>
      <c r="N27" s="224"/>
      <c r="O27" s="224"/>
      <c r="P27" s="224"/>
      <c r="Q27" s="224"/>
    </row>
    <row r="28" s="108" customFormat="1" ht="19.95" customHeight="1" spans="1:17">
      <c r="A28" s="73">
        <v>24</v>
      </c>
      <c r="B28" s="225"/>
      <c r="C28" s="167" t="s">
        <v>95</v>
      </c>
      <c r="D28" s="167" t="s">
        <v>637</v>
      </c>
      <c r="E28" s="68" t="s">
        <v>321</v>
      </c>
      <c r="F28" s="80" t="s">
        <v>639</v>
      </c>
      <c r="G28" s="79"/>
      <c r="H28" s="31"/>
      <c r="I28" s="79"/>
      <c r="J28" s="31">
        <v>4</v>
      </c>
      <c r="K28" s="31" t="s">
        <v>323</v>
      </c>
      <c r="L28" s="24" t="s">
        <v>571</v>
      </c>
      <c r="M28" s="42" t="s">
        <v>61</v>
      </c>
      <c r="N28" s="154"/>
      <c r="O28" s="154"/>
      <c r="P28" s="154"/>
      <c r="Q28" s="154"/>
    </row>
    <row r="29" s="5" customFormat="1" ht="16.5" spans="1:17">
      <c r="A29" s="73">
        <v>25</v>
      </c>
      <c r="B29" s="136"/>
      <c r="C29" s="226" t="s">
        <v>96</v>
      </c>
      <c r="D29" s="226" t="s">
        <v>640</v>
      </c>
      <c r="E29" s="226" t="s">
        <v>321</v>
      </c>
      <c r="F29" s="221" t="s">
        <v>641</v>
      </c>
      <c r="G29" s="227"/>
      <c r="H29" s="227"/>
      <c r="I29" s="227"/>
      <c r="J29" s="169">
        <v>8</v>
      </c>
      <c r="K29" s="228" t="s">
        <v>323</v>
      </c>
      <c r="L29" s="71" t="s">
        <v>642</v>
      </c>
      <c r="M29" s="220" t="s">
        <v>61</v>
      </c>
      <c r="N29" s="229"/>
      <c r="O29" s="229"/>
      <c r="P29" s="229"/>
      <c r="Q29" s="229"/>
    </row>
    <row r="30" s="108" customFormat="1" ht="19.95" customHeight="1" spans="1:17">
      <c r="A30" s="73">
        <v>26</v>
      </c>
      <c r="B30" s="216"/>
      <c r="C30" s="227" t="s">
        <v>97</v>
      </c>
      <c r="D30" s="227" t="s">
        <v>643</v>
      </c>
      <c r="E30" s="227" t="s">
        <v>321</v>
      </c>
      <c r="F30" s="168">
        <v>70002326</v>
      </c>
      <c r="G30" s="227"/>
      <c r="H30" s="227"/>
      <c r="I30" s="227"/>
      <c r="J30" s="168">
        <v>1</v>
      </c>
      <c r="K30" s="228" t="s">
        <v>323</v>
      </c>
      <c r="L30" s="227" t="s">
        <v>644</v>
      </c>
      <c r="M30" s="85"/>
      <c r="N30" s="212"/>
      <c r="O30" s="212"/>
      <c r="P30" s="212"/>
      <c r="Q30" s="212"/>
    </row>
    <row r="44" s="111" customFormat="1" spans="1:17">
      <c r="A44" s="112"/>
      <c r="B44" s="113"/>
      <c r="J44" s="203"/>
      <c r="M44" s="113"/>
      <c r="N44"/>
      <c r="O44"/>
      <c r="P44"/>
      <c r="Q44"/>
    </row>
    <row r="45" s="111" customFormat="1" spans="1:17">
      <c r="A45" s="112"/>
      <c r="B45" s="113"/>
      <c r="J45" s="203"/>
      <c r="M45" s="113"/>
      <c r="N45"/>
      <c r="O45"/>
      <c r="P45"/>
      <c r="Q45"/>
    </row>
    <row r="62" s="111" customFormat="1" spans="1:17">
      <c r="A62" s="112"/>
      <c r="B62" s="113"/>
      <c r="J62" s="203"/>
      <c r="M62" s="113"/>
      <c r="N62"/>
      <c r="O62"/>
      <c r="P62"/>
      <c r="Q62"/>
    </row>
    <row r="74" s="111" customFormat="1" spans="1:17">
      <c r="A74" s="112"/>
      <c r="B74" s="113"/>
      <c r="J74" s="203"/>
      <c r="M74" s="113"/>
      <c r="N74"/>
      <c r="O74"/>
      <c r="P74"/>
      <c r="Q74"/>
    </row>
    <row r="78" ht="35" spans="1:17">
      <c r="C78" s="160"/>
      <c r="M78" s="160"/>
    </row>
    <row r="166" s="111" customFormat="1" spans="1:17">
      <c r="A166" s="112"/>
      <c r="B166" s="113"/>
      <c r="D166" s="91">
        <v>3</v>
      </c>
      <c r="J166" s="203"/>
      <c r="M166" s="113"/>
      <c r="N166"/>
      <c r="O166"/>
      <c r="P166"/>
      <c r="Q166"/>
    </row>
  </sheetData>
  <mergeCells count="2">
    <mergeCell ref="B5:B12"/>
    <mergeCell ref="B13:B19"/>
  </mergeCells>
  <conditionalFormatting sqref="A2:B2">
    <cfRule type="duplicateValues" dxfId="0" priority="11"/>
  </conditionalFormatting>
  <conditionalFormatting sqref="C2">
    <cfRule type="duplicateValues" dxfId="0" priority="9"/>
  </conditionalFormatting>
  <conditionalFormatting sqref="E2">
    <cfRule type="duplicateValues" dxfId="0" priority="10"/>
  </conditionalFormatting>
  <conditionalFormatting sqref="B29">
    <cfRule type="duplicateValues" dxfId="0" priority="8"/>
  </conditionalFormatting>
  <conditionalFormatting sqref="C5:C12">
    <cfRule type="duplicateValues" dxfId="0" priority="4"/>
  </conditionalFormatting>
  <conditionalFormatting sqref="C13:C19">
    <cfRule type="duplicateValues" dxfId="0" priority="5"/>
  </conditionalFormatting>
  <conditionalFormatting sqref="D5:D12">
    <cfRule type="duplicateValues" dxfId="0" priority="1"/>
  </conditionalFormatting>
  <conditionalFormatting sqref="F5:F12">
    <cfRule type="duplicateValues" dxfId="0" priority="2"/>
  </conditionalFormatting>
  <conditionalFormatting sqref="C3:C4 C1">
    <cfRule type="duplicateValues" dxfId="0" priority="12"/>
  </conditionalFormatting>
  <pageMargins left="0.7" right="0.7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9"/>
  <sheetViews>
    <sheetView zoomScale="53" zoomScaleNormal="53" workbookViewId="0">
      <selection activeCell="H24" sqref="H24"/>
    </sheetView>
  </sheetViews>
  <sheetFormatPr defaultColWidth="9" defaultRowHeight="14"/>
  <cols>
    <col min="1" max="1" width="9" style="112"/>
    <col min="2" max="2" width="44.4416666666667" style="190" customWidth="1"/>
    <col min="3" max="3" width="39.3333333333333" style="112" customWidth="1"/>
    <col min="4" max="4" width="45" style="112" customWidth="1"/>
    <col min="5" max="5" width="27.775" style="112" customWidth="1"/>
    <col min="6" max="6" width="16.8916666666667" style="112" customWidth="1"/>
    <col min="7" max="7" width="10" style="112" customWidth="1"/>
    <col min="8" max="11" width="9" style="112"/>
    <col min="12" max="12" width="30.1083333333333" style="112" customWidth="1"/>
    <col min="13" max="13" width="34" style="190" customWidth="1"/>
    <col min="14" max="16384" width="9" style="98"/>
  </cols>
  <sheetData>
    <row r="1" ht="71.5" spans="1:17">
      <c r="A1" s="114" t="s">
        <v>755</v>
      </c>
      <c r="B1" s="114" t="s">
        <v>756</v>
      </c>
      <c r="C1" s="114" t="s">
        <v>757</v>
      </c>
      <c r="D1" s="114" t="s">
        <v>758</v>
      </c>
      <c r="E1" s="114" t="s">
        <v>759</v>
      </c>
      <c r="F1" s="114" t="s">
        <v>760</v>
      </c>
      <c r="G1" s="114" t="s">
        <v>761</v>
      </c>
      <c r="H1" s="114" t="s">
        <v>762</v>
      </c>
      <c r="I1" s="118" t="s">
        <v>763</v>
      </c>
      <c r="J1" s="118" t="s">
        <v>764</v>
      </c>
      <c r="K1" s="118" t="s">
        <v>765</v>
      </c>
      <c r="L1" s="118" t="s">
        <v>766</v>
      </c>
      <c r="M1" s="191"/>
      <c r="N1" s="192"/>
      <c r="O1" s="192"/>
      <c r="P1" s="192"/>
      <c r="Q1" s="192"/>
    </row>
    <row r="2" ht="16.5" spans="1:17">
      <c r="A2" s="73" t="s">
        <v>767</v>
      </c>
      <c r="B2" s="73"/>
      <c r="C2" s="14" t="s">
        <v>12</v>
      </c>
      <c r="D2" s="14">
        <v>6608544875</v>
      </c>
      <c r="E2" s="14" t="s">
        <v>26</v>
      </c>
      <c r="F2" s="121"/>
      <c r="G2" s="121"/>
      <c r="H2" s="121"/>
      <c r="I2" s="124"/>
      <c r="J2" s="124"/>
      <c r="K2" s="124"/>
      <c r="L2" s="124"/>
      <c r="M2" s="166"/>
      <c r="N2" s="184"/>
      <c r="O2" s="184"/>
      <c r="P2" s="184"/>
      <c r="Q2" s="184"/>
    </row>
    <row r="3" ht="14.5" spans="1:17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91"/>
      <c r="N3" s="192"/>
      <c r="O3" s="192"/>
      <c r="P3" s="192"/>
      <c r="Q3" s="192"/>
    </row>
    <row r="4" ht="57" spans="1:17">
      <c r="A4" s="130" t="s">
        <v>303</v>
      </c>
      <c r="B4" s="114" t="s">
        <v>779</v>
      </c>
      <c r="C4" s="114" t="s">
        <v>768</v>
      </c>
      <c r="D4" s="114" t="s">
        <v>769</v>
      </c>
      <c r="E4" s="114" t="s">
        <v>780</v>
      </c>
      <c r="F4" s="114" t="s">
        <v>308</v>
      </c>
      <c r="G4" s="130" t="s">
        <v>309</v>
      </c>
      <c r="H4" s="130" t="s">
        <v>310</v>
      </c>
      <c r="I4" s="114" t="s">
        <v>311</v>
      </c>
      <c r="J4" s="114" t="s">
        <v>312</v>
      </c>
      <c r="K4" s="114" t="s">
        <v>313</v>
      </c>
      <c r="L4" s="114" t="s">
        <v>314</v>
      </c>
      <c r="M4" s="114" t="s">
        <v>771</v>
      </c>
      <c r="N4" s="161" t="s">
        <v>772</v>
      </c>
      <c r="O4" s="161" t="s">
        <v>773</v>
      </c>
      <c r="P4" s="161" t="s">
        <v>774</v>
      </c>
      <c r="Q4" s="161" t="s">
        <v>775</v>
      </c>
    </row>
    <row r="5" s="109" customFormat="1" ht="19.95" customHeight="1" spans="1:17">
      <c r="A5" s="73">
        <v>1</v>
      </c>
      <c r="B5" s="193" t="s">
        <v>377</v>
      </c>
      <c r="C5" s="143" t="s">
        <v>73</v>
      </c>
      <c r="D5" s="14" t="s">
        <v>320</v>
      </c>
      <c r="E5" s="27" t="s">
        <v>321</v>
      </c>
      <c r="F5" s="27" t="s">
        <v>322</v>
      </c>
      <c r="G5" s="27"/>
      <c r="H5" s="27"/>
      <c r="I5" s="194"/>
      <c r="J5" s="27">
        <v>1</v>
      </c>
      <c r="K5" s="27" t="s">
        <v>323</v>
      </c>
      <c r="L5" s="27" t="s">
        <v>324</v>
      </c>
      <c r="M5" s="73" t="s">
        <v>325</v>
      </c>
      <c r="N5" s="154"/>
      <c r="O5" s="154"/>
      <c r="P5" s="154"/>
      <c r="Q5" s="154"/>
    </row>
    <row r="6" s="109" customFormat="1" ht="19.95" customHeight="1" spans="1:17">
      <c r="A6" s="73">
        <v>2</v>
      </c>
      <c r="B6" s="195"/>
      <c r="C6" s="143" t="s">
        <v>74</v>
      </c>
      <c r="D6" s="14" t="s">
        <v>326</v>
      </c>
      <c r="E6" s="27" t="s">
        <v>321</v>
      </c>
      <c r="F6" s="27" t="s">
        <v>327</v>
      </c>
      <c r="G6" s="27"/>
      <c r="H6" s="27"/>
      <c r="I6" s="194"/>
      <c r="J6" s="27">
        <v>2</v>
      </c>
      <c r="K6" s="27" t="s">
        <v>323</v>
      </c>
      <c r="L6" s="27" t="s">
        <v>324</v>
      </c>
      <c r="M6" s="73" t="s">
        <v>325</v>
      </c>
      <c r="N6" s="154"/>
      <c r="O6" s="154"/>
      <c r="P6" s="154"/>
      <c r="Q6" s="154"/>
    </row>
    <row r="7" s="109" customFormat="1" ht="19.95" customHeight="1" spans="1:17">
      <c r="A7" s="73">
        <v>3</v>
      </c>
      <c r="B7" s="195"/>
      <c r="C7" s="143" t="s">
        <v>75</v>
      </c>
      <c r="D7" s="14" t="s">
        <v>328</v>
      </c>
      <c r="E7" s="27" t="s">
        <v>321</v>
      </c>
      <c r="F7" s="27" t="s">
        <v>329</v>
      </c>
      <c r="G7" s="27"/>
      <c r="H7" s="27"/>
      <c r="I7" s="194"/>
      <c r="J7" s="27">
        <v>2</v>
      </c>
      <c r="K7" s="27" t="s">
        <v>323</v>
      </c>
      <c r="L7" s="27" t="s">
        <v>324</v>
      </c>
      <c r="M7" s="73" t="s">
        <v>325</v>
      </c>
      <c r="N7" s="154"/>
      <c r="O7" s="154"/>
      <c r="P7" s="154"/>
      <c r="Q7" s="154"/>
    </row>
    <row r="8" s="109" customFormat="1" ht="19.95" customHeight="1" spans="1:17">
      <c r="A8" s="73">
        <v>4</v>
      </c>
      <c r="B8" s="195"/>
      <c r="C8" s="143" t="s">
        <v>103</v>
      </c>
      <c r="D8" s="14" t="s">
        <v>331</v>
      </c>
      <c r="E8" s="27" t="s">
        <v>321</v>
      </c>
      <c r="F8" s="27" t="s">
        <v>378</v>
      </c>
      <c r="G8" s="27"/>
      <c r="H8" s="27"/>
      <c r="I8" s="194"/>
      <c r="J8" s="27">
        <v>2</v>
      </c>
      <c r="K8" s="27" t="s">
        <v>323</v>
      </c>
      <c r="L8" s="27" t="s">
        <v>324</v>
      </c>
      <c r="M8" s="73" t="s">
        <v>325</v>
      </c>
      <c r="N8" s="154"/>
      <c r="O8" s="154"/>
      <c r="P8" s="154"/>
      <c r="Q8" s="154"/>
    </row>
    <row r="9" s="109" customFormat="1" ht="19.95" customHeight="1" spans="1:17">
      <c r="A9" s="73">
        <v>5</v>
      </c>
      <c r="B9" s="195"/>
      <c r="C9" s="143" t="s">
        <v>104</v>
      </c>
      <c r="D9" s="14" t="s">
        <v>333</v>
      </c>
      <c r="E9" s="27" t="s">
        <v>321</v>
      </c>
      <c r="F9" s="27" t="s">
        <v>379</v>
      </c>
      <c r="G9" s="27"/>
      <c r="H9" s="27"/>
      <c r="I9" s="194"/>
      <c r="J9" s="27">
        <v>2</v>
      </c>
      <c r="K9" s="27" t="s">
        <v>323</v>
      </c>
      <c r="L9" s="27" t="s">
        <v>324</v>
      </c>
      <c r="M9" s="73" t="s">
        <v>325</v>
      </c>
      <c r="N9" s="154"/>
      <c r="O9" s="154"/>
      <c r="P9" s="154"/>
      <c r="Q9" s="154"/>
    </row>
    <row r="10" s="109" customFormat="1" ht="19.95" customHeight="1" spans="1:17">
      <c r="A10" s="73">
        <v>6</v>
      </c>
      <c r="B10" s="195"/>
      <c r="C10" s="143" t="s">
        <v>105</v>
      </c>
      <c r="D10" s="14" t="s">
        <v>335</v>
      </c>
      <c r="E10" s="27" t="s">
        <v>321</v>
      </c>
      <c r="F10" s="27" t="s">
        <v>380</v>
      </c>
      <c r="G10" s="27"/>
      <c r="H10" s="27"/>
      <c r="I10" s="194"/>
      <c r="J10" s="27">
        <v>2</v>
      </c>
      <c r="K10" s="27" t="s">
        <v>323</v>
      </c>
      <c r="L10" s="27" t="s">
        <v>324</v>
      </c>
      <c r="M10" s="73" t="s">
        <v>325</v>
      </c>
      <c r="N10" s="154"/>
      <c r="O10" s="154"/>
      <c r="P10" s="154"/>
      <c r="Q10" s="154"/>
    </row>
    <row r="11" s="109" customFormat="1" ht="19.95" customHeight="1" spans="1:17">
      <c r="A11" s="73">
        <v>7</v>
      </c>
      <c r="B11" s="195"/>
      <c r="C11" s="143" t="s">
        <v>106</v>
      </c>
      <c r="D11" s="14" t="s">
        <v>337</v>
      </c>
      <c r="E11" s="27" t="s">
        <v>321</v>
      </c>
      <c r="F11" s="27" t="s">
        <v>381</v>
      </c>
      <c r="G11" s="27"/>
      <c r="H11" s="27"/>
      <c r="I11" s="194"/>
      <c r="J11" s="27">
        <v>2</v>
      </c>
      <c r="K11" s="27" t="s">
        <v>323</v>
      </c>
      <c r="L11" s="27" t="s">
        <v>324</v>
      </c>
      <c r="M11" s="73" t="s">
        <v>325</v>
      </c>
      <c r="N11" s="154"/>
      <c r="O11" s="154"/>
      <c r="P11" s="154"/>
      <c r="Q11" s="154"/>
    </row>
    <row r="12" s="109" customFormat="1" ht="19.95" customHeight="1" spans="1:17">
      <c r="A12" s="73">
        <v>8</v>
      </c>
      <c r="B12" s="196"/>
      <c r="C12" s="143" t="s">
        <v>107</v>
      </c>
      <c r="D12" s="14" t="s">
        <v>339</v>
      </c>
      <c r="E12" s="27" t="s">
        <v>321</v>
      </c>
      <c r="F12" s="27" t="s">
        <v>382</v>
      </c>
      <c r="G12" s="27"/>
      <c r="H12" s="27"/>
      <c r="I12" s="194"/>
      <c r="J12" s="27">
        <v>2</v>
      </c>
      <c r="K12" s="27" t="s">
        <v>323</v>
      </c>
      <c r="L12" s="27" t="s">
        <v>324</v>
      </c>
      <c r="M12" s="73" t="s">
        <v>325</v>
      </c>
      <c r="N12" s="154"/>
      <c r="O12" s="154"/>
      <c r="P12" s="154"/>
      <c r="Q12" s="154"/>
    </row>
    <row r="13" s="108" customFormat="1" ht="19.8" customHeight="1" spans="1:17">
      <c r="A13" s="73">
        <v>9</v>
      </c>
      <c r="B13" s="25" t="s">
        <v>383</v>
      </c>
      <c r="C13" s="40" t="s">
        <v>108</v>
      </c>
      <c r="D13" s="40" t="s">
        <v>383</v>
      </c>
      <c r="E13" s="27" t="s">
        <v>321</v>
      </c>
      <c r="F13" s="26" t="s">
        <v>384</v>
      </c>
      <c r="G13" s="157"/>
      <c r="H13" s="197"/>
      <c r="I13" s="73"/>
      <c r="J13" s="73">
        <v>2</v>
      </c>
      <c r="K13" s="88" t="s">
        <v>323</v>
      </c>
      <c r="L13" s="27" t="s">
        <v>385</v>
      </c>
      <c r="M13" s="40" t="s">
        <v>61</v>
      </c>
      <c r="N13" s="198"/>
      <c r="O13" s="198"/>
      <c r="P13" s="198"/>
      <c r="Q13" s="198"/>
    </row>
    <row r="14" s="108" customFormat="1" ht="19.8" customHeight="1" spans="1:17">
      <c r="A14" s="73">
        <v>10</v>
      </c>
      <c r="B14" s="25" t="s">
        <v>387</v>
      </c>
      <c r="C14" s="40" t="s">
        <v>109</v>
      </c>
      <c r="D14" s="40" t="s">
        <v>388</v>
      </c>
      <c r="E14" s="27" t="s">
        <v>321</v>
      </c>
      <c r="F14" s="137" t="s">
        <v>389</v>
      </c>
      <c r="G14" s="157"/>
      <c r="H14" s="197"/>
      <c r="I14" s="73"/>
      <c r="J14" s="73">
        <v>2</v>
      </c>
      <c r="K14" s="88" t="s">
        <v>323</v>
      </c>
      <c r="L14" s="27" t="s">
        <v>324</v>
      </c>
      <c r="M14" s="73" t="s">
        <v>325</v>
      </c>
      <c r="N14" s="154"/>
      <c r="O14" s="154"/>
      <c r="P14" s="154"/>
      <c r="Q14" s="154"/>
    </row>
    <row r="15" s="108" customFormat="1" ht="19.8" customHeight="1" spans="1:17">
      <c r="A15" s="73">
        <v>11</v>
      </c>
      <c r="B15" s="25"/>
      <c r="C15" s="40" t="s">
        <v>110</v>
      </c>
      <c r="D15" s="40" t="s">
        <v>390</v>
      </c>
      <c r="E15" s="27" t="s">
        <v>321</v>
      </c>
      <c r="F15" s="27" t="s">
        <v>391</v>
      </c>
      <c r="G15" s="157"/>
      <c r="H15" s="197"/>
      <c r="I15" s="73"/>
      <c r="J15" s="73">
        <v>2</v>
      </c>
      <c r="K15" s="88" t="s">
        <v>323</v>
      </c>
      <c r="L15" s="27" t="s">
        <v>324</v>
      </c>
      <c r="M15" s="73" t="s">
        <v>325</v>
      </c>
      <c r="N15" s="154"/>
      <c r="O15" s="154"/>
      <c r="P15" s="154"/>
      <c r="Q15" s="154"/>
    </row>
    <row r="16" s="108" customFormat="1" ht="19.8" customHeight="1" spans="1:17">
      <c r="A16" s="73">
        <v>12</v>
      </c>
      <c r="B16" s="25"/>
      <c r="C16" s="40" t="s">
        <v>111</v>
      </c>
      <c r="D16" s="40" t="s">
        <v>392</v>
      </c>
      <c r="E16" s="27" t="s">
        <v>321</v>
      </c>
      <c r="F16" s="27" t="s">
        <v>393</v>
      </c>
      <c r="G16" s="157"/>
      <c r="H16" s="197"/>
      <c r="I16" s="73"/>
      <c r="J16" s="73">
        <v>2</v>
      </c>
      <c r="K16" s="88" t="s">
        <v>323</v>
      </c>
      <c r="L16" s="27" t="s">
        <v>324</v>
      </c>
      <c r="M16" s="73" t="s">
        <v>325</v>
      </c>
      <c r="N16" s="154"/>
      <c r="O16" s="154"/>
      <c r="P16" s="154"/>
      <c r="Q16" s="154"/>
    </row>
    <row r="17" s="108" customFormat="1" ht="19.8" customHeight="1" spans="1:17">
      <c r="A17" s="73">
        <v>13</v>
      </c>
      <c r="B17" s="25"/>
      <c r="C17" s="40" t="s">
        <v>112</v>
      </c>
      <c r="D17" s="40" t="s">
        <v>394</v>
      </c>
      <c r="E17" s="27" t="s">
        <v>321</v>
      </c>
      <c r="F17" s="137" t="s">
        <v>395</v>
      </c>
      <c r="G17" s="157"/>
      <c r="H17" s="197"/>
      <c r="I17" s="73"/>
      <c r="J17" s="73">
        <v>2</v>
      </c>
      <c r="K17" s="88" t="s">
        <v>323</v>
      </c>
      <c r="L17" s="27" t="s">
        <v>324</v>
      </c>
      <c r="M17" s="73" t="s">
        <v>325</v>
      </c>
      <c r="N17" s="154"/>
      <c r="O17" s="154"/>
      <c r="P17" s="154"/>
      <c r="Q17" s="154"/>
    </row>
    <row r="18" s="108" customFormat="1" ht="19.8" customHeight="1" spans="1:17">
      <c r="A18" s="73">
        <v>14</v>
      </c>
      <c r="B18" s="25"/>
      <c r="C18" s="40" t="s">
        <v>113</v>
      </c>
      <c r="D18" s="40" t="s">
        <v>396</v>
      </c>
      <c r="E18" s="27" t="s">
        <v>321</v>
      </c>
      <c r="F18" s="137" t="s">
        <v>397</v>
      </c>
      <c r="G18" s="157"/>
      <c r="H18" s="197"/>
      <c r="I18" s="73"/>
      <c r="J18" s="73">
        <v>1</v>
      </c>
      <c r="K18" s="88" t="s">
        <v>323</v>
      </c>
      <c r="L18" s="27" t="s">
        <v>324</v>
      </c>
      <c r="M18" s="73" t="s">
        <v>325</v>
      </c>
      <c r="N18" s="154"/>
      <c r="O18" s="154"/>
      <c r="P18" s="154"/>
      <c r="Q18" s="154"/>
    </row>
    <row r="19" s="108" customFormat="1" ht="19.8" customHeight="1" spans="1:17">
      <c r="A19" s="73">
        <v>15</v>
      </c>
      <c r="B19" s="25"/>
      <c r="C19" s="40" t="s">
        <v>114</v>
      </c>
      <c r="D19" s="40" t="s">
        <v>398</v>
      </c>
      <c r="E19" s="27" t="s">
        <v>321</v>
      </c>
      <c r="F19" s="27" t="s">
        <v>399</v>
      </c>
      <c r="G19" s="157"/>
      <c r="H19" s="197"/>
      <c r="I19" s="73"/>
      <c r="J19" s="73">
        <v>2</v>
      </c>
      <c r="K19" s="88" t="s">
        <v>323</v>
      </c>
      <c r="L19" s="27" t="s">
        <v>324</v>
      </c>
      <c r="M19" s="73" t="s">
        <v>325</v>
      </c>
      <c r="N19" s="154"/>
      <c r="O19" s="154"/>
      <c r="P19" s="154"/>
      <c r="Q19" s="154"/>
    </row>
    <row r="20" s="109" customFormat="1" ht="19.8" customHeight="1" spans="1:17">
      <c r="A20" s="73">
        <v>16</v>
      </c>
      <c r="B20" s="25"/>
      <c r="C20" s="40" t="s">
        <v>115</v>
      </c>
      <c r="D20" s="40" t="s">
        <v>400</v>
      </c>
      <c r="E20" s="27" t="s">
        <v>321</v>
      </c>
      <c r="F20" s="27" t="s">
        <v>401</v>
      </c>
      <c r="G20" s="157"/>
      <c r="H20" s="197"/>
      <c r="I20" s="73"/>
      <c r="J20" s="73">
        <v>2</v>
      </c>
      <c r="K20" s="88" t="s">
        <v>323</v>
      </c>
      <c r="L20" s="27" t="s">
        <v>324</v>
      </c>
      <c r="M20" s="73" t="s">
        <v>325</v>
      </c>
      <c r="N20" s="154"/>
      <c r="O20" s="154"/>
      <c r="P20" s="154"/>
      <c r="Q20" s="154"/>
    </row>
    <row r="21" s="109" customFormat="1" ht="19.8" customHeight="1" spans="1:17">
      <c r="A21" s="73">
        <v>17</v>
      </c>
      <c r="B21" s="199"/>
      <c r="C21" s="197" t="s">
        <v>88</v>
      </c>
      <c r="D21" s="73" t="s">
        <v>618</v>
      </c>
      <c r="E21" s="200" t="s">
        <v>321</v>
      </c>
      <c r="F21" s="27" t="s">
        <v>619</v>
      </c>
      <c r="G21" s="157"/>
      <c r="H21" s="73"/>
      <c r="I21" s="73"/>
      <c r="J21" s="73">
        <v>2</v>
      </c>
      <c r="K21" s="88" t="s">
        <v>323</v>
      </c>
      <c r="L21" s="73" t="s">
        <v>620</v>
      </c>
      <c r="M21" s="40" t="s">
        <v>61</v>
      </c>
      <c r="N21" s="154"/>
      <c r="O21" s="154"/>
      <c r="P21" s="154"/>
      <c r="Q21" s="154"/>
    </row>
    <row r="22" s="109" customFormat="1" ht="19.95" customHeight="1" spans="1:17">
      <c r="A22" s="73">
        <v>18</v>
      </c>
      <c r="B22" s="70"/>
      <c r="C22" s="150" t="s">
        <v>116</v>
      </c>
      <c r="D22" s="149" t="s">
        <v>648</v>
      </c>
      <c r="E22" s="40" t="s">
        <v>321</v>
      </c>
      <c r="F22" s="137" t="s">
        <v>649</v>
      </c>
      <c r="G22" s="157"/>
      <c r="H22" s="105">
        <f>2313/1000</f>
        <v>2.313</v>
      </c>
      <c r="I22" s="73"/>
      <c r="J22" s="82">
        <v>2.43</v>
      </c>
      <c r="K22" s="88" t="s">
        <v>623</v>
      </c>
      <c r="L22" s="149" t="s">
        <v>650</v>
      </c>
      <c r="M22" s="40" t="s">
        <v>61</v>
      </c>
      <c r="N22" s="154"/>
      <c r="O22" s="154"/>
      <c r="P22" s="154"/>
      <c r="Q22" s="154"/>
    </row>
    <row r="23" ht="19.95" customHeight="1" spans="1:17">
      <c r="A23" s="73">
        <v>19</v>
      </c>
      <c r="B23" s="70"/>
      <c r="C23" s="100" t="s">
        <v>117</v>
      </c>
      <c r="D23" s="57" t="s">
        <v>651</v>
      </c>
      <c r="E23" s="27" t="s">
        <v>321</v>
      </c>
      <c r="F23" s="58" t="s">
        <v>652</v>
      </c>
      <c r="G23" s="27"/>
      <c r="H23" s="27"/>
      <c r="I23" s="27"/>
      <c r="J23" s="59">
        <v>2.01</v>
      </c>
      <c r="K23" s="58" t="s">
        <v>623</v>
      </c>
      <c r="L23" s="60" t="s">
        <v>627</v>
      </c>
      <c r="M23" s="40" t="s">
        <v>61</v>
      </c>
      <c r="N23" s="154"/>
      <c r="O23" s="154"/>
      <c r="P23" s="154"/>
      <c r="Q23" s="154"/>
    </row>
    <row r="24" s="109" customFormat="1" ht="19.95" customHeight="1" spans="1:17">
      <c r="A24" s="73">
        <v>20</v>
      </c>
      <c r="B24" s="70"/>
      <c r="C24" s="67" t="s">
        <v>91</v>
      </c>
      <c r="D24" s="67" t="s">
        <v>628</v>
      </c>
      <c r="E24" s="67" t="s">
        <v>321</v>
      </c>
      <c r="F24" s="67" t="s">
        <v>629</v>
      </c>
      <c r="G24" s="157"/>
      <c r="H24" s="69"/>
      <c r="I24" s="69"/>
      <c r="J24" s="69">
        <v>4</v>
      </c>
      <c r="K24" s="69" t="s">
        <v>623</v>
      </c>
      <c r="L24" s="14" t="s">
        <v>630</v>
      </c>
      <c r="M24" s="40" t="s">
        <v>61</v>
      </c>
      <c r="N24" s="154"/>
      <c r="O24" s="154"/>
      <c r="P24" s="154"/>
      <c r="Q24" s="154"/>
    </row>
    <row r="25" ht="16.5" spans="1:17">
      <c r="A25" s="73">
        <v>21</v>
      </c>
      <c r="B25" s="70"/>
      <c r="C25" s="76" t="s">
        <v>118</v>
      </c>
      <c r="D25" s="72" t="s">
        <v>631</v>
      </c>
      <c r="E25" s="14" t="s">
        <v>321</v>
      </c>
      <c r="F25" s="14" t="s">
        <v>653</v>
      </c>
      <c r="G25" s="49"/>
      <c r="H25" s="27"/>
      <c r="I25" s="49"/>
      <c r="J25" s="27">
        <v>1</v>
      </c>
      <c r="K25" s="27" t="s">
        <v>323</v>
      </c>
      <c r="L25" s="77" t="s">
        <v>633</v>
      </c>
      <c r="M25" s="42" t="s">
        <v>61</v>
      </c>
      <c r="N25" s="154"/>
      <c r="O25" s="154"/>
      <c r="P25" s="154"/>
      <c r="Q25" s="154"/>
    </row>
    <row r="26" s="109" customFormat="1" ht="19.95" customHeight="1" spans="1:17">
      <c r="A26" s="73">
        <v>22</v>
      </c>
      <c r="B26" s="70"/>
      <c r="C26" s="14" t="s">
        <v>119</v>
      </c>
      <c r="D26" s="14" t="s">
        <v>634</v>
      </c>
      <c r="E26" s="14" t="s">
        <v>321</v>
      </c>
      <c r="F26" s="14" t="s">
        <v>654</v>
      </c>
      <c r="G26" s="49"/>
      <c r="H26" s="27"/>
      <c r="I26" s="49"/>
      <c r="J26" s="27">
        <v>1</v>
      </c>
      <c r="K26" s="27" t="s">
        <v>323</v>
      </c>
      <c r="L26" s="49" t="s">
        <v>655</v>
      </c>
      <c r="M26" s="42" t="s">
        <v>61</v>
      </c>
      <c r="N26" s="154"/>
      <c r="O26" s="154"/>
      <c r="P26" s="154"/>
      <c r="Q26" s="154"/>
    </row>
    <row r="27" s="109" customFormat="1" ht="19.95" customHeight="1" spans="1:17">
      <c r="A27" s="73">
        <v>23</v>
      </c>
      <c r="B27" s="70"/>
      <c r="C27" s="14" t="s">
        <v>120</v>
      </c>
      <c r="D27" s="14" t="s">
        <v>634</v>
      </c>
      <c r="E27" s="14" t="s">
        <v>321</v>
      </c>
      <c r="F27" s="14" t="s">
        <v>656</v>
      </c>
      <c r="G27" s="49"/>
      <c r="H27" s="27"/>
      <c r="I27" s="49"/>
      <c r="J27" s="27">
        <v>1</v>
      </c>
      <c r="K27" s="27" t="s">
        <v>323</v>
      </c>
      <c r="L27" s="49" t="s">
        <v>655</v>
      </c>
      <c r="M27" s="42" t="s">
        <v>61</v>
      </c>
      <c r="N27" s="154"/>
      <c r="O27" s="154"/>
      <c r="P27" s="154"/>
      <c r="Q27" s="154"/>
    </row>
    <row r="28" s="109" customFormat="1" ht="19.95" customHeight="1" spans="1:17">
      <c r="A28" s="73">
        <v>24</v>
      </c>
      <c r="B28" s="70"/>
      <c r="C28" s="14" t="s">
        <v>121</v>
      </c>
      <c r="D28" s="14" t="s">
        <v>634</v>
      </c>
      <c r="E28" s="14" t="s">
        <v>321</v>
      </c>
      <c r="F28" s="14" t="s">
        <v>657</v>
      </c>
      <c r="G28" s="49"/>
      <c r="H28" s="27"/>
      <c r="I28" s="49"/>
      <c r="J28" s="27">
        <v>1</v>
      </c>
      <c r="K28" s="27" t="s">
        <v>323</v>
      </c>
      <c r="L28" s="49" t="s">
        <v>636</v>
      </c>
      <c r="M28" s="42" t="s">
        <v>61</v>
      </c>
      <c r="N28" s="154"/>
      <c r="O28" s="154"/>
      <c r="P28" s="154"/>
      <c r="Q28" s="154"/>
    </row>
    <row r="29" s="109" customFormat="1" ht="19.95" customHeight="1" spans="1:17">
      <c r="A29" s="73">
        <v>25</v>
      </c>
      <c r="B29" s="70"/>
      <c r="C29" s="14" t="s">
        <v>122</v>
      </c>
      <c r="D29" s="14" t="s">
        <v>637</v>
      </c>
      <c r="E29" s="14" t="s">
        <v>321</v>
      </c>
      <c r="F29" s="14" t="s">
        <v>658</v>
      </c>
      <c r="G29" s="49"/>
      <c r="H29" s="27"/>
      <c r="I29" s="49"/>
      <c r="J29" s="27">
        <v>1</v>
      </c>
      <c r="K29" s="27" t="s">
        <v>323</v>
      </c>
      <c r="L29" s="24" t="s">
        <v>571</v>
      </c>
      <c r="M29" s="42" t="s">
        <v>61</v>
      </c>
      <c r="N29" s="154"/>
      <c r="O29" s="154"/>
      <c r="P29" s="154"/>
      <c r="Q29" s="154"/>
    </row>
    <row r="30" s="109" customFormat="1" ht="16.5" spans="1:17">
      <c r="A30" s="73">
        <v>26</v>
      </c>
      <c r="B30" s="201"/>
      <c r="C30" s="14" t="s">
        <v>123</v>
      </c>
      <c r="D30" s="150" t="s">
        <v>637</v>
      </c>
      <c r="E30" s="150" t="s">
        <v>321</v>
      </c>
      <c r="F30" s="14" t="s">
        <v>659</v>
      </c>
      <c r="G30" s="150"/>
      <c r="H30" s="150"/>
      <c r="I30" s="150"/>
      <c r="J30" s="150">
        <v>2</v>
      </c>
      <c r="K30" s="150" t="s">
        <v>323</v>
      </c>
      <c r="L30" s="24" t="s">
        <v>571</v>
      </c>
      <c r="M30" s="42" t="s">
        <v>61</v>
      </c>
      <c r="N30" s="87"/>
      <c r="O30" s="87"/>
      <c r="P30" s="87"/>
      <c r="Q30" s="87"/>
    </row>
    <row r="31" s="189" customFormat="1" ht="16.5" spans="1:17">
      <c r="A31" s="73">
        <v>27</v>
      </c>
      <c r="B31" s="27"/>
      <c r="C31" s="73" t="s">
        <v>96</v>
      </c>
      <c r="D31" s="73" t="s">
        <v>640</v>
      </c>
      <c r="E31" s="73" t="s">
        <v>321</v>
      </c>
      <c r="F31" s="14" t="s">
        <v>641</v>
      </c>
      <c r="G31" s="73"/>
      <c r="H31" s="73"/>
      <c r="I31" s="73"/>
      <c r="J31" s="82">
        <v>7</v>
      </c>
      <c r="K31" s="88" t="s">
        <v>323</v>
      </c>
      <c r="L31" s="71" t="s">
        <v>642</v>
      </c>
      <c r="M31" s="42" t="s">
        <v>61</v>
      </c>
      <c r="N31" s="159"/>
      <c r="O31" s="159"/>
      <c r="P31" s="159"/>
      <c r="Q31" s="159"/>
    </row>
    <row r="32" s="189" customFormat="1" ht="16.5" spans="1:17">
      <c r="A32" s="73">
        <v>28</v>
      </c>
      <c r="B32" s="27"/>
      <c r="C32" s="73" t="s">
        <v>124</v>
      </c>
      <c r="D32" s="73" t="s">
        <v>640</v>
      </c>
      <c r="E32" s="73" t="s">
        <v>321</v>
      </c>
      <c r="F32" s="14" t="s">
        <v>660</v>
      </c>
      <c r="G32" s="73"/>
      <c r="H32" s="73"/>
      <c r="I32" s="73"/>
      <c r="J32" s="82">
        <v>3</v>
      </c>
      <c r="K32" s="88" t="s">
        <v>323</v>
      </c>
      <c r="L32" s="71" t="s">
        <v>642</v>
      </c>
      <c r="M32" s="42" t="s">
        <v>61</v>
      </c>
      <c r="N32" s="159"/>
      <c r="O32" s="159"/>
      <c r="P32" s="159"/>
      <c r="Q32" s="159"/>
    </row>
    <row r="33" s="109" customFormat="1" ht="19.95" customHeight="1" spans="1:17">
      <c r="A33" s="73">
        <v>29</v>
      </c>
      <c r="B33" s="70"/>
      <c r="C33" s="73" t="s">
        <v>97</v>
      </c>
      <c r="D33" s="73" t="s">
        <v>643</v>
      </c>
      <c r="E33" s="73" t="s">
        <v>321</v>
      </c>
      <c r="F33" s="73">
        <v>70002326</v>
      </c>
      <c r="G33" s="73"/>
      <c r="H33" s="73"/>
      <c r="I33" s="73"/>
      <c r="J33" s="73">
        <v>1</v>
      </c>
      <c r="K33" s="88" t="s">
        <v>323</v>
      </c>
      <c r="L33" s="73" t="s">
        <v>644</v>
      </c>
      <c r="M33" s="40"/>
      <c r="N33" s="154"/>
      <c r="O33" s="154"/>
      <c r="P33" s="154"/>
      <c r="Q33" s="154"/>
    </row>
    <row r="47" s="112" customFormat="1" spans="1:17">
      <c r="B47" s="190"/>
      <c r="M47" s="190"/>
      <c r="N47" s="98"/>
      <c r="O47" s="98"/>
      <c r="P47" s="98"/>
      <c r="Q47" s="98"/>
    </row>
    <row r="48" s="112" customFormat="1" spans="1:17">
      <c r="B48" s="190"/>
      <c r="M48" s="190"/>
      <c r="N48" s="98"/>
      <c r="O48" s="98"/>
      <c r="P48" s="98"/>
      <c r="Q48" s="98"/>
    </row>
    <row r="65" s="112" customFormat="1" spans="2:17">
      <c r="B65" s="190"/>
      <c r="M65" s="190"/>
      <c r="N65" s="98"/>
      <c r="O65" s="98"/>
      <c r="P65" s="98"/>
      <c r="Q65" s="98"/>
    </row>
    <row r="77" s="112" customFormat="1" spans="2:17">
      <c r="B77" s="190"/>
      <c r="M77" s="190"/>
      <c r="N77" s="98"/>
      <c r="O77" s="98"/>
      <c r="P77" s="98"/>
      <c r="Q77" s="98"/>
    </row>
    <row r="81" ht="35" spans="3:13">
      <c r="C81" s="202"/>
      <c r="M81" s="202"/>
    </row>
    <row r="169" s="112" customFormat="1" spans="2:17">
      <c r="B169" s="190"/>
      <c r="D169" s="124">
        <v>3</v>
      </c>
      <c r="M169" s="190"/>
      <c r="N169" s="98"/>
      <c r="O169" s="98"/>
      <c r="P169" s="98"/>
      <c r="Q169" s="98"/>
    </row>
  </sheetData>
  <mergeCells count="2">
    <mergeCell ref="B5:B12"/>
    <mergeCell ref="B14:B20"/>
  </mergeCells>
  <conditionalFormatting sqref="A2:B2">
    <cfRule type="duplicateValues" dxfId="0" priority="21"/>
  </conditionalFormatting>
  <conditionalFormatting sqref="C2">
    <cfRule type="duplicateValues" dxfId="0" priority="19"/>
  </conditionalFormatting>
  <conditionalFormatting sqref="E2">
    <cfRule type="duplicateValues" dxfId="0" priority="20"/>
  </conditionalFormatting>
  <conditionalFormatting sqref="C14">
    <cfRule type="duplicateValues" dxfId="0" priority="9"/>
  </conditionalFormatting>
  <conditionalFormatting sqref="B31">
    <cfRule type="duplicateValues" dxfId="0" priority="18"/>
  </conditionalFormatting>
  <conditionalFormatting sqref="B32">
    <cfRule type="duplicateValues" dxfId="0" priority="17"/>
  </conditionalFormatting>
  <conditionalFormatting sqref="C5:C12">
    <cfRule type="duplicateValues" dxfId="0" priority="6"/>
  </conditionalFormatting>
  <conditionalFormatting sqref="C13:C20">
    <cfRule type="duplicateValues" dxfId="0" priority="7"/>
  </conditionalFormatting>
  <conditionalFormatting sqref="C17:C18">
    <cfRule type="duplicateValues" dxfId="0" priority="8"/>
  </conditionalFormatting>
  <conditionalFormatting sqref="D5:D12">
    <cfRule type="duplicateValues" dxfId="0" priority="1"/>
  </conditionalFormatting>
  <conditionalFormatting sqref="F5:F12">
    <cfRule type="duplicateValues" dxfId="0" priority="2"/>
  </conditionalFormatting>
  <conditionalFormatting sqref="C3:C4 C1">
    <cfRule type="duplicateValues" dxfId="0" priority="22"/>
  </conditionalFormatting>
  <conditionalFormatting sqref="C13 C15:C16 C19:C20">
    <cfRule type="duplicateValues" dxfId="0" priority="10"/>
  </conditionalFormatting>
  <pageMargins left="0.7" right="0.7" top="0.75" bottom="0.75" header="0.3" footer="0.3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7"/>
  <sheetViews>
    <sheetView zoomScale="55" zoomScaleNormal="55" workbookViewId="0">
      <selection activeCell="H22" sqref="H22"/>
    </sheetView>
  </sheetViews>
  <sheetFormatPr defaultColWidth="9" defaultRowHeight="14"/>
  <cols>
    <col min="1" max="1" width="9" style="112"/>
    <col min="2" max="2" width="44.4416666666667" style="113" customWidth="1"/>
    <col min="3" max="3" width="39.3333333333333" style="111" customWidth="1"/>
    <col min="4" max="4" width="50.8916666666667" style="111" customWidth="1"/>
    <col min="5" max="5" width="27.775" style="111" customWidth="1"/>
    <col min="6" max="6" width="16.8916666666667" style="111" customWidth="1"/>
    <col min="7" max="9" width="9" style="111"/>
    <col min="10" max="10" width="9" style="112"/>
    <col min="11" max="11" width="9" style="111"/>
    <col min="12" max="12" width="30.1083333333333" style="111" customWidth="1"/>
    <col min="13" max="13" width="34" style="113" customWidth="1"/>
  </cols>
  <sheetData>
    <row r="1" ht="71.5" spans="1:17">
      <c r="A1" s="114" t="s">
        <v>755</v>
      </c>
      <c r="B1" s="114" t="s">
        <v>756</v>
      </c>
      <c r="C1" s="114" t="s">
        <v>757</v>
      </c>
      <c r="D1" s="114" t="s">
        <v>758</v>
      </c>
      <c r="E1" s="114" t="s">
        <v>759</v>
      </c>
      <c r="F1" s="114" t="s">
        <v>760</v>
      </c>
      <c r="G1" s="114" t="s">
        <v>761</v>
      </c>
      <c r="H1" s="114" t="s">
        <v>762</v>
      </c>
      <c r="I1" s="118" t="s">
        <v>763</v>
      </c>
      <c r="J1" s="118" t="s">
        <v>764</v>
      </c>
      <c r="K1" s="118" t="s">
        <v>765</v>
      </c>
      <c r="L1" s="118" t="s">
        <v>766</v>
      </c>
      <c r="M1" s="119"/>
      <c r="N1" s="120"/>
      <c r="O1" s="120"/>
      <c r="P1" s="120"/>
      <c r="Q1" s="120"/>
    </row>
    <row r="2" ht="16.5" spans="1:17">
      <c r="A2" s="73" t="s">
        <v>767</v>
      </c>
      <c r="B2" s="73"/>
      <c r="C2" s="14" t="s">
        <v>12</v>
      </c>
      <c r="D2" s="14">
        <v>6608442964</v>
      </c>
      <c r="E2" s="14" t="s">
        <v>39</v>
      </c>
      <c r="F2" s="121"/>
      <c r="G2" s="121"/>
      <c r="H2" s="121"/>
      <c r="I2" s="124"/>
      <c r="J2" s="124"/>
      <c r="K2" s="124"/>
      <c r="L2" s="124"/>
      <c r="M2" s="178"/>
      <c r="N2" s="126"/>
      <c r="O2" s="126"/>
      <c r="P2" s="126"/>
      <c r="Q2" s="126"/>
    </row>
    <row r="3" ht="14.5" spans="1:17">
      <c r="A3" s="127"/>
      <c r="B3" s="128"/>
      <c r="C3" s="128"/>
      <c r="D3" s="128"/>
      <c r="E3" s="128"/>
      <c r="F3" s="128"/>
      <c r="G3" s="128"/>
      <c r="H3" s="128"/>
      <c r="I3" s="128"/>
      <c r="J3" s="127"/>
      <c r="K3" s="128"/>
      <c r="L3" s="128"/>
      <c r="M3" s="119"/>
      <c r="N3" s="120"/>
      <c r="O3" s="120"/>
      <c r="P3" s="120"/>
      <c r="Q3" s="120"/>
    </row>
    <row r="4" ht="57" spans="1:17">
      <c r="A4" s="130" t="s">
        <v>303</v>
      </c>
      <c r="B4" s="114" t="s">
        <v>304</v>
      </c>
      <c r="C4" s="114" t="s">
        <v>768</v>
      </c>
      <c r="D4" s="114" t="s">
        <v>769</v>
      </c>
      <c r="E4" s="114" t="s">
        <v>307</v>
      </c>
      <c r="F4" s="114" t="s">
        <v>776</v>
      </c>
      <c r="G4" s="130" t="s">
        <v>309</v>
      </c>
      <c r="H4" s="130" t="s">
        <v>310</v>
      </c>
      <c r="I4" s="114" t="s">
        <v>311</v>
      </c>
      <c r="J4" s="114" t="s">
        <v>312</v>
      </c>
      <c r="K4" s="114" t="s">
        <v>313</v>
      </c>
      <c r="L4" s="114" t="s">
        <v>314</v>
      </c>
      <c r="M4" s="114" t="s">
        <v>771</v>
      </c>
      <c r="N4" s="161" t="s">
        <v>772</v>
      </c>
      <c r="O4" s="161" t="s">
        <v>773</v>
      </c>
      <c r="P4" s="161" t="s">
        <v>774</v>
      </c>
      <c r="Q4" s="161" t="s">
        <v>775</v>
      </c>
    </row>
    <row r="5" s="108" customFormat="1" ht="19.95" customHeight="1" spans="1:17">
      <c r="A5" s="73">
        <v>1</v>
      </c>
      <c r="B5" s="134" t="s">
        <v>402</v>
      </c>
      <c r="C5" s="135" t="s">
        <v>125</v>
      </c>
      <c r="D5" s="15" t="s">
        <v>403</v>
      </c>
      <c r="E5" s="136" t="s">
        <v>321</v>
      </c>
      <c r="F5" s="137" t="s">
        <v>404</v>
      </c>
      <c r="G5" s="138"/>
      <c r="H5" s="139"/>
      <c r="I5" s="138"/>
      <c r="J5" s="31">
        <v>1</v>
      </c>
      <c r="K5" s="138" t="s">
        <v>323</v>
      </c>
      <c r="L5" s="138" t="s">
        <v>386</v>
      </c>
      <c r="M5" s="81" t="s">
        <v>325</v>
      </c>
      <c r="N5" s="140"/>
      <c r="O5" s="140"/>
      <c r="P5" s="140"/>
      <c r="Q5" s="140"/>
    </row>
    <row r="6" s="108" customFormat="1" ht="19.95" customHeight="1" spans="1:17">
      <c r="A6" s="73">
        <v>2</v>
      </c>
      <c r="B6" s="141"/>
      <c r="C6" s="135" t="s">
        <v>126</v>
      </c>
      <c r="D6" s="15" t="s">
        <v>405</v>
      </c>
      <c r="E6" s="136" t="s">
        <v>321</v>
      </c>
      <c r="F6" s="137" t="s">
        <v>406</v>
      </c>
      <c r="G6" s="138"/>
      <c r="H6" s="139"/>
      <c r="I6" s="138"/>
      <c r="J6" s="31">
        <v>2</v>
      </c>
      <c r="K6" s="138" t="s">
        <v>323</v>
      </c>
      <c r="L6" s="138" t="s">
        <v>386</v>
      </c>
      <c r="M6" s="81" t="s">
        <v>325</v>
      </c>
      <c r="N6" s="140"/>
      <c r="O6" s="140"/>
      <c r="P6" s="140"/>
      <c r="Q6" s="140"/>
    </row>
    <row r="7" s="108" customFormat="1" ht="19.95" customHeight="1" spans="1:17">
      <c r="A7" s="73">
        <v>3</v>
      </c>
      <c r="B7" s="141"/>
      <c r="C7" s="135" t="s">
        <v>127</v>
      </c>
      <c r="D7" s="15" t="s">
        <v>368</v>
      </c>
      <c r="E7" s="136" t="s">
        <v>321</v>
      </c>
      <c r="F7" s="137" t="s">
        <v>407</v>
      </c>
      <c r="G7" s="138"/>
      <c r="H7" s="139"/>
      <c r="I7" s="138"/>
      <c r="J7" s="31">
        <v>2</v>
      </c>
      <c r="K7" s="138" t="s">
        <v>323</v>
      </c>
      <c r="L7" s="138" t="s">
        <v>386</v>
      </c>
      <c r="M7" s="81" t="s">
        <v>325</v>
      </c>
      <c r="N7" s="140"/>
      <c r="O7" s="140"/>
      <c r="P7" s="140"/>
      <c r="Q7" s="140"/>
    </row>
    <row r="8" s="108" customFormat="1" ht="19.95" customHeight="1" spans="1:17">
      <c r="A8" s="73">
        <v>4</v>
      </c>
      <c r="B8" s="141"/>
      <c r="C8" s="135" t="s">
        <v>128</v>
      </c>
      <c r="D8" s="15" t="s">
        <v>369</v>
      </c>
      <c r="E8" s="136" t="s">
        <v>321</v>
      </c>
      <c r="F8" s="137" t="s">
        <v>409</v>
      </c>
      <c r="G8" s="138"/>
      <c r="H8" s="139"/>
      <c r="I8" s="138"/>
      <c r="J8" s="31">
        <v>2</v>
      </c>
      <c r="K8" s="138" t="s">
        <v>323</v>
      </c>
      <c r="L8" s="138" t="s">
        <v>386</v>
      </c>
      <c r="M8" s="81" t="s">
        <v>325</v>
      </c>
      <c r="N8" s="140"/>
      <c r="O8" s="140"/>
      <c r="P8" s="140"/>
      <c r="Q8" s="140"/>
    </row>
    <row r="9" s="108" customFormat="1" ht="19.95" customHeight="1" spans="1:17">
      <c r="A9" s="73">
        <v>5</v>
      </c>
      <c r="B9" s="141"/>
      <c r="C9" s="135" t="s">
        <v>129</v>
      </c>
      <c r="D9" s="15" t="s">
        <v>330</v>
      </c>
      <c r="E9" s="136" t="s">
        <v>321</v>
      </c>
      <c r="F9" s="137" t="s">
        <v>410</v>
      </c>
      <c r="G9" s="138"/>
      <c r="H9" s="139"/>
      <c r="I9" s="138"/>
      <c r="J9" s="31">
        <v>2</v>
      </c>
      <c r="K9" s="138" t="s">
        <v>323</v>
      </c>
      <c r="L9" s="138" t="s">
        <v>386</v>
      </c>
      <c r="M9" s="81" t="s">
        <v>325</v>
      </c>
      <c r="N9" s="140"/>
      <c r="O9" s="140"/>
      <c r="P9" s="140"/>
      <c r="Q9" s="140"/>
    </row>
    <row r="10" s="108" customFormat="1" ht="19.95" customHeight="1" spans="1:17">
      <c r="A10" s="73">
        <v>6</v>
      </c>
      <c r="B10" s="141"/>
      <c r="C10" s="135" t="s">
        <v>130</v>
      </c>
      <c r="D10" s="15" t="s">
        <v>411</v>
      </c>
      <c r="E10" s="136" t="s">
        <v>321</v>
      </c>
      <c r="F10" s="137" t="s">
        <v>408</v>
      </c>
      <c r="G10" s="138"/>
      <c r="H10" s="139"/>
      <c r="I10" s="138"/>
      <c r="J10" s="31">
        <v>2</v>
      </c>
      <c r="K10" s="138" t="s">
        <v>323</v>
      </c>
      <c r="L10" s="138" t="s">
        <v>386</v>
      </c>
      <c r="M10" s="81" t="s">
        <v>325</v>
      </c>
      <c r="N10" s="140"/>
      <c r="O10" s="140"/>
      <c r="P10" s="140"/>
      <c r="Q10" s="140"/>
    </row>
    <row r="11" s="108" customFormat="1" ht="19.95" customHeight="1" spans="1:17">
      <c r="A11" s="73">
        <v>7</v>
      </c>
      <c r="B11" s="142"/>
      <c r="C11" s="135" t="s">
        <v>131</v>
      </c>
      <c r="D11" s="15" t="s">
        <v>412</v>
      </c>
      <c r="E11" s="136" t="s">
        <v>321</v>
      </c>
      <c r="F11" s="137" t="s">
        <v>413</v>
      </c>
      <c r="G11" s="138"/>
      <c r="H11" s="139"/>
      <c r="I11" s="138"/>
      <c r="J11" s="31">
        <v>2</v>
      </c>
      <c r="K11" s="138" t="s">
        <v>323</v>
      </c>
      <c r="L11" s="138" t="s">
        <v>386</v>
      </c>
      <c r="M11" s="81" t="s">
        <v>325</v>
      </c>
      <c r="N11" s="140"/>
      <c r="O11" s="140"/>
      <c r="P11" s="140"/>
      <c r="Q11" s="140"/>
    </row>
    <row r="12" s="108" customFormat="1" ht="19.95" customHeight="1" spans="1:17">
      <c r="A12" s="73">
        <v>8</v>
      </c>
      <c r="B12" s="162" t="s">
        <v>414</v>
      </c>
      <c r="C12" s="381" t="s">
        <v>132</v>
      </c>
      <c r="D12" s="15" t="s">
        <v>415</v>
      </c>
      <c r="E12" s="27" t="s">
        <v>321</v>
      </c>
      <c r="F12" s="163" t="s">
        <v>416</v>
      </c>
      <c r="G12" s="136"/>
      <c r="H12" s="136"/>
      <c r="I12" s="136"/>
      <c r="J12" s="27">
        <v>1</v>
      </c>
      <c r="K12" s="136" t="s">
        <v>323</v>
      </c>
      <c r="L12" s="136" t="s">
        <v>417</v>
      </c>
      <c r="M12" s="81" t="s">
        <v>325</v>
      </c>
      <c r="N12" s="154"/>
      <c r="O12" s="154"/>
      <c r="P12" s="154"/>
      <c r="Q12" s="154"/>
    </row>
    <row r="13" s="108" customFormat="1" ht="19.95" customHeight="1" spans="1:17">
      <c r="A13" s="73">
        <v>9</v>
      </c>
      <c r="B13" s="164"/>
      <c r="C13" s="381" t="s">
        <v>133</v>
      </c>
      <c r="D13" s="15" t="s">
        <v>420</v>
      </c>
      <c r="E13" s="27" t="s">
        <v>321</v>
      </c>
      <c r="F13" s="163" t="s">
        <v>421</v>
      </c>
      <c r="G13" s="136"/>
      <c r="H13" s="136"/>
      <c r="I13" s="136"/>
      <c r="J13" s="27">
        <v>1</v>
      </c>
      <c r="K13" s="136" t="s">
        <v>323</v>
      </c>
      <c r="L13" s="136" t="s">
        <v>417</v>
      </c>
      <c r="M13" s="81" t="s">
        <v>325</v>
      </c>
      <c r="N13" s="154"/>
      <c r="O13" s="154"/>
      <c r="P13" s="154"/>
      <c r="Q13" s="154"/>
    </row>
    <row r="14" s="108" customFormat="1" ht="19.95" customHeight="1" spans="1:17">
      <c r="A14" s="73">
        <v>10</v>
      </c>
      <c r="B14" s="164"/>
      <c r="C14" s="381" t="s">
        <v>134</v>
      </c>
      <c r="D14" s="15" t="s">
        <v>422</v>
      </c>
      <c r="E14" s="27" t="s">
        <v>321</v>
      </c>
      <c r="F14" s="163" t="s">
        <v>423</v>
      </c>
      <c r="G14" s="136"/>
      <c r="H14" s="136"/>
      <c r="I14" s="136"/>
      <c r="J14" s="27">
        <v>1</v>
      </c>
      <c r="K14" s="136" t="s">
        <v>323</v>
      </c>
      <c r="L14" s="136" t="s">
        <v>417</v>
      </c>
      <c r="M14" s="81" t="s">
        <v>325</v>
      </c>
      <c r="N14" s="154"/>
      <c r="O14" s="154"/>
      <c r="P14" s="154"/>
      <c r="Q14" s="154"/>
    </row>
    <row r="15" s="108" customFormat="1" ht="19.95" customHeight="1" spans="1:17">
      <c r="A15" s="73">
        <v>11</v>
      </c>
      <c r="B15" s="164"/>
      <c r="C15" s="382" t="s">
        <v>135</v>
      </c>
      <c r="D15" s="15" t="s">
        <v>424</v>
      </c>
      <c r="E15" s="27" t="s">
        <v>321</v>
      </c>
      <c r="F15" s="163" t="s">
        <v>425</v>
      </c>
      <c r="G15" s="136"/>
      <c r="H15" s="136"/>
      <c r="I15" s="136"/>
      <c r="J15" s="27">
        <v>1</v>
      </c>
      <c r="K15" s="136" t="s">
        <v>323</v>
      </c>
      <c r="L15" s="136" t="s">
        <v>417</v>
      </c>
      <c r="M15" s="81" t="s">
        <v>325</v>
      </c>
      <c r="N15" s="154"/>
      <c r="O15" s="154"/>
      <c r="P15" s="154"/>
      <c r="Q15" s="154"/>
    </row>
    <row r="16" s="108" customFormat="1" ht="19.95" customHeight="1" spans="1:17">
      <c r="A16" s="73">
        <v>12</v>
      </c>
      <c r="B16" s="164"/>
      <c r="C16" s="381" t="s">
        <v>136</v>
      </c>
      <c r="D16" s="15" t="s">
        <v>427</v>
      </c>
      <c r="E16" s="27" t="s">
        <v>321</v>
      </c>
      <c r="F16" s="163" t="s">
        <v>428</v>
      </c>
      <c r="G16" s="136"/>
      <c r="H16" s="136"/>
      <c r="I16" s="136"/>
      <c r="J16" s="27">
        <v>2</v>
      </c>
      <c r="K16" s="136" t="s">
        <v>323</v>
      </c>
      <c r="L16" s="136" t="s">
        <v>417</v>
      </c>
      <c r="M16" s="81" t="s">
        <v>325</v>
      </c>
      <c r="N16" s="154"/>
      <c r="O16" s="154"/>
      <c r="P16" s="154"/>
      <c r="Q16" s="154"/>
    </row>
    <row r="17" s="108" customFormat="1" ht="19.95" customHeight="1" spans="1:17">
      <c r="A17" s="73">
        <v>13</v>
      </c>
      <c r="B17" s="164"/>
      <c r="C17" s="381" t="s">
        <v>137</v>
      </c>
      <c r="D17" s="15" t="s">
        <v>429</v>
      </c>
      <c r="E17" s="27" t="s">
        <v>321</v>
      </c>
      <c r="F17" s="163" t="s">
        <v>430</v>
      </c>
      <c r="G17" s="136"/>
      <c r="H17" s="136"/>
      <c r="I17" s="136"/>
      <c r="J17" s="27">
        <v>2</v>
      </c>
      <c r="K17" s="136" t="s">
        <v>323</v>
      </c>
      <c r="L17" s="136" t="s">
        <v>417</v>
      </c>
      <c r="M17" s="81" t="s">
        <v>325</v>
      </c>
      <c r="N17" s="154"/>
      <c r="O17" s="154"/>
      <c r="P17" s="154"/>
      <c r="Q17" s="154"/>
    </row>
    <row r="18" s="108" customFormat="1" ht="19.95" customHeight="1" spans="1:17">
      <c r="A18" s="73">
        <v>14</v>
      </c>
      <c r="B18" s="164"/>
      <c r="C18" s="381" t="s">
        <v>138</v>
      </c>
      <c r="D18" s="15" t="s">
        <v>431</v>
      </c>
      <c r="E18" s="27" t="s">
        <v>321</v>
      </c>
      <c r="F18" s="163" t="s">
        <v>432</v>
      </c>
      <c r="G18" s="136"/>
      <c r="H18" s="136"/>
      <c r="I18" s="136"/>
      <c r="J18" s="27">
        <v>1</v>
      </c>
      <c r="K18" s="136" t="s">
        <v>323</v>
      </c>
      <c r="L18" s="136" t="s">
        <v>417</v>
      </c>
      <c r="M18" s="81" t="s">
        <v>325</v>
      </c>
      <c r="N18" s="154"/>
      <c r="O18" s="154"/>
      <c r="P18" s="154"/>
      <c r="Q18" s="154"/>
    </row>
    <row r="19" s="108" customFormat="1" ht="19.95" customHeight="1" spans="1:17">
      <c r="A19" s="73">
        <v>15</v>
      </c>
      <c r="B19" s="164"/>
      <c r="C19" s="381" t="s">
        <v>139</v>
      </c>
      <c r="D19" s="15" t="s">
        <v>433</v>
      </c>
      <c r="E19" s="27" t="s">
        <v>321</v>
      </c>
      <c r="F19" s="163" t="s">
        <v>434</v>
      </c>
      <c r="G19" s="136"/>
      <c r="H19" s="136"/>
      <c r="I19" s="136"/>
      <c r="J19" s="27">
        <v>1</v>
      </c>
      <c r="K19" s="136" t="s">
        <v>323</v>
      </c>
      <c r="L19" s="136" t="s">
        <v>417</v>
      </c>
      <c r="M19" s="81" t="s">
        <v>325</v>
      </c>
      <c r="N19" s="154"/>
      <c r="O19" s="154"/>
      <c r="P19" s="154"/>
      <c r="Q19" s="154"/>
    </row>
    <row r="20" s="108" customFormat="1" ht="19.95" customHeight="1" spans="1:17">
      <c r="A20" s="73">
        <v>16</v>
      </c>
      <c r="B20" s="164"/>
      <c r="C20" s="381" t="s">
        <v>140</v>
      </c>
      <c r="D20" s="15" t="s">
        <v>435</v>
      </c>
      <c r="E20" s="27" t="s">
        <v>321</v>
      </c>
      <c r="F20" s="163" t="s">
        <v>436</v>
      </c>
      <c r="G20" s="136"/>
      <c r="H20" s="136"/>
      <c r="I20" s="136"/>
      <c r="J20" s="27">
        <v>1</v>
      </c>
      <c r="K20" s="136" t="s">
        <v>323</v>
      </c>
      <c r="L20" s="136" t="s">
        <v>417</v>
      </c>
      <c r="M20" s="81" t="s">
        <v>325</v>
      </c>
      <c r="N20" s="154"/>
      <c r="O20" s="154"/>
      <c r="P20" s="154"/>
      <c r="Q20" s="154"/>
    </row>
    <row r="21" s="108" customFormat="1" ht="19.95" customHeight="1" spans="1:17">
      <c r="A21" s="73">
        <v>17</v>
      </c>
      <c r="B21" s="164"/>
      <c r="C21" s="381" t="s">
        <v>141</v>
      </c>
      <c r="D21" s="15" t="s">
        <v>437</v>
      </c>
      <c r="E21" s="27" t="s">
        <v>321</v>
      </c>
      <c r="F21" s="163" t="s">
        <v>438</v>
      </c>
      <c r="G21" s="136"/>
      <c r="H21" s="136"/>
      <c r="I21" s="136"/>
      <c r="J21" s="27">
        <v>1</v>
      </c>
      <c r="K21" s="136" t="s">
        <v>323</v>
      </c>
      <c r="L21" s="136" t="s">
        <v>417</v>
      </c>
      <c r="M21" s="81" t="s">
        <v>325</v>
      </c>
      <c r="N21" s="154"/>
      <c r="O21" s="154"/>
      <c r="P21" s="154"/>
      <c r="Q21" s="154"/>
    </row>
    <row r="22" s="108" customFormat="1" ht="19.95" customHeight="1" spans="1:17">
      <c r="A22" s="73">
        <v>18</v>
      </c>
      <c r="B22" s="70"/>
      <c r="C22" s="150" t="s">
        <v>142</v>
      </c>
      <c r="D22" s="149" t="s">
        <v>294</v>
      </c>
      <c r="E22" s="40" t="s">
        <v>321</v>
      </c>
      <c r="F22" s="137" t="s">
        <v>661</v>
      </c>
      <c r="G22" s="157"/>
      <c r="H22" s="105">
        <f>1490/1000</f>
        <v>1.49</v>
      </c>
      <c r="I22" s="82"/>
      <c r="J22" s="82">
        <v>1.59</v>
      </c>
      <c r="K22" s="88" t="s">
        <v>623</v>
      </c>
      <c r="L22" s="149" t="s">
        <v>650</v>
      </c>
      <c r="M22" s="40" t="s">
        <v>61</v>
      </c>
      <c r="N22" s="154"/>
      <c r="O22" s="154"/>
      <c r="P22" s="154"/>
      <c r="Q22" s="154"/>
    </row>
    <row r="23" ht="19.95" customHeight="1" spans="1:17">
      <c r="A23" s="73">
        <v>19</v>
      </c>
      <c r="B23" s="70"/>
      <c r="C23" s="150" t="s">
        <v>143</v>
      </c>
      <c r="D23" s="150" t="s">
        <v>662</v>
      </c>
      <c r="E23" s="150" t="s">
        <v>321</v>
      </c>
      <c r="F23" s="150" t="s">
        <v>663</v>
      </c>
      <c r="G23" s="157"/>
      <c r="H23" s="60"/>
      <c r="I23" s="60"/>
      <c r="J23" s="60">
        <v>0.55</v>
      </c>
      <c r="K23" s="60" t="s">
        <v>623</v>
      </c>
      <c r="L23" s="60" t="s">
        <v>627</v>
      </c>
      <c r="M23" s="40" t="s">
        <v>61</v>
      </c>
      <c r="N23" s="154"/>
      <c r="O23" s="75"/>
      <c r="P23" s="75"/>
      <c r="Q23" s="75"/>
    </row>
    <row r="24" s="108" customFormat="1" ht="19.95" customHeight="1" spans="1:17">
      <c r="A24" s="73">
        <v>20</v>
      </c>
      <c r="B24" s="70"/>
      <c r="C24" s="67" t="s">
        <v>91</v>
      </c>
      <c r="D24" s="67" t="s">
        <v>628</v>
      </c>
      <c r="E24" s="67" t="s">
        <v>321</v>
      </c>
      <c r="F24" s="67" t="s">
        <v>629</v>
      </c>
      <c r="G24" s="157"/>
      <c r="H24" s="69"/>
      <c r="I24" s="69"/>
      <c r="J24" s="69">
        <v>1.2</v>
      </c>
      <c r="K24" s="69" t="s">
        <v>623</v>
      </c>
      <c r="L24" s="14" t="s">
        <v>630</v>
      </c>
      <c r="M24" s="40" t="s">
        <v>61</v>
      </c>
      <c r="N24" s="154"/>
      <c r="O24" s="154"/>
      <c r="P24" s="154"/>
      <c r="Q24" s="154"/>
    </row>
    <row r="25" ht="16.5" spans="1:17">
      <c r="A25" s="73">
        <v>21</v>
      </c>
      <c r="B25" s="70"/>
      <c r="C25" s="60" t="s">
        <v>144</v>
      </c>
      <c r="D25" s="60" t="s">
        <v>664</v>
      </c>
      <c r="E25" s="60" t="s">
        <v>321</v>
      </c>
      <c r="F25" s="60" t="s">
        <v>665</v>
      </c>
      <c r="G25" s="157"/>
      <c r="H25" s="60"/>
      <c r="I25" s="60"/>
      <c r="J25" s="60">
        <v>2</v>
      </c>
      <c r="K25" s="60" t="s">
        <v>623</v>
      </c>
      <c r="L25" s="14" t="s">
        <v>666</v>
      </c>
      <c r="M25" s="40" t="s">
        <v>61</v>
      </c>
      <c r="N25" s="154"/>
      <c r="O25" s="75"/>
      <c r="P25" s="75"/>
      <c r="Q25" s="75"/>
    </row>
    <row r="26" customFormat="1" ht="16.5" spans="1:17">
      <c r="A26" s="73">
        <v>22</v>
      </c>
      <c r="B26" s="70" t="s">
        <v>667</v>
      </c>
      <c r="C26" s="73" t="s">
        <v>95</v>
      </c>
      <c r="D26" s="73" t="s">
        <v>637</v>
      </c>
      <c r="E26" s="14" t="s">
        <v>321</v>
      </c>
      <c r="F26" s="80" t="s">
        <v>639</v>
      </c>
      <c r="G26" s="81"/>
      <c r="H26" s="81"/>
      <c r="I26" s="81"/>
      <c r="J26" s="82">
        <v>1</v>
      </c>
      <c r="K26" s="83" t="s">
        <v>323</v>
      </c>
      <c r="L26" s="84" t="s">
        <v>571</v>
      </c>
      <c r="M26" s="85" t="s">
        <v>61</v>
      </c>
      <c r="N26" s="154"/>
      <c r="O26" s="75"/>
      <c r="P26" s="75"/>
      <c r="Q26" s="75"/>
    </row>
    <row r="27" s="108" customFormat="1" ht="19.95" customHeight="1" spans="1:17">
      <c r="A27" s="73">
        <v>23</v>
      </c>
      <c r="B27" s="70"/>
      <c r="C27" s="27" t="s">
        <v>145</v>
      </c>
      <c r="D27" s="14" t="s">
        <v>668</v>
      </c>
      <c r="E27" s="27" t="s">
        <v>321</v>
      </c>
      <c r="F27" s="27" t="s">
        <v>669</v>
      </c>
      <c r="G27" s="157"/>
      <c r="H27" s="73"/>
      <c r="I27" s="73"/>
      <c r="J27" s="73">
        <v>1</v>
      </c>
      <c r="K27" s="88" t="s">
        <v>323</v>
      </c>
      <c r="L27" s="71" t="s">
        <v>670</v>
      </c>
      <c r="M27" s="40" t="s">
        <v>61</v>
      </c>
      <c r="N27" s="154"/>
      <c r="O27" s="154"/>
      <c r="P27" s="154"/>
      <c r="Q27" s="154"/>
    </row>
    <row r="28" s="108" customFormat="1" ht="19.95" customHeight="1" spans="1:17">
      <c r="A28" s="73">
        <v>24</v>
      </c>
      <c r="B28" s="70"/>
      <c r="C28" s="150" t="s">
        <v>146</v>
      </c>
      <c r="D28" s="150" t="s">
        <v>671</v>
      </c>
      <c r="E28" s="150" t="s">
        <v>321</v>
      </c>
      <c r="F28" s="150" t="s">
        <v>672</v>
      </c>
      <c r="G28" s="150"/>
      <c r="H28" s="150"/>
      <c r="I28" s="150"/>
      <c r="J28" s="150">
        <v>1</v>
      </c>
      <c r="K28" s="150" t="s">
        <v>323</v>
      </c>
      <c r="L28" s="71" t="s">
        <v>642</v>
      </c>
      <c r="M28" s="40" t="s">
        <v>61</v>
      </c>
      <c r="N28" s="154"/>
      <c r="O28" s="154"/>
      <c r="P28" s="154"/>
      <c r="Q28" s="154"/>
    </row>
    <row r="29" s="108" customFormat="1" ht="19.95" customHeight="1" spans="1:17">
      <c r="A29" s="73">
        <v>25</v>
      </c>
      <c r="B29" s="70"/>
      <c r="C29" s="73" t="s">
        <v>147</v>
      </c>
      <c r="D29" s="150" t="s">
        <v>673</v>
      </c>
      <c r="E29" s="73" t="s">
        <v>321</v>
      </c>
      <c r="F29" s="73" t="s">
        <v>674</v>
      </c>
      <c r="G29" s="73"/>
      <c r="H29" s="73"/>
      <c r="I29" s="73"/>
      <c r="J29" s="82">
        <v>1</v>
      </c>
      <c r="K29" s="88" t="s">
        <v>323</v>
      </c>
      <c r="L29" s="71" t="s">
        <v>670</v>
      </c>
      <c r="M29" s="40" t="s">
        <v>61</v>
      </c>
      <c r="N29" s="154"/>
      <c r="O29" s="154"/>
      <c r="P29" s="154"/>
      <c r="Q29" s="154"/>
    </row>
    <row r="30" s="108" customFormat="1" ht="19.95" customHeight="1" spans="1:17">
      <c r="A30" s="73">
        <v>26</v>
      </c>
      <c r="B30" s="70"/>
      <c r="C30" s="73" t="s">
        <v>96</v>
      </c>
      <c r="D30" s="73" t="s">
        <v>640</v>
      </c>
      <c r="E30" s="73" t="s">
        <v>321</v>
      </c>
      <c r="F30" s="14" t="s">
        <v>641</v>
      </c>
      <c r="G30" s="73"/>
      <c r="H30" s="73"/>
      <c r="I30" s="73"/>
      <c r="J30" s="82">
        <v>1</v>
      </c>
      <c r="K30" s="88" t="s">
        <v>323</v>
      </c>
      <c r="L30" s="71" t="s">
        <v>642</v>
      </c>
      <c r="M30" s="42" t="s">
        <v>61</v>
      </c>
      <c r="N30" s="154"/>
      <c r="O30" s="154"/>
      <c r="P30" s="154"/>
      <c r="Q30" s="154"/>
    </row>
    <row r="31" s="108" customFormat="1" ht="19.95" customHeight="1" spans="1:17">
      <c r="A31" s="73">
        <v>27</v>
      </c>
      <c r="B31" s="70"/>
      <c r="C31" s="73" t="s">
        <v>97</v>
      </c>
      <c r="D31" s="73" t="s">
        <v>643</v>
      </c>
      <c r="E31" s="73" t="s">
        <v>321</v>
      </c>
      <c r="F31" s="73">
        <v>70002326</v>
      </c>
      <c r="G31" s="73"/>
      <c r="H31" s="73"/>
      <c r="I31" s="73"/>
      <c r="J31" s="73">
        <v>1</v>
      </c>
      <c r="K31" s="88" t="s">
        <v>323</v>
      </c>
      <c r="L31" s="73" t="s">
        <v>644</v>
      </c>
      <c r="M31" s="40"/>
      <c r="N31" s="154"/>
      <c r="O31" s="154"/>
      <c r="P31" s="154"/>
      <c r="Q31" s="154"/>
    </row>
    <row r="45" s="111" customFormat="1" spans="1:17">
      <c r="A45" s="112"/>
      <c r="B45" s="113"/>
      <c r="J45" s="112"/>
      <c r="M45" s="113"/>
      <c r="N45"/>
      <c r="O45"/>
      <c r="P45"/>
      <c r="Q45"/>
    </row>
    <row r="46" s="111" customFormat="1" spans="1:17">
      <c r="A46" s="112"/>
      <c r="B46" s="113"/>
      <c r="J46" s="112"/>
      <c r="M46" s="113"/>
      <c r="N46"/>
      <c r="O46"/>
      <c r="P46"/>
      <c r="Q46"/>
    </row>
    <row r="63" s="111" customFormat="1" spans="1:17">
      <c r="A63" s="112"/>
      <c r="B63" s="113"/>
      <c r="J63" s="112"/>
      <c r="M63" s="113"/>
      <c r="N63"/>
      <c r="O63"/>
      <c r="P63"/>
      <c r="Q63"/>
    </row>
    <row r="75" s="111" customFormat="1" spans="1:17">
      <c r="A75" s="112"/>
      <c r="B75" s="113"/>
      <c r="J75" s="112"/>
      <c r="M75" s="113"/>
      <c r="N75"/>
      <c r="O75"/>
      <c r="P75"/>
      <c r="Q75"/>
    </row>
    <row r="79" ht="35" spans="1:17">
      <c r="C79" s="160"/>
      <c r="M79" s="160"/>
    </row>
    <row r="167" s="111" customFormat="1" spans="1:17">
      <c r="A167" s="112"/>
      <c r="B167" s="113"/>
      <c r="D167" s="91">
        <v>3</v>
      </c>
      <c r="J167" s="112"/>
      <c r="M167" s="113"/>
      <c r="N167"/>
      <c r="O167"/>
      <c r="P167"/>
      <c r="Q167"/>
    </row>
  </sheetData>
  <mergeCells count="2">
    <mergeCell ref="B5:B11"/>
    <mergeCell ref="B12:B21"/>
  </mergeCells>
  <conditionalFormatting sqref="A2:B2">
    <cfRule type="duplicateValues" dxfId="0" priority="36"/>
  </conditionalFormatting>
  <conditionalFormatting sqref="C2">
    <cfRule type="duplicateValues" dxfId="0" priority="34"/>
  </conditionalFormatting>
  <conditionalFormatting sqref="E2">
    <cfRule type="duplicateValues" dxfId="0" priority="35"/>
  </conditionalFormatting>
  <conditionalFormatting sqref="C12">
    <cfRule type="duplicateValues" dxfId="0" priority="12"/>
  </conditionalFormatting>
  <conditionalFormatting sqref="C13">
    <cfRule type="duplicateValues" dxfId="0" priority="11"/>
  </conditionalFormatting>
  <conditionalFormatting sqref="C14">
    <cfRule type="duplicateValues" dxfId="0" priority="10"/>
  </conditionalFormatting>
  <conditionalFormatting sqref="C15">
    <cfRule type="duplicateValues" dxfId="0" priority="2"/>
  </conditionalFormatting>
  <conditionalFormatting sqref="C16">
    <cfRule type="duplicateValues" dxfId="0" priority="9"/>
  </conditionalFormatting>
  <conditionalFormatting sqref="C17">
    <cfRule type="duplicateValues" dxfId="0" priority="8"/>
  </conditionalFormatting>
  <conditionalFormatting sqref="C18">
    <cfRule type="duplicateValues" dxfId="0" priority="7"/>
  </conditionalFormatting>
  <conditionalFormatting sqref="C19">
    <cfRule type="duplicateValues" dxfId="0" priority="6"/>
  </conditionalFormatting>
  <conditionalFormatting sqref="C20">
    <cfRule type="duplicateValues" dxfId="0" priority="5"/>
  </conditionalFormatting>
  <conditionalFormatting sqref="C21">
    <cfRule type="duplicateValues" dxfId="0" priority="4"/>
  </conditionalFormatting>
  <conditionalFormatting sqref="C27">
    <cfRule type="duplicateValues" dxfId="0" priority="33"/>
  </conditionalFormatting>
  <conditionalFormatting sqref="E27">
    <cfRule type="duplicateValues" dxfId="0" priority="31"/>
  </conditionalFormatting>
  <conditionalFormatting sqref="F27">
    <cfRule type="duplicateValues" dxfId="0" priority="32"/>
  </conditionalFormatting>
  <conditionalFormatting sqref="C3:C4 C1">
    <cfRule type="duplicateValues" dxfId="0" priority="38"/>
  </conditionalFormatting>
  <conditionalFormatting sqref="C12:C14 C16:C21">
    <cfRule type="duplicateValues" dxfId="0" priority="3"/>
  </conditionalFormatting>
  <pageMargins left="0.7" right="0.7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3"/>
  <sheetViews>
    <sheetView zoomScale="55" zoomScaleNormal="55" topLeftCell="A19" workbookViewId="0">
      <selection activeCell="I38" sqref="I38"/>
    </sheetView>
  </sheetViews>
  <sheetFormatPr defaultColWidth="9" defaultRowHeight="14"/>
  <cols>
    <col min="1" max="1" width="9" style="112"/>
    <col min="2" max="2" width="44.4416666666667" style="113" customWidth="1"/>
    <col min="3" max="3" width="39.3333333333333" style="111" customWidth="1"/>
    <col min="4" max="4" width="50.8916666666667" style="111" customWidth="1"/>
    <col min="5" max="5" width="27.775" style="111" customWidth="1"/>
    <col min="6" max="6" width="16.8916666666667" style="111" customWidth="1"/>
    <col min="7" max="7" width="9" style="112"/>
    <col min="8" max="8" width="9" style="111"/>
    <col min="9" max="9" width="13.775" style="112" customWidth="1"/>
    <col min="10" max="10" width="9" style="112"/>
    <col min="11" max="11" width="9" style="111"/>
    <col min="12" max="12" width="30.1083333333333" style="111" customWidth="1"/>
    <col min="13" max="13" width="34" style="113" customWidth="1"/>
    <col min="14" max="14" width="55.15" customWidth="1"/>
    <col min="17" max="17" width="16.5583333333333" style="172" customWidth="1"/>
  </cols>
  <sheetData>
    <row r="1" ht="71.5" spans="1:17">
      <c r="A1" s="114" t="s">
        <v>755</v>
      </c>
      <c r="B1" s="115" t="s">
        <v>756</v>
      </c>
      <c r="C1" s="116" t="s">
        <v>757</v>
      </c>
      <c r="D1" s="115" t="s">
        <v>758</v>
      </c>
      <c r="E1" s="115" t="s">
        <v>759</v>
      </c>
      <c r="F1" s="115" t="s">
        <v>760</v>
      </c>
      <c r="G1" s="114" t="s">
        <v>761</v>
      </c>
      <c r="H1" s="115" t="s">
        <v>762</v>
      </c>
      <c r="I1" s="118" t="s">
        <v>763</v>
      </c>
      <c r="J1" s="118" t="s">
        <v>764</v>
      </c>
      <c r="K1" s="117" t="s">
        <v>765</v>
      </c>
      <c r="L1" s="117" t="s">
        <v>766</v>
      </c>
      <c r="M1" s="119"/>
      <c r="N1" s="120"/>
      <c r="O1" s="120"/>
      <c r="P1" s="120"/>
      <c r="Q1" s="120"/>
    </row>
    <row r="2" ht="16.5" spans="1:17">
      <c r="A2" s="73" t="s">
        <v>767</v>
      </c>
      <c r="B2" s="173"/>
      <c r="C2" s="174" t="s">
        <v>12</v>
      </c>
      <c r="D2" s="14">
        <v>6608442963</v>
      </c>
      <c r="E2" s="174" t="s">
        <v>39</v>
      </c>
      <c r="F2" s="175"/>
      <c r="G2" s="121"/>
      <c r="H2" s="176"/>
      <c r="I2" s="124"/>
      <c r="J2" s="124"/>
      <c r="K2" s="177"/>
      <c r="L2" s="177"/>
      <c r="M2" s="178"/>
      <c r="N2" s="126"/>
      <c r="O2" s="126"/>
      <c r="P2" s="126"/>
      <c r="Q2" s="126"/>
    </row>
    <row r="3" ht="14.5" spans="1:17">
      <c r="A3" s="127"/>
      <c r="B3" s="179"/>
      <c r="C3" s="180"/>
      <c r="D3" s="179"/>
      <c r="E3" s="179"/>
      <c r="F3" s="179"/>
      <c r="G3" s="127"/>
      <c r="H3" s="179"/>
      <c r="I3" s="127"/>
      <c r="J3" s="127"/>
      <c r="K3" s="179"/>
      <c r="L3" s="179"/>
      <c r="M3" s="119"/>
      <c r="N3" s="120"/>
      <c r="O3" s="120"/>
      <c r="P3" s="120"/>
      <c r="Q3" s="120"/>
    </row>
    <row r="4" ht="57" spans="1:17">
      <c r="A4" s="130" t="s">
        <v>303</v>
      </c>
      <c r="B4" s="131" t="s">
        <v>304</v>
      </c>
      <c r="C4" s="131" t="s">
        <v>768</v>
      </c>
      <c r="D4" s="131" t="s">
        <v>306</v>
      </c>
      <c r="E4" s="131" t="s">
        <v>307</v>
      </c>
      <c r="F4" s="131" t="s">
        <v>308</v>
      </c>
      <c r="G4" s="130" t="s">
        <v>309</v>
      </c>
      <c r="H4" s="132" t="s">
        <v>310</v>
      </c>
      <c r="I4" s="114" t="s">
        <v>311</v>
      </c>
      <c r="J4" s="114" t="s">
        <v>312</v>
      </c>
      <c r="K4" s="131" t="s">
        <v>313</v>
      </c>
      <c r="L4" s="131" t="s">
        <v>314</v>
      </c>
      <c r="M4" s="131" t="s">
        <v>771</v>
      </c>
      <c r="N4" s="133" t="s">
        <v>772</v>
      </c>
      <c r="O4" s="133" t="s">
        <v>773</v>
      </c>
      <c r="P4" s="133" t="s">
        <v>774</v>
      </c>
      <c r="Q4" s="133" t="s">
        <v>775</v>
      </c>
    </row>
    <row r="5" s="108" customFormat="1" ht="19.95" customHeight="1" spans="1:17">
      <c r="A5" s="73">
        <v>1</v>
      </c>
      <c r="B5" s="134" t="s">
        <v>402</v>
      </c>
      <c r="C5" s="135" t="s">
        <v>125</v>
      </c>
      <c r="D5" s="15" t="s">
        <v>403</v>
      </c>
      <c r="E5" s="136" t="s">
        <v>321</v>
      </c>
      <c r="F5" s="137" t="s">
        <v>404</v>
      </c>
      <c r="G5" s="27"/>
      <c r="H5" s="144"/>
      <c r="I5" s="27"/>
      <c r="J5" s="27">
        <v>1</v>
      </c>
      <c r="K5" s="136" t="s">
        <v>323</v>
      </c>
      <c r="L5" s="136" t="s">
        <v>386</v>
      </c>
      <c r="M5" s="81" t="s">
        <v>325</v>
      </c>
      <c r="N5" s="140"/>
      <c r="O5" s="140"/>
      <c r="P5" s="140"/>
      <c r="Q5" s="126"/>
    </row>
    <row r="6" s="108" customFormat="1" ht="19.95" customHeight="1" spans="1:17">
      <c r="A6" s="73">
        <v>2</v>
      </c>
      <c r="B6" s="141"/>
      <c r="C6" s="135" t="s">
        <v>126</v>
      </c>
      <c r="D6" s="15" t="s">
        <v>405</v>
      </c>
      <c r="E6" s="136" t="s">
        <v>321</v>
      </c>
      <c r="F6" s="137" t="s">
        <v>406</v>
      </c>
      <c r="G6" s="27"/>
      <c r="H6" s="144"/>
      <c r="I6" s="27"/>
      <c r="J6" s="27">
        <v>2</v>
      </c>
      <c r="K6" s="136" t="s">
        <v>323</v>
      </c>
      <c r="L6" s="136" t="s">
        <v>386</v>
      </c>
      <c r="M6" s="81" t="s">
        <v>325</v>
      </c>
      <c r="N6" s="140"/>
      <c r="O6" s="140"/>
      <c r="P6" s="140"/>
      <c r="Q6" s="126"/>
    </row>
    <row r="7" s="108" customFormat="1" ht="19.95" customHeight="1" spans="1:17">
      <c r="A7" s="73">
        <v>3</v>
      </c>
      <c r="B7" s="141"/>
      <c r="C7" s="135" t="s">
        <v>127</v>
      </c>
      <c r="D7" s="15" t="s">
        <v>368</v>
      </c>
      <c r="E7" s="136" t="s">
        <v>321</v>
      </c>
      <c r="F7" s="137" t="s">
        <v>407</v>
      </c>
      <c r="G7" s="27"/>
      <c r="H7" s="144"/>
      <c r="I7" s="27"/>
      <c r="J7" s="27">
        <v>2</v>
      </c>
      <c r="K7" s="136" t="s">
        <v>323</v>
      </c>
      <c r="L7" s="136" t="s">
        <v>386</v>
      </c>
      <c r="M7" s="81" t="s">
        <v>325</v>
      </c>
      <c r="N7" s="140"/>
      <c r="O7" s="140"/>
      <c r="P7" s="140"/>
      <c r="Q7" s="126"/>
    </row>
    <row r="8" s="108" customFormat="1" ht="19.95" customHeight="1" spans="1:17">
      <c r="A8" s="73">
        <v>4</v>
      </c>
      <c r="B8" s="141"/>
      <c r="C8" s="135" t="s">
        <v>128</v>
      </c>
      <c r="D8" s="15" t="s">
        <v>369</v>
      </c>
      <c r="E8" s="136" t="s">
        <v>321</v>
      </c>
      <c r="F8" s="137" t="s">
        <v>409</v>
      </c>
      <c r="G8" s="27"/>
      <c r="H8" s="144"/>
      <c r="I8" s="27"/>
      <c r="J8" s="27">
        <v>2</v>
      </c>
      <c r="K8" s="136" t="s">
        <v>323</v>
      </c>
      <c r="L8" s="136" t="s">
        <v>386</v>
      </c>
      <c r="M8" s="81" t="s">
        <v>325</v>
      </c>
      <c r="N8" s="140"/>
      <c r="O8" s="140"/>
      <c r="P8" s="140"/>
      <c r="Q8" s="126"/>
    </row>
    <row r="9" s="108" customFormat="1" ht="19.95" customHeight="1" spans="1:17">
      <c r="A9" s="73">
        <v>5</v>
      </c>
      <c r="B9" s="141"/>
      <c r="C9" s="135" t="s">
        <v>129</v>
      </c>
      <c r="D9" s="15" t="s">
        <v>330</v>
      </c>
      <c r="E9" s="136" t="s">
        <v>321</v>
      </c>
      <c r="F9" s="137" t="s">
        <v>410</v>
      </c>
      <c r="G9" s="27"/>
      <c r="H9" s="144"/>
      <c r="I9" s="27"/>
      <c r="J9" s="27">
        <v>2</v>
      </c>
      <c r="K9" s="136" t="s">
        <v>323</v>
      </c>
      <c r="L9" s="136" t="s">
        <v>386</v>
      </c>
      <c r="M9" s="81" t="s">
        <v>325</v>
      </c>
      <c r="N9" s="140"/>
      <c r="O9" s="140"/>
      <c r="P9" s="140"/>
      <c r="Q9" s="126"/>
    </row>
    <row r="10" s="108" customFormat="1" ht="19.95" customHeight="1" spans="1:17">
      <c r="A10" s="73">
        <v>6</v>
      </c>
      <c r="B10" s="141"/>
      <c r="C10" s="135" t="s">
        <v>130</v>
      </c>
      <c r="D10" s="15" t="s">
        <v>411</v>
      </c>
      <c r="E10" s="136" t="s">
        <v>321</v>
      </c>
      <c r="F10" s="137" t="s">
        <v>408</v>
      </c>
      <c r="G10" s="27"/>
      <c r="H10" s="144"/>
      <c r="I10" s="27"/>
      <c r="J10" s="27">
        <v>2</v>
      </c>
      <c r="K10" s="136" t="s">
        <v>323</v>
      </c>
      <c r="L10" s="136" t="s">
        <v>386</v>
      </c>
      <c r="M10" s="81" t="s">
        <v>325</v>
      </c>
      <c r="N10" s="140"/>
      <c r="O10" s="140"/>
      <c r="P10" s="140"/>
      <c r="Q10" s="126"/>
    </row>
    <row r="11" s="108" customFormat="1" ht="19.95" customHeight="1" spans="1:17">
      <c r="A11" s="73">
        <v>7</v>
      </c>
      <c r="B11" s="142"/>
      <c r="C11" s="135" t="s">
        <v>131</v>
      </c>
      <c r="D11" s="15" t="s">
        <v>412</v>
      </c>
      <c r="E11" s="136" t="s">
        <v>321</v>
      </c>
      <c r="F11" s="137" t="s">
        <v>413</v>
      </c>
      <c r="G11" s="27"/>
      <c r="H11" s="144"/>
      <c r="I11" s="27"/>
      <c r="J11" s="27">
        <v>2</v>
      </c>
      <c r="K11" s="136" t="s">
        <v>323</v>
      </c>
      <c r="L11" s="136" t="s">
        <v>386</v>
      </c>
      <c r="M11" s="81" t="s">
        <v>325</v>
      </c>
      <c r="N11" s="140"/>
      <c r="O11" s="140"/>
      <c r="P11" s="140"/>
      <c r="Q11" s="126"/>
    </row>
    <row r="12" s="108" customFormat="1" ht="16.5" spans="1:17">
      <c r="A12" s="73">
        <v>8</v>
      </c>
      <c r="B12" s="162" t="s">
        <v>414</v>
      </c>
      <c r="C12" s="383" t="s">
        <v>132</v>
      </c>
      <c r="D12" s="15" t="s">
        <v>415</v>
      </c>
      <c r="E12" s="27" t="s">
        <v>321</v>
      </c>
      <c r="F12" s="163" t="s">
        <v>416</v>
      </c>
      <c r="G12" s="27"/>
      <c r="H12" s="136"/>
      <c r="I12" s="27"/>
      <c r="J12" s="27">
        <v>1</v>
      </c>
      <c r="K12" s="136" t="s">
        <v>323</v>
      </c>
      <c r="L12" s="136" t="s">
        <v>417</v>
      </c>
      <c r="M12" s="81" t="s">
        <v>325</v>
      </c>
      <c r="N12" s="182"/>
      <c r="O12" s="183"/>
      <c r="P12" s="183"/>
      <c r="Q12" s="184"/>
    </row>
    <row r="13" s="108" customFormat="1" ht="18.5" spans="1:17">
      <c r="A13" s="73">
        <v>9</v>
      </c>
      <c r="B13" s="164"/>
      <c r="C13" s="383" t="s">
        <v>133</v>
      </c>
      <c r="D13" s="15" t="s">
        <v>420</v>
      </c>
      <c r="E13" s="27" t="s">
        <v>321</v>
      </c>
      <c r="F13" s="163" t="s">
        <v>421</v>
      </c>
      <c r="G13" s="27"/>
      <c r="H13" s="136"/>
      <c r="I13" s="27"/>
      <c r="J13" s="27">
        <v>1</v>
      </c>
      <c r="K13" s="136" t="s">
        <v>323</v>
      </c>
      <c r="L13" s="136" t="s">
        <v>417</v>
      </c>
      <c r="M13" s="81" t="s">
        <v>325</v>
      </c>
      <c r="N13" s="185"/>
      <c r="O13" s="186"/>
      <c r="P13" s="187"/>
      <c r="Q13" s="184"/>
    </row>
    <row r="14" s="108" customFormat="1" ht="18.5" spans="1:17">
      <c r="A14" s="73">
        <v>10</v>
      </c>
      <c r="B14" s="164"/>
      <c r="C14" s="383" t="s">
        <v>134</v>
      </c>
      <c r="D14" s="15" t="s">
        <v>422</v>
      </c>
      <c r="E14" s="27" t="s">
        <v>321</v>
      </c>
      <c r="F14" s="163" t="s">
        <v>423</v>
      </c>
      <c r="G14" s="27"/>
      <c r="H14" s="136"/>
      <c r="I14" s="27"/>
      <c r="J14" s="27">
        <v>1</v>
      </c>
      <c r="K14" s="136" t="s">
        <v>323</v>
      </c>
      <c r="L14" s="136" t="s">
        <v>417</v>
      </c>
      <c r="M14" s="81" t="s">
        <v>325</v>
      </c>
      <c r="N14" s="185"/>
      <c r="O14" s="186"/>
      <c r="P14" s="187"/>
      <c r="Q14" s="184"/>
    </row>
    <row r="15" s="108" customFormat="1" ht="18.5" spans="1:17">
      <c r="A15" s="73">
        <v>11</v>
      </c>
      <c r="B15" s="164"/>
      <c r="C15" s="383" t="s">
        <v>135</v>
      </c>
      <c r="D15" s="15" t="s">
        <v>424</v>
      </c>
      <c r="E15" s="27" t="s">
        <v>321</v>
      </c>
      <c r="F15" s="163" t="s">
        <v>425</v>
      </c>
      <c r="G15" s="27"/>
      <c r="H15" s="136"/>
      <c r="I15" s="27"/>
      <c r="J15" s="27">
        <v>1</v>
      </c>
      <c r="K15" s="136" t="s">
        <v>323</v>
      </c>
      <c r="L15" s="136" t="s">
        <v>417</v>
      </c>
      <c r="M15" s="81" t="s">
        <v>325</v>
      </c>
      <c r="N15" s="185"/>
      <c r="O15" s="188"/>
      <c r="P15" s="187"/>
      <c r="Q15" s="184"/>
    </row>
    <row r="16" s="108" customFormat="1" ht="18.5" spans="1:17">
      <c r="A16" s="73">
        <v>12</v>
      </c>
      <c r="B16" s="164"/>
      <c r="C16" s="383" t="s">
        <v>136</v>
      </c>
      <c r="D16" s="15" t="s">
        <v>427</v>
      </c>
      <c r="E16" s="27" t="s">
        <v>321</v>
      </c>
      <c r="F16" s="163" t="s">
        <v>428</v>
      </c>
      <c r="G16" s="27"/>
      <c r="H16" s="136"/>
      <c r="I16" s="27"/>
      <c r="J16" s="27">
        <v>2</v>
      </c>
      <c r="K16" s="136" t="s">
        <v>323</v>
      </c>
      <c r="L16" s="136" t="s">
        <v>417</v>
      </c>
      <c r="M16" s="81" t="s">
        <v>325</v>
      </c>
      <c r="N16" s="185"/>
      <c r="O16" s="188"/>
      <c r="P16" s="187"/>
      <c r="Q16" s="184"/>
    </row>
    <row r="17" s="108" customFormat="1" ht="18.5" spans="1:17">
      <c r="A17" s="73">
        <v>13</v>
      </c>
      <c r="B17" s="164"/>
      <c r="C17" s="383" t="s">
        <v>137</v>
      </c>
      <c r="D17" s="15" t="s">
        <v>429</v>
      </c>
      <c r="E17" s="27" t="s">
        <v>321</v>
      </c>
      <c r="F17" s="163" t="s">
        <v>430</v>
      </c>
      <c r="G17" s="27"/>
      <c r="H17" s="136"/>
      <c r="I17" s="27"/>
      <c r="J17" s="27">
        <v>2</v>
      </c>
      <c r="K17" s="136" t="s">
        <v>323</v>
      </c>
      <c r="L17" s="136" t="s">
        <v>417</v>
      </c>
      <c r="M17" s="81" t="s">
        <v>325</v>
      </c>
      <c r="N17" s="185"/>
      <c r="O17" s="186"/>
      <c r="P17" s="187"/>
      <c r="Q17" s="184"/>
    </row>
    <row r="18" s="108" customFormat="1" ht="18.5" spans="1:17">
      <c r="A18" s="73">
        <v>14</v>
      </c>
      <c r="B18" s="164"/>
      <c r="C18" s="383" t="s">
        <v>138</v>
      </c>
      <c r="D18" s="15" t="s">
        <v>431</v>
      </c>
      <c r="E18" s="27" t="s">
        <v>321</v>
      </c>
      <c r="F18" s="163" t="s">
        <v>432</v>
      </c>
      <c r="G18" s="27"/>
      <c r="H18" s="136"/>
      <c r="I18" s="27"/>
      <c r="J18" s="27">
        <v>1</v>
      </c>
      <c r="K18" s="136" t="s">
        <v>323</v>
      </c>
      <c r="L18" s="136" t="s">
        <v>417</v>
      </c>
      <c r="M18" s="81" t="s">
        <v>325</v>
      </c>
      <c r="N18" s="185"/>
      <c r="O18" s="186"/>
      <c r="P18" s="187"/>
      <c r="Q18" s="184"/>
    </row>
    <row r="19" s="108" customFormat="1" ht="18.5" spans="1:17">
      <c r="A19" s="73">
        <v>15</v>
      </c>
      <c r="B19" s="164"/>
      <c r="C19" s="383" t="s">
        <v>139</v>
      </c>
      <c r="D19" s="15" t="s">
        <v>433</v>
      </c>
      <c r="E19" s="27" t="s">
        <v>321</v>
      </c>
      <c r="F19" s="163" t="s">
        <v>434</v>
      </c>
      <c r="G19" s="27"/>
      <c r="H19" s="136"/>
      <c r="I19" s="27"/>
      <c r="J19" s="27">
        <v>1</v>
      </c>
      <c r="K19" s="136" t="s">
        <v>323</v>
      </c>
      <c r="L19" s="136" t="s">
        <v>417</v>
      </c>
      <c r="M19" s="81" t="s">
        <v>325</v>
      </c>
      <c r="N19" s="185"/>
      <c r="O19" s="186"/>
      <c r="P19" s="187"/>
      <c r="Q19" s="184"/>
    </row>
    <row r="20" s="108" customFormat="1" ht="18.5" spans="1:17">
      <c r="A20" s="73">
        <v>16</v>
      </c>
      <c r="B20" s="164"/>
      <c r="C20" s="383" t="s">
        <v>140</v>
      </c>
      <c r="D20" s="15" t="s">
        <v>435</v>
      </c>
      <c r="E20" s="27" t="s">
        <v>321</v>
      </c>
      <c r="F20" s="163" t="s">
        <v>436</v>
      </c>
      <c r="G20" s="27"/>
      <c r="H20" s="136"/>
      <c r="I20" s="27"/>
      <c r="J20" s="27">
        <v>1</v>
      </c>
      <c r="K20" s="136" t="s">
        <v>323</v>
      </c>
      <c r="L20" s="136" t="s">
        <v>417</v>
      </c>
      <c r="M20" s="81" t="s">
        <v>325</v>
      </c>
      <c r="N20" s="185"/>
      <c r="O20" s="186"/>
      <c r="P20" s="187"/>
      <c r="Q20" s="184"/>
    </row>
    <row r="21" s="108" customFormat="1" ht="18.5" spans="1:17">
      <c r="A21" s="73">
        <v>17</v>
      </c>
      <c r="B21" s="164"/>
      <c r="C21" s="383" t="s">
        <v>141</v>
      </c>
      <c r="D21" s="15" t="s">
        <v>437</v>
      </c>
      <c r="E21" s="27" t="s">
        <v>321</v>
      </c>
      <c r="F21" s="163" t="s">
        <v>438</v>
      </c>
      <c r="G21" s="27"/>
      <c r="H21" s="136"/>
      <c r="I21" s="27"/>
      <c r="J21" s="27">
        <v>1</v>
      </c>
      <c r="K21" s="136" t="s">
        <v>323</v>
      </c>
      <c r="L21" s="136" t="s">
        <v>417</v>
      </c>
      <c r="M21" s="81" t="s">
        <v>325</v>
      </c>
      <c r="N21" s="185"/>
      <c r="O21" s="186"/>
      <c r="P21" s="187"/>
      <c r="Q21" s="184"/>
    </row>
    <row r="22" s="108" customFormat="1" ht="18.5" spans="1:17">
      <c r="A22" s="73">
        <v>18</v>
      </c>
      <c r="B22" s="134" t="s">
        <v>439</v>
      </c>
      <c r="C22" s="382" t="s">
        <v>148</v>
      </c>
      <c r="D22" s="15" t="s">
        <v>440</v>
      </c>
      <c r="E22" s="27" t="s">
        <v>321</v>
      </c>
      <c r="F22" s="163" t="s">
        <v>441</v>
      </c>
      <c r="G22" s="150"/>
      <c r="H22" s="80"/>
      <c r="I22" s="150"/>
      <c r="J22" s="27">
        <v>1</v>
      </c>
      <c r="K22" s="80" t="s">
        <v>323</v>
      </c>
      <c r="L22" s="136" t="s">
        <v>417</v>
      </c>
      <c r="M22" s="81" t="s">
        <v>325</v>
      </c>
      <c r="N22" s="185"/>
      <c r="O22" s="186"/>
      <c r="P22" s="187"/>
      <c r="Q22" s="184"/>
    </row>
    <row r="23" s="108" customFormat="1" ht="16.5" spans="1:17">
      <c r="A23" s="73">
        <v>19</v>
      </c>
      <c r="B23" s="141"/>
      <c r="C23" s="381" t="s">
        <v>149</v>
      </c>
      <c r="D23" s="15" t="s">
        <v>405</v>
      </c>
      <c r="E23" s="27" t="s">
        <v>321</v>
      </c>
      <c r="F23" s="163" t="s">
        <v>443</v>
      </c>
      <c r="G23" s="150"/>
      <c r="H23" s="80"/>
      <c r="I23" s="150"/>
      <c r="J23" s="27">
        <v>2</v>
      </c>
      <c r="K23" s="80" t="s">
        <v>323</v>
      </c>
      <c r="L23" s="136" t="s">
        <v>417</v>
      </c>
      <c r="M23" s="81" t="s">
        <v>325</v>
      </c>
      <c r="N23" s="154"/>
      <c r="O23" s="154"/>
      <c r="P23" s="154"/>
      <c r="Q23" s="184"/>
    </row>
    <row r="24" s="108" customFormat="1" ht="16.5" spans="1:17">
      <c r="A24" s="73">
        <v>20</v>
      </c>
      <c r="B24" s="141"/>
      <c r="C24" s="381" t="s">
        <v>137</v>
      </c>
      <c r="D24" s="15" t="s">
        <v>429</v>
      </c>
      <c r="E24" s="27" t="s">
        <v>321</v>
      </c>
      <c r="F24" s="163" t="s">
        <v>430</v>
      </c>
      <c r="G24" s="150"/>
      <c r="H24" s="80"/>
      <c r="I24" s="150"/>
      <c r="J24" s="27">
        <v>2</v>
      </c>
      <c r="K24" s="80" t="s">
        <v>323</v>
      </c>
      <c r="L24" s="136" t="s">
        <v>417</v>
      </c>
      <c r="M24" s="81" t="s">
        <v>325</v>
      </c>
      <c r="N24" s="154"/>
      <c r="O24" s="154"/>
      <c r="P24" s="154"/>
      <c r="Q24" s="184"/>
    </row>
    <row r="25" s="108" customFormat="1" ht="16.5" spans="1:17">
      <c r="A25" s="73">
        <v>21</v>
      </c>
      <c r="B25" s="141"/>
      <c r="C25" s="381" t="s">
        <v>136</v>
      </c>
      <c r="D25" s="15" t="s">
        <v>427</v>
      </c>
      <c r="E25" s="27" t="s">
        <v>321</v>
      </c>
      <c r="F25" s="163" t="s">
        <v>428</v>
      </c>
      <c r="G25" s="150"/>
      <c r="H25" s="80"/>
      <c r="I25" s="150"/>
      <c r="J25" s="27">
        <v>2</v>
      </c>
      <c r="K25" s="80" t="s">
        <v>323</v>
      </c>
      <c r="L25" s="136" t="s">
        <v>417</v>
      </c>
      <c r="M25" s="81" t="s">
        <v>325</v>
      </c>
      <c r="N25" s="154"/>
      <c r="O25" s="154"/>
      <c r="P25" s="154"/>
      <c r="Q25" s="184"/>
    </row>
    <row r="26" s="108" customFormat="1" ht="16.5" spans="1:17">
      <c r="A26" s="73">
        <v>22</v>
      </c>
      <c r="B26" s="141"/>
      <c r="C26" s="381" t="s">
        <v>150</v>
      </c>
      <c r="D26" s="15" t="s">
        <v>445</v>
      </c>
      <c r="E26" s="27" t="s">
        <v>321</v>
      </c>
      <c r="F26" s="163" t="s">
        <v>446</v>
      </c>
      <c r="G26" s="150"/>
      <c r="H26" s="80"/>
      <c r="I26" s="150"/>
      <c r="J26" s="27">
        <v>1</v>
      </c>
      <c r="K26" s="80" t="s">
        <v>323</v>
      </c>
      <c r="L26" s="136" t="s">
        <v>417</v>
      </c>
      <c r="M26" s="81" t="s">
        <v>325</v>
      </c>
      <c r="N26" s="154"/>
      <c r="O26" s="154"/>
      <c r="P26" s="154"/>
      <c r="Q26" s="184"/>
    </row>
    <row r="27" s="108" customFormat="1" ht="19.95" customHeight="1" spans="1:17">
      <c r="A27" s="73">
        <v>23</v>
      </c>
      <c r="B27" s="162" t="s">
        <v>675</v>
      </c>
      <c r="C27" s="143" t="s">
        <v>151</v>
      </c>
      <c r="D27" s="14" t="s">
        <v>448</v>
      </c>
      <c r="E27" s="27" t="s">
        <v>321</v>
      </c>
      <c r="F27" s="137" t="s">
        <v>449</v>
      </c>
      <c r="G27" s="27"/>
      <c r="H27" s="100"/>
      <c r="I27" s="27"/>
      <c r="J27" s="100">
        <v>1</v>
      </c>
      <c r="K27" s="27" t="s">
        <v>323</v>
      </c>
      <c r="L27" s="27" t="s">
        <v>450</v>
      </c>
      <c r="M27" s="73" t="s">
        <v>325</v>
      </c>
      <c r="N27" s="154"/>
      <c r="O27" s="154"/>
      <c r="P27" s="154"/>
      <c r="Q27" s="184"/>
    </row>
    <row r="28" s="108" customFormat="1" ht="19.95" customHeight="1" spans="1:17">
      <c r="A28" s="73">
        <v>24</v>
      </c>
      <c r="B28" s="164"/>
      <c r="C28" s="143" t="s">
        <v>152</v>
      </c>
      <c r="D28" s="14" t="s">
        <v>411</v>
      </c>
      <c r="E28" s="27" t="s">
        <v>321</v>
      </c>
      <c r="F28" s="137" t="s">
        <v>451</v>
      </c>
      <c r="G28" s="27"/>
      <c r="H28" s="100"/>
      <c r="I28" s="27"/>
      <c r="J28" s="100">
        <v>1</v>
      </c>
      <c r="K28" s="27" t="s">
        <v>323</v>
      </c>
      <c r="L28" s="27" t="s">
        <v>450</v>
      </c>
      <c r="M28" s="73" t="s">
        <v>325</v>
      </c>
      <c r="N28" s="154"/>
      <c r="O28" s="154"/>
      <c r="P28" s="154"/>
      <c r="Q28" s="184"/>
    </row>
    <row r="29" s="108" customFormat="1" ht="19.95" customHeight="1" spans="1:17">
      <c r="A29" s="73">
        <v>25</v>
      </c>
      <c r="B29" s="164"/>
      <c r="C29" s="143" t="s">
        <v>153</v>
      </c>
      <c r="D29" s="14" t="s">
        <v>452</v>
      </c>
      <c r="E29" s="27" t="s">
        <v>321</v>
      </c>
      <c r="F29" s="137" t="s">
        <v>453</v>
      </c>
      <c r="G29" s="27"/>
      <c r="H29" s="100"/>
      <c r="I29" s="27"/>
      <c r="J29" s="100">
        <v>4</v>
      </c>
      <c r="K29" s="27" t="s">
        <v>323</v>
      </c>
      <c r="L29" s="27" t="s">
        <v>450</v>
      </c>
      <c r="M29" s="73" t="s">
        <v>325</v>
      </c>
      <c r="N29" s="154"/>
      <c r="O29" s="154"/>
      <c r="P29" s="154"/>
      <c r="Q29" s="184"/>
    </row>
    <row r="30" s="108" customFormat="1" ht="19.95" customHeight="1" spans="1:17">
      <c r="A30" s="73">
        <v>26</v>
      </c>
      <c r="B30" s="164"/>
      <c r="C30" s="143" t="s">
        <v>154</v>
      </c>
      <c r="D30" s="14" t="s">
        <v>454</v>
      </c>
      <c r="E30" s="27" t="s">
        <v>321</v>
      </c>
      <c r="F30" s="137" t="s">
        <v>455</v>
      </c>
      <c r="G30" s="27"/>
      <c r="H30" s="100"/>
      <c r="I30" s="27"/>
      <c r="J30" s="100">
        <v>2</v>
      </c>
      <c r="K30" s="27" t="s">
        <v>323</v>
      </c>
      <c r="L30" s="27" t="s">
        <v>450</v>
      </c>
      <c r="M30" s="73" t="s">
        <v>325</v>
      </c>
      <c r="N30" s="154"/>
      <c r="O30" s="154"/>
      <c r="P30" s="154"/>
      <c r="Q30" s="184"/>
    </row>
    <row r="31" s="108" customFormat="1" ht="19.95" customHeight="1" spans="1:17">
      <c r="A31" s="73">
        <v>27</v>
      </c>
      <c r="B31" s="164"/>
      <c r="C31" s="143" t="s">
        <v>155</v>
      </c>
      <c r="D31" s="14" t="s">
        <v>456</v>
      </c>
      <c r="E31" s="27" t="s">
        <v>321</v>
      </c>
      <c r="F31" s="137" t="s">
        <v>457</v>
      </c>
      <c r="G31" s="27"/>
      <c r="H31" s="100"/>
      <c r="I31" s="27"/>
      <c r="J31" s="100">
        <v>2</v>
      </c>
      <c r="K31" s="27" t="s">
        <v>323</v>
      </c>
      <c r="L31" s="27" t="s">
        <v>450</v>
      </c>
      <c r="M31" s="73" t="s">
        <v>325</v>
      </c>
      <c r="N31" s="154"/>
      <c r="O31" s="154"/>
      <c r="P31" s="154"/>
      <c r="Q31" s="184"/>
    </row>
    <row r="32" s="108" customFormat="1" ht="19.95" customHeight="1" spans="1:17">
      <c r="A32" s="73">
        <v>28</v>
      </c>
      <c r="B32" s="164"/>
      <c r="C32" s="143" t="s">
        <v>156</v>
      </c>
      <c r="D32" s="14" t="s">
        <v>458</v>
      </c>
      <c r="E32" s="27" t="s">
        <v>321</v>
      </c>
      <c r="F32" s="137" t="s">
        <v>459</v>
      </c>
      <c r="G32" s="27"/>
      <c r="H32" s="100"/>
      <c r="I32" s="27"/>
      <c r="J32" s="100">
        <v>2</v>
      </c>
      <c r="K32" s="27" t="s">
        <v>323</v>
      </c>
      <c r="L32" s="27" t="s">
        <v>450</v>
      </c>
      <c r="M32" s="73" t="s">
        <v>325</v>
      </c>
      <c r="N32" s="154"/>
      <c r="O32" s="154"/>
      <c r="P32" s="154"/>
      <c r="Q32" s="184"/>
    </row>
    <row r="33" s="108" customFormat="1" ht="19.95" customHeight="1" spans="1:17">
      <c r="A33" s="73">
        <v>29</v>
      </c>
      <c r="B33" s="164"/>
      <c r="C33" s="143" t="s">
        <v>157</v>
      </c>
      <c r="D33" s="14" t="s">
        <v>460</v>
      </c>
      <c r="E33" s="27" t="s">
        <v>321</v>
      </c>
      <c r="F33" s="137" t="s">
        <v>461</v>
      </c>
      <c r="G33" s="27"/>
      <c r="H33" s="100"/>
      <c r="I33" s="27"/>
      <c r="J33" s="100">
        <v>2</v>
      </c>
      <c r="K33" s="27" t="s">
        <v>323</v>
      </c>
      <c r="L33" s="27" t="s">
        <v>450</v>
      </c>
      <c r="M33" s="73" t="s">
        <v>325</v>
      </c>
      <c r="N33" s="154"/>
      <c r="O33" s="154"/>
      <c r="P33" s="154"/>
      <c r="Q33" s="184"/>
    </row>
    <row r="34" s="108" customFormat="1" ht="19.95" customHeight="1" spans="1:17">
      <c r="A34" s="73">
        <v>30</v>
      </c>
      <c r="B34" s="164"/>
      <c r="C34" s="143" t="s">
        <v>158</v>
      </c>
      <c r="D34" s="14" t="s">
        <v>452</v>
      </c>
      <c r="E34" s="27" t="s">
        <v>321</v>
      </c>
      <c r="F34" s="137" t="s">
        <v>462</v>
      </c>
      <c r="G34" s="27"/>
      <c r="H34" s="100"/>
      <c r="I34" s="27"/>
      <c r="J34" s="100">
        <v>2</v>
      </c>
      <c r="K34" s="27" t="s">
        <v>323</v>
      </c>
      <c r="L34" s="27" t="s">
        <v>450</v>
      </c>
      <c r="M34" s="73" t="s">
        <v>325</v>
      </c>
      <c r="N34" s="154"/>
      <c r="O34" s="154"/>
      <c r="P34" s="154"/>
      <c r="Q34" s="184"/>
    </row>
    <row r="35" s="108" customFormat="1" ht="19.95" customHeight="1" spans="1:17">
      <c r="A35" s="73">
        <v>31</v>
      </c>
      <c r="B35" s="164"/>
      <c r="C35" s="143" t="s">
        <v>159</v>
      </c>
      <c r="D35" s="14" t="s">
        <v>403</v>
      </c>
      <c r="E35" s="27" t="s">
        <v>321</v>
      </c>
      <c r="F35" s="137" t="s">
        <v>463</v>
      </c>
      <c r="G35" s="27"/>
      <c r="H35" s="100"/>
      <c r="I35" s="27"/>
      <c r="J35" s="100">
        <v>1</v>
      </c>
      <c r="K35" s="27" t="s">
        <v>323</v>
      </c>
      <c r="L35" s="27" t="s">
        <v>450</v>
      </c>
      <c r="M35" s="73" t="s">
        <v>325</v>
      </c>
      <c r="N35" s="154"/>
      <c r="O35" s="154"/>
      <c r="P35" s="154"/>
      <c r="Q35" s="184"/>
    </row>
    <row r="36" s="108" customFormat="1" ht="19.95" customHeight="1" spans="1:17">
      <c r="A36" s="73">
        <v>32</v>
      </c>
      <c r="B36" s="164"/>
      <c r="C36" s="143" t="s">
        <v>160</v>
      </c>
      <c r="D36" s="14" t="s">
        <v>411</v>
      </c>
      <c r="E36" s="27" t="s">
        <v>321</v>
      </c>
      <c r="F36" s="137" t="s">
        <v>464</v>
      </c>
      <c r="G36" s="27"/>
      <c r="H36" s="100"/>
      <c r="I36" s="27"/>
      <c r="J36" s="100">
        <v>1</v>
      </c>
      <c r="K36" s="27" t="s">
        <v>323</v>
      </c>
      <c r="L36" s="27" t="s">
        <v>450</v>
      </c>
      <c r="M36" s="73" t="s">
        <v>325</v>
      </c>
      <c r="N36" s="154"/>
      <c r="O36" s="154"/>
      <c r="P36" s="154"/>
      <c r="Q36" s="184"/>
    </row>
    <row r="37" s="108" customFormat="1" ht="19.95" customHeight="1" spans="1:17">
      <c r="A37" s="73">
        <v>33</v>
      </c>
      <c r="B37" s="165"/>
      <c r="C37" s="143" t="s">
        <v>161</v>
      </c>
      <c r="D37" s="14" t="s">
        <v>412</v>
      </c>
      <c r="E37" s="27" t="s">
        <v>321</v>
      </c>
      <c r="F37" s="137" t="s">
        <v>465</v>
      </c>
      <c r="G37" s="27"/>
      <c r="H37" s="100"/>
      <c r="I37" s="27"/>
      <c r="J37" s="100">
        <v>1</v>
      </c>
      <c r="K37" s="27" t="s">
        <v>323</v>
      </c>
      <c r="L37" s="27" t="s">
        <v>450</v>
      </c>
      <c r="M37" s="73" t="s">
        <v>325</v>
      </c>
      <c r="N37" s="154"/>
      <c r="O37" s="154"/>
      <c r="P37" s="154"/>
      <c r="Q37" s="184"/>
    </row>
    <row r="38" s="108" customFormat="1" ht="19.95" customHeight="1" spans="1:17">
      <c r="A38" s="73">
        <v>34</v>
      </c>
      <c r="B38" s="145"/>
      <c r="C38" s="80" t="s">
        <v>142</v>
      </c>
      <c r="D38" s="146" t="s">
        <v>294</v>
      </c>
      <c r="E38" s="85" t="s">
        <v>321</v>
      </c>
      <c r="F38" s="137" t="s">
        <v>661</v>
      </c>
      <c r="G38" s="157"/>
      <c r="H38" s="81"/>
      <c r="I38" s="105" t="s">
        <v>781</v>
      </c>
      <c r="J38" s="82">
        <v>2.72</v>
      </c>
      <c r="K38" s="83" t="s">
        <v>623</v>
      </c>
      <c r="L38" s="149" t="s">
        <v>650</v>
      </c>
      <c r="M38" s="85" t="s">
        <v>61</v>
      </c>
      <c r="N38" s="140"/>
      <c r="O38" s="140"/>
      <c r="P38" s="140"/>
      <c r="Q38" s="126"/>
    </row>
    <row r="39" ht="19.95" customHeight="1" spans="1:17">
      <c r="A39" s="73">
        <v>35</v>
      </c>
      <c r="B39" s="145"/>
      <c r="C39" s="80" t="s">
        <v>143</v>
      </c>
      <c r="D39" s="80" t="s">
        <v>662</v>
      </c>
      <c r="E39" s="80" t="s">
        <v>321</v>
      </c>
      <c r="F39" s="80" t="s">
        <v>663</v>
      </c>
      <c r="G39" s="157"/>
      <c r="H39" s="151"/>
      <c r="I39" s="60"/>
      <c r="J39" s="60">
        <v>0.45</v>
      </c>
      <c r="K39" s="151" t="s">
        <v>623</v>
      </c>
      <c r="L39" s="151" t="s">
        <v>627</v>
      </c>
      <c r="M39" s="85" t="s">
        <v>61</v>
      </c>
      <c r="N39" s="152"/>
      <c r="O39" s="152"/>
      <c r="P39" s="152"/>
      <c r="Q39" s="120"/>
    </row>
    <row r="40" s="108" customFormat="1" ht="19.95" customHeight="1" spans="1:17">
      <c r="A40" s="73">
        <v>36</v>
      </c>
      <c r="B40" s="145"/>
      <c r="C40" s="155" t="s">
        <v>91</v>
      </c>
      <c r="D40" s="155" t="s">
        <v>628</v>
      </c>
      <c r="E40" s="155" t="s">
        <v>321</v>
      </c>
      <c r="F40" s="155" t="s">
        <v>629</v>
      </c>
      <c r="G40" s="157"/>
      <c r="H40" s="156"/>
      <c r="I40" s="69"/>
      <c r="J40" s="69">
        <v>1.25</v>
      </c>
      <c r="K40" s="156" t="s">
        <v>623</v>
      </c>
      <c r="L40" s="15" t="s">
        <v>630</v>
      </c>
      <c r="M40" s="85" t="s">
        <v>61</v>
      </c>
      <c r="N40" s="140"/>
      <c r="O40" s="140"/>
      <c r="P40" s="140"/>
      <c r="Q40" s="126"/>
    </row>
    <row r="41" ht="16.5" spans="1:17">
      <c r="A41" s="73">
        <v>37</v>
      </c>
      <c r="B41" s="145"/>
      <c r="C41" s="60" t="s">
        <v>144</v>
      </c>
      <c r="D41" s="60" t="s">
        <v>664</v>
      </c>
      <c r="E41" s="60" t="s">
        <v>321</v>
      </c>
      <c r="F41" s="60" t="s">
        <v>665</v>
      </c>
      <c r="G41" s="157"/>
      <c r="H41" s="60"/>
      <c r="I41" s="60"/>
      <c r="J41" s="60">
        <v>4</v>
      </c>
      <c r="K41" s="151" t="s">
        <v>623</v>
      </c>
      <c r="L41" s="15" t="s">
        <v>666</v>
      </c>
      <c r="M41" s="85" t="s">
        <v>61</v>
      </c>
      <c r="N41" s="152"/>
      <c r="O41" s="152"/>
      <c r="P41" s="152"/>
      <c r="Q41" s="120"/>
    </row>
    <row r="42" s="108" customFormat="1" ht="19.95" customHeight="1" spans="1:17">
      <c r="A42" s="73">
        <v>38</v>
      </c>
      <c r="B42" s="145"/>
      <c r="C42" s="80" t="s">
        <v>162</v>
      </c>
      <c r="D42" s="80" t="s">
        <v>676</v>
      </c>
      <c r="E42" s="80" t="s">
        <v>321</v>
      </c>
      <c r="F42" s="80" t="s">
        <v>677</v>
      </c>
      <c r="G42" s="150"/>
      <c r="H42" s="80"/>
      <c r="I42" s="150"/>
      <c r="J42" s="150">
        <v>1</v>
      </c>
      <c r="K42" s="80" t="s">
        <v>323</v>
      </c>
      <c r="L42" s="84" t="s">
        <v>670</v>
      </c>
      <c r="M42" s="125" t="s">
        <v>61</v>
      </c>
      <c r="N42" s="140"/>
      <c r="O42" s="140"/>
      <c r="P42" s="140"/>
      <c r="Q42" s="126"/>
    </row>
    <row r="43" s="108" customFormat="1" ht="19.95" customHeight="1" spans="1:17">
      <c r="A43" s="73">
        <v>39</v>
      </c>
      <c r="B43" s="145"/>
      <c r="C43" s="150" t="s">
        <v>146</v>
      </c>
      <c r="D43" s="150" t="s">
        <v>671</v>
      </c>
      <c r="E43" s="150" t="s">
        <v>321</v>
      </c>
      <c r="F43" s="150" t="s">
        <v>672</v>
      </c>
      <c r="G43" s="150"/>
      <c r="H43" s="150"/>
      <c r="I43" s="150"/>
      <c r="J43" s="150">
        <v>1</v>
      </c>
      <c r="K43" s="150" t="s">
        <v>323</v>
      </c>
      <c r="L43" s="71" t="s">
        <v>642</v>
      </c>
      <c r="M43" s="40" t="s">
        <v>61</v>
      </c>
      <c r="N43" s="140"/>
      <c r="O43" s="140"/>
      <c r="P43" s="140"/>
      <c r="Q43" s="126"/>
    </row>
    <row r="44" s="108" customFormat="1" ht="19.95" customHeight="1" spans="1:17">
      <c r="A44" s="73">
        <v>40</v>
      </c>
      <c r="B44" s="145"/>
      <c r="C44" s="81" t="s">
        <v>147</v>
      </c>
      <c r="D44" s="80" t="s">
        <v>673</v>
      </c>
      <c r="E44" s="81" t="s">
        <v>321</v>
      </c>
      <c r="F44" s="81" t="s">
        <v>674</v>
      </c>
      <c r="G44" s="73"/>
      <c r="H44" s="81"/>
      <c r="I44" s="73"/>
      <c r="J44" s="82">
        <v>1</v>
      </c>
      <c r="K44" s="83" t="s">
        <v>323</v>
      </c>
      <c r="L44" s="84" t="s">
        <v>670</v>
      </c>
      <c r="M44" s="85" t="s">
        <v>61</v>
      </c>
      <c r="N44" s="140"/>
      <c r="O44" s="140"/>
      <c r="P44" s="140"/>
      <c r="Q44" s="126"/>
    </row>
    <row r="45" s="108" customFormat="1" ht="19.95" customHeight="1" spans="1:17">
      <c r="A45" s="73">
        <v>41</v>
      </c>
      <c r="B45" s="145" t="s">
        <v>678</v>
      </c>
      <c r="C45" s="73" t="s">
        <v>95</v>
      </c>
      <c r="D45" s="73" t="s">
        <v>637</v>
      </c>
      <c r="E45" s="14" t="s">
        <v>321</v>
      </c>
      <c r="F45" s="80" t="s">
        <v>639</v>
      </c>
      <c r="G45" s="73"/>
      <c r="H45" s="81"/>
      <c r="I45" s="73"/>
      <c r="J45" s="82">
        <v>1</v>
      </c>
      <c r="K45" s="83" t="s">
        <v>323</v>
      </c>
      <c r="L45" s="84" t="s">
        <v>571</v>
      </c>
      <c r="M45" s="85" t="s">
        <v>61</v>
      </c>
      <c r="N45" s="140"/>
      <c r="O45" s="140"/>
      <c r="P45" s="140"/>
      <c r="Q45" s="126"/>
    </row>
    <row r="46" s="108" customFormat="1" ht="19.95" customHeight="1" spans="1:17">
      <c r="A46" s="73">
        <v>42</v>
      </c>
      <c r="B46" s="145"/>
      <c r="C46" s="73" t="s">
        <v>96</v>
      </c>
      <c r="D46" s="73" t="s">
        <v>640</v>
      </c>
      <c r="E46" s="73" t="s">
        <v>321</v>
      </c>
      <c r="F46" s="14" t="s">
        <v>641</v>
      </c>
      <c r="G46" s="73"/>
      <c r="H46" s="73"/>
      <c r="I46" s="73"/>
      <c r="J46" s="82">
        <v>1</v>
      </c>
      <c r="K46" s="88" t="s">
        <v>323</v>
      </c>
      <c r="L46" s="71" t="s">
        <v>642</v>
      </c>
      <c r="M46" s="42" t="s">
        <v>61</v>
      </c>
      <c r="N46" s="140"/>
      <c r="O46" s="140"/>
      <c r="P46" s="140"/>
      <c r="Q46" s="126"/>
    </row>
    <row r="47" s="108" customFormat="1" ht="19.95" customHeight="1" spans="1:17">
      <c r="A47" s="73">
        <v>43</v>
      </c>
      <c r="B47" s="145"/>
      <c r="C47" s="81" t="s">
        <v>97</v>
      </c>
      <c r="D47" s="81" t="s">
        <v>643</v>
      </c>
      <c r="E47" s="81" t="s">
        <v>321</v>
      </c>
      <c r="F47" s="73">
        <v>70002326</v>
      </c>
      <c r="G47" s="73"/>
      <c r="H47" s="81"/>
      <c r="I47" s="73"/>
      <c r="J47" s="73">
        <v>1</v>
      </c>
      <c r="K47" s="83" t="s">
        <v>323</v>
      </c>
      <c r="L47" s="81" t="s">
        <v>644</v>
      </c>
      <c r="M47" s="85"/>
      <c r="N47" s="140"/>
      <c r="O47" s="140"/>
      <c r="P47" s="140"/>
      <c r="Q47" s="126"/>
    </row>
    <row r="61" s="111" customFormat="1" spans="1:17">
      <c r="A61" s="112"/>
      <c r="B61" s="113"/>
      <c r="G61" s="112"/>
      <c r="I61" s="112"/>
      <c r="J61" s="112"/>
      <c r="M61" s="113"/>
      <c r="N61"/>
      <c r="O61"/>
      <c r="P61"/>
      <c r="Q61" s="172"/>
    </row>
    <row r="62" s="111" customFormat="1" spans="1:17">
      <c r="A62" s="112"/>
      <c r="B62" s="113"/>
      <c r="G62" s="112"/>
      <c r="I62" s="112"/>
      <c r="J62" s="112"/>
      <c r="M62" s="113"/>
      <c r="N62"/>
      <c r="O62"/>
      <c r="P62"/>
      <c r="Q62" s="172"/>
    </row>
    <row r="79" s="111" customFormat="1" spans="1:17">
      <c r="A79" s="112"/>
      <c r="B79" s="113"/>
      <c r="G79" s="112"/>
      <c r="I79" s="112"/>
      <c r="J79" s="112"/>
      <c r="M79" s="113"/>
      <c r="N79"/>
      <c r="O79"/>
      <c r="P79"/>
      <c r="Q79" s="172"/>
    </row>
    <row r="91" s="111" customFormat="1" spans="1:17">
      <c r="A91" s="112"/>
      <c r="B91" s="113"/>
      <c r="G91" s="112"/>
      <c r="I91" s="112"/>
      <c r="J91" s="112"/>
      <c r="M91" s="113"/>
      <c r="N91"/>
      <c r="O91"/>
      <c r="P91"/>
      <c r="Q91" s="172"/>
    </row>
    <row r="95" ht="35" spans="1:17">
      <c r="C95" s="160"/>
      <c r="M95" s="160"/>
    </row>
    <row r="183" s="111" customFormat="1" spans="1:17">
      <c r="A183" s="112"/>
      <c r="B183" s="113"/>
      <c r="D183" s="91">
        <v>3</v>
      </c>
      <c r="G183" s="112"/>
      <c r="I183" s="112"/>
      <c r="J183" s="112"/>
      <c r="M183" s="113"/>
      <c r="N183"/>
      <c r="O183"/>
      <c r="P183"/>
      <c r="Q183" s="172"/>
    </row>
  </sheetData>
  <mergeCells count="4">
    <mergeCell ref="B5:B11"/>
    <mergeCell ref="B12:B21"/>
    <mergeCell ref="B22:B26"/>
    <mergeCell ref="B27:B37"/>
  </mergeCells>
  <conditionalFormatting sqref="A2:B2">
    <cfRule type="duplicateValues" dxfId="0" priority="33"/>
  </conditionalFormatting>
  <conditionalFormatting sqref="C2">
    <cfRule type="duplicateValues" dxfId="0" priority="31"/>
  </conditionalFormatting>
  <conditionalFormatting sqref="E2">
    <cfRule type="duplicateValues" dxfId="0" priority="32"/>
  </conditionalFormatting>
  <conditionalFormatting sqref="C12">
    <cfRule type="duplicateValues" dxfId="0" priority="12"/>
  </conditionalFormatting>
  <conditionalFormatting sqref="C13">
    <cfRule type="duplicateValues" dxfId="0" priority="11"/>
  </conditionalFormatting>
  <conditionalFormatting sqref="C14">
    <cfRule type="duplicateValues" dxfId="0" priority="10"/>
  </conditionalFormatting>
  <conditionalFormatting sqref="C15">
    <cfRule type="duplicateValues" dxfId="0" priority="2"/>
  </conditionalFormatting>
  <conditionalFormatting sqref="C16">
    <cfRule type="duplicateValues" dxfId="0" priority="9"/>
  </conditionalFormatting>
  <conditionalFormatting sqref="C17">
    <cfRule type="duplicateValues" dxfId="0" priority="8"/>
  </conditionalFormatting>
  <conditionalFormatting sqref="C18">
    <cfRule type="duplicateValues" dxfId="0" priority="7"/>
  </conditionalFormatting>
  <conditionalFormatting sqref="C19">
    <cfRule type="duplicateValues" dxfId="0" priority="6"/>
  </conditionalFormatting>
  <conditionalFormatting sqref="C20">
    <cfRule type="duplicateValues" dxfId="0" priority="5"/>
  </conditionalFormatting>
  <conditionalFormatting sqref="C21">
    <cfRule type="duplicateValues" dxfId="0" priority="4"/>
  </conditionalFormatting>
  <conditionalFormatting sqref="C22">
    <cfRule type="duplicateValues" dxfId="0" priority="18"/>
  </conditionalFormatting>
  <conditionalFormatting sqref="D22">
    <cfRule type="duplicateValues" dxfId="0" priority="13"/>
  </conditionalFormatting>
  <conditionalFormatting sqref="C23">
    <cfRule type="duplicateValues" dxfId="0" priority="17"/>
  </conditionalFormatting>
  <conditionalFormatting sqref="C24">
    <cfRule type="duplicateValues" dxfId="0" priority="16"/>
  </conditionalFormatting>
  <conditionalFormatting sqref="C25">
    <cfRule type="duplicateValues" dxfId="0" priority="15"/>
  </conditionalFormatting>
  <conditionalFormatting sqref="C26">
    <cfRule type="duplicateValues" dxfId="0" priority="14"/>
  </conditionalFormatting>
  <conditionalFormatting sqref="C3:C4 C1">
    <cfRule type="duplicateValues" dxfId="0" priority="34"/>
  </conditionalFormatting>
  <conditionalFormatting sqref="C12:C14 C16:C21">
    <cfRule type="duplicateValues" dxfId="0" priority="3"/>
  </conditionalFormatting>
  <pageMargins left="0.7" right="0.7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5"/>
  <sheetViews>
    <sheetView zoomScale="55" zoomScaleNormal="55" topLeftCell="A17" workbookViewId="0">
      <selection activeCell="I40" sqref="I40"/>
    </sheetView>
  </sheetViews>
  <sheetFormatPr defaultColWidth="9" defaultRowHeight="14"/>
  <cols>
    <col min="1" max="1" width="9" style="112"/>
    <col min="2" max="2" width="44.4416666666667" style="113" customWidth="1"/>
    <col min="3" max="3" width="39.3333333333333" style="111" customWidth="1"/>
    <col min="4" max="4" width="50.8916666666667" style="111" customWidth="1"/>
    <col min="5" max="5" width="27.775" style="111" customWidth="1"/>
    <col min="6" max="6" width="16.8916666666667" style="111" customWidth="1"/>
    <col min="7" max="9" width="9" style="111"/>
    <col min="10" max="10" width="9" style="112"/>
    <col min="11" max="11" width="9" style="111"/>
    <col min="12" max="12" width="30.1083333333333" style="111" customWidth="1"/>
    <col min="13" max="13" width="34" style="113" customWidth="1"/>
  </cols>
  <sheetData>
    <row r="1" ht="71.5" spans="1:17">
      <c r="A1" s="114" t="s">
        <v>755</v>
      </c>
      <c r="B1" s="115" t="s">
        <v>756</v>
      </c>
      <c r="C1" s="116" t="s">
        <v>757</v>
      </c>
      <c r="D1" s="115" t="s">
        <v>758</v>
      </c>
      <c r="E1" s="115" t="s">
        <v>759</v>
      </c>
      <c r="F1" s="115" t="s">
        <v>760</v>
      </c>
      <c r="G1" s="115" t="s">
        <v>761</v>
      </c>
      <c r="H1" s="115" t="s">
        <v>762</v>
      </c>
      <c r="I1" s="117" t="s">
        <v>763</v>
      </c>
      <c r="J1" s="118" t="s">
        <v>764</v>
      </c>
      <c r="K1" s="117" t="s">
        <v>765</v>
      </c>
      <c r="L1" s="117" t="s">
        <v>782</v>
      </c>
      <c r="M1" s="119"/>
      <c r="N1" s="120"/>
      <c r="O1" s="120"/>
      <c r="P1" s="120"/>
      <c r="Q1" s="120"/>
    </row>
    <row r="2" ht="16.5" spans="1:17">
      <c r="A2" s="73" t="s">
        <v>767</v>
      </c>
      <c r="B2" s="81"/>
      <c r="C2" s="15" t="s">
        <v>12</v>
      </c>
      <c r="D2" s="14">
        <v>6608516992</v>
      </c>
      <c r="E2" s="15" t="s">
        <v>39</v>
      </c>
      <c r="F2" s="122"/>
      <c r="G2" s="122"/>
      <c r="H2" s="122"/>
      <c r="I2" s="123"/>
      <c r="J2" s="124"/>
      <c r="K2" s="123"/>
      <c r="L2" s="123"/>
      <c r="M2" s="125"/>
      <c r="N2" s="126"/>
      <c r="O2" s="126"/>
      <c r="P2" s="126"/>
      <c r="Q2" s="126"/>
    </row>
    <row r="3" ht="14.5" spans="1:17">
      <c r="A3" s="127"/>
      <c r="B3" s="128"/>
      <c r="C3" s="128"/>
      <c r="D3" s="128"/>
      <c r="E3" s="128"/>
      <c r="F3" s="128"/>
      <c r="G3" s="128"/>
      <c r="H3" s="128"/>
      <c r="I3" s="128"/>
      <c r="J3" s="127"/>
      <c r="K3" s="128"/>
      <c r="L3" s="128"/>
      <c r="M3" s="129"/>
      <c r="N3" s="120"/>
      <c r="O3" s="120"/>
      <c r="P3" s="120"/>
      <c r="Q3" s="120"/>
    </row>
    <row r="4" ht="57" spans="1:17">
      <c r="A4" s="130" t="s">
        <v>303</v>
      </c>
      <c r="B4" s="114" t="s">
        <v>304</v>
      </c>
      <c r="C4" s="114" t="s">
        <v>768</v>
      </c>
      <c r="D4" s="114" t="s">
        <v>306</v>
      </c>
      <c r="E4" s="114" t="s">
        <v>780</v>
      </c>
      <c r="F4" s="114" t="s">
        <v>308</v>
      </c>
      <c r="G4" s="130" t="s">
        <v>309</v>
      </c>
      <c r="H4" s="130" t="s">
        <v>310</v>
      </c>
      <c r="I4" s="114" t="s">
        <v>311</v>
      </c>
      <c r="J4" s="114" t="s">
        <v>312</v>
      </c>
      <c r="K4" s="114" t="s">
        <v>313</v>
      </c>
      <c r="L4" s="114" t="s">
        <v>314</v>
      </c>
      <c r="M4" s="114" t="s">
        <v>771</v>
      </c>
      <c r="N4" s="161" t="s">
        <v>772</v>
      </c>
      <c r="O4" s="161" t="s">
        <v>773</v>
      </c>
      <c r="P4" s="161" t="s">
        <v>774</v>
      </c>
      <c r="Q4" s="161" t="s">
        <v>775</v>
      </c>
    </row>
    <row r="5" s="108" customFormat="1" ht="19.95" customHeight="1" spans="1:17">
      <c r="A5" s="73">
        <v>1</v>
      </c>
      <c r="B5" s="134" t="s">
        <v>402</v>
      </c>
      <c r="C5" s="135" t="s">
        <v>125</v>
      </c>
      <c r="D5" s="15" t="s">
        <v>403</v>
      </c>
      <c r="E5" s="136" t="s">
        <v>321</v>
      </c>
      <c r="F5" s="137" t="s">
        <v>404</v>
      </c>
      <c r="G5" s="136"/>
      <c r="H5" s="144"/>
      <c r="I5" s="136"/>
      <c r="J5" s="27">
        <v>1</v>
      </c>
      <c r="K5" s="136" t="s">
        <v>323</v>
      </c>
      <c r="L5" s="136" t="s">
        <v>386</v>
      </c>
      <c r="M5" s="81" t="s">
        <v>325</v>
      </c>
      <c r="N5" s="140"/>
      <c r="O5" s="140"/>
      <c r="P5" s="140"/>
      <c r="Q5" s="140"/>
    </row>
    <row r="6" s="108" customFormat="1" ht="19.95" customHeight="1" spans="1:17">
      <c r="A6" s="73">
        <v>2</v>
      </c>
      <c r="B6" s="141"/>
      <c r="C6" s="135" t="s">
        <v>126</v>
      </c>
      <c r="D6" s="15" t="s">
        <v>405</v>
      </c>
      <c r="E6" s="136" t="s">
        <v>321</v>
      </c>
      <c r="F6" s="137" t="s">
        <v>406</v>
      </c>
      <c r="G6" s="136"/>
      <c r="H6" s="144"/>
      <c r="I6" s="136"/>
      <c r="J6" s="27">
        <v>2</v>
      </c>
      <c r="K6" s="136" t="s">
        <v>323</v>
      </c>
      <c r="L6" s="136" t="s">
        <v>386</v>
      </c>
      <c r="M6" s="81" t="s">
        <v>325</v>
      </c>
      <c r="N6" s="140"/>
      <c r="O6" s="140"/>
      <c r="P6" s="140"/>
      <c r="Q6" s="140"/>
    </row>
    <row r="7" s="108" customFormat="1" ht="19.95" customHeight="1" spans="1:17">
      <c r="A7" s="73">
        <v>3</v>
      </c>
      <c r="B7" s="141"/>
      <c r="C7" s="135" t="s">
        <v>127</v>
      </c>
      <c r="D7" s="15" t="s">
        <v>368</v>
      </c>
      <c r="E7" s="136" t="s">
        <v>321</v>
      </c>
      <c r="F7" s="137" t="s">
        <v>407</v>
      </c>
      <c r="G7" s="136"/>
      <c r="H7" s="144"/>
      <c r="I7" s="136"/>
      <c r="J7" s="27">
        <v>2</v>
      </c>
      <c r="K7" s="136" t="s">
        <v>323</v>
      </c>
      <c r="L7" s="136" t="s">
        <v>386</v>
      </c>
      <c r="M7" s="81" t="s">
        <v>325</v>
      </c>
      <c r="N7" s="140"/>
      <c r="O7" s="140"/>
      <c r="P7" s="140"/>
      <c r="Q7" s="140"/>
    </row>
    <row r="8" s="108" customFormat="1" ht="19.95" customHeight="1" spans="1:17">
      <c r="A8" s="73">
        <v>4</v>
      </c>
      <c r="B8" s="141"/>
      <c r="C8" s="135" t="s">
        <v>128</v>
      </c>
      <c r="D8" s="15" t="s">
        <v>369</v>
      </c>
      <c r="E8" s="136" t="s">
        <v>321</v>
      </c>
      <c r="F8" s="137" t="s">
        <v>409</v>
      </c>
      <c r="G8" s="136"/>
      <c r="H8" s="144"/>
      <c r="I8" s="136"/>
      <c r="J8" s="27">
        <v>2</v>
      </c>
      <c r="K8" s="136" t="s">
        <v>323</v>
      </c>
      <c r="L8" s="136" t="s">
        <v>386</v>
      </c>
      <c r="M8" s="81" t="s">
        <v>325</v>
      </c>
      <c r="N8" s="140"/>
      <c r="O8" s="140"/>
      <c r="P8" s="140"/>
      <c r="Q8" s="140"/>
    </row>
    <row r="9" s="108" customFormat="1" ht="19.95" customHeight="1" spans="1:17">
      <c r="A9" s="73">
        <v>5</v>
      </c>
      <c r="B9" s="141"/>
      <c r="C9" s="135" t="s">
        <v>129</v>
      </c>
      <c r="D9" s="15" t="s">
        <v>330</v>
      </c>
      <c r="E9" s="136" t="s">
        <v>321</v>
      </c>
      <c r="F9" s="137" t="s">
        <v>410</v>
      </c>
      <c r="G9" s="136"/>
      <c r="H9" s="144"/>
      <c r="I9" s="136"/>
      <c r="J9" s="27">
        <v>2</v>
      </c>
      <c r="K9" s="136" t="s">
        <v>323</v>
      </c>
      <c r="L9" s="136" t="s">
        <v>386</v>
      </c>
      <c r="M9" s="81" t="s">
        <v>325</v>
      </c>
      <c r="N9" s="140"/>
      <c r="O9" s="140"/>
      <c r="P9" s="140"/>
      <c r="Q9" s="140"/>
    </row>
    <row r="10" s="108" customFormat="1" ht="19.95" customHeight="1" spans="1:17">
      <c r="A10" s="73">
        <v>6</v>
      </c>
      <c r="B10" s="141"/>
      <c r="C10" s="135" t="s">
        <v>130</v>
      </c>
      <c r="D10" s="15" t="s">
        <v>411</v>
      </c>
      <c r="E10" s="136" t="s">
        <v>321</v>
      </c>
      <c r="F10" s="137" t="s">
        <v>408</v>
      </c>
      <c r="G10" s="136"/>
      <c r="H10" s="144"/>
      <c r="I10" s="136"/>
      <c r="J10" s="27">
        <v>2</v>
      </c>
      <c r="K10" s="136" t="s">
        <v>323</v>
      </c>
      <c r="L10" s="136" t="s">
        <v>386</v>
      </c>
      <c r="M10" s="81" t="s">
        <v>325</v>
      </c>
      <c r="N10" s="140"/>
      <c r="O10" s="140"/>
      <c r="P10" s="140"/>
      <c r="Q10" s="140"/>
    </row>
    <row r="11" s="108" customFormat="1" ht="19.95" customHeight="1" spans="1:17">
      <c r="A11" s="73">
        <v>7</v>
      </c>
      <c r="B11" s="142"/>
      <c r="C11" s="135" t="s">
        <v>131</v>
      </c>
      <c r="D11" s="15" t="s">
        <v>412</v>
      </c>
      <c r="E11" s="136" t="s">
        <v>321</v>
      </c>
      <c r="F11" s="137" t="s">
        <v>413</v>
      </c>
      <c r="G11" s="136"/>
      <c r="H11" s="144"/>
      <c r="I11" s="136"/>
      <c r="J11" s="27">
        <v>2</v>
      </c>
      <c r="K11" s="136" t="s">
        <v>323</v>
      </c>
      <c r="L11" s="136" t="s">
        <v>386</v>
      </c>
      <c r="M11" s="81" t="s">
        <v>325</v>
      </c>
      <c r="N11" s="140"/>
      <c r="O11" s="140"/>
      <c r="P11" s="140"/>
      <c r="Q11" s="140"/>
    </row>
    <row r="12" s="108" customFormat="1" ht="16.5" spans="1:17">
      <c r="A12" s="73">
        <v>8</v>
      </c>
      <c r="B12" s="162" t="s">
        <v>414</v>
      </c>
      <c r="C12" s="381" t="s">
        <v>132</v>
      </c>
      <c r="D12" s="15" t="s">
        <v>415</v>
      </c>
      <c r="E12" s="27" t="s">
        <v>321</v>
      </c>
      <c r="F12" s="163" t="s">
        <v>416</v>
      </c>
      <c r="G12" s="136"/>
      <c r="H12" s="136"/>
      <c r="I12" s="136"/>
      <c r="J12" s="27">
        <v>1</v>
      </c>
      <c r="K12" s="136" t="s">
        <v>323</v>
      </c>
      <c r="L12" s="136" t="s">
        <v>417</v>
      </c>
      <c r="M12" s="81" t="s">
        <v>325</v>
      </c>
      <c r="N12" s="154"/>
      <c r="O12" s="154"/>
      <c r="P12" s="154"/>
      <c r="Q12" s="154"/>
    </row>
    <row r="13" s="108" customFormat="1" ht="16.5" spans="1:17">
      <c r="A13" s="73">
        <v>9</v>
      </c>
      <c r="B13" s="164"/>
      <c r="C13" s="381" t="s">
        <v>133</v>
      </c>
      <c r="D13" s="15" t="s">
        <v>420</v>
      </c>
      <c r="E13" s="27" t="s">
        <v>321</v>
      </c>
      <c r="F13" s="163" t="s">
        <v>421</v>
      </c>
      <c r="G13" s="136"/>
      <c r="H13" s="136"/>
      <c r="I13" s="136"/>
      <c r="J13" s="27">
        <v>1</v>
      </c>
      <c r="K13" s="136" t="s">
        <v>323</v>
      </c>
      <c r="L13" s="136" t="s">
        <v>417</v>
      </c>
      <c r="M13" s="81" t="s">
        <v>325</v>
      </c>
      <c r="N13" s="154"/>
      <c r="O13" s="154"/>
      <c r="P13" s="154"/>
      <c r="Q13" s="154"/>
    </row>
    <row r="14" s="108" customFormat="1" ht="16.5" spans="1:17">
      <c r="A14" s="73">
        <v>10</v>
      </c>
      <c r="B14" s="164"/>
      <c r="C14" s="381" t="s">
        <v>134</v>
      </c>
      <c r="D14" s="15" t="s">
        <v>422</v>
      </c>
      <c r="E14" s="27" t="s">
        <v>321</v>
      </c>
      <c r="F14" s="163" t="s">
        <v>423</v>
      </c>
      <c r="G14" s="136"/>
      <c r="H14" s="136"/>
      <c r="I14" s="136"/>
      <c r="J14" s="27">
        <v>1</v>
      </c>
      <c r="K14" s="136" t="s">
        <v>323</v>
      </c>
      <c r="L14" s="136" t="s">
        <v>417</v>
      </c>
      <c r="M14" s="81" t="s">
        <v>325</v>
      </c>
      <c r="N14" s="154"/>
      <c r="O14" s="154"/>
      <c r="P14" s="154"/>
      <c r="Q14" s="154"/>
    </row>
    <row r="15" s="108" customFormat="1" ht="16.5" spans="1:17">
      <c r="A15" s="73">
        <v>11</v>
      </c>
      <c r="B15" s="164"/>
      <c r="C15" s="382" t="s">
        <v>135</v>
      </c>
      <c r="D15" s="15" t="s">
        <v>424</v>
      </c>
      <c r="E15" s="27" t="s">
        <v>321</v>
      </c>
      <c r="F15" s="163" t="s">
        <v>425</v>
      </c>
      <c r="G15" s="136"/>
      <c r="H15" s="136"/>
      <c r="I15" s="136"/>
      <c r="J15" s="27">
        <v>1</v>
      </c>
      <c r="K15" s="136" t="s">
        <v>323</v>
      </c>
      <c r="L15" s="136" t="s">
        <v>417</v>
      </c>
      <c r="M15" s="81" t="s">
        <v>325</v>
      </c>
      <c r="N15" s="154"/>
      <c r="O15" s="154"/>
      <c r="P15" s="154"/>
      <c r="Q15" s="154"/>
    </row>
    <row r="16" s="108" customFormat="1" ht="16.5" spans="1:17">
      <c r="A16" s="73">
        <v>12</v>
      </c>
      <c r="B16" s="164"/>
      <c r="C16" s="381" t="s">
        <v>136</v>
      </c>
      <c r="D16" s="15" t="s">
        <v>427</v>
      </c>
      <c r="E16" s="27" t="s">
        <v>321</v>
      </c>
      <c r="F16" s="163" t="s">
        <v>428</v>
      </c>
      <c r="G16" s="136"/>
      <c r="H16" s="136"/>
      <c r="I16" s="136"/>
      <c r="J16" s="27">
        <v>2</v>
      </c>
      <c r="K16" s="136" t="s">
        <v>323</v>
      </c>
      <c r="L16" s="136" t="s">
        <v>417</v>
      </c>
      <c r="M16" s="81" t="s">
        <v>325</v>
      </c>
      <c r="N16" s="154"/>
      <c r="O16" s="154"/>
      <c r="P16" s="154"/>
      <c r="Q16" s="154"/>
    </row>
    <row r="17" s="108" customFormat="1" ht="16.5" spans="1:17">
      <c r="A17" s="73">
        <v>13</v>
      </c>
      <c r="B17" s="164"/>
      <c r="C17" s="381" t="s">
        <v>137</v>
      </c>
      <c r="D17" s="15" t="s">
        <v>429</v>
      </c>
      <c r="E17" s="27" t="s">
        <v>321</v>
      </c>
      <c r="F17" s="163" t="s">
        <v>430</v>
      </c>
      <c r="G17" s="136"/>
      <c r="H17" s="136"/>
      <c r="I17" s="136"/>
      <c r="J17" s="27">
        <v>2</v>
      </c>
      <c r="K17" s="136" t="s">
        <v>323</v>
      </c>
      <c r="L17" s="136" t="s">
        <v>417</v>
      </c>
      <c r="M17" s="81" t="s">
        <v>325</v>
      </c>
      <c r="N17" s="154"/>
      <c r="O17" s="154"/>
      <c r="P17" s="154"/>
      <c r="Q17" s="154"/>
    </row>
    <row r="18" s="108" customFormat="1" ht="16.5" spans="1:17">
      <c r="A18" s="73">
        <v>14</v>
      </c>
      <c r="B18" s="164"/>
      <c r="C18" s="381" t="s">
        <v>138</v>
      </c>
      <c r="D18" s="15" t="s">
        <v>431</v>
      </c>
      <c r="E18" s="27" t="s">
        <v>321</v>
      </c>
      <c r="F18" s="163" t="s">
        <v>432</v>
      </c>
      <c r="G18" s="136"/>
      <c r="H18" s="136"/>
      <c r="I18" s="136"/>
      <c r="J18" s="27">
        <v>1</v>
      </c>
      <c r="K18" s="136" t="s">
        <v>323</v>
      </c>
      <c r="L18" s="136" t="s">
        <v>417</v>
      </c>
      <c r="M18" s="81" t="s">
        <v>325</v>
      </c>
      <c r="N18" s="154"/>
      <c r="O18" s="154"/>
      <c r="P18" s="154"/>
      <c r="Q18" s="154"/>
    </row>
    <row r="19" s="108" customFormat="1" ht="16.5" spans="1:17">
      <c r="A19" s="73">
        <v>15</v>
      </c>
      <c r="B19" s="164"/>
      <c r="C19" s="381" t="s">
        <v>139</v>
      </c>
      <c r="D19" s="15" t="s">
        <v>433</v>
      </c>
      <c r="E19" s="27" t="s">
        <v>321</v>
      </c>
      <c r="F19" s="163" t="s">
        <v>434</v>
      </c>
      <c r="G19" s="136"/>
      <c r="H19" s="136"/>
      <c r="I19" s="136"/>
      <c r="J19" s="27">
        <v>1</v>
      </c>
      <c r="K19" s="136" t="s">
        <v>323</v>
      </c>
      <c r="L19" s="136" t="s">
        <v>417</v>
      </c>
      <c r="M19" s="81" t="s">
        <v>325</v>
      </c>
      <c r="N19" s="154"/>
      <c r="O19" s="154"/>
      <c r="P19" s="154"/>
      <c r="Q19" s="154"/>
    </row>
    <row r="20" s="108" customFormat="1" ht="16.5" spans="1:17">
      <c r="A20" s="73">
        <v>16</v>
      </c>
      <c r="B20" s="164"/>
      <c r="C20" s="381" t="s">
        <v>140</v>
      </c>
      <c r="D20" s="15" t="s">
        <v>435</v>
      </c>
      <c r="E20" s="27" t="s">
        <v>321</v>
      </c>
      <c r="F20" s="163" t="s">
        <v>436</v>
      </c>
      <c r="G20" s="136"/>
      <c r="H20" s="136"/>
      <c r="I20" s="136"/>
      <c r="J20" s="27">
        <v>1</v>
      </c>
      <c r="K20" s="136" t="s">
        <v>323</v>
      </c>
      <c r="L20" s="136" t="s">
        <v>417</v>
      </c>
      <c r="M20" s="81" t="s">
        <v>325</v>
      </c>
      <c r="N20" s="154"/>
      <c r="O20" s="154"/>
      <c r="P20" s="154"/>
      <c r="Q20" s="154"/>
    </row>
    <row r="21" s="108" customFormat="1" ht="16.5" spans="1:17">
      <c r="A21" s="73">
        <v>17</v>
      </c>
      <c r="B21" s="164"/>
      <c r="C21" s="381" t="s">
        <v>141</v>
      </c>
      <c r="D21" s="15" t="s">
        <v>437</v>
      </c>
      <c r="E21" s="27" t="s">
        <v>321</v>
      </c>
      <c r="F21" s="163" t="s">
        <v>438</v>
      </c>
      <c r="G21" s="136"/>
      <c r="H21" s="136"/>
      <c r="I21" s="136"/>
      <c r="J21" s="27">
        <v>1</v>
      </c>
      <c r="K21" s="136" t="s">
        <v>323</v>
      </c>
      <c r="L21" s="136" t="s">
        <v>417</v>
      </c>
      <c r="M21" s="81" t="s">
        <v>325</v>
      </c>
      <c r="N21" s="154"/>
      <c r="O21" s="154"/>
      <c r="P21" s="154"/>
      <c r="Q21" s="154"/>
    </row>
    <row r="22" s="108" customFormat="1" ht="19.95" customHeight="1" spans="1:17">
      <c r="A22" s="73">
        <v>18</v>
      </c>
      <c r="B22" s="162" t="s">
        <v>466</v>
      </c>
      <c r="C22" s="143" t="s">
        <v>163</v>
      </c>
      <c r="D22" s="14" t="s">
        <v>403</v>
      </c>
      <c r="E22" s="27" t="s">
        <v>321</v>
      </c>
      <c r="F22" s="137" t="s">
        <v>467</v>
      </c>
      <c r="G22" s="27"/>
      <c r="H22" s="100"/>
      <c r="I22" s="27"/>
      <c r="J22" s="100">
        <v>1</v>
      </c>
      <c r="K22" s="27" t="s">
        <v>323</v>
      </c>
      <c r="L22" s="27" t="s">
        <v>386</v>
      </c>
      <c r="M22" s="73" t="s">
        <v>325</v>
      </c>
      <c r="N22" s="154"/>
      <c r="O22" s="154"/>
      <c r="P22" s="154"/>
      <c r="Q22" s="154"/>
    </row>
    <row r="23" s="108" customFormat="1" ht="19.95" customHeight="1" spans="1:17">
      <c r="A23" s="73">
        <v>19</v>
      </c>
      <c r="B23" s="164"/>
      <c r="C23" s="143" t="s">
        <v>126</v>
      </c>
      <c r="D23" s="14" t="s">
        <v>405</v>
      </c>
      <c r="E23" s="27" t="s">
        <v>321</v>
      </c>
      <c r="F23" s="137" t="s">
        <v>406</v>
      </c>
      <c r="G23" s="27"/>
      <c r="H23" s="100"/>
      <c r="I23" s="27"/>
      <c r="J23" s="100">
        <v>2</v>
      </c>
      <c r="K23" s="27" t="s">
        <v>323</v>
      </c>
      <c r="L23" s="27" t="s">
        <v>386</v>
      </c>
      <c r="M23" s="73" t="s">
        <v>325</v>
      </c>
      <c r="N23" s="154"/>
      <c r="O23" s="154"/>
      <c r="P23" s="154"/>
      <c r="Q23" s="154"/>
    </row>
    <row r="24" s="108" customFormat="1" ht="19.95" customHeight="1" spans="1:17">
      <c r="A24" s="73">
        <v>20</v>
      </c>
      <c r="B24" s="164"/>
      <c r="C24" s="143" t="s">
        <v>164</v>
      </c>
      <c r="D24" s="14" t="s">
        <v>368</v>
      </c>
      <c r="E24" s="27" t="s">
        <v>321</v>
      </c>
      <c r="F24" s="137" t="s">
        <v>469</v>
      </c>
      <c r="G24" s="27"/>
      <c r="H24" s="100"/>
      <c r="I24" s="27"/>
      <c r="J24" s="100">
        <v>2</v>
      </c>
      <c r="K24" s="27" t="s">
        <v>323</v>
      </c>
      <c r="L24" s="27" t="s">
        <v>386</v>
      </c>
      <c r="M24" s="73" t="s">
        <v>325</v>
      </c>
      <c r="N24" s="154"/>
      <c r="O24" s="154"/>
      <c r="P24" s="154"/>
      <c r="Q24" s="154"/>
    </row>
    <row r="25" s="108" customFormat="1" ht="19.95" customHeight="1" spans="1:17">
      <c r="A25" s="73">
        <v>21</v>
      </c>
      <c r="B25" s="164"/>
      <c r="C25" s="143" t="s">
        <v>128</v>
      </c>
      <c r="D25" s="14" t="s">
        <v>369</v>
      </c>
      <c r="E25" s="27" t="s">
        <v>321</v>
      </c>
      <c r="F25" s="137" t="s">
        <v>409</v>
      </c>
      <c r="G25" s="27"/>
      <c r="H25" s="100"/>
      <c r="I25" s="27"/>
      <c r="J25" s="100">
        <v>2</v>
      </c>
      <c r="K25" s="27" t="s">
        <v>323</v>
      </c>
      <c r="L25" s="27" t="s">
        <v>386</v>
      </c>
      <c r="M25" s="73" t="s">
        <v>325</v>
      </c>
      <c r="N25" s="154"/>
      <c r="O25" s="154"/>
      <c r="P25" s="154"/>
      <c r="Q25" s="154"/>
    </row>
    <row r="26" s="108" customFormat="1" ht="19.95" customHeight="1" spans="1:17">
      <c r="A26" s="73">
        <v>22</v>
      </c>
      <c r="B26" s="164"/>
      <c r="C26" s="143" t="s">
        <v>165</v>
      </c>
      <c r="D26" s="14" t="s">
        <v>470</v>
      </c>
      <c r="E26" s="27" t="s">
        <v>321</v>
      </c>
      <c r="F26" s="137" t="s">
        <v>471</v>
      </c>
      <c r="G26" s="27"/>
      <c r="H26" s="100"/>
      <c r="I26" s="27"/>
      <c r="J26" s="100">
        <v>1</v>
      </c>
      <c r="K26" s="27" t="s">
        <v>323</v>
      </c>
      <c r="L26" s="27" t="s">
        <v>386</v>
      </c>
      <c r="M26" s="73" t="s">
        <v>325</v>
      </c>
      <c r="N26" s="154"/>
      <c r="O26" s="154"/>
      <c r="P26" s="154"/>
      <c r="Q26" s="154"/>
    </row>
    <row r="27" s="108" customFormat="1" ht="19.95" customHeight="1" spans="1:17">
      <c r="A27" s="73">
        <v>23</v>
      </c>
      <c r="B27" s="164"/>
      <c r="C27" s="143" t="s">
        <v>166</v>
      </c>
      <c r="D27" s="14" t="s">
        <v>411</v>
      </c>
      <c r="E27" s="27" t="s">
        <v>321</v>
      </c>
      <c r="F27" s="137" t="s">
        <v>472</v>
      </c>
      <c r="G27" s="27"/>
      <c r="H27" s="100"/>
      <c r="I27" s="27"/>
      <c r="J27" s="100">
        <v>1</v>
      </c>
      <c r="K27" s="27" t="s">
        <v>323</v>
      </c>
      <c r="L27" s="27" t="s">
        <v>386</v>
      </c>
      <c r="M27" s="73" t="s">
        <v>325</v>
      </c>
      <c r="N27" s="154"/>
      <c r="O27" s="154"/>
      <c r="P27" s="154"/>
      <c r="Q27" s="154"/>
    </row>
    <row r="28" s="108" customFormat="1" ht="19.95" customHeight="1" spans="1:17">
      <c r="A28" s="73">
        <v>24</v>
      </c>
      <c r="B28" s="164"/>
      <c r="C28" s="143" t="s">
        <v>167</v>
      </c>
      <c r="D28" s="14" t="s">
        <v>412</v>
      </c>
      <c r="E28" s="27" t="s">
        <v>321</v>
      </c>
      <c r="F28" s="137" t="s">
        <v>473</v>
      </c>
      <c r="G28" s="27"/>
      <c r="H28" s="100"/>
      <c r="I28" s="27"/>
      <c r="J28" s="100">
        <v>1</v>
      </c>
      <c r="K28" s="27" t="s">
        <v>323</v>
      </c>
      <c r="L28" s="27" t="s">
        <v>386</v>
      </c>
      <c r="M28" s="73" t="s">
        <v>325</v>
      </c>
      <c r="N28" s="154"/>
      <c r="O28" s="154"/>
      <c r="P28" s="154"/>
      <c r="Q28" s="154"/>
    </row>
    <row r="29" s="108" customFormat="1" ht="19.95" customHeight="1" spans="1:17">
      <c r="A29" s="73">
        <v>25</v>
      </c>
      <c r="B29" s="162" t="s">
        <v>447</v>
      </c>
      <c r="C29" s="143" t="s">
        <v>151</v>
      </c>
      <c r="D29" s="14" t="s">
        <v>448</v>
      </c>
      <c r="E29" s="27" t="s">
        <v>321</v>
      </c>
      <c r="F29" s="137" t="s">
        <v>449</v>
      </c>
      <c r="G29" s="27"/>
      <c r="H29" s="100"/>
      <c r="I29" s="27"/>
      <c r="J29" s="100">
        <v>1</v>
      </c>
      <c r="K29" s="27" t="s">
        <v>323</v>
      </c>
      <c r="L29" s="27" t="s">
        <v>450</v>
      </c>
      <c r="M29" s="73" t="s">
        <v>325</v>
      </c>
      <c r="N29" s="154"/>
      <c r="O29" s="154"/>
      <c r="P29" s="154"/>
      <c r="Q29" s="154"/>
    </row>
    <row r="30" s="108" customFormat="1" ht="19.95" customHeight="1" spans="1:17">
      <c r="A30" s="73">
        <v>26</v>
      </c>
      <c r="B30" s="164"/>
      <c r="C30" s="143" t="s">
        <v>152</v>
      </c>
      <c r="D30" s="14" t="s">
        <v>411</v>
      </c>
      <c r="E30" s="27" t="s">
        <v>321</v>
      </c>
      <c r="F30" s="137" t="s">
        <v>451</v>
      </c>
      <c r="G30" s="27"/>
      <c r="H30" s="100"/>
      <c r="I30" s="27"/>
      <c r="J30" s="100">
        <v>1</v>
      </c>
      <c r="K30" s="27" t="s">
        <v>323</v>
      </c>
      <c r="L30" s="27" t="s">
        <v>450</v>
      </c>
      <c r="M30" s="73" t="s">
        <v>325</v>
      </c>
      <c r="N30" s="154"/>
      <c r="O30" s="154"/>
      <c r="P30" s="154"/>
      <c r="Q30" s="154"/>
    </row>
    <row r="31" s="108" customFormat="1" ht="19.95" customHeight="1" spans="1:17">
      <c r="A31" s="73">
        <v>27</v>
      </c>
      <c r="B31" s="164"/>
      <c r="C31" s="143" t="s">
        <v>153</v>
      </c>
      <c r="D31" s="14" t="s">
        <v>452</v>
      </c>
      <c r="E31" s="27" t="s">
        <v>321</v>
      </c>
      <c r="F31" s="137" t="s">
        <v>453</v>
      </c>
      <c r="G31" s="27"/>
      <c r="H31" s="100"/>
      <c r="I31" s="27"/>
      <c r="J31" s="100">
        <v>4</v>
      </c>
      <c r="K31" s="27" t="s">
        <v>323</v>
      </c>
      <c r="L31" s="27" t="s">
        <v>450</v>
      </c>
      <c r="M31" s="73" t="s">
        <v>325</v>
      </c>
      <c r="N31" s="154"/>
      <c r="O31" s="154"/>
      <c r="P31" s="154"/>
      <c r="Q31" s="154"/>
    </row>
    <row r="32" s="108" customFormat="1" ht="19.95" customHeight="1" spans="1:17">
      <c r="A32" s="73">
        <v>28</v>
      </c>
      <c r="B32" s="164"/>
      <c r="C32" s="143" t="s">
        <v>154</v>
      </c>
      <c r="D32" s="14" t="s">
        <v>454</v>
      </c>
      <c r="E32" s="27" t="s">
        <v>321</v>
      </c>
      <c r="F32" s="137" t="s">
        <v>455</v>
      </c>
      <c r="G32" s="27"/>
      <c r="H32" s="100"/>
      <c r="I32" s="27"/>
      <c r="J32" s="100">
        <v>2</v>
      </c>
      <c r="K32" s="27" t="s">
        <v>323</v>
      </c>
      <c r="L32" s="27" t="s">
        <v>450</v>
      </c>
      <c r="M32" s="73" t="s">
        <v>325</v>
      </c>
      <c r="N32" s="154"/>
      <c r="O32" s="154"/>
      <c r="P32" s="154"/>
      <c r="Q32" s="154"/>
    </row>
    <row r="33" s="108" customFormat="1" ht="19.95" customHeight="1" spans="1:17">
      <c r="A33" s="73">
        <v>29</v>
      </c>
      <c r="B33" s="164"/>
      <c r="C33" s="143" t="s">
        <v>155</v>
      </c>
      <c r="D33" s="14" t="s">
        <v>456</v>
      </c>
      <c r="E33" s="27" t="s">
        <v>321</v>
      </c>
      <c r="F33" s="137" t="s">
        <v>457</v>
      </c>
      <c r="G33" s="27"/>
      <c r="H33" s="100"/>
      <c r="I33" s="27"/>
      <c r="J33" s="100">
        <v>2</v>
      </c>
      <c r="K33" s="27" t="s">
        <v>323</v>
      </c>
      <c r="L33" s="27" t="s">
        <v>450</v>
      </c>
      <c r="M33" s="73" t="s">
        <v>325</v>
      </c>
      <c r="N33" s="154"/>
      <c r="O33" s="154"/>
      <c r="P33" s="154"/>
      <c r="Q33" s="154"/>
    </row>
    <row r="34" s="108" customFormat="1" ht="19.95" customHeight="1" spans="1:17">
      <c r="A34" s="73">
        <v>30</v>
      </c>
      <c r="B34" s="164"/>
      <c r="C34" s="143" t="s">
        <v>156</v>
      </c>
      <c r="D34" s="14" t="s">
        <v>458</v>
      </c>
      <c r="E34" s="27" t="s">
        <v>321</v>
      </c>
      <c r="F34" s="137" t="s">
        <v>459</v>
      </c>
      <c r="G34" s="27"/>
      <c r="H34" s="100"/>
      <c r="I34" s="27"/>
      <c r="J34" s="100">
        <v>2</v>
      </c>
      <c r="K34" s="27" t="s">
        <v>323</v>
      </c>
      <c r="L34" s="27" t="s">
        <v>450</v>
      </c>
      <c r="M34" s="73" t="s">
        <v>325</v>
      </c>
      <c r="N34" s="154"/>
      <c r="O34" s="154"/>
      <c r="P34" s="154"/>
      <c r="Q34" s="154"/>
    </row>
    <row r="35" s="108" customFormat="1" ht="19.95" customHeight="1" spans="1:17">
      <c r="A35" s="73">
        <v>31</v>
      </c>
      <c r="B35" s="164"/>
      <c r="C35" s="143" t="s">
        <v>157</v>
      </c>
      <c r="D35" s="14" t="s">
        <v>460</v>
      </c>
      <c r="E35" s="27" t="s">
        <v>321</v>
      </c>
      <c r="F35" s="137" t="s">
        <v>461</v>
      </c>
      <c r="G35" s="27"/>
      <c r="H35" s="100"/>
      <c r="I35" s="27"/>
      <c r="J35" s="100">
        <v>2</v>
      </c>
      <c r="K35" s="27" t="s">
        <v>323</v>
      </c>
      <c r="L35" s="27" t="s">
        <v>450</v>
      </c>
      <c r="M35" s="73" t="s">
        <v>325</v>
      </c>
      <c r="N35" s="154"/>
      <c r="O35" s="154"/>
      <c r="P35" s="154"/>
      <c r="Q35" s="154"/>
    </row>
    <row r="36" s="108" customFormat="1" ht="19.95" customHeight="1" spans="1:17">
      <c r="A36" s="73">
        <v>32</v>
      </c>
      <c r="B36" s="164"/>
      <c r="C36" s="143" t="s">
        <v>158</v>
      </c>
      <c r="D36" s="14" t="s">
        <v>452</v>
      </c>
      <c r="E36" s="27" t="s">
        <v>321</v>
      </c>
      <c r="F36" s="137" t="s">
        <v>462</v>
      </c>
      <c r="G36" s="27"/>
      <c r="H36" s="100"/>
      <c r="I36" s="27"/>
      <c r="J36" s="100">
        <v>2</v>
      </c>
      <c r="K36" s="27" t="s">
        <v>323</v>
      </c>
      <c r="L36" s="27" t="s">
        <v>450</v>
      </c>
      <c r="M36" s="73" t="s">
        <v>325</v>
      </c>
      <c r="N36" s="154"/>
      <c r="O36" s="154"/>
      <c r="P36" s="154"/>
      <c r="Q36" s="154"/>
    </row>
    <row r="37" s="108" customFormat="1" ht="19.95" customHeight="1" spans="1:17">
      <c r="A37" s="73">
        <v>33</v>
      </c>
      <c r="B37" s="164"/>
      <c r="C37" s="143" t="s">
        <v>159</v>
      </c>
      <c r="D37" s="14" t="s">
        <v>403</v>
      </c>
      <c r="E37" s="27" t="s">
        <v>321</v>
      </c>
      <c r="F37" s="137" t="s">
        <v>463</v>
      </c>
      <c r="G37" s="27"/>
      <c r="H37" s="100"/>
      <c r="I37" s="27"/>
      <c r="J37" s="100">
        <v>1</v>
      </c>
      <c r="K37" s="27" t="s">
        <v>323</v>
      </c>
      <c r="L37" s="27" t="s">
        <v>450</v>
      </c>
      <c r="M37" s="73" t="s">
        <v>325</v>
      </c>
      <c r="N37" s="154"/>
      <c r="O37" s="154"/>
      <c r="P37" s="154"/>
      <c r="Q37" s="154"/>
    </row>
    <row r="38" s="108" customFormat="1" ht="19.95" customHeight="1" spans="1:17">
      <c r="A38" s="73">
        <v>34</v>
      </c>
      <c r="B38" s="164"/>
      <c r="C38" s="143" t="s">
        <v>160</v>
      </c>
      <c r="D38" s="14" t="s">
        <v>411</v>
      </c>
      <c r="E38" s="27" t="s">
        <v>321</v>
      </c>
      <c r="F38" s="137" t="s">
        <v>464</v>
      </c>
      <c r="G38" s="27"/>
      <c r="H38" s="100"/>
      <c r="I38" s="27"/>
      <c r="J38" s="100">
        <v>1</v>
      </c>
      <c r="K38" s="27" t="s">
        <v>323</v>
      </c>
      <c r="L38" s="27" t="s">
        <v>450</v>
      </c>
      <c r="M38" s="73" t="s">
        <v>325</v>
      </c>
      <c r="N38" s="154"/>
      <c r="O38" s="154"/>
      <c r="P38" s="154"/>
      <c r="Q38" s="154"/>
    </row>
    <row r="39" s="108" customFormat="1" ht="19.95" customHeight="1" spans="1:17">
      <c r="A39" s="73">
        <v>35</v>
      </c>
      <c r="B39" s="165"/>
      <c r="C39" s="143" t="s">
        <v>161</v>
      </c>
      <c r="D39" s="14" t="s">
        <v>412</v>
      </c>
      <c r="E39" s="27" t="s">
        <v>321</v>
      </c>
      <c r="F39" s="137" t="s">
        <v>465</v>
      </c>
      <c r="G39" s="27"/>
      <c r="H39" s="100"/>
      <c r="I39" s="27"/>
      <c r="J39" s="100">
        <v>1</v>
      </c>
      <c r="K39" s="27" t="s">
        <v>323</v>
      </c>
      <c r="L39" s="27" t="s">
        <v>450</v>
      </c>
      <c r="M39" s="73" t="s">
        <v>325</v>
      </c>
      <c r="N39" s="154"/>
      <c r="O39" s="154"/>
      <c r="P39" s="154"/>
      <c r="Q39" s="154"/>
    </row>
    <row r="40" s="108" customFormat="1" ht="19.95" customHeight="1" spans="1:17">
      <c r="A40" s="73">
        <v>36</v>
      </c>
      <c r="B40" s="70"/>
      <c r="C40" s="150" t="s">
        <v>142</v>
      </c>
      <c r="D40" s="149" t="s">
        <v>294</v>
      </c>
      <c r="E40" s="40" t="s">
        <v>321</v>
      </c>
      <c r="F40" s="137" t="s">
        <v>661</v>
      </c>
      <c r="G40" s="157"/>
      <c r="H40" s="73"/>
      <c r="I40" s="105" t="s">
        <v>781</v>
      </c>
      <c r="J40" s="82">
        <v>2.53</v>
      </c>
      <c r="K40" s="88" t="s">
        <v>623</v>
      </c>
      <c r="L40" s="149" t="s">
        <v>650</v>
      </c>
      <c r="M40" s="40" t="s">
        <v>61</v>
      </c>
      <c r="N40" s="154"/>
      <c r="O40" s="154"/>
      <c r="P40" s="154"/>
      <c r="Q40" s="154"/>
    </row>
    <row r="41" ht="19.95" customHeight="1" spans="1:17">
      <c r="A41" s="73">
        <v>37</v>
      </c>
      <c r="B41" s="70"/>
      <c r="C41" s="150" t="s">
        <v>143</v>
      </c>
      <c r="D41" s="150" t="s">
        <v>662</v>
      </c>
      <c r="E41" s="150" t="s">
        <v>321</v>
      </c>
      <c r="F41" s="150" t="s">
        <v>663</v>
      </c>
      <c r="G41" s="157"/>
      <c r="H41" s="60"/>
      <c r="I41" s="60"/>
      <c r="J41" s="60">
        <v>0.52</v>
      </c>
      <c r="K41" s="60" t="s">
        <v>623</v>
      </c>
      <c r="L41" s="60" t="s">
        <v>627</v>
      </c>
      <c r="M41" s="40" t="s">
        <v>61</v>
      </c>
      <c r="N41" s="75"/>
      <c r="O41" s="75"/>
      <c r="P41" s="75"/>
      <c r="Q41" s="75"/>
    </row>
    <row r="42" s="108" customFormat="1" ht="19.95" customHeight="1" spans="1:17">
      <c r="A42" s="73">
        <v>38</v>
      </c>
      <c r="B42" s="70"/>
      <c r="C42" s="67" t="s">
        <v>91</v>
      </c>
      <c r="D42" s="67" t="s">
        <v>628</v>
      </c>
      <c r="E42" s="67" t="s">
        <v>321</v>
      </c>
      <c r="F42" s="67" t="s">
        <v>629</v>
      </c>
      <c r="G42" s="157"/>
      <c r="H42" s="69"/>
      <c r="I42" s="69"/>
      <c r="J42" s="69">
        <v>1.25</v>
      </c>
      <c r="K42" s="69" t="s">
        <v>623</v>
      </c>
      <c r="L42" s="14" t="s">
        <v>630</v>
      </c>
      <c r="M42" s="40" t="s">
        <v>61</v>
      </c>
      <c r="N42" s="154"/>
      <c r="O42" s="154"/>
      <c r="P42" s="154"/>
      <c r="Q42" s="154"/>
    </row>
    <row r="43" ht="16.5" spans="1:17">
      <c r="A43" s="73">
        <v>39</v>
      </c>
      <c r="B43" s="70"/>
      <c r="C43" s="60" t="s">
        <v>144</v>
      </c>
      <c r="D43" s="60" t="s">
        <v>664</v>
      </c>
      <c r="E43" s="60" t="s">
        <v>321</v>
      </c>
      <c r="F43" s="60" t="s">
        <v>665</v>
      </c>
      <c r="G43" s="157"/>
      <c r="H43" s="60"/>
      <c r="I43" s="60"/>
      <c r="J43" s="60">
        <v>4</v>
      </c>
      <c r="K43" s="60" t="s">
        <v>623</v>
      </c>
      <c r="L43" s="14" t="s">
        <v>666</v>
      </c>
      <c r="M43" s="40" t="s">
        <v>61</v>
      </c>
      <c r="N43" s="75"/>
      <c r="O43" s="75"/>
      <c r="P43" s="75"/>
      <c r="Q43" s="75"/>
    </row>
    <row r="44" s="108" customFormat="1" ht="19.95" customHeight="1" spans="1:17">
      <c r="A44" s="73">
        <v>40</v>
      </c>
      <c r="B44" s="70"/>
      <c r="C44" s="150" t="s">
        <v>162</v>
      </c>
      <c r="D44" s="150" t="s">
        <v>676</v>
      </c>
      <c r="E44" s="150" t="s">
        <v>321</v>
      </c>
      <c r="F44" s="150" t="s">
        <v>677</v>
      </c>
      <c r="G44" s="150"/>
      <c r="H44" s="150"/>
      <c r="I44" s="150"/>
      <c r="J44" s="150">
        <v>1</v>
      </c>
      <c r="K44" s="150" t="s">
        <v>323</v>
      </c>
      <c r="L44" s="71" t="s">
        <v>670</v>
      </c>
      <c r="M44" s="166" t="s">
        <v>61</v>
      </c>
      <c r="N44" s="154"/>
      <c r="O44" s="154"/>
      <c r="P44" s="154"/>
      <c r="Q44" s="154"/>
    </row>
    <row r="45" s="108" customFormat="1" ht="19.95" customHeight="1" spans="1:17">
      <c r="A45" s="73">
        <v>41</v>
      </c>
      <c r="B45" s="70"/>
      <c r="C45" s="150" t="s">
        <v>146</v>
      </c>
      <c r="D45" s="150" t="s">
        <v>671</v>
      </c>
      <c r="E45" s="150" t="s">
        <v>321</v>
      </c>
      <c r="F45" s="150" t="s">
        <v>672</v>
      </c>
      <c r="G45" s="150"/>
      <c r="H45" s="150"/>
      <c r="I45" s="150"/>
      <c r="J45" s="150">
        <v>1</v>
      </c>
      <c r="K45" s="150" t="s">
        <v>323</v>
      </c>
      <c r="L45" s="71" t="s">
        <v>642</v>
      </c>
      <c r="M45" s="40" t="s">
        <v>61</v>
      </c>
      <c r="N45" s="154"/>
      <c r="O45" s="154"/>
      <c r="P45" s="154"/>
      <c r="Q45" s="154"/>
    </row>
    <row r="46" s="108" customFormat="1" ht="19.95" customHeight="1" spans="1:17">
      <c r="A46" s="73">
        <v>42</v>
      </c>
      <c r="B46" s="70"/>
      <c r="C46" s="73" t="s">
        <v>147</v>
      </c>
      <c r="D46" s="150" t="s">
        <v>673</v>
      </c>
      <c r="E46" s="73" t="s">
        <v>321</v>
      </c>
      <c r="F46" s="73" t="s">
        <v>674</v>
      </c>
      <c r="G46" s="73"/>
      <c r="H46" s="73"/>
      <c r="I46" s="73"/>
      <c r="J46" s="82">
        <v>1</v>
      </c>
      <c r="K46" s="88" t="s">
        <v>323</v>
      </c>
      <c r="L46" s="71" t="s">
        <v>670</v>
      </c>
      <c r="M46" s="40" t="s">
        <v>61</v>
      </c>
      <c r="N46" s="154"/>
      <c r="O46" s="154"/>
      <c r="P46" s="154"/>
      <c r="Q46" s="154"/>
    </row>
    <row r="47" s="108" customFormat="1" ht="19.95" customHeight="1" spans="1:17">
      <c r="A47" s="73">
        <v>43</v>
      </c>
      <c r="B47" s="145" t="s">
        <v>678</v>
      </c>
      <c r="C47" s="167" t="s">
        <v>95</v>
      </c>
      <c r="D47" s="167" t="s">
        <v>637</v>
      </c>
      <c r="E47" s="68" t="s">
        <v>321</v>
      </c>
      <c r="F47" s="80" t="s">
        <v>639</v>
      </c>
      <c r="G47" s="81"/>
      <c r="H47" s="81"/>
      <c r="I47" s="81"/>
      <c r="J47" s="82">
        <v>1</v>
      </c>
      <c r="K47" s="83" t="s">
        <v>323</v>
      </c>
      <c r="L47" s="84" t="s">
        <v>571</v>
      </c>
      <c r="M47" s="85" t="s">
        <v>61</v>
      </c>
      <c r="N47" s="140"/>
      <c r="O47" s="140"/>
      <c r="P47" s="140"/>
      <c r="Q47" s="140"/>
    </row>
    <row r="48" s="108" customFormat="1" ht="19.95" customHeight="1" spans="1:17">
      <c r="A48" s="73">
        <v>44</v>
      </c>
      <c r="B48" s="145"/>
      <c r="C48" s="167" t="s">
        <v>96</v>
      </c>
      <c r="D48" s="167" t="s">
        <v>640</v>
      </c>
      <c r="E48" s="167" t="s">
        <v>321</v>
      </c>
      <c r="F48" s="68" t="s">
        <v>641</v>
      </c>
      <c r="G48" s="168"/>
      <c r="H48" s="168"/>
      <c r="I48" s="168"/>
      <c r="J48" s="169">
        <v>1</v>
      </c>
      <c r="K48" s="170" t="s">
        <v>323</v>
      </c>
      <c r="L48" s="171" t="s">
        <v>642</v>
      </c>
      <c r="M48" s="42" t="s">
        <v>61</v>
      </c>
      <c r="N48" s="140"/>
      <c r="O48" s="140"/>
      <c r="P48" s="140"/>
      <c r="Q48" s="140"/>
    </row>
    <row r="49" s="108" customFormat="1" ht="19.95" customHeight="1" spans="1:17">
      <c r="A49" s="73">
        <v>45</v>
      </c>
      <c r="B49" s="70"/>
      <c r="C49" s="73" t="s">
        <v>97</v>
      </c>
      <c r="D49" s="73" t="s">
        <v>643</v>
      </c>
      <c r="E49" s="73" t="s">
        <v>321</v>
      </c>
      <c r="F49" s="73">
        <v>70002326</v>
      </c>
      <c r="G49" s="73"/>
      <c r="H49" s="73"/>
      <c r="I49" s="73"/>
      <c r="J49" s="73">
        <v>1</v>
      </c>
      <c r="K49" s="88" t="s">
        <v>323</v>
      </c>
      <c r="L49" s="73" t="s">
        <v>644</v>
      </c>
      <c r="M49" s="40"/>
      <c r="N49" s="154"/>
      <c r="O49" s="154"/>
      <c r="P49" s="154"/>
      <c r="Q49" s="154"/>
    </row>
    <row r="63" s="111" customFormat="1" spans="1:17">
      <c r="A63" s="112"/>
      <c r="B63" s="113"/>
      <c r="J63" s="112"/>
      <c r="M63" s="113"/>
      <c r="N63"/>
      <c r="O63"/>
      <c r="P63"/>
      <c r="Q63"/>
    </row>
    <row r="64" s="111" customFormat="1" spans="1:17">
      <c r="A64" s="112"/>
      <c r="B64" s="113"/>
      <c r="J64" s="112"/>
      <c r="M64" s="113"/>
      <c r="N64"/>
      <c r="O64"/>
      <c r="P64"/>
      <c r="Q64"/>
    </row>
    <row r="81" s="111" customFormat="1" spans="1:17">
      <c r="A81" s="112"/>
      <c r="B81" s="113"/>
      <c r="J81" s="112"/>
      <c r="M81" s="113"/>
      <c r="N81"/>
      <c r="O81"/>
      <c r="P81"/>
      <c r="Q81"/>
    </row>
    <row r="93" s="111" customFormat="1" spans="1:17">
      <c r="A93" s="112"/>
      <c r="B93" s="113"/>
      <c r="J93" s="112"/>
      <c r="M93" s="113"/>
      <c r="N93"/>
      <c r="O93"/>
      <c r="P93"/>
      <c r="Q93"/>
    </row>
    <row r="97" ht="35" spans="3:13">
      <c r="C97" s="160"/>
      <c r="M97" s="160"/>
    </row>
    <row r="185" s="111" customFormat="1" spans="1:17">
      <c r="A185" s="112"/>
      <c r="B185" s="113"/>
      <c r="D185" s="91">
        <v>3</v>
      </c>
      <c r="J185" s="112"/>
      <c r="M185" s="113"/>
      <c r="N185"/>
      <c r="O185"/>
      <c r="P185"/>
      <c r="Q185"/>
    </row>
  </sheetData>
  <mergeCells count="4">
    <mergeCell ref="B5:B11"/>
    <mergeCell ref="B12:B21"/>
    <mergeCell ref="B22:B28"/>
    <mergeCell ref="B29:B39"/>
  </mergeCells>
  <conditionalFormatting sqref="A2:B2">
    <cfRule type="duplicateValues" dxfId="0" priority="33"/>
  </conditionalFormatting>
  <conditionalFormatting sqref="C2">
    <cfRule type="duplicateValues" dxfId="0" priority="31"/>
  </conditionalFormatting>
  <conditionalFormatting sqref="E2">
    <cfRule type="duplicateValues" dxfId="0" priority="32"/>
  </conditionalFormatting>
  <conditionalFormatting sqref="C12">
    <cfRule type="duplicateValues" dxfId="0" priority="12"/>
  </conditionalFormatting>
  <conditionalFormatting sqref="C13">
    <cfRule type="duplicateValues" dxfId="0" priority="11"/>
  </conditionalFormatting>
  <conditionalFormatting sqref="C14">
    <cfRule type="duplicateValues" dxfId="0" priority="10"/>
  </conditionalFormatting>
  <conditionalFormatting sqref="C15">
    <cfRule type="duplicateValues" dxfId="0" priority="2"/>
  </conditionalFormatting>
  <conditionalFormatting sqref="C16">
    <cfRule type="duplicateValues" dxfId="0" priority="9"/>
  </conditionalFormatting>
  <conditionalFormatting sqref="C17">
    <cfRule type="duplicateValues" dxfId="0" priority="8"/>
  </conditionalFormatting>
  <conditionalFormatting sqref="C18">
    <cfRule type="duplicateValues" dxfId="0" priority="7"/>
  </conditionalFormatting>
  <conditionalFormatting sqref="C19">
    <cfRule type="duplicateValues" dxfId="0" priority="6"/>
  </conditionalFormatting>
  <conditionalFormatting sqref="C20">
    <cfRule type="duplicateValues" dxfId="0" priority="5"/>
  </conditionalFormatting>
  <conditionalFormatting sqref="C21">
    <cfRule type="duplicateValues" dxfId="0" priority="4"/>
  </conditionalFormatting>
  <conditionalFormatting sqref="C3:C4 C1">
    <cfRule type="duplicateValues" dxfId="0" priority="34"/>
  </conditionalFormatting>
  <conditionalFormatting sqref="C12:C14 C16:C21">
    <cfRule type="duplicateValues" dxfId="0" priority="3"/>
  </conditionalFormatting>
  <pageMargins left="0.7" right="0.7" top="0.75" bottom="0.75" header="0.3" footer="0.3"/>
  <pageSetup paperSize="9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3"/>
  <sheetViews>
    <sheetView zoomScale="55" zoomScaleNormal="55" workbookViewId="0">
      <selection activeCell="I19" sqref="I19"/>
    </sheetView>
  </sheetViews>
  <sheetFormatPr defaultColWidth="9" defaultRowHeight="14"/>
  <cols>
    <col min="1" max="1" width="9" style="112"/>
    <col min="2" max="2" width="44.4416666666667" style="113" customWidth="1"/>
    <col min="3" max="3" width="39.3333333333333" style="111" customWidth="1"/>
    <col min="4" max="4" width="45" style="111" customWidth="1"/>
    <col min="5" max="5" width="27.775" style="111" customWidth="1"/>
    <col min="6" max="6" width="16.8916666666667" style="112" customWidth="1"/>
    <col min="7" max="9" width="9" style="111"/>
    <col min="10" max="10" width="9" style="112"/>
    <col min="11" max="11" width="9" style="111"/>
    <col min="12" max="12" width="30.1083333333333" style="111" customWidth="1"/>
    <col min="13" max="13" width="34" style="113" customWidth="1"/>
  </cols>
  <sheetData>
    <row r="1" ht="71.5" spans="1:17">
      <c r="A1" s="114" t="s">
        <v>755</v>
      </c>
      <c r="B1" s="115" t="s">
        <v>756</v>
      </c>
      <c r="C1" s="116" t="s">
        <v>757</v>
      </c>
      <c r="D1" s="115" t="s">
        <v>758</v>
      </c>
      <c r="E1" s="115" t="s">
        <v>759</v>
      </c>
      <c r="F1" s="114" t="s">
        <v>760</v>
      </c>
      <c r="G1" s="115" t="s">
        <v>761</v>
      </c>
      <c r="H1" s="115" t="s">
        <v>762</v>
      </c>
      <c r="I1" s="117" t="s">
        <v>763</v>
      </c>
      <c r="J1" s="118" t="s">
        <v>764</v>
      </c>
      <c r="K1" s="117" t="s">
        <v>765</v>
      </c>
      <c r="L1" s="117" t="s">
        <v>766</v>
      </c>
      <c r="M1" s="119"/>
      <c r="N1" s="120"/>
      <c r="O1" s="120"/>
      <c r="P1" s="120"/>
      <c r="Q1" s="120"/>
    </row>
    <row r="2" ht="16.5" spans="1:17">
      <c r="A2" s="73" t="s">
        <v>767</v>
      </c>
      <c r="B2" s="81"/>
      <c r="C2" s="15" t="s">
        <v>12</v>
      </c>
      <c r="D2" s="14">
        <v>6608519100</v>
      </c>
      <c r="E2" s="15" t="s">
        <v>39</v>
      </c>
      <c r="F2" s="121"/>
      <c r="G2" s="122"/>
      <c r="H2" s="122"/>
      <c r="I2" s="123"/>
      <c r="J2" s="124"/>
      <c r="K2" s="123"/>
      <c r="L2" s="123"/>
      <c r="M2" s="125"/>
      <c r="N2" s="126"/>
      <c r="O2" s="126"/>
      <c r="P2" s="126"/>
      <c r="Q2" s="126"/>
    </row>
    <row r="3" ht="14.5" spans="1:17">
      <c r="A3" s="127"/>
      <c r="B3" s="128"/>
      <c r="C3" s="128"/>
      <c r="D3" s="128"/>
      <c r="E3" s="128"/>
      <c r="F3" s="127"/>
      <c r="G3" s="128"/>
      <c r="H3" s="128"/>
      <c r="I3" s="128"/>
      <c r="J3" s="127"/>
      <c r="K3" s="128"/>
      <c r="L3" s="128"/>
      <c r="M3" s="129"/>
      <c r="N3" s="120"/>
      <c r="O3" s="120"/>
      <c r="P3" s="120"/>
      <c r="Q3" s="120"/>
    </row>
    <row r="4" ht="57" spans="1:17">
      <c r="A4" s="130" t="s">
        <v>303</v>
      </c>
      <c r="B4" s="131" t="s">
        <v>304</v>
      </c>
      <c r="C4" s="131" t="s">
        <v>768</v>
      </c>
      <c r="D4" s="131" t="s">
        <v>306</v>
      </c>
      <c r="E4" s="131" t="s">
        <v>307</v>
      </c>
      <c r="F4" s="114" t="s">
        <v>308</v>
      </c>
      <c r="G4" s="132" t="s">
        <v>309</v>
      </c>
      <c r="H4" s="132" t="s">
        <v>310</v>
      </c>
      <c r="I4" s="131" t="s">
        <v>311</v>
      </c>
      <c r="J4" s="114" t="s">
        <v>312</v>
      </c>
      <c r="K4" s="131" t="s">
        <v>313</v>
      </c>
      <c r="L4" s="131" t="s">
        <v>314</v>
      </c>
      <c r="M4" s="131" t="s">
        <v>771</v>
      </c>
      <c r="N4" s="133" t="s">
        <v>772</v>
      </c>
      <c r="O4" s="133" t="s">
        <v>773</v>
      </c>
      <c r="P4" s="133" t="s">
        <v>774</v>
      </c>
      <c r="Q4" s="133" t="s">
        <v>775</v>
      </c>
    </row>
    <row r="5" s="108" customFormat="1" ht="19.95" customHeight="1" spans="1:17">
      <c r="A5" s="73">
        <v>1</v>
      </c>
      <c r="B5" s="134" t="s">
        <v>402</v>
      </c>
      <c r="C5" s="135" t="s">
        <v>125</v>
      </c>
      <c r="D5" s="15" t="s">
        <v>403</v>
      </c>
      <c r="E5" s="136" t="s">
        <v>321</v>
      </c>
      <c r="F5" s="137" t="s">
        <v>404</v>
      </c>
      <c r="G5" s="138"/>
      <c r="H5" s="139"/>
      <c r="I5" s="138"/>
      <c r="J5" s="31">
        <v>1</v>
      </c>
      <c r="K5" s="138" t="s">
        <v>323</v>
      </c>
      <c r="L5" s="138" t="s">
        <v>386</v>
      </c>
      <c r="M5" s="81" t="s">
        <v>325</v>
      </c>
      <c r="N5" s="140"/>
      <c r="O5" s="140"/>
      <c r="P5" s="140"/>
      <c r="Q5" s="140"/>
    </row>
    <row r="6" s="108" customFormat="1" ht="19.95" customHeight="1" spans="1:17">
      <c r="A6" s="73">
        <v>2</v>
      </c>
      <c r="B6" s="141"/>
      <c r="C6" s="135" t="s">
        <v>126</v>
      </c>
      <c r="D6" s="15" t="s">
        <v>405</v>
      </c>
      <c r="E6" s="136" t="s">
        <v>321</v>
      </c>
      <c r="F6" s="137" t="s">
        <v>406</v>
      </c>
      <c r="G6" s="138"/>
      <c r="H6" s="139"/>
      <c r="I6" s="138"/>
      <c r="J6" s="31">
        <v>2</v>
      </c>
      <c r="K6" s="138" t="s">
        <v>323</v>
      </c>
      <c r="L6" s="138" t="s">
        <v>386</v>
      </c>
      <c r="M6" s="81" t="s">
        <v>325</v>
      </c>
      <c r="N6" s="140"/>
      <c r="O6" s="140"/>
      <c r="P6" s="140"/>
      <c r="Q6" s="140"/>
    </row>
    <row r="7" s="108" customFormat="1" ht="19.95" customHeight="1" spans="1:17">
      <c r="A7" s="73">
        <v>3</v>
      </c>
      <c r="B7" s="141"/>
      <c r="C7" s="135" t="s">
        <v>127</v>
      </c>
      <c r="D7" s="15" t="s">
        <v>368</v>
      </c>
      <c r="E7" s="136" t="s">
        <v>321</v>
      </c>
      <c r="F7" s="137" t="s">
        <v>407</v>
      </c>
      <c r="G7" s="138"/>
      <c r="H7" s="139"/>
      <c r="I7" s="138"/>
      <c r="J7" s="31">
        <v>2</v>
      </c>
      <c r="K7" s="138" t="s">
        <v>323</v>
      </c>
      <c r="L7" s="138" t="s">
        <v>386</v>
      </c>
      <c r="M7" s="81" t="s">
        <v>325</v>
      </c>
      <c r="N7" s="140"/>
      <c r="O7" s="140"/>
      <c r="P7" s="140"/>
      <c r="Q7" s="140"/>
    </row>
    <row r="8" s="108" customFormat="1" ht="19.95" customHeight="1" spans="1:17">
      <c r="A8" s="73">
        <v>4</v>
      </c>
      <c r="B8" s="141"/>
      <c r="C8" s="135" t="s">
        <v>128</v>
      </c>
      <c r="D8" s="15" t="s">
        <v>369</v>
      </c>
      <c r="E8" s="136" t="s">
        <v>321</v>
      </c>
      <c r="F8" s="137" t="s">
        <v>409</v>
      </c>
      <c r="G8" s="138"/>
      <c r="H8" s="139"/>
      <c r="I8" s="138"/>
      <c r="J8" s="31">
        <v>2</v>
      </c>
      <c r="K8" s="138" t="s">
        <v>323</v>
      </c>
      <c r="L8" s="138" t="s">
        <v>386</v>
      </c>
      <c r="M8" s="81" t="s">
        <v>325</v>
      </c>
      <c r="N8" s="140"/>
      <c r="O8" s="140"/>
      <c r="P8" s="140"/>
      <c r="Q8" s="140"/>
    </row>
    <row r="9" s="108" customFormat="1" ht="19.95" customHeight="1" spans="1:17">
      <c r="A9" s="73">
        <v>5</v>
      </c>
      <c r="B9" s="141"/>
      <c r="C9" s="135" t="s">
        <v>129</v>
      </c>
      <c r="D9" s="15" t="s">
        <v>330</v>
      </c>
      <c r="E9" s="136" t="s">
        <v>321</v>
      </c>
      <c r="F9" s="137" t="s">
        <v>410</v>
      </c>
      <c r="G9" s="138"/>
      <c r="H9" s="139"/>
      <c r="I9" s="138"/>
      <c r="J9" s="31">
        <v>2</v>
      </c>
      <c r="K9" s="138" t="s">
        <v>323</v>
      </c>
      <c r="L9" s="138" t="s">
        <v>386</v>
      </c>
      <c r="M9" s="81" t="s">
        <v>325</v>
      </c>
      <c r="N9" s="140"/>
      <c r="O9" s="140"/>
      <c r="P9" s="140"/>
      <c r="Q9" s="140"/>
    </row>
    <row r="10" s="108" customFormat="1" ht="19.95" customHeight="1" spans="1:17">
      <c r="A10" s="73">
        <v>6</v>
      </c>
      <c r="B10" s="141"/>
      <c r="C10" s="135" t="s">
        <v>130</v>
      </c>
      <c r="D10" s="15" t="s">
        <v>411</v>
      </c>
      <c r="E10" s="136" t="s">
        <v>321</v>
      </c>
      <c r="F10" s="137" t="s">
        <v>408</v>
      </c>
      <c r="G10" s="138"/>
      <c r="H10" s="139"/>
      <c r="I10" s="138"/>
      <c r="J10" s="31">
        <v>2</v>
      </c>
      <c r="K10" s="138" t="s">
        <v>323</v>
      </c>
      <c r="L10" s="138" t="s">
        <v>386</v>
      </c>
      <c r="M10" s="81" t="s">
        <v>325</v>
      </c>
      <c r="N10" s="140"/>
      <c r="O10" s="140"/>
      <c r="P10" s="140"/>
      <c r="Q10" s="140"/>
    </row>
    <row r="11" s="108" customFormat="1" ht="19.95" customHeight="1" spans="1:17">
      <c r="A11" s="73">
        <v>7</v>
      </c>
      <c r="B11" s="142"/>
      <c r="C11" s="135" t="s">
        <v>131</v>
      </c>
      <c r="D11" s="15" t="s">
        <v>412</v>
      </c>
      <c r="E11" s="136" t="s">
        <v>321</v>
      </c>
      <c r="F11" s="137" t="s">
        <v>413</v>
      </c>
      <c r="G11" s="138"/>
      <c r="H11" s="139"/>
      <c r="I11" s="138"/>
      <c r="J11" s="31">
        <v>2</v>
      </c>
      <c r="K11" s="138" t="s">
        <v>323</v>
      </c>
      <c r="L11" s="138" t="s">
        <v>386</v>
      </c>
      <c r="M11" s="81" t="s">
        <v>325</v>
      </c>
      <c r="N11" s="140"/>
      <c r="O11" s="140"/>
      <c r="P11" s="140"/>
      <c r="Q11" s="140"/>
    </row>
    <row r="12" s="108" customFormat="1" ht="19.95" customHeight="1" spans="1:17">
      <c r="A12" s="73">
        <v>8</v>
      </c>
      <c r="B12" s="134" t="s">
        <v>474</v>
      </c>
      <c r="C12" s="143">
        <v>1890945</v>
      </c>
      <c r="D12" s="15" t="s">
        <v>475</v>
      </c>
      <c r="E12" s="85" t="s">
        <v>321</v>
      </c>
      <c r="F12" s="137" t="s">
        <v>476</v>
      </c>
      <c r="G12" s="136"/>
      <c r="H12" s="144"/>
      <c r="I12" s="136"/>
      <c r="J12" s="27">
        <v>1</v>
      </c>
      <c r="K12" s="136" t="s">
        <v>323</v>
      </c>
      <c r="L12" s="136" t="s">
        <v>477</v>
      </c>
      <c r="M12" s="81" t="s">
        <v>325</v>
      </c>
      <c r="N12" s="140"/>
      <c r="O12" s="140"/>
      <c r="P12" s="140"/>
      <c r="Q12" s="140"/>
    </row>
    <row r="13" s="108" customFormat="1" ht="19.95" customHeight="1" spans="1:17">
      <c r="A13" s="73">
        <v>9</v>
      </c>
      <c r="B13" s="141"/>
      <c r="C13" s="143">
        <v>1890948</v>
      </c>
      <c r="D13" s="15" t="s">
        <v>478</v>
      </c>
      <c r="E13" s="85" t="s">
        <v>321</v>
      </c>
      <c r="F13" s="137" t="s">
        <v>479</v>
      </c>
      <c r="G13" s="136"/>
      <c r="H13" s="144"/>
      <c r="I13" s="136"/>
      <c r="J13" s="27">
        <v>2</v>
      </c>
      <c r="K13" s="136" t="s">
        <v>323</v>
      </c>
      <c r="L13" s="136" t="s">
        <v>477</v>
      </c>
      <c r="M13" s="81" t="s">
        <v>325</v>
      </c>
      <c r="N13" s="140"/>
      <c r="O13" s="140"/>
      <c r="P13" s="140"/>
      <c r="Q13" s="140"/>
    </row>
    <row r="14" s="108" customFormat="1" ht="19.95" customHeight="1" spans="1:17">
      <c r="A14" s="73">
        <v>10</v>
      </c>
      <c r="B14" s="141"/>
      <c r="C14" s="143">
        <v>1806556</v>
      </c>
      <c r="D14" s="15" t="s">
        <v>480</v>
      </c>
      <c r="E14" s="85" t="s">
        <v>321</v>
      </c>
      <c r="F14" s="137" t="s">
        <v>481</v>
      </c>
      <c r="G14" s="136"/>
      <c r="H14" s="144"/>
      <c r="I14" s="136"/>
      <c r="J14" s="27">
        <v>2</v>
      </c>
      <c r="K14" s="136" t="s">
        <v>323</v>
      </c>
      <c r="L14" s="136" t="s">
        <v>477</v>
      </c>
      <c r="M14" s="81" t="s">
        <v>325</v>
      </c>
      <c r="N14" s="140"/>
      <c r="O14" s="140"/>
      <c r="P14" s="140"/>
      <c r="Q14" s="140"/>
    </row>
    <row r="15" s="108" customFormat="1" ht="19.95" customHeight="1" spans="1:17">
      <c r="A15" s="73">
        <v>11</v>
      </c>
      <c r="B15" s="141"/>
      <c r="C15" s="143">
        <v>1806554</v>
      </c>
      <c r="D15" s="15" t="s">
        <v>482</v>
      </c>
      <c r="E15" s="85" t="s">
        <v>321</v>
      </c>
      <c r="F15" s="137" t="s">
        <v>483</v>
      </c>
      <c r="G15" s="136"/>
      <c r="H15" s="144"/>
      <c r="I15" s="136"/>
      <c r="J15" s="27">
        <v>2</v>
      </c>
      <c r="K15" s="136" t="s">
        <v>323</v>
      </c>
      <c r="L15" s="136" t="s">
        <v>477</v>
      </c>
      <c r="M15" s="81" t="s">
        <v>325</v>
      </c>
      <c r="N15" s="140"/>
      <c r="O15" s="140"/>
      <c r="P15" s="140"/>
      <c r="Q15" s="140"/>
    </row>
    <row r="16" s="108" customFormat="1" ht="19.95" customHeight="1" spans="1:17">
      <c r="A16" s="73">
        <v>12</v>
      </c>
      <c r="B16" s="141"/>
      <c r="C16" s="143">
        <v>1806550</v>
      </c>
      <c r="D16" s="15" t="s">
        <v>484</v>
      </c>
      <c r="E16" s="85" t="s">
        <v>321</v>
      </c>
      <c r="F16" s="137" t="s">
        <v>485</v>
      </c>
      <c r="G16" s="136"/>
      <c r="H16" s="144"/>
      <c r="I16" s="136"/>
      <c r="J16" s="27">
        <v>4</v>
      </c>
      <c r="K16" s="136" t="s">
        <v>323</v>
      </c>
      <c r="L16" s="136" t="s">
        <v>477</v>
      </c>
      <c r="M16" s="81" t="s">
        <v>325</v>
      </c>
      <c r="N16" s="140"/>
      <c r="O16" s="140"/>
      <c r="P16" s="140"/>
      <c r="Q16" s="140"/>
    </row>
    <row r="17" s="108" customFormat="1" ht="19.95" customHeight="1" spans="1:17">
      <c r="A17" s="73">
        <v>13</v>
      </c>
      <c r="B17" s="141"/>
      <c r="C17" s="143">
        <v>1806425</v>
      </c>
      <c r="D17" s="15" t="s">
        <v>486</v>
      </c>
      <c r="E17" s="85" t="s">
        <v>321</v>
      </c>
      <c r="F17" s="137" t="s">
        <v>487</v>
      </c>
      <c r="G17" s="136"/>
      <c r="H17" s="144"/>
      <c r="I17" s="136"/>
      <c r="J17" s="27">
        <v>4</v>
      </c>
      <c r="K17" s="136" t="s">
        <v>323</v>
      </c>
      <c r="L17" s="136" t="s">
        <v>477</v>
      </c>
      <c r="M17" s="81" t="s">
        <v>325</v>
      </c>
      <c r="N17" s="140"/>
      <c r="O17" s="140"/>
      <c r="P17" s="140"/>
      <c r="Q17" s="140"/>
    </row>
    <row r="18" s="108" customFormat="1" ht="19.95" customHeight="1" spans="1:17">
      <c r="A18" s="73">
        <v>14</v>
      </c>
      <c r="B18" s="142"/>
      <c r="C18" s="143">
        <v>1806416</v>
      </c>
      <c r="D18" s="15" t="s">
        <v>489</v>
      </c>
      <c r="E18" s="85" t="s">
        <v>321</v>
      </c>
      <c r="F18" s="137" t="s">
        <v>490</v>
      </c>
      <c r="G18" s="136"/>
      <c r="H18" s="144"/>
      <c r="I18" s="136"/>
      <c r="J18" s="27">
        <v>2</v>
      </c>
      <c r="K18" s="136" t="s">
        <v>323</v>
      </c>
      <c r="L18" s="136" t="s">
        <v>477</v>
      </c>
      <c r="M18" s="81" t="s">
        <v>325</v>
      </c>
      <c r="N18" s="140"/>
      <c r="O18" s="140"/>
      <c r="P18" s="140"/>
      <c r="Q18" s="140"/>
    </row>
    <row r="19" s="108" customFormat="1" ht="19.95" customHeight="1" spans="1:17">
      <c r="A19" s="73">
        <v>3</v>
      </c>
      <c r="B19" s="145"/>
      <c r="C19" s="80" t="s">
        <v>142</v>
      </c>
      <c r="D19" s="146" t="s">
        <v>294</v>
      </c>
      <c r="E19" s="85" t="s">
        <v>321</v>
      </c>
      <c r="F19" s="137" t="s">
        <v>661</v>
      </c>
      <c r="G19" s="147"/>
      <c r="H19" s="81"/>
      <c r="I19" s="148">
        <f>1924/1000</f>
        <v>1.924</v>
      </c>
      <c r="J19" s="82">
        <v>1.98</v>
      </c>
      <c r="K19" s="83" t="s">
        <v>623</v>
      </c>
      <c r="L19" s="149" t="s">
        <v>650</v>
      </c>
      <c r="M19" s="85" t="s">
        <v>61</v>
      </c>
      <c r="N19" s="140"/>
      <c r="O19" s="140"/>
      <c r="P19" s="140"/>
      <c r="Q19" s="140"/>
    </row>
    <row r="20" ht="19.95" customHeight="1" spans="1:17">
      <c r="A20" s="73">
        <v>4</v>
      </c>
      <c r="B20" s="145"/>
      <c r="C20" s="80" t="s">
        <v>143</v>
      </c>
      <c r="D20" s="80" t="s">
        <v>662</v>
      </c>
      <c r="E20" s="80" t="s">
        <v>321</v>
      </c>
      <c r="F20" s="150" t="s">
        <v>663</v>
      </c>
      <c r="G20" s="147"/>
      <c r="H20" s="151"/>
      <c r="I20" s="151"/>
      <c r="J20" s="60">
        <v>0.82</v>
      </c>
      <c r="K20" s="151" t="s">
        <v>623</v>
      </c>
      <c r="L20" s="151" t="s">
        <v>627</v>
      </c>
      <c r="M20" s="85" t="s">
        <v>61</v>
      </c>
      <c r="N20" s="152"/>
      <c r="O20" s="152"/>
      <c r="P20" s="152"/>
      <c r="Q20" s="152"/>
    </row>
    <row r="21" s="98" customFormat="1" ht="16.5" spans="1:17">
      <c r="A21" s="73">
        <v>5</v>
      </c>
      <c r="B21" s="70"/>
      <c r="C21" s="76" t="s">
        <v>168</v>
      </c>
      <c r="D21" s="72" t="s">
        <v>679</v>
      </c>
      <c r="E21" s="14" t="s">
        <v>321</v>
      </c>
      <c r="F21" s="14" t="s">
        <v>680</v>
      </c>
      <c r="G21" s="49"/>
      <c r="H21" s="27"/>
      <c r="I21" s="49"/>
      <c r="J21" s="27">
        <v>1</v>
      </c>
      <c r="K21" s="27" t="s">
        <v>323</v>
      </c>
      <c r="L21" s="77" t="s">
        <v>633</v>
      </c>
      <c r="M21" s="42" t="s">
        <v>61</v>
      </c>
      <c r="N21" s="75"/>
      <c r="O21" s="75"/>
      <c r="P21" s="75"/>
      <c r="Q21" s="75"/>
    </row>
    <row r="22" s="109" customFormat="1" ht="19.95" customHeight="1" spans="1:17">
      <c r="A22" s="73">
        <v>6</v>
      </c>
      <c r="B22" s="70" t="s">
        <v>681</v>
      </c>
      <c r="C22" s="26" t="s">
        <v>169</v>
      </c>
      <c r="D22" s="26" t="s">
        <v>682</v>
      </c>
      <c r="E22" s="26" t="s">
        <v>321</v>
      </c>
      <c r="F22" s="26" t="s">
        <v>683</v>
      </c>
      <c r="G22" s="27"/>
      <c r="H22" s="27"/>
      <c r="I22" s="27"/>
      <c r="J22" s="27">
        <v>1</v>
      </c>
      <c r="K22" s="27" t="s">
        <v>323</v>
      </c>
      <c r="L22" s="77" t="s">
        <v>633</v>
      </c>
      <c r="M22" s="153" t="s">
        <v>61</v>
      </c>
      <c r="N22" s="154"/>
      <c r="O22" s="154"/>
      <c r="P22" s="154"/>
      <c r="Q22" s="154"/>
    </row>
    <row r="23" s="108" customFormat="1" ht="19.95" customHeight="1" spans="1:17">
      <c r="A23" s="73">
        <v>7</v>
      </c>
      <c r="B23" s="145"/>
      <c r="C23" s="155" t="s">
        <v>91</v>
      </c>
      <c r="D23" s="155" t="s">
        <v>628</v>
      </c>
      <c r="E23" s="155" t="s">
        <v>321</v>
      </c>
      <c r="F23" s="67" t="s">
        <v>629</v>
      </c>
      <c r="G23" s="147"/>
      <c r="H23" s="156"/>
      <c r="I23" s="156"/>
      <c r="J23" s="69">
        <v>1</v>
      </c>
      <c r="K23" s="156" t="s">
        <v>623</v>
      </c>
      <c r="L23" s="15" t="s">
        <v>630</v>
      </c>
      <c r="M23" s="85" t="s">
        <v>61</v>
      </c>
      <c r="N23" s="140"/>
      <c r="O23" s="140"/>
      <c r="P23" s="140"/>
      <c r="Q23" s="140"/>
    </row>
    <row r="24" ht="16.5" spans="1:17">
      <c r="A24" s="73">
        <v>8</v>
      </c>
      <c r="B24" s="145"/>
      <c r="C24" s="60" t="s">
        <v>144</v>
      </c>
      <c r="D24" s="60" t="s">
        <v>664</v>
      </c>
      <c r="E24" s="60" t="s">
        <v>321</v>
      </c>
      <c r="F24" s="60" t="s">
        <v>665</v>
      </c>
      <c r="G24" s="157"/>
      <c r="H24" s="60"/>
      <c r="I24" s="151"/>
      <c r="J24" s="60">
        <v>2</v>
      </c>
      <c r="K24" s="151" t="s">
        <v>623</v>
      </c>
      <c r="L24" s="15" t="s">
        <v>666</v>
      </c>
      <c r="M24" s="85" t="s">
        <v>61</v>
      </c>
      <c r="N24" s="152"/>
      <c r="O24" s="152"/>
      <c r="P24" s="152"/>
      <c r="Q24" s="152"/>
    </row>
    <row r="25" s="108" customFormat="1" ht="19.95" customHeight="1" spans="1:17">
      <c r="A25" s="73">
        <v>9</v>
      </c>
      <c r="B25" s="145"/>
      <c r="C25" s="158" t="s">
        <v>170</v>
      </c>
      <c r="D25" s="158" t="s">
        <v>684</v>
      </c>
      <c r="E25" s="158" t="s">
        <v>321</v>
      </c>
      <c r="F25" s="86" t="s">
        <v>685</v>
      </c>
      <c r="G25" s="84"/>
      <c r="H25" s="84"/>
      <c r="I25" s="84"/>
      <c r="J25" s="71">
        <v>2</v>
      </c>
      <c r="K25" s="84" t="s">
        <v>323</v>
      </c>
      <c r="L25" s="84" t="s">
        <v>670</v>
      </c>
      <c r="M25" s="125" t="s">
        <v>61</v>
      </c>
      <c r="N25" s="140"/>
      <c r="O25" s="140"/>
      <c r="P25" s="140"/>
      <c r="Q25" s="140"/>
    </row>
    <row r="26" s="110" customFormat="1" ht="16.5" spans="1:17">
      <c r="A26" s="73">
        <v>10</v>
      </c>
      <c r="B26" s="27"/>
      <c r="C26" s="73" t="s">
        <v>96</v>
      </c>
      <c r="D26" s="73" t="s">
        <v>640</v>
      </c>
      <c r="E26" s="73" t="s">
        <v>321</v>
      </c>
      <c r="F26" s="14" t="s">
        <v>641</v>
      </c>
      <c r="G26" s="73"/>
      <c r="H26" s="73"/>
      <c r="I26" s="73"/>
      <c r="J26" s="82">
        <v>3</v>
      </c>
      <c r="K26" s="88" t="s">
        <v>323</v>
      </c>
      <c r="L26" s="71" t="s">
        <v>642</v>
      </c>
      <c r="M26" s="42" t="s">
        <v>61</v>
      </c>
      <c r="N26" s="159"/>
      <c r="O26" s="159"/>
      <c r="P26" s="159"/>
      <c r="Q26" s="159"/>
    </row>
    <row r="27" s="108" customFormat="1" ht="19.95" customHeight="1" spans="1:17">
      <c r="A27" s="73">
        <v>11</v>
      </c>
      <c r="B27" s="145"/>
      <c r="C27" s="81" t="s">
        <v>97</v>
      </c>
      <c r="D27" s="81" t="s">
        <v>643</v>
      </c>
      <c r="E27" s="81" t="s">
        <v>321</v>
      </c>
      <c r="F27" s="73">
        <v>70002326</v>
      </c>
      <c r="G27" s="81"/>
      <c r="H27" s="81"/>
      <c r="I27" s="81"/>
      <c r="J27" s="73">
        <v>1</v>
      </c>
      <c r="K27" s="83" t="s">
        <v>323</v>
      </c>
      <c r="L27" s="81" t="s">
        <v>644</v>
      </c>
      <c r="M27" s="85"/>
      <c r="N27" s="140"/>
      <c r="O27" s="140"/>
      <c r="P27" s="140"/>
      <c r="Q27" s="140"/>
    </row>
    <row r="41" s="111" customFormat="1" spans="1:17">
      <c r="A41" s="112"/>
      <c r="B41" s="113"/>
      <c r="F41" s="112"/>
      <c r="J41" s="112"/>
      <c r="M41" s="113"/>
      <c r="N41"/>
      <c r="O41"/>
      <c r="P41"/>
      <c r="Q41"/>
    </row>
    <row r="42" s="111" customFormat="1" spans="1:17">
      <c r="A42" s="112"/>
      <c r="B42" s="113"/>
      <c r="F42" s="112"/>
      <c r="J42" s="112"/>
      <c r="M42" s="113"/>
      <c r="N42"/>
      <c r="O42"/>
      <c r="P42"/>
      <c r="Q42"/>
    </row>
    <row r="59" s="111" customFormat="1" spans="1:17">
      <c r="A59" s="112"/>
      <c r="B59" s="113"/>
      <c r="F59" s="112"/>
      <c r="J59" s="112"/>
      <c r="M59" s="113"/>
      <c r="N59"/>
      <c r="O59"/>
      <c r="P59"/>
      <c r="Q59"/>
    </row>
    <row r="71" s="111" customFormat="1" spans="1:17">
      <c r="A71" s="112"/>
      <c r="B71" s="113"/>
      <c r="F71" s="112"/>
      <c r="J71" s="112"/>
      <c r="M71" s="113"/>
      <c r="N71"/>
      <c r="O71"/>
      <c r="P71"/>
      <c r="Q71"/>
    </row>
    <row r="75" ht="35" spans="1:17">
      <c r="C75" s="160"/>
      <c r="M75" s="160"/>
    </row>
    <row r="163" s="111" customFormat="1" spans="1:17">
      <c r="A163" s="112"/>
      <c r="B163" s="113"/>
      <c r="D163" s="91">
        <v>3</v>
      </c>
      <c r="F163" s="112"/>
      <c r="J163" s="112"/>
      <c r="M163" s="113"/>
      <c r="N163"/>
      <c r="O163"/>
      <c r="P163"/>
      <c r="Q163"/>
    </row>
  </sheetData>
  <mergeCells count="2">
    <mergeCell ref="B5:B11"/>
    <mergeCell ref="B12:B18"/>
  </mergeCells>
  <conditionalFormatting sqref="A2:B2">
    <cfRule type="duplicateValues" dxfId="0" priority="4"/>
  </conditionalFormatting>
  <conditionalFormatting sqref="C2">
    <cfRule type="duplicateValues" dxfId="0" priority="2"/>
  </conditionalFormatting>
  <conditionalFormatting sqref="E2">
    <cfRule type="duplicateValues" dxfId="0" priority="3"/>
  </conditionalFormatting>
  <conditionalFormatting sqref="B26">
    <cfRule type="duplicateValues" dxfId="0" priority="1"/>
  </conditionalFormatting>
  <conditionalFormatting sqref="C3:C4 C1">
    <cfRule type="duplicateValues" dxfId="0" priority="5"/>
  </conditionalFormatting>
  <pageMargins left="0.7" right="0.7" top="0.75" bottom="0.75" header="0.3" footer="0.3"/>
  <pageSetup paperSize="9" orientation="portrait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2"/>
  <sheetViews>
    <sheetView zoomScale="60" zoomScaleNormal="60" topLeftCell="A43" workbookViewId="0">
      <selection activeCell="D70" sqref="D70"/>
    </sheetView>
  </sheetViews>
  <sheetFormatPr defaultColWidth="8.66666666666667" defaultRowHeight="16.5"/>
  <cols>
    <col min="1" max="1" width="8.66666666666667" style="8"/>
    <col min="2" max="2" width="44.3333333333333" style="7" customWidth="1"/>
    <col min="3" max="3" width="39.3333333333333" style="7" customWidth="1"/>
    <col min="4" max="4" width="41.775" style="7" customWidth="1"/>
    <col min="5" max="5" width="37.6666666666667" style="7" customWidth="1"/>
    <col min="6" max="6" width="14.775" style="7" customWidth="1"/>
    <col min="7" max="7" width="26.775" style="7" customWidth="1"/>
    <col min="8" max="8" width="8.66666666666667" style="7"/>
    <col min="9" max="9" width="19.4416666666667" style="7" customWidth="1"/>
    <col min="10" max="10" width="13.5583333333333" style="9" customWidth="1"/>
    <col min="11" max="11" width="8.66666666666667" style="7"/>
    <col min="12" max="12" width="28.5583333333333" style="7" customWidth="1"/>
    <col min="13" max="13" width="17.8916666666667" style="7" customWidth="1"/>
    <col min="14" max="17" width="14.4416666666667" style="7" customWidth="1"/>
    <col min="18" max="16384" width="8.66666666666667" style="5"/>
  </cols>
  <sheetData>
    <row r="1" ht="66" spans="1:17">
      <c r="A1" s="10" t="s">
        <v>755</v>
      </c>
      <c r="B1" s="11" t="s">
        <v>783</v>
      </c>
      <c r="C1" s="11" t="s">
        <v>757</v>
      </c>
      <c r="D1" s="11" t="s">
        <v>758</v>
      </c>
      <c r="E1" s="11" t="s">
        <v>759</v>
      </c>
      <c r="F1" s="11" t="s">
        <v>760</v>
      </c>
      <c r="G1" s="11" t="s">
        <v>761</v>
      </c>
      <c r="H1" s="11" t="s">
        <v>762</v>
      </c>
      <c r="I1" s="12" t="s">
        <v>763</v>
      </c>
      <c r="J1" s="13" t="s">
        <v>764</v>
      </c>
      <c r="K1" s="12" t="s">
        <v>765</v>
      </c>
      <c r="L1" s="12" t="s">
        <v>766</v>
      </c>
    </row>
    <row r="2" s="1" customFormat="1" ht="21.45" customHeight="1" spans="1:17">
      <c r="A2" s="14" t="s">
        <v>767</v>
      </c>
      <c r="B2" s="15"/>
      <c r="C2" s="15" t="s">
        <v>12</v>
      </c>
      <c r="D2" s="14">
        <v>6608442966</v>
      </c>
      <c r="E2" s="15" t="s">
        <v>50</v>
      </c>
      <c r="F2" s="15"/>
      <c r="G2" s="15"/>
      <c r="H2" s="15"/>
      <c r="I2" s="15"/>
      <c r="J2" s="14"/>
      <c r="K2" s="15"/>
      <c r="L2" s="15"/>
      <c r="M2" s="16"/>
      <c r="N2" s="17"/>
      <c r="O2" s="17"/>
      <c r="P2" s="17"/>
      <c r="Q2" s="17"/>
    </row>
    <row r="3" spans="1:17">
      <c r="A3" s="18"/>
      <c r="B3" s="19"/>
      <c r="C3" s="19"/>
      <c r="D3" s="19"/>
      <c r="E3" s="19"/>
      <c r="F3" s="19"/>
      <c r="G3" s="19"/>
      <c r="H3" s="19"/>
      <c r="I3" s="19"/>
      <c r="J3" s="18"/>
      <c r="K3" s="19"/>
      <c r="L3" s="19"/>
      <c r="M3" s="20"/>
    </row>
    <row r="4" s="2" customFormat="1" ht="49.5" spans="1:17">
      <c r="A4" s="21" t="s">
        <v>303</v>
      </c>
      <c r="B4" s="10" t="s">
        <v>304</v>
      </c>
      <c r="C4" s="10" t="s">
        <v>305</v>
      </c>
      <c r="D4" s="10" t="s">
        <v>306</v>
      </c>
      <c r="E4" s="10" t="s">
        <v>307</v>
      </c>
      <c r="F4" s="10" t="s">
        <v>308</v>
      </c>
      <c r="G4" s="21" t="s">
        <v>309</v>
      </c>
      <c r="H4" s="21" t="s">
        <v>310</v>
      </c>
      <c r="I4" s="10" t="s">
        <v>311</v>
      </c>
      <c r="J4" s="10" t="s">
        <v>312</v>
      </c>
      <c r="K4" s="10" t="s">
        <v>313</v>
      </c>
      <c r="L4" s="10" t="s">
        <v>314</v>
      </c>
      <c r="M4" s="10" t="s">
        <v>771</v>
      </c>
      <c r="N4" s="22" t="s">
        <v>772</v>
      </c>
      <c r="O4" s="22" t="s">
        <v>773</v>
      </c>
      <c r="P4" s="22" t="s">
        <v>774</v>
      </c>
      <c r="Q4" s="22" t="s">
        <v>775</v>
      </c>
    </row>
    <row r="5" s="3" customFormat="1" ht="19.95" customHeight="1" spans="1:17">
      <c r="A5" s="23">
        <v>1</v>
      </c>
      <c r="B5" s="24" t="s">
        <v>491</v>
      </c>
      <c r="C5" s="95" t="s">
        <v>171</v>
      </c>
      <c r="D5" s="95" t="s">
        <v>492</v>
      </c>
      <c r="E5" s="43" t="s">
        <v>321</v>
      </c>
      <c r="F5" s="45" t="s">
        <v>493</v>
      </c>
      <c r="G5" s="25"/>
      <c r="H5" s="26"/>
      <c r="I5" s="27"/>
      <c r="J5" s="24">
        <v>1</v>
      </c>
      <c r="K5" s="24" t="s">
        <v>323</v>
      </c>
      <c r="L5" s="24" t="s">
        <v>386</v>
      </c>
      <c r="M5" s="28" t="s">
        <v>325</v>
      </c>
      <c r="N5" s="29" t="e">
        <f>VLOOKUP(F5,#REF!,2,0)</f>
        <v>#REF!</v>
      </c>
      <c r="O5" s="29">
        <f t="shared" ref="O5:O22" si="0">J5*105</f>
        <v>105</v>
      </c>
      <c r="P5" s="29" t="e">
        <f t="shared" ref="P5:P22" si="1">N5-O5</f>
        <v>#REF!</v>
      </c>
      <c r="Q5" s="29"/>
    </row>
    <row r="6" s="3" customFormat="1" ht="19.95" customHeight="1" spans="1:17">
      <c r="A6" s="23">
        <v>2</v>
      </c>
      <c r="B6" s="24"/>
      <c r="C6" s="95" t="s">
        <v>172</v>
      </c>
      <c r="D6" s="95" t="s">
        <v>494</v>
      </c>
      <c r="E6" s="43" t="s">
        <v>321</v>
      </c>
      <c r="F6" s="45" t="s">
        <v>495</v>
      </c>
      <c r="G6" s="25"/>
      <c r="H6" s="26"/>
      <c r="I6" s="27"/>
      <c r="J6" s="24">
        <v>1</v>
      </c>
      <c r="K6" s="24" t="s">
        <v>323</v>
      </c>
      <c r="L6" s="24" t="s">
        <v>386</v>
      </c>
      <c r="M6" s="28" t="s">
        <v>325</v>
      </c>
      <c r="N6" s="29" t="e">
        <f>VLOOKUP(F6,#REF!,2,0)</f>
        <v>#REF!</v>
      </c>
      <c r="O6" s="29">
        <f t="shared" si="0"/>
        <v>105</v>
      </c>
      <c r="P6" s="29" t="e">
        <f t="shared" si="1"/>
        <v>#REF!</v>
      </c>
      <c r="Q6" s="29"/>
    </row>
    <row r="7" s="3" customFormat="1" ht="19.95" customHeight="1" spans="1:17">
      <c r="A7" s="23">
        <v>3</v>
      </c>
      <c r="B7" s="24"/>
      <c r="C7" s="95" t="s">
        <v>173</v>
      </c>
      <c r="D7" s="95" t="s">
        <v>496</v>
      </c>
      <c r="E7" s="43" t="s">
        <v>321</v>
      </c>
      <c r="F7" s="45" t="s">
        <v>497</v>
      </c>
      <c r="G7" s="25"/>
      <c r="H7" s="26"/>
      <c r="I7" s="27"/>
      <c r="J7" s="24">
        <v>1</v>
      </c>
      <c r="K7" s="24" t="s">
        <v>323</v>
      </c>
      <c r="L7" s="24" t="s">
        <v>386</v>
      </c>
      <c r="M7" s="28" t="s">
        <v>325</v>
      </c>
      <c r="N7" s="29" t="e">
        <f>VLOOKUP(F7,#REF!,2,0)</f>
        <v>#REF!</v>
      </c>
      <c r="O7" s="29">
        <f t="shared" si="0"/>
        <v>105</v>
      </c>
      <c r="P7" s="29" t="e">
        <f t="shared" si="1"/>
        <v>#REF!</v>
      </c>
      <c r="Q7" s="29"/>
    </row>
    <row r="8" s="3" customFormat="1" ht="19.95" customHeight="1" spans="1:17">
      <c r="A8" s="23">
        <v>4</v>
      </c>
      <c r="B8" s="24"/>
      <c r="C8" s="25" t="s">
        <v>174</v>
      </c>
      <c r="D8" s="25" t="s">
        <v>498</v>
      </c>
      <c r="E8" s="24" t="s">
        <v>321</v>
      </c>
      <c r="F8" s="26" t="s">
        <v>499</v>
      </c>
      <c r="G8" s="25"/>
      <c r="H8" s="26"/>
      <c r="I8" s="27"/>
      <c r="J8" s="24">
        <v>2</v>
      </c>
      <c r="K8" s="24" t="s">
        <v>323</v>
      </c>
      <c r="L8" s="24" t="s">
        <v>386</v>
      </c>
      <c r="M8" s="28" t="s">
        <v>325</v>
      </c>
      <c r="N8" s="29" t="e">
        <f>VLOOKUP(F8,#REF!,2,0)</f>
        <v>#REF!</v>
      </c>
      <c r="O8" s="29">
        <f t="shared" si="0"/>
        <v>210</v>
      </c>
      <c r="P8" s="29" t="e">
        <f t="shared" si="1"/>
        <v>#REF!</v>
      </c>
      <c r="Q8" s="29"/>
    </row>
    <row r="9" s="3" customFormat="1" ht="19.95" customHeight="1" spans="1:17">
      <c r="A9" s="23">
        <v>5</v>
      </c>
      <c r="B9" s="24"/>
      <c r="C9" s="25" t="s">
        <v>175</v>
      </c>
      <c r="D9" s="25" t="s">
        <v>500</v>
      </c>
      <c r="E9" s="24" t="s">
        <v>321</v>
      </c>
      <c r="F9" s="26" t="s">
        <v>501</v>
      </c>
      <c r="G9" s="25"/>
      <c r="H9" s="26"/>
      <c r="I9" s="27"/>
      <c r="J9" s="24">
        <v>1</v>
      </c>
      <c r="K9" s="24" t="s">
        <v>323</v>
      </c>
      <c r="L9" s="24" t="s">
        <v>386</v>
      </c>
      <c r="M9" s="28" t="s">
        <v>325</v>
      </c>
      <c r="N9" s="29" t="e">
        <f>VLOOKUP(F9,#REF!,2,0)</f>
        <v>#REF!</v>
      </c>
      <c r="O9" s="29">
        <f t="shared" si="0"/>
        <v>105</v>
      </c>
      <c r="P9" s="29" t="e">
        <f t="shared" si="1"/>
        <v>#REF!</v>
      </c>
      <c r="Q9" s="29"/>
    </row>
    <row r="10" s="3" customFormat="1" ht="19.95" customHeight="1" spans="1:17">
      <c r="A10" s="23">
        <v>6</v>
      </c>
      <c r="B10" s="24"/>
      <c r="C10" s="95" t="s">
        <v>176</v>
      </c>
      <c r="D10" s="95" t="s">
        <v>502</v>
      </c>
      <c r="E10" s="43" t="s">
        <v>321</v>
      </c>
      <c r="F10" s="45" t="s">
        <v>503</v>
      </c>
      <c r="G10" s="25"/>
      <c r="H10" s="26"/>
      <c r="I10" s="27"/>
      <c r="J10" s="24">
        <v>2</v>
      </c>
      <c r="K10" s="24" t="s">
        <v>323</v>
      </c>
      <c r="L10" s="24" t="s">
        <v>386</v>
      </c>
      <c r="M10" s="28" t="s">
        <v>325</v>
      </c>
      <c r="N10" s="29" t="e">
        <f>VLOOKUP(F10,#REF!,2,0)</f>
        <v>#REF!</v>
      </c>
      <c r="O10" s="29">
        <f t="shared" si="0"/>
        <v>210</v>
      </c>
      <c r="P10" s="29" t="e">
        <f t="shared" si="1"/>
        <v>#REF!</v>
      </c>
      <c r="Q10" s="29"/>
    </row>
    <row r="11" s="3" customFormat="1" ht="19.95" customHeight="1" spans="1:17">
      <c r="A11" s="23">
        <v>7</v>
      </c>
      <c r="B11" s="24"/>
      <c r="C11" s="25" t="s">
        <v>177</v>
      </c>
      <c r="D11" s="25" t="s">
        <v>504</v>
      </c>
      <c r="E11" s="24" t="s">
        <v>321</v>
      </c>
      <c r="F11" s="26" t="s">
        <v>505</v>
      </c>
      <c r="G11" s="25"/>
      <c r="H11" s="26"/>
      <c r="I11" s="27"/>
      <c r="J11" s="24">
        <v>1</v>
      </c>
      <c r="K11" s="24" t="s">
        <v>323</v>
      </c>
      <c r="L11" s="24" t="s">
        <v>386</v>
      </c>
      <c r="M11" s="28" t="s">
        <v>325</v>
      </c>
      <c r="N11" s="29" t="e">
        <f>VLOOKUP(F11,#REF!,2,0)</f>
        <v>#REF!</v>
      </c>
      <c r="O11" s="29">
        <f t="shared" si="0"/>
        <v>105</v>
      </c>
      <c r="P11" s="29" t="e">
        <f t="shared" si="1"/>
        <v>#REF!</v>
      </c>
      <c r="Q11" s="29"/>
    </row>
    <row r="12" s="3" customFormat="1" ht="19.95" customHeight="1" spans="1:17">
      <c r="A12" s="23">
        <v>8</v>
      </c>
      <c r="B12" s="24"/>
      <c r="C12" s="25" t="s">
        <v>178</v>
      </c>
      <c r="D12" s="25" t="s">
        <v>506</v>
      </c>
      <c r="E12" s="24" t="s">
        <v>321</v>
      </c>
      <c r="F12" s="26" t="s">
        <v>507</v>
      </c>
      <c r="G12" s="25"/>
      <c r="H12" s="26"/>
      <c r="I12" s="27"/>
      <c r="J12" s="24">
        <v>1</v>
      </c>
      <c r="K12" s="24" t="s">
        <v>323</v>
      </c>
      <c r="L12" s="24" t="s">
        <v>386</v>
      </c>
      <c r="M12" s="28" t="s">
        <v>325</v>
      </c>
      <c r="N12" s="29" t="e">
        <f>VLOOKUP(F12,#REF!,2,0)</f>
        <v>#REF!</v>
      </c>
      <c r="O12" s="29">
        <f t="shared" si="0"/>
        <v>105</v>
      </c>
      <c r="P12" s="29" t="e">
        <f t="shared" si="1"/>
        <v>#REF!</v>
      </c>
      <c r="Q12" s="29"/>
    </row>
    <row r="13" s="3" customFormat="1" ht="19.95" customHeight="1" spans="1:17">
      <c r="A13" s="23">
        <v>9</v>
      </c>
      <c r="B13" s="24"/>
      <c r="C13" s="25" t="s">
        <v>179</v>
      </c>
      <c r="D13" s="25" t="s">
        <v>508</v>
      </c>
      <c r="E13" s="24" t="s">
        <v>321</v>
      </c>
      <c r="F13" s="26" t="s">
        <v>509</v>
      </c>
      <c r="G13" s="25"/>
      <c r="H13" s="26"/>
      <c r="I13" s="27"/>
      <c r="J13" s="24">
        <v>2</v>
      </c>
      <c r="K13" s="24" t="s">
        <v>323</v>
      </c>
      <c r="L13" s="24" t="s">
        <v>386</v>
      </c>
      <c r="M13" s="28" t="s">
        <v>325</v>
      </c>
      <c r="N13" s="29" t="e">
        <f>VLOOKUP(F13,#REF!,2,0)</f>
        <v>#REF!</v>
      </c>
      <c r="O13" s="29">
        <f t="shared" si="0"/>
        <v>210</v>
      </c>
      <c r="P13" s="29" t="e">
        <f t="shared" si="1"/>
        <v>#REF!</v>
      </c>
      <c r="Q13" s="29"/>
    </row>
    <row r="14" s="3" customFormat="1" ht="19.95" customHeight="1" spans="1:17">
      <c r="A14" s="23">
        <v>10</v>
      </c>
      <c r="B14" s="24"/>
      <c r="C14" s="25" t="s">
        <v>180</v>
      </c>
      <c r="D14" s="25" t="s">
        <v>510</v>
      </c>
      <c r="E14" s="24" t="s">
        <v>321</v>
      </c>
      <c r="F14" s="26" t="s">
        <v>511</v>
      </c>
      <c r="G14" s="25"/>
      <c r="H14" s="26"/>
      <c r="I14" s="27"/>
      <c r="J14" s="24">
        <v>2</v>
      </c>
      <c r="K14" s="24" t="s">
        <v>323</v>
      </c>
      <c r="L14" s="24" t="s">
        <v>386</v>
      </c>
      <c r="M14" s="28" t="s">
        <v>325</v>
      </c>
      <c r="N14" s="29" t="e">
        <f>VLOOKUP(F14,#REF!,2,0)</f>
        <v>#REF!</v>
      </c>
      <c r="O14" s="29">
        <f t="shared" si="0"/>
        <v>210</v>
      </c>
      <c r="P14" s="29" t="e">
        <f t="shared" si="1"/>
        <v>#REF!</v>
      </c>
      <c r="Q14" s="29"/>
    </row>
    <row r="15" s="3" customFormat="1" ht="19.95" customHeight="1" spans="1:17">
      <c r="A15" s="23">
        <v>11</v>
      </c>
      <c r="B15" s="24"/>
      <c r="C15" s="95" t="s">
        <v>181</v>
      </c>
      <c r="D15" s="95" t="s">
        <v>512</v>
      </c>
      <c r="E15" s="43" t="s">
        <v>321</v>
      </c>
      <c r="F15" s="45" t="s">
        <v>513</v>
      </c>
      <c r="G15" s="25"/>
      <c r="H15" s="26"/>
      <c r="I15" s="27"/>
      <c r="J15" s="24">
        <v>1</v>
      </c>
      <c r="K15" s="24" t="s">
        <v>323</v>
      </c>
      <c r="L15" s="24" t="s">
        <v>386</v>
      </c>
      <c r="M15" s="28" t="s">
        <v>325</v>
      </c>
      <c r="N15" s="29" t="e">
        <f>VLOOKUP(F15,#REF!,2,0)</f>
        <v>#REF!</v>
      </c>
      <c r="O15" s="29">
        <f t="shared" si="0"/>
        <v>105</v>
      </c>
      <c r="P15" s="29" t="e">
        <f t="shared" si="1"/>
        <v>#REF!</v>
      </c>
      <c r="Q15" s="29"/>
    </row>
    <row r="16" s="3" customFormat="1" ht="19.95" customHeight="1" spans="1:17">
      <c r="A16" s="23">
        <v>12</v>
      </c>
      <c r="B16" s="24"/>
      <c r="C16" s="25" t="s">
        <v>182</v>
      </c>
      <c r="D16" s="25" t="s">
        <v>514</v>
      </c>
      <c r="E16" s="24" t="s">
        <v>321</v>
      </c>
      <c r="F16" s="26" t="s">
        <v>515</v>
      </c>
      <c r="G16" s="25"/>
      <c r="H16" s="26"/>
      <c r="I16" s="27"/>
      <c r="J16" s="24">
        <v>3</v>
      </c>
      <c r="K16" s="24" t="s">
        <v>323</v>
      </c>
      <c r="L16" s="24" t="s">
        <v>386</v>
      </c>
      <c r="M16" s="28" t="s">
        <v>325</v>
      </c>
      <c r="N16" s="29" t="e">
        <f>VLOOKUP(F16,#REF!,2,0)</f>
        <v>#REF!</v>
      </c>
      <c r="O16" s="29">
        <f t="shared" si="0"/>
        <v>315</v>
      </c>
      <c r="P16" s="29" t="e">
        <f t="shared" si="1"/>
        <v>#REF!</v>
      </c>
      <c r="Q16" s="29"/>
    </row>
    <row r="17" s="3" customFormat="1" ht="19.95" customHeight="1" spans="1:17">
      <c r="A17" s="23">
        <v>13</v>
      </c>
      <c r="B17" s="24"/>
      <c r="C17" s="25" t="s">
        <v>183</v>
      </c>
      <c r="D17" s="25" t="s">
        <v>516</v>
      </c>
      <c r="E17" s="24" t="s">
        <v>321</v>
      </c>
      <c r="F17" s="26" t="s">
        <v>517</v>
      </c>
      <c r="G17" s="25"/>
      <c r="H17" s="26"/>
      <c r="I17" s="27"/>
      <c r="J17" s="24">
        <v>3</v>
      </c>
      <c r="K17" s="24" t="s">
        <v>323</v>
      </c>
      <c r="L17" s="24" t="s">
        <v>386</v>
      </c>
      <c r="M17" s="28" t="s">
        <v>325</v>
      </c>
      <c r="N17" s="29" t="e">
        <f>VLOOKUP(F17,#REF!,2,0)</f>
        <v>#REF!</v>
      </c>
      <c r="O17" s="29">
        <f t="shared" si="0"/>
        <v>315</v>
      </c>
      <c r="P17" s="29" t="e">
        <f t="shared" si="1"/>
        <v>#REF!</v>
      </c>
      <c r="Q17" s="29"/>
    </row>
    <row r="18" s="3" customFormat="1" ht="19.95" customHeight="1" spans="1:17">
      <c r="A18" s="23">
        <v>14</v>
      </c>
      <c r="B18" s="24"/>
      <c r="C18" s="25" t="s">
        <v>184</v>
      </c>
      <c r="D18" s="25" t="s">
        <v>518</v>
      </c>
      <c r="E18" s="24" t="s">
        <v>321</v>
      </c>
      <c r="F18" s="26" t="s">
        <v>519</v>
      </c>
      <c r="G18" s="25"/>
      <c r="H18" s="26"/>
      <c r="I18" s="27"/>
      <c r="J18" s="24">
        <v>1</v>
      </c>
      <c r="K18" s="24" t="s">
        <v>323</v>
      </c>
      <c r="L18" s="24" t="s">
        <v>386</v>
      </c>
      <c r="M18" s="28" t="s">
        <v>325</v>
      </c>
      <c r="N18" s="29" t="e">
        <f>VLOOKUP(F18,#REF!,2,0)</f>
        <v>#REF!</v>
      </c>
      <c r="O18" s="29">
        <f t="shared" si="0"/>
        <v>105</v>
      </c>
      <c r="P18" s="29" t="e">
        <f t="shared" si="1"/>
        <v>#REF!</v>
      </c>
      <c r="Q18" s="29"/>
    </row>
    <row r="19" s="3" customFormat="1" ht="19.95" customHeight="1" spans="1:17">
      <c r="A19" s="23">
        <v>15</v>
      </c>
      <c r="B19" s="24"/>
      <c r="C19" s="25" t="s">
        <v>185</v>
      </c>
      <c r="D19" s="25" t="s">
        <v>520</v>
      </c>
      <c r="E19" s="24" t="s">
        <v>321</v>
      </c>
      <c r="F19" s="26" t="s">
        <v>521</v>
      </c>
      <c r="G19" s="25"/>
      <c r="H19" s="26"/>
      <c r="I19" s="27"/>
      <c r="J19" s="24">
        <v>1</v>
      </c>
      <c r="K19" s="24" t="s">
        <v>323</v>
      </c>
      <c r="L19" s="24" t="s">
        <v>386</v>
      </c>
      <c r="M19" s="28" t="s">
        <v>325</v>
      </c>
      <c r="N19" s="29" t="e">
        <f>VLOOKUP(F19,#REF!,2,0)</f>
        <v>#REF!</v>
      </c>
      <c r="O19" s="29">
        <f t="shared" si="0"/>
        <v>105</v>
      </c>
      <c r="P19" s="29" t="e">
        <f t="shared" si="1"/>
        <v>#REF!</v>
      </c>
      <c r="Q19" s="29"/>
    </row>
    <row r="20" s="3" customFormat="1" ht="19.95" customHeight="1" spans="1:17">
      <c r="A20" s="23">
        <v>16</v>
      </c>
      <c r="B20" s="24"/>
      <c r="C20" s="25" t="s">
        <v>186</v>
      </c>
      <c r="D20" s="25" t="s">
        <v>522</v>
      </c>
      <c r="E20" s="24" t="s">
        <v>321</v>
      </c>
      <c r="F20" s="26" t="s">
        <v>523</v>
      </c>
      <c r="G20" s="25"/>
      <c r="H20" s="26"/>
      <c r="I20" s="27"/>
      <c r="J20" s="24">
        <v>1</v>
      </c>
      <c r="K20" s="24" t="s">
        <v>323</v>
      </c>
      <c r="L20" s="24" t="s">
        <v>386</v>
      </c>
      <c r="M20" s="28" t="s">
        <v>325</v>
      </c>
      <c r="N20" s="29" t="e">
        <f>VLOOKUP(F20,#REF!,2,0)</f>
        <v>#REF!</v>
      </c>
      <c r="O20" s="29">
        <f t="shared" si="0"/>
        <v>105</v>
      </c>
      <c r="P20" s="29" t="e">
        <f t="shared" si="1"/>
        <v>#REF!</v>
      </c>
      <c r="Q20" s="29"/>
    </row>
    <row r="21" s="3" customFormat="1" ht="19.95" customHeight="1" spans="1:17">
      <c r="A21" s="23">
        <v>17</v>
      </c>
      <c r="B21" s="24"/>
      <c r="C21" s="25" t="s">
        <v>187</v>
      </c>
      <c r="D21" s="25" t="s">
        <v>524</v>
      </c>
      <c r="E21" s="24" t="s">
        <v>321</v>
      </c>
      <c r="F21" s="26" t="s">
        <v>525</v>
      </c>
      <c r="G21" s="25"/>
      <c r="H21" s="26"/>
      <c r="I21" s="27"/>
      <c r="J21" s="24">
        <v>6</v>
      </c>
      <c r="K21" s="24" t="s">
        <v>323</v>
      </c>
      <c r="L21" s="24" t="s">
        <v>386</v>
      </c>
      <c r="M21" s="28" t="s">
        <v>325</v>
      </c>
      <c r="N21" s="29" t="e">
        <f>VLOOKUP(F21,#REF!,2,0)</f>
        <v>#REF!</v>
      </c>
      <c r="O21" s="29">
        <f t="shared" si="0"/>
        <v>630</v>
      </c>
      <c r="P21" s="29" t="e">
        <f t="shared" si="1"/>
        <v>#REF!</v>
      </c>
      <c r="Q21" s="29"/>
    </row>
    <row r="22" s="3" customFormat="1" ht="19.95" customHeight="1" spans="1:17">
      <c r="A22" s="23">
        <v>18</v>
      </c>
      <c r="B22" s="24"/>
      <c r="C22" s="25" t="s">
        <v>188</v>
      </c>
      <c r="D22" s="25" t="s">
        <v>526</v>
      </c>
      <c r="E22" s="24" t="s">
        <v>321</v>
      </c>
      <c r="F22" s="26" t="s">
        <v>527</v>
      </c>
      <c r="G22" s="25"/>
      <c r="H22" s="26"/>
      <c r="I22" s="27"/>
      <c r="J22" s="24">
        <v>4</v>
      </c>
      <c r="K22" s="24" t="s">
        <v>323</v>
      </c>
      <c r="L22" s="24" t="s">
        <v>386</v>
      </c>
      <c r="M22" s="28" t="s">
        <v>325</v>
      </c>
      <c r="N22" s="29" t="e">
        <f>VLOOKUP(F22,#REF!,2,0)</f>
        <v>#REF!</v>
      </c>
      <c r="O22" s="29">
        <f t="shared" si="0"/>
        <v>420</v>
      </c>
      <c r="P22" s="29" t="e">
        <f t="shared" si="1"/>
        <v>#REF!</v>
      </c>
      <c r="Q22" s="29"/>
    </row>
    <row r="23" s="3" customFormat="1" ht="19.95" customHeight="1" spans="1:17">
      <c r="A23" s="23">
        <v>19</v>
      </c>
      <c r="B23" s="24" t="s">
        <v>528</v>
      </c>
      <c r="C23" s="25" t="s">
        <v>189</v>
      </c>
      <c r="D23" s="25" t="s">
        <v>529</v>
      </c>
      <c r="E23" s="24" t="s">
        <v>321</v>
      </c>
      <c r="F23" s="26" t="s">
        <v>530</v>
      </c>
      <c r="G23" s="25"/>
      <c r="H23" s="26"/>
      <c r="I23" s="27"/>
      <c r="J23" s="24">
        <v>1</v>
      </c>
      <c r="K23" s="24" t="s">
        <v>323</v>
      </c>
      <c r="L23" s="24" t="s">
        <v>386</v>
      </c>
      <c r="M23" s="28" t="s">
        <v>325</v>
      </c>
      <c r="N23" s="29"/>
      <c r="O23" s="29"/>
      <c r="P23" s="29"/>
      <c r="Q23" s="29"/>
    </row>
    <row r="24" s="3" customFormat="1" ht="19.95" customHeight="1" spans="1:17">
      <c r="A24" s="23">
        <v>20</v>
      </c>
      <c r="B24" s="24"/>
      <c r="C24" s="25" t="s">
        <v>190</v>
      </c>
      <c r="D24" s="25" t="s">
        <v>531</v>
      </c>
      <c r="E24" s="24" t="s">
        <v>321</v>
      </c>
      <c r="F24" s="26" t="s">
        <v>532</v>
      </c>
      <c r="G24" s="25"/>
      <c r="H24" s="26"/>
      <c r="I24" s="27"/>
      <c r="J24" s="24">
        <v>8</v>
      </c>
      <c r="K24" s="24" t="s">
        <v>323</v>
      </c>
      <c r="L24" s="24" t="s">
        <v>386</v>
      </c>
      <c r="M24" s="28" t="s">
        <v>325</v>
      </c>
      <c r="N24" s="29"/>
      <c r="O24" s="29"/>
      <c r="P24" s="29"/>
      <c r="Q24" s="29"/>
    </row>
    <row r="25" s="3" customFormat="1" ht="19.95" customHeight="1" spans="1:17">
      <c r="A25" s="23">
        <v>21</v>
      </c>
      <c r="B25" s="24"/>
      <c r="C25" s="25" t="s">
        <v>191</v>
      </c>
      <c r="D25" s="25" t="s">
        <v>533</v>
      </c>
      <c r="E25" s="24" t="s">
        <v>321</v>
      </c>
      <c r="F25" s="26" t="s">
        <v>534</v>
      </c>
      <c r="G25" s="25"/>
      <c r="H25" s="26"/>
      <c r="I25" s="27"/>
      <c r="J25" s="24">
        <v>8</v>
      </c>
      <c r="K25" s="24" t="s">
        <v>323</v>
      </c>
      <c r="L25" s="24" t="s">
        <v>386</v>
      </c>
      <c r="M25" s="28" t="s">
        <v>325</v>
      </c>
      <c r="N25" s="29"/>
      <c r="O25" s="29"/>
      <c r="P25" s="29"/>
      <c r="Q25" s="29"/>
    </row>
    <row r="26" s="3" customFormat="1" ht="19.95" customHeight="1" spans="1:17">
      <c r="A26" s="23">
        <v>22</v>
      </c>
      <c r="B26" s="24" t="s">
        <v>535</v>
      </c>
      <c r="C26" s="25" t="s">
        <v>192</v>
      </c>
      <c r="D26" s="25" t="s">
        <v>536</v>
      </c>
      <c r="E26" s="24" t="s">
        <v>321</v>
      </c>
      <c r="F26" s="26" t="s">
        <v>537</v>
      </c>
      <c r="G26" s="25"/>
      <c r="H26" s="26"/>
      <c r="I26" s="27"/>
      <c r="J26" s="24">
        <v>1</v>
      </c>
      <c r="K26" s="24" t="s">
        <v>323</v>
      </c>
      <c r="L26" s="24" t="s">
        <v>386</v>
      </c>
      <c r="M26" s="28" t="s">
        <v>325</v>
      </c>
      <c r="N26" s="29"/>
      <c r="O26" s="29"/>
      <c r="P26" s="29"/>
      <c r="Q26" s="29"/>
    </row>
    <row r="27" s="3" customFormat="1" ht="19.95" customHeight="1" spans="1:17">
      <c r="A27" s="23">
        <v>23</v>
      </c>
      <c r="B27" s="24"/>
      <c r="C27" s="25" t="s">
        <v>190</v>
      </c>
      <c r="D27" s="25" t="s">
        <v>531</v>
      </c>
      <c r="E27" s="24" t="s">
        <v>321</v>
      </c>
      <c r="F27" s="26" t="s">
        <v>532</v>
      </c>
      <c r="G27" s="25"/>
      <c r="H27" s="26"/>
      <c r="I27" s="27"/>
      <c r="J27" s="24">
        <v>5</v>
      </c>
      <c r="K27" s="24" t="s">
        <v>323</v>
      </c>
      <c r="L27" s="24" t="s">
        <v>386</v>
      </c>
      <c r="M27" s="28" t="s">
        <v>325</v>
      </c>
      <c r="N27" s="29"/>
      <c r="O27" s="29"/>
      <c r="P27" s="29"/>
      <c r="Q27" s="29"/>
    </row>
    <row r="28" s="3" customFormat="1" ht="19.95" customHeight="1" spans="1:17">
      <c r="A28" s="23">
        <v>24</v>
      </c>
      <c r="B28" s="24"/>
      <c r="C28" s="25" t="s">
        <v>191</v>
      </c>
      <c r="D28" s="25" t="s">
        <v>533</v>
      </c>
      <c r="E28" s="24" t="s">
        <v>321</v>
      </c>
      <c r="F28" s="26" t="s">
        <v>534</v>
      </c>
      <c r="G28" s="25"/>
      <c r="H28" s="26"/>
      <c r="I28" s="27"/>
      <c r="J28" s="24">
        <v>5</v>
      </c>
      <c r="K28" s="24" t="s">
        <v>323</v>
      </c>
      <c r="L28" s="24" t="s">
        <v>386</v>
      </c>
      <c r="M28" s="28" t="s">
        <v>325</v>
      </c>
      <c r="N28" s="29"/>
      <c r="O28" s="29"/>
      <c r="P28" s="29"/>
      <c r="Q28" s="29"/>
    </row>
    <row r="29" s="3" customFormat="1" ht="19.95" customHeight="1" spans="1:17">
      <c r="A29" s="23">
        <v>25</v>
      </c>
      <c r="B29" s="24"/>
      <c r="C29" s="25" t="s">
        <v>193</v>
      </c>
      <c r="D29" s="25" t="s">
        <v>539</v>
      </c>
      <c r="E29" s="24" t="s">
        <v>321</v>
      </c>
      <c r="F29" s="26" t="s">
        <v>540</v>
      </c>
      <c r="G29" s="25"/>
      <c r="H29" s="26"/>
      <c r="I29" s="27"/>
      <c r="J29" s="24">
        <v>1</v>
      </c>
      <c r="K29" s="24" t="s">
        <v>323</v>
      </c>
      <c r="L29" s="24" t="s">
        <v>386</v>
      </c>
      <c r="M29" s="28" t="s">
        <v>325</v>
      </c>
      <c r="N29" s="29"/>
      <c r="O29" s="29"/>
      <c r="P29" s="29"/>
      <c r="Q29" s="29"/>
    </row>
    <row r="30" s="3" customFormat="1" ht="19.95" customHeight="1" spans="1:17">
      <c r="A30" s="23">
        <v>26</v>
      </c>
      <c r="B30" s="24" t="s">
        <v>541</v>
      </c>
      <c r="C30" s="25" t="s">
        <v>194</v>
      </c>
      <c r="D30" s="25" t="s">
        <v>542</v>
      </c>
      <c r="E30" s="24" t="s">
        <v>321</v>
      </c>
      <c r="F30" s="26" t="s">
        <v>543</v>
      </c>
      <c r="G30" s="25"/>
      <c r="H30" s="26"/>
      <c r="I30" s="27"/>
      <c r="J30" s="24">
        <v>1</v>
      </c>
      <c r="K30" s="24" t="s">
        <v>323</v>
      </c>
      <c r="L30" s="24" t="s">
        <v>386</v>
      </c>
      <c r="M30" s="28" t="s">
        <v>325</v>
      </c>
      <c r="N30" s="29"/>
      <c r="O30" s="29"/>
      <c r="P30" s="29"/>
      <c r="Q30" s="29"/>
    </row>
    <row r="31" s="3" customFormat="1" ht="19.95" customHeight="1" spans="1:17">
      <c r="A31" s="23">
        <v>27</v>
      </c>
      <c r="B31" s="24"/>
      <c r="C31" s="25" t="s">
        <v>195</v>
      </c>
      <c r="D31" s="25" t="s">
        <v>548</v>
      </c>
      <c r="E31" s="24" t="s">
        <v>321</v>
      </c>
      <c r="F31" s="26" t="s">
        <v>549</v>
      </c>
      <c r="G31" s="25"/>
      <c r="H31" s="26"/>
      <c r="I31" s="27"/>
      <c r="J31" s="24">
        <v>4</v>
      </c>
      <c r="K31" s="24" t="s">
        <v>323</v>
      </c>
      <c r="L31" s="24" t="s">
        <v>386</v>
      </c>
      <c r="M31" s="28" t="s">
        <v>325</v>
      </c>
      <c r="N31" s="29"/>
      <c r="O31" s="29"/>
      <c r="P31" s="29"/>
      <c r="Q31" s="29"/>
    </row>
    <row r="32" s="3" customFormat="1" ht="19.95" customHeight="1" spans="1:17">
      <c r="A32" s="23">
        <v>28</v>
      </c>
      <c r="B32" s="24"/>
      <c r="C32" s="25" t="s">
        <v>191</v>
      </c>
      <c r="D32" s="25" t="s">
        <v>533</v>
      </c>
      <c r="E32" s="24" t="s">
        <v>321</v>
      </c>
      <c r="F32" s="26" t="s">
        <v>534</v>
      </c>
      <c r="G32" s="25"/>
      <c r="H32" s="26"/>
      <c r="I32" s="27"/>
      <c r="J32" s="24">
        <v>4</v>
      </c>
      <c r="K32" s="24" t="s">
        <v>323</v>
      </c>
      <c r="L32" s="24" t="s">
        <v>386</v>
      </c>
      <c r="M32" s="28" t="s">
        <v>325</v>
      </c>
      <c r="N32" s="29"/>
      <c r="O32" s="29"/>
      <c r="P32" s="29"/>
      <c r="Q32" s="29"/>
    </row>
    <row r="33" s="3" customFormat="1" ht="19.95" customHeight="1" spans="1:17">
      <c r="A33" s="23">
        <v>29</v>
      </c>
      <c r="B33" s="33" t="s">
        <v>553</v>
      </c>
      <c r="C33" s="34" t="s">
        <v>196</v>
      </c>
      <c r="D33" s="26" t="s">
        <v>554</v>
      </c>
      <c r="E33" s="24" t="s">
        <v>321</v>
      </c>
      <c r="F33" s="14" t="s">
        <v>555</v>
      </c>
      <c r="G33" s="34"/>
      <c r="H33" s="14"/>
      <c r="I33" s="14"/>
      <c r="J33" s="33">
        <v>1</v>
      </c>
      <c r="K33" s="26" t="s">
        <v>323</v>
      </c>
      <c r="L33" s="14" t="s">
        <v>556</v>
      </c>
      <c r="M33" s="26" t="s">
        <v>325</v>
      </c>
      <c r="N33" s="29"/>
      <c r="O33" s="29"/>
      <c r="P33" s="29"/>
      <c r="Q33" s="29"/>
    </row>
    <row r="34" s="3" customFormat="1" ht="19.95" customHeight="1" spans="1:17">
      <c r="A34" s="23">
        <v>30</v>
      </c>
      <c r="B34" s="33"/>
      <c r="C34" s="26" t="s">
        <v>197</v>
      </c>
      <c r="D34" s="26" t="s">
        <v>557</v>
      </c>
      <c r="E34" s="24" t="s">
        <v>321</v>
      </c>
      <c r="F34" s="26" t="s">
        <v>558</v>
      </c>
      <c r="G34" s="26"/>
      <c r="H34" s="26"/>
      <c r="I34" s="14"/>
      <c r="J34" s="33">
        <v>15</v>
      </c>
      <c r="K34" s="26" t="s">
        <v>323</v>
      </c>
      <c r="L34" s="14" t="s">
        <v>556</v>
      </c>
      <c r="M34" s="28" t="s">
        <v>325</v>
      </c>
      <c r="N34" s="29"/>
      <c r="O34" s="29"/>
      <c r="P34" s="29"/>
      <c r="Q34" s="29"/>
    </row>
    <row r="35" s="3" customFormat="1" ht="19.95" customHeight="1" spans="1:17">
      <c r="A35" s="23">
        <v>31</v>
      </c>
      <c r="B35" s="33"/>
      <c r="C35" s="26" t="s">
        <v>198</v>
      </c>
      <c r="D35" s="26" t="s">
        <v>559</v>
      </c>
      <c r="E35" s="24" t="s">
        <v>321</v>
      </c>
      <c r="F35" s="26" t="s">
        <v>560</v>
      </c>
      <c r="G35" s="26"/>
      <c r="H35" s="26"/>
      <c r="I35" s="14"/>
      <c r="J35" s="33">
        <v>1</v>
      </c>
      <c r="K35" s="26" t="s">
        <v>323</v>
      </c>
      <c r="L35" s="14" t="s">
        <v>556</v>
      </c>
      <c r="M35" s="28" t="s">
        <v>325</v>
      </c>
      <c r="N35" s="29"/>
      <c r="O35" s="29"/>
      <c r="P35" s="29"/>
      <c r="Q35" s="29"/>
    </row>
    <row r="36" s="3" customFormat="1" ht="19.95" customHeight="1" spans="1:17">
      <c r="A36" s="23">
        <v>32</v>
      </c>
      <c r="B36" s="33"/>
      <c r="C36" s="26" t="s">
        <v>199</v>
      </c>
      <c r="D36" s="26" t="s">
        <v>561</v>
      </c>
      <c r="E36" s="24" t="s">
        <v>321</v>
      </c>
      <c r="F36" s="26" t="s">
        <v>562</v>
      </c>
      <c r="G36" s="26"/>
      <c r="H36" s="26"/>
      <c r="I36" s="14"/>
      <c r="J36" s="33">
        <v>15</v>
      </c>
      <c r="K36" s="26" t="s">
        <v>323</v>
      </c>
      <c r="L36" s="14" t="s">
        <v>556</v>
      </c>
      <c r="M36" s="28" t="s">
        <v>325</v>
      </c>
      <c r="N36" s="29"/>
      <c r="O36" s="29"/>
      <c r="P36" s="29"/>
      <c r="Q36" s="29"/>
    </row>
    <row r="37" s="3" customFormat="1" ht="19.95" customHeight="1" spans="1:17">
      <c r="A37" s="23">
        <v>33</v>
      </c>
      <c r="B37" s="33"/>
      <c r="C37" s="26" t="s">
        <v>200</v>
      </c>
      <c r="D37" s="26" t="s">
        <v>686</v>
      </c>
      <c r="E37" s="24" t="s">
        <v>321</v>
      </c>
      <c r="F37" s="26" t="s">
        <v>564</v>
      </c>
      <c r="G37" s="26"/>
      <c r="H37" s="26"/>
      <c r="I37" s="14"/>
      <c r="J37" s="33">
        <v>1</v>
      </c>
      <c r="K37" s="26" t="s">
        <v>323</v>
      </c>
      <c r="L37" s="14" t="s">
        <v>556</v>
      </c>
      <c r="M37" s="28" t="s">
        <v>325</v>
      </c>
      <c r="N37" s="29"/>
      <c r="O37" s="29"/>
      <c r="P37" s="29"/>
      <c r="Q37" s="29"/>
    </row>
    <row r="38" s="3" customFormat="1" ht="19.95" customHeight="1" spans="1:17">
      <c r="A38" s="23">
        <v>34</v>
      </c>
      <c r="B38" s="33"/>
      <c r="C38" s="26" t="s">
        <v>201</v>
      </c>
      <c r="D38" s="24" t="s">
        <v>687</v>
      </c>
      <c r="E38" s="24" t="s">
        <v>321</v>
      </c>
      <c r="F38" s="26" t="s">
        <v>566</v>
      </c>
      <c r="G38" s="26"/>
      <c r="H38" s="26"/>
      <c r="I38" s="14"/>
      <c r="J38" s="33">
        <v>3</v>
      </c>
      <c r="K38" s="26" t="s">
        <v>323</v>
      </c>
      <c r="L38" s="14" t="s">
        <v>556</v>
      </c>
      <c r="M38" s="28" t="s">
        <v>325</v>
      </c>
      <c r="N38" s="29"/>
      <c r="O38" s="29"/>
      <c r="P38" s="29"/>
      <c r="Q38" s="29"/>
    </row>
    <row r="39" s="3" customFormat="1" ht="19.95" customHeight="1" spans="1:17">
      <c r="A39" s="23">
        <v>35</v>
      </c>
      <c r="B39" s="33"/>
      <c r="C39" s="24" t="s">
        <v>202</v>
      </c>
      <c r="D39" s="24" t="s">
        <v>567</v>
      </c>
      <c r="E39" s="24" t="s">
        <v>321</v>
      </c>
      <c r="F39" s="24" t="s">
        <v>568</v>
      </c>
      <c r="G39" s="24"/>
      <c r="H39" s="24"/>
      <c r="I39" s="24"/>
      <c r="J39" s="24">
        <v>3</v>
      </c>
      <c r="K39" s="24" t="s">
        <v>323</v>
      </c>
      <c r="L39" s="24" t="s">
        <v>386</v>
      </c>
      <c r="M39" s="28" t="s">
        <v>325</v>
      </c>
      <c r="N39" s="29"/>
      <c r="O39" s="29"/>
      <c r="P39" s="29"/>
      <c r="Q39" s="29"/>
    </row>
    <row r="40" s="3" customFormat="1" ht="19.95" customHeight="1" spans="1:17">
      <c r="A40" s="23">
        <v>36</v>
      </c>
      <c r="B40" s="33"/>
      <c r="C40" s="34" t="s">
        <v>203</v>
      </c>
      <c r="D40" s="26" t="s">
        <v>569</v>
      </c>
      <c r="E40" s="24" t="s">
        <v>321</v>
      </c>
      <c r="F40" s="14" t="s">
        <v>570</v>
      </c>
      <c r="G40" s="34"/>
      <c r="H40" s="14"/>
      <c r="I40" s="14"/>
      <c r="J40" s="29">
        <v>1</v>
      </c>
      <c r="K40" s="26" t="s">
        <v>323</v>
      </c>
      <c r="L40" s="14" t="s">
        <v>571</v>
      </c>
      <c r="M40" s="32" t="s">
        <v>325</v>
      </c>
      <c r="N40" s="29"/>
      <c r="O40" s="29"/>
      <c r="P40" s="29"/>
      <c r="Q40" s="29"/>
    </row>
    <row r="41" s="3" customFormat="1" spans="1:17">
      <c r="A41" s="23">
        <v>37</v>
      </c>
      <c r="B41" s="35" t="s">
        <v>575</v>
      </c>
      <c r="C41" s="34" t="s">
        <v>204</v>
      </c>
      <c r="D41" s="34" t="s">
        <v>573</v>
      </c>
      <c r="E41" s="24" t="s">
        <v>321</v>
      </c>
      <c r="F41" s="26" t="s">
        <v>574</v>
      </c>
      <c r="G41" s="34"/>
      <c r="H41" s="26"/>
      <c r="I41" s="26"/>
      <c r="J41" s="26">
        <v>1</v>
      </c>
      <c r="K41" s="26" t="s">
        <v>323</v>
      </c>
      <c r="L41" s="26" t="s">
        <v>324</v>
      </c>
      <c r="M41" s="26" t="s">
        <v>325</v>
      </c>
      <c r="N41" s="29"/>
      <c r="O41" s="29"/>
      <c r="P41" s="29"/>
      <c r="Q41" s="29"/>
    </row>
    <row r="42" s="3" customFormat="1" spans="1:17">
      <c r="A42" s="23">
        <v>38</v>
      </c>
      <c r="B42" s="37"/>
      <c r="C42" s="38" t="s">
        <v>205</v>
      </c>
      <c r="D42" s="34" t="s">
        <v>576</v>
      </c>
      <c r="E42" s="24" t="s">
        <v>321</v>
      </c>
      <c r="F42" s="26" t="s">
        <v>577</v>
      </c>
      <c r="G42" s="38"/>
      <c r="H42" s="26"/>
      <c r="I42" s="26"/>
      <c r="J42" s="26">
        <v>2</v>
      </c>
      <c r="K42" s="26" t="s">
        <v>323</v>
      </c>
      <c r="L42" s="26" t="s">
        <v>324</v>
      </c>
      <c r="M42" s="26" t="s">
        <v>325</v>
      </c>
      <c r="N42" s="29"/>
      <c r="O42" s="29"/>
      <c r="P42" s="29"/>
      <c r="Q42" s="29"/>
    </row>
    <row r="43" s="3" customFormat="1" spans="1:17">
      <c r="A43" s="23">
        <v>39</v>
      </c>
      <c r="B43" s="37"/>
      <c r="C43" s="34" t="s">
        <v>206</v>
      </c>
      <c r="D43" s="34" t="s">
        <v>578</v>
      </c>
      <c r="E43" s="24" t="s">
        <v>321</v>
      </c>
      <c r="F43" s="26" t="s">
        <v>579</v>
      </c>
      <c r="G43" s="34"/>
      <c r="H43" s="26"/>
      <c r="I43" s="26"/>
      <c r="J43" s="26">
        <v>2</v>
      </c>
      <c r="K43" s="26" t="s">
        <v>323</v>
      </c>
      <c r="L43" s="26" t="s">
        <v>324</v>
      </c>
      <c r="M43" s="26" t="s">
        <v>325</v>
      </c>
      <c r="N43" s="29"/>
      <c r="O43" s="29"/>
      <c r="P43" s="29"/>
      <c r="Q43" s="29"/>
    </row>
    <row r="44" s="3" customFormat="1" spans="1:17">
      <c r="A44" s="23">
        <v>40</v>
      </c>
      <c r="B44" s="37"/>
      <c r="C44" s="26" t="s">
        <v>207</v>
      </c>
      <c r="D44" s="34" t="s">
        <v>580</v>
      </c>
      <c r="E44" s="24" t="s">
        <v>321</v>
      </c>
      <c r="F44" s="26" t="s">
        <v>581</v>
      </c>
      <c r="G44" s="26"/>
      <c r="H44" s="26"/>
      <c r="I44" s="26"/>
      <c r="J44" s="26">
        <v>2</v>
      </c>
      <c r="K44" s="26" t="s">
        <v>323</v>
      </c>
      <c r="L44" s="26" t="s">
        <v>324</v>
      </c>
      <c r="M44" s="26" t="s">
        <v>325</v>
      </c>
      <c r="N44" s="29"/>
      <c r="O44" s="29"/>
      <c r="P44" s="29"/>
      <c r="Q44" s="29"/>
    </row>
    <row r="45" s="3" customFormat="1" spans="1:17">
      <c r="A45" s="23">
        <v>41</v>
      </c>
      <c r="B45" s="37"/>
      <c r="C45" s="26" t="s">
        <v>208</v>
      </c>
      <c r="D45" s="34" t="s">
        <v>582</v>
      </c>
      <c r="E45" s="24" t="s">
        <v>321</v>
      </c>
      <c r="F45" s="26" t="s">
        <v>583</v>
      </c>
      <c r="G45" s="26"/>
      <c r="H45" s="26"/>
      <c r="I45" s="26"/>
      <c r="J45" s="26">
        <v>2</v>
      </c>
      <c r="K45" s="26" t="s">
        <v>323</v>
      </c>
      <c r="L45" s="26" t="s">
        <v>324</v>
      </c>
      <c r="M45" s="26" t="s">
        <v>325</v>
      </c>
      <c r="N45" s="29"/>
      <c r="O45" s="29"/>
      <c r="P45" s="29"/>
      <c r="Q45" s="29"/>
    </row>
    <row r="46" s="3" customFormat="1" spans="1:17">
      <c r="A46" s="23">
        <v>42</v>
      </c>
      <c r="B46" s="37"/>
      <c r="C46" s="26" t="s">
        <v>209</v>
      </c>
      <c r="D46" s="34" t="s">
        <v>584</v>
      </c>
      <c r="E46" s="24" t="s">
        <v>321</v>
      </c>
      <c r="F46" s="26" t="s">
        <v>585</v>
      </c>
      <c r="G46" s="26"/>
      <c r="H46" s="26"/>
      <c r="I46" s="26"/>
      <c r="J46" s="26">
        <v>2</v>
      </c>
      <c r="K46" s="26" t="s">
        <v>323</v>
      </c>
      <c r="L46" s="26" t="s">
        <v>324</v>
      </c>
      <c r="M46" s="26" t="s">
        <v>325</v>
      </c>
      <c r="N46" s="29"/>
      <c r="O46" s="29"/>
      <c r="P46" s="29"/>
      <c r="Q46" s="29"/>
    </row>
    <row r="47" s="3" customFormat="1" ht="19.95" customHeight="1" spans="1:17">
      <c r="A47" s="23">
        <v>43</v>
      </c>
      <c r="B47" s="39" t="s">
        <v>586</v>
      </c>
      <c r="C47" s="26" t="s">
        <v>210</v>
      </c>
      <c r="D47" s="26" t="s">
        <v>587</v>
      </c>
      <c r="E47" s="24" t="s">
        <v>321</v>
      </c>
      <c r="F47" s="26" t="s">
        <v>588</v>
      </c>
      <c r="G47" s="26"/>
      <c r="H47" s="26"/>
      <c r="I47" s="26"/>
      <c r="J47" s="26">
        <v>1</v>
      </c>
      <c r="K47" s="26" t="s">
        <v>323</v>
      </c>
      <c r="L47" s="26" t="s">
        <v>324</v>
      </c>
      <c r="M47" s="26" t="s">
        <v>325</v>
      </c>
      <c r="N47" s="29"/>
      <c r="O47" s="29"/>
      <c r="P47" s="29"/>
      <c r="Q47" s="29"/>
    </row>
    <row r="48" s="3" customFormat="1" ht="19.95" customHeight="1" spans="1:17">
      <c r="A48" s="23">
        <v>44</v>
      </c>
      <c r="B48" s="39"/>
      <c r="C48" s="26" t="s">
        <v>211</v>
      </c>
      <c r="D48" s="26" t="s">
        <v>589</v>
      </c>
      <c r="E48" s="24" t="s">
        <v>321</v>
      </c>
      <c r="F48" s="26" t="s">
        <v>590</v>
      </c>
      <c r="G48" s="26"/>
      <c r="H48" s="26"/>
      <c r="I48" s="26"/>
      <c r="J48" s="26">
        <v>2</v>
      </c>
      <c r="K48" s="26" t="s">
        <v>323</v>
      </c>
      <c r="L48" s="26" t="s">
        <v>324</v>
      </c>
      <c r="M48" s="26" t="s">
        <v>325</v>
      </c>
      <c r="N48" s="29"/>
      <c r="O48" s="29"/>
      <c r="P48" s="29"/>
      <c r="Q48" s="29"/>
    </row>
    <row r="49" s="3" customFormat="1" ht="19.95" customHeight="1" spans="1:17">
      <c r="A49" s="23">
        <v>45</v>
      </c>
      <c r="B49" s="39"/>
      <c r="C49" s="26" t="s">
        <v>212</v>
      </c>
      <c r="D49" s="26" t="s">
        <v>591</v>
      </c>
      <c r="E49" s="24" t="s">
        <v>321</v>
      </c>
      <c r="F49" s="26" t="s">
        <v>592</v>
      </c>
      <c r="G49" s="26"/>
      <c r="H49" s="26"/>
      <c r="I49" s="26"/>
      <c r="J49" s="26">
        <v>1</v>
      </c>
      <c r="K49" s="26" t="s">
        <v>323</v>
      </c>
      <c r="L49" s="26" t="s">
        <v>324</v>
      </c>
      <c r="M49" s="26" t="s">
        <v>325</v>
      </c>
      <c r="N49" s="29"/>
      <c r="O49" s="29"/>
      <c r="P49" s="29"/>
      <c r="Q49" s="29"/>
    </row>
    <row r="50" s="3" customFormat="1" ht="19.95" customHeight="1" spans="1:17">
      <c r="A50" s="23">
        <v>46</v>
      </c>
      <c r="B50" s="39"/>
      <c r="C50" s="26" t="s">
        <v>213</v>
      </c>
      <c r="D50" s="26" t="s">
        <v>593</v>
      </c>
      <c r="E50" s="24" t="s">
        <v>321</v>
      </c>
      <c r="F50" s="26" t="s">
        <v>594</v>
      </c>
      <c r="G50" s="26"/>
      <c r="H50" s="26"/>
      <c r="I50" s="26"/>
      <c r="J50" s="26">
        <v>1</v>
      </c>
      <c r="K50" s="26" t="s">
        <v>323</v>
      </c>
      <c r="L50" s="26" t="s">
        <v>324</v>
      </c>
      <c r="M50" s="26" t="s">
        <v>325</v>
      </c>
      <c r="N50" s="29"/>
      <c r="O50" s="29"/>
      <c r="P50" s="29"/>
      <c r="Q50" s="29"/>
    </row>
    <row r="51" s="3" customFormat="1" ht="19.95" customHeight="1" spans="1:17">
      <c r="A51" s="23">
        <v>47</v>
      </c>
      <c r="B51" s="39"/>
      <c r="C51" s="26" t="s">
        <v>214</v>
      </c>
      <c r="D51" s="26" t="s">
        <v>595</v>
      </c>
      <c r="E51" s="24" t="s">
        <v>321</v>
      </c>
      <c r="F51" s="26" t="s">
        <v>596</v>
      </c>
      <c r="G51" s="26"/>
      <c r="H51" s="26"/>
      <c r="I51" s="26"/>
      <c r="J51" s="26">
        <v>1</v>
      </c>
      <c r="K51" s="26" t="s">
        <v>323</v>
      </c>
      <c r="L51" s="26" t="s">
        <v>324</v>
      </c>
      <c r="M51" s="26" t="s">
        <v>325</v>
      </c>
      <c r="N51" s="29"/>
      <c r="O51" s="29"/>
      <c r="P51" s="29"/>
      <c r="Q51" s="29"/>
    </row>
    <row r="52" s="3" customFormat="1" spans="1:17">
      <c r="A52" s="23">
        <v>48</v>
      </c>
      <c r="B52" s="26" t="s">
        <v>606</v>
      </c>
      <c r="C52" s="25" t="s">
        <v>215</v>
      </c>
      <c r="D52" s="25" t="s">
        <v>606</v>
      </c>
      <c r="E52" s="24" t="s">
        <v>321</v>
      </c>
      <c r="F52" s="40" t="s">
        <v>607</v>
      </c>
      <c r="G52" s="25"/>
      <c r="H52" s="40"/>
      <c r="I52" s="41"/>
      <c r="J52" s="41">
        <v>1</v>
      </c>
      <c r="K52" s="41" t="s">
        <v>323</v>
      </c>
      <c r="L52" s="29" t="s">
        <v>608</v>
      </c>
      <c r="M52" s="42" t="s">
        <v>61</v>
      </c>
      <c r="N52" s="29"/>
      <c r="O52" s="29"/>
      <c r="P52" s="29"/>
      <c r="Q52" s="29"/>
    </row>
    <row r="53" s="3" customFormat="1" spans="1:17">
      <c r="A53" s="23">
        <v>49</v>
      </c>
      <c r="B53" s="29" t="s">
        <v>609</v>
      </c>
      <c r="C53" s="25" t="s">
        <v>216</v>
      </c>
      <c r="D53" s="25" t="s">
        <v>609</v>
      </c>
      <c r="E53" s="24" t="s">
        <v>321</v>
      </c>
      <c r="F53" s="40" t="s">
        <v>610</v>
      </c>
      <c r="G53" s="25"/>
      <c r="H53" s="40"/>
      <c r="I53" s="29"/>
      <c r="J53" s="29">
        <v>1</v>
      </c>
      <c r="K53" s="41" t="s">
        <v>323</v>
      </c>
      <c r="L53" s="29" t="s">
        <v>608</v>
      </c>
      <c r="M53" s="42" t="s">
        <v>61</v>
      </c>
      <c r="N53" s="29"/>
      <c r="O53" s="29"/>
      <c r="P53" s="29"/>
      <c r="Q53" s="29"/>
    </row>
    <row r="54" s="1" customFormat="1" spans="1:17">
      <c r="A54" s="24">
        <v>50</v>
      </c>
      <c r="B54" s="24" t="s">
        <v>688</v>
      </c>
      <c r="C54" s="24" t="s">
        <v>217</v>
      </c>
      <c r="D54" s="102" t="s">
        <v>689</v>
      </c>
      <c r="E54" s="24" t="s">
        <v>321</v>
      </c>
      <c r="F54" s="26" t="s">
        <v>690</v>
      </c>
      <c r="G54" s="24"/>
      <c r="H54" s="26"/>
      <c r="I54" s="27"/>
      <c r="J54" s="27">
        <v>2</v>
      </c>
      <c r="K54" s="24" t="s">
        <v>323</v>
      </c>
      <c r="L54" s="24" t="s">
        <v>620</v>
      </c>
      <c r="M54" s="42" t="s">
        <v>61</v>
      </c>
      <c r="N54" s="33"/>
      <c r="O54" s="33"/>
      <c r="P54" s="33"/>
      <c r="Q54" s="33"/>
    </row>
    <row r="55" s="3" customFormat="1" spans="1:17">
      <c r="A55" s="24">
        <v>51</v>
      </c>
      <c r="B55" s="46" t="s">
        <v>691</v>
      </c>
      <c r="C55" s="43" t="s">
        <v>218</v>
      </c>
      <c r="D55" s="46" t="s">
        <v>692</v>
      </c>
      <c r="E55" s="43" t="s">
        <v>321</v>
      </c>
      <c r="F55" s="48" t="s">
        <v>693</v>
      </c>
      <c r="G55" s="43"/>
      <c r="H55" s="48"/>
      <c r="I55" s="46"/>
      <c r="J55" s="46">
        <v>1</v>
      </c>
      <c r="K55" s="45" t="s">
        <v>323</v>
      </c>
      <c r="L55" s="43" t="s">
        <v>694</v>
      </c>
      <c r="M55" s="47" t="s">
        <v>61</v>
      </c>
      <c r="N55" s="29"/>
      <c r="O55" s="29"/>
      <c r="P55" s="29"/>
      <c r="Q55" s="29"/>
    </row>
    <row r="56" spans="1:17">
      <c r="A56" s="24">
        <v>52</v>
      </c>
      <c r="B56" s="29"/>
      <c r="C56" s="49" t="s">
        <v>219</v>
      </c>
      <c r="D56" s="27" t="s">
        <v>695</v>
      </c>
      <c r="E56" s="24" t="s">
        <v>321</v>
      </c>
      <c r="F56" s="26" t="s">
        <v>696</v>
      </c>
      <c r="G56" s="49"/>
      <c r="H56" s="26"/>
      <c r="I56" s="46">
        <f>2623/1000</f>
        <v>2.623</v>
      </c>
      <c r="J56" s="27">
        <v>2.75</v>
      </c>
      <c r="K56" s="27" t="s">
        <v>623</v>
      </c>
      <c r="L56" s="49" t="s">
        <v>650</v>
      </c>
      <c r="M56" s="42" t="s">
        <v>61</v>
      </c>
      <c r="N56" s="50"/>
      <c r="O56" s="50"/>
      <c r="P56" s="50"/>
      <c r="Q56" s="50"/>
    </row>
    <row r="57" spans="1:17">
      <c r="A57" s="24">
        <v>53</v>
      </c>
      <c r="B57" s="29"/>
      <c r="C57" s="49" t="s">
        <v>220</v>
      </c>
      <c r="D57" s="27" t="s">
        <v>697</v>
      </c>
      <c r="E57" s="24" t="s">
        <v>321</v>
      </c>
      <c r="F57" s="14" t="s">
        <v>698</v>
      </c>
      <c r="G57" s="49"/>
      <c r="H57" s="14"/>
      <c r="I57" s="46">
        <f>2846/1000</f>
        <v>2.846</v>
      </c>
      <c r="J57" s="27">
        <v>2.86</v>
      </c>
      <c r="K57" s="27" t="s">
        <v>623</v>
      </c>
      <c r="L57" s="49" t="s">
        <v>650</v>
      </c>
      <c r="M57" s="42" t="s">
        <v>61</v>
      </c>
      <c r="N57" s="50"/>
      <c r="O57" s="50"/>
      <c r="P57" s="50"/>
      <c r="Q57" s="50"/>
    </row>
    <row r="58" spans="1:17">
      <c r="A58" s="24">
        <v>54</v>
      </c>
      <c r="B58" s="29"/>
      <c r="C58" s="51" t="s">
        <v>221</v>
      </c>
      <c r="D58" s="52" t="s">
        <v>699</v>
      </c>
      <c r="E58" s="24" t="s">
        <v>321</v>
      </c>
      <c r="F58" s="14" t="s">
        <v>700</v>
      </c>
      <c r="G58" s="51"/>
      <c r="H58" s="14"/>
      <c r="I58" s="46">
        <f>230/1000</f>
        <v>0.23</v>
      </c>
      <c r="J58" s="27">
        <v>0.26</v>
      </c>
      <c r="K58" s="27" t="s">
        <v>623</v>
      </c>
      <c r="L58" s="49" t="s">
        <v>650</v>
      </c>
      <c r="M58" s="42" t="s">
        <v>61</v>
      </c>
      <c r="N58" s="50"/>
      <c r="O58" s="50"/>
      <c r="P58" s="50"/>
      <c r="Q58" s="50"/>
    </row>
    <row r="59" spans="1:17">
      <c r="A59" s="24">
        <v>55</v>
      </c>
      <c r="B59" s="29"/>
      <c r="C59" s="51" t="s">
        <v>222</v>
      </c>
      <c r="D59" s="52" t="s">
        <v>701</v>
      </c>
      <c r="E59" s="24" t="s">
        <v>321</v>
      </c>
      <c r="F59" s="14" t="s">
        <v>702</v>
      </c>
      <c r="G59" s="51"/>
      <c r="H59" s="14"/>
      <c r="I59" s="46">
        <f>223/1000</f>
        <v>0.223</v>
      </c>
      <c r="J59" s="27">
        <v>0.25</v>
      </c>
      <c r="K59" s="27" t="s">
        <v>623</v>
      </c>
      <c r="L59" s="49" t="s">
        <v>650</v>
      </c>
      <c r="M59" s="42" t="s">
        <v>61</v>
      </c>
      <c r="N59" s="50"/>
      <c r="O59" s="50"/>
      <c r="P59" s="50"/>
      <c r="Q59" s="50"/>
    </row>
    <row r="60" customFormat="1" spans="1:17">
      <c r="A60" s="24">
        <v>56</v>
      </c>
      <c r="B60" s="23"/>
      <c r="C60" s="14" t="s">
        <v>223</v>
      </c>
      <c r="D60" s="14" t="s">
        <v>703</v>
      </c>
      <c r="E60" s="24" t="s">
        <v>321</v>
      </c>
      <c r="F60" s="14" t="s">
        <v>704</v>
      </c>
      <c r="G60" s="14"/>
      <c r="H60" s="14"/>
      <c r="I60" s="54">
        <f>8.2</f>
        <v>8.2</v>
      </c>
      <c r="J60" s="14">
        <v>0.56</v>
      </c>
      <c r="K60" s="14" t="s">
        <v>623</v>
      </c>
      <c r="L60" s="49" t="s">
        <v>705</v>
      </c>
      <c r="M60" s="42" t="s">
        <v>61</v>
      </c>
      <c r="N60" s="50"/>
      <c r="O60" s="50"/>
      <c r="P60" s="50"/>
      <c r="Q60" s="50"/>
    </row>
    <row r="61" customFormat="1" spans="1:17">
      <c r="A61" s="24">
        <v>57</v>
      </c>
      <c r="B61" s="23"/>
      <c r="C61" s="14" t="s">
        <v>224</v>
      </c>
      <c r="D61" s="14" t="s">
        <v>703</v>
      </c>
      <c r="E61" s="24" t="s">
        <v>321</v>
      </c>
      <c r="F61" s="14" t="s">
        <v>706</v>
      </c>
      <c r="G61" s="14"/>
      <c r="H61" s="14"/>
      <c r="I61" s="55"/>
      <c r="J61" s="14">
        <v>0.51</v>
      </c>
      <c r="K61" s="14" t="s">
        <v>623</v>
      </c>
      <c r="L61" s="49" t="s">
        <v>705</v>
      </c>
      <c r="M61" s="42" t="s">
        <v>61</v>
      </c>
      <c r="N61" s="50"/>
      <c r="O61" s="50"/>
      <c r="P61" s="50"/>
      <c r="Q61" s="50"/>
    </row>
    <row r="62" customFormat="1" spans="1:17">
      <c r="A62" s="24">
        <v>58</v>
      </c>
      <c r="B62" s="23"/>
      <c r="C62" s="14" t="s">
        <v>225</v>
      </c>
      <c r="D62" s="14" t="s">
        <v>703</v>
      </c>
      <c r="E62" s="24" t="s">
        <v>321</v>
      </c>
      <c r="F62" s="14" t="s">
        <v>707</v>
      </c>
      <c r="G62" s="14"/>
      <c r="H62" s="14"/>
      <c r="I62" s="55"/>
      <c r="J62" s="14">
        <v>0.51</v>
      </c>
      <c r="K62" s="14" t="s">
        <v>623</v>
      </c>
      <c r="L62" s="49" t="s">
        <v>705</v>
      </c>
      <c r="M62" s="42" t="s">
        <v>61</v>
      </c>
      <c r="N62" s="50"/>
      <c r="O62" s="50"/>
      <c r="P62" s="50"/>
      <c r="Q62" s="50"/>
    </row>
    <row r="63" customFormat="1" spans="1:17">
      <c r="A63" s="24">
        <v>59</v>
      </c>
      <c r="B63" s="23"/>
      <c r="C63" s="14" t="s">
        <v>226</v>
      </c>
      <c r="D63" s="14" t="s">
        <v>703</v>
      </c>
      <c r="E63" s="24" t="s">
        <v>321</v>
      </c>
      <c r="F63" s="14" t="s">
        <v>708</v>
      </c>
      <c r="G63" s="14"/>
      <c r="H63" s="14"/>
      <c r="I63" s="55"/>
      <c r="J63" s="14">
        <v>0.51</v>
      </c>
      <c r="K63" s="14" t="s">
        <v>623</v>
      </c>
      <c r="L63" s="49" t="s">
        <v>705</v>
      </c>
      <c r="M63" s="42" t="s">
        <v>61</v>
      </c>
      <c r="N63" s="50"/>
      <c r="O63" s="50"/>
      <c r="P63" s="50"/>
      <c r="Q63" s="50"/>
    </row>
    <row r="64" customFormat="1" spans="1:17">
      <c r="A64" s="24">
        <v>60</v>
      </c>
      <c r="B64" s="23"/>
      <c r="C64" s="14" t="s">
        <v>227</v>
      </c>
      <c r="D64" s="14" t="s">
        <v>703</v>
      </c>
      <c r="E64" s="24" t="s">
        <v>321</v>
      </c>
      <c r="F64" s="14" t="s">
        <v>709</v>
      </c>
      <c r="G64" s="14"/>
      <c r="H64" s="14"/>
      <c r="I64" s="55"/>
      <c r="J64" s="14">
        <v>1</v>
      </c>
      <c r="K64" s="14" t="s">
        <v>623</v>
      </c>
      <c r="L64" s="49" t="s">
        <v>705</v>
      </c>
      <c r="M64" s="42" t="s">
        <v>61</v>
      </c>
      <c r="N64" s="50"/>
      <c r="O64" s="50"/>
      <c r="P64" s="50"/>
      <c r="Q64" s="50"/>
    </row>
    <row r="65" customFormat="1" spans="1:17">
      <c r="A65" s="24">
        <v>61</v>
      </c>
      <c r="B65" s="23"/>
      <c r="C65" s="14" t="s">
        <v>228</v>
      </c>
      <c r="D65" s="14" t="s">
        <v>703</v>
      </c>
      <c r="E65" s="24" t="s">
        <v>321</v>
      </c>
      <c r="F65" s="14" t="s">
        <v>710</v>
      </c>
      <c r="G65" s="14"/>
      <c r="H65" s="14"/>
      <c r="I65" s="55"/>
      <c r="J65" s="14">
        <v>0.51</v>
      </c>
      <c r="K65" s="14" t="s">
        <v>623</v>
      </c>
      <c r="L65" s="49" t="s">
        <v>705</v>
      </c>
      <c r="M65" s="42" t="s">
        <v>61</v>
      </c>
      <c r="N65" s="50"/>
      <c r="O65" s="50"/>
      <c r="P65" s="50"/>
      <c r="Q65" s="50"/>
    </row>
    <row r="66" customFormat="1" spans="1:17">
      <c r="A66" s="24">
        <v>62</v>
      </c>
      <c r="B66" s="23"/>
      <c r="C66" s="14" t="s">
        <v>229</v>
      </c>
      <c r="D66" s="14" t="s">
        <v>703</v>
      </c>
      <c r="E66" s="24" t="s">
        <v>321</v>
      </c>
      <c r="F66" s="14" t="s">
        <v>711</v>
      </c>
      <c r="G66" s="14"/>
      <c r="H66" s="14"/>
      <c r="I66" s="55"/>
      <c r="J66" s="14">
        <v>0.56</v>
      </c>
      <c r="K66" s="14" t="s">
        <v>623</v>
      </c>
      <c r="L66" s="49" t="s">
        <v>705</v>
      </c>
      <c r="M66" s="42" t="s">
        <v>61</v>
      </c>
      <c r="N66" s="50"/>
      <c r="O66" s="50"/>
      <c r="P66" s="50"/>
      <c r="Q66" s="50"/>
    </row>
    <row r="67" customFormat="1" spans="1:17">
      <c r="A67" s="24">
        <v>63</v>
      </c>
      <c r="B67" s="23"/>
      <c r="C67" s="14" t="s">
        <v>230</v>
      </c>
      <c r="D67" s="14" t="s">
        <v>703</v>
      </c>
      <c r="E67" s="24" t="s">
        <v>321</v>
      </c>
      <c r="F67" s="14" t="s">
        <v>712</v>
      </c>
      <c r="G67" s="14"/>
      <c r="H67" s="14"/>
      <c r="I67" s="55"/>
      <c r="J67" s="14">
        <v>0.56</v>
      </c>
      <c r="K67" s="14" t="s">
        <v>623</v>
      </c>
      <c r="L67" s="49" t="s">
        <v>705</v>
      </c>
      <c r="M67" s="42" t="s">
        <v>61</v>
      </c>
      <c r="N67" s="50"/>
      <c r="O67" s="50"/>
      <c r="P67" s="50"/>
      <c r="Q67" s="50"/>
    </row>
    <row r="68" customFormat="1" spans="1:17">
      <c r="A68" s="24">
        <v>64</v>
      </c>
      <c r="B68" s="23"/>
      <c r="C68" s="14" t="s">
        <v>231</v>
      </c>
      <c r="D68" s="14" t="s">
        <v>703</v>
      </c>
      <c r="E68" s="24" t="s">
        <v>321</v>
      </c>
      <c r="F68" s="14" t="s">
        <v>713</v>
      </c>
      <c r="G68" s="14"/>
      <c r="H68" s="14"/>
      <c r="I68" s="55"/>
      <c r="J68" s="14">
        <v>0.56</v>
      </c>
      <c r="K68" s="14" t="s">
        <v>623</v>
      </c>
      <c r="L68" s="49" t="s">
        <v>705</v>
      </c>
      <c r="M68" s="42" t="s">
        <v>61</v>
      </c>
      <c r="N68" s="50"/>
      <c r="O68" s="50"/>
      <c r="P68" s="50"/>
      <c r="Q68" s="50"/>
    </row>
    <row r="69" customFormat="1" spans="1:17">
      <c r="A69" s="24">
        <v>65</v>
      </c>
      <c r="B69" s="23"/>
      <c r="C69" s="14" t="s">
        <v>232</v>
      </c>
      <c r="D69" s="14" t="s">
        <v>703</v>
      </c>
      <c r="E69" s="24" t="s">
        <v>321</v>
      </c>
      <c r="F69" s="14" t="s">
        <v>714</v>
      </c>
      <c r="G69" s="14"/>
      <c r="H69" s="14"/>
      <c r="I69" s="55"/>
      <c r="J69" s="14">
        <v>0.56</v>
      </c>
      <c r="K69" s="14" t="s">
        <v>623</v>
      </c>
      <c r="L69" s="49" t="s">
        <v>705</v>
      </c>
      <c r="M69" s="42" t="s">
        <v>61</v>
      </c>
      <c r="N69" s="50"/>
      <c r="O69" s="50"/>
      <c r="P69" s="50"/>
      <c r="Q69" s="50"/>
    </row>
    <row r="70" customFormat="1" spans="1:17">
      <c r="A70" s="24">
        <v>66</v>
      </c>
      <c r="B70" s="23"/>
      <c r="C70" s="14" t="s">
        <v>233</v>
      </c>
      <c r="D70" s="14" t="s">
        <v>703</v>
      </c>
      <c r="E70" s="24" t="s">
        <v>321</v>
      </c>
      <c r="F70" s="14" t="s">
        <v>715</v>
      </c>
      <c r="G70" s="14"/>
      <c r="H70" s="14"/>
      <c r="I70" s="55"/>
      <c r="J70" s="14">
        <v>0.56</v>
      </c>
      <c r="K70" s="14" t="s">
        <v>623</v>
      </c>
      <c r="L70" s="49" t="s">
        <v>705</v>
      </c>
      <c r="M70" s="42" t="s">
        <v>61</v>
      </c>
      <c r="N70" s="50"/>
      <c r="O70" s="50"/>
      <c r="P70" s="50"/>
      <c r="Q70" s="50"/>
    </row>
    <row r="71" customFormat="1" spans="1:17">
      <c r="A71" s="24">
        <v>67</v>
      </c>
      <c r="B71" s="23"/>
      <c r="C71" s="14" t="s">
        <v>234</v>
      </c>
      <c r="D71" s="14" t="s">
        <v>703</v>
      </c>
      <c r="E71" s="24" t="s">
        <v>321</v>
      </c>
      <c r="F71" s="14" t="s">
        <v>716</v>
      </c>
      <c r="G71" s="14"/>
      <c r="H71" s="14"/>
      <c r="I71" s="55"/>
      <c r="J71" s="14">
        <v>0.56</v>
      </c>
      <c r="K71" s="14" t="s">
        <v>623</v>
      </c>
      <c r="L71" s="49" t="s">
        <v>705</v>
      </c>
      <c r="M71" s="42" t="s">
        <v>61</v>
      </c>
      <c r="N71" s="50"/>
      <c r="O71" s="50"/>
      <c r="P71" s="50"/>
      <c r="Q71" s="50"/>
    </row>
    <row r="72" customFormat="1" spans="1:17">
      <c r="A72" s="24">
        <v>68</v>
      </c>
      <c r="B72" s="23"/>
      <c r="C72" s="14" t="s">
        <v>235</v>
      </c>
      <c r="D72" s="14" t="s">
        <v>703</v>
      </c>
      <c r="E72" s="24" t="s">
        <v>321</v>
      </c>
      <c r="F72" s="14" t="s">
        <v>717</v>
      </c>
      <c r="G72" s="14"/>
      <c r="H72" s="14"/>
      <c r="I72" s="55"/>
      <c r="J72" s="14">
        <v>0.56</v>
      </c>
      <c r="K72" s="14" t="s">
        <v>623</v>
      </c>
      <c r="L72" s="49" t="s">
        <v>705</v>
      </c>
      <c r="M72" s="42" t="s">
        <v>61</v>
      </c>
      <c r="N72" s="50"/>
      <c r="O72" s="50"/>
      <c r="P72" s="50"/>
      <c r="Q72" s="50"/>
    </row>
    <row r="73" customFormat="1" spans="1:17">
      <c r="A73" s="24">
        <v>69</v>
      </c>
      <c r="B73" s="23"/>
      <c r="C73" s="14" t="s">
        <v>236</v>
      </c>
      <c r="D73" s="14" t="s">
        <v>703</v>
      </c>
      <c r="E73" s="24" t="s">
        <v>321</v>
      </c>
      <c r="F73" s="14" t="s">
        <v>718</v>
      </c>
      <c r="G73" s="14"/>
      <c r="H73" s="14"/>
      <c r="I73" s="55"/>
      <c r="J73" s="14">
        <v>0.51</v>
      </c>
      <c r="K73" s="14" t="s">
        <v>623</v>
      </c>
      <c r="L73" s="49" t="s">
        <v>705</v>
      </c>
      <c r="M73" s="42" t="s">
        <v>61</v>
      </c>
      <c r="N73" s="50"/>
      <c r="O73" s="50"/>
      <c r="P73" s="50"/>
      <c r="Q73" s="50"/>
    </row>
    <row r="74" customFormat="1" spans="1:17">
      <c r="A74" s="24">
        <v>70</v>
      </c>
      <c r="B74" s="23"/>
      <c r="C74" s="14" t="s">
        <v>237</v>
      </c>
      <c r="D74" s="14" t="s">
        <v>703</v>
      </c>
      <c r="E74" s="24" t="s">
        <v>321</v>
      </c>
      <c r="F74" s="14" t="s">
        <v>719</v>
      </c>
      <c r="G74" s="14"/>
      <c r="H74" s="14"/>
      <c r="I74" s="55"/>
      <c r="J74" s="14">
        <v>0.51</v>
      </c>
      <c r="K74" s="14" t="s">
        <v>623</v>
      </c>
      <c r="L74" s="49" t="s">
        <v>705</v>
      </c>
      <c r="M74" s="42" t="s">
        <v>61</v>
      </c>
      <c r="N74" s="50"/>
      <c r="O74" s="50"/>
      <c r="P74" s="50"/>
      <c r="Q74" s="50"/>
    </row>
    <row r="75" customFormat="1" spans="1:17">
      <c r="A75" s="24">
        <v>71</v>
      </c>
      <c r="B75" s="23"/>
      <c r="C75" s="14" t="s">
        <v>238</v>
      </c>
      <c r="D75" s="14" t="s">
        <v>703</v>
      </c>
      <c r="E75" s="24" t="s">
        <v>321</v>
      </c>
      <c r="F75" s="14" t="s">
        <v>720</v>
      </c>
      <c r="G75" s="14"/>
      <c r="H75" s="14"/>
      <c r="I75" s="56"/>
      <c r="J75" s="14">
        <v>0.51</v>
      </c>
      <c r="K75" s="14" t="s">
        <v>623</v>
      </c>
      <c r="L75" s="49" t="s">
        <v>705</v>
      </c>
      <c r="M75" s="42" t="s">
        <v>61</v>
      </c>
      <c r="N75" s="50"/>
      <c r="O75" s="50"/>
      <c r="P75" s="50"/>
      <c r="Q75" s="50"/>
    </row>
    <row r="76" s="4" customFormat="1" spans="1:17">
      <c r="A76" s="24">
        <v>72</v>
      </c>
      <c r="B76" s="24"/>
      <c r="C76" s="27" t="s">
        <v>239</v>
      </c>
      <c r="D76" s="57" t="s">
        <v>721</v>
      </c>
      <c r="E76" s="24" t="s">
        <v>321</v>
      </c>
      <c r="F76" s="58" t="s">
        <v>722</v>
      </c>
      <c r="G76" s="27"/>
      <c r="H76" s="58"/>
      <c r="I76" s="27"/>
      <c r="J76" s="59">
        <v>1.2</v>
      </c>
      <c r="K76" s="58" t="s">
        <v>623</v>
      </c>
      <c r="L76" s="60" t="s">
        <v>627</v>
      </c>
      <c r="M76" s="49" t="s">
        <v>61</v>
      </c>
      <c r="N76" s="61"/>
      <c r="O76" s="61"/>
      <c r="P76" s="61"/>
      <c r="Q76" s="61"/>
    </row>
    <row r="77" s="4" customFormat="1" spans="1:17">
      <c r="A77" s="24">
        <v>73</v>
      </c>
      <c r="B77" s="24"/>
      <c r="C77" s="27" t="s">
        <v>240</v>
      </c>
      <c r="D77" s="57" t="s">
        <v>723</v>
      </c>
      <c r="E77" s="24" t="s">
        <v>321</v>
      </c>
      <c r="F77" s="58" t="s">
        <v>724</v>
      </c>
      <c r="G77" s="27"/>
      <c r="H77" s="58"/>
      <c r="I77" s="59"/>
      <c r="J77" s="59">
        <v>2.25</v>
      </c>
      <c r="K77" s="58" t="s">
        <v>623</v>
      </c>
      <c r="L77" s="60" t="s">
        <v>627</v>
      </c>
      <c r="M77" s="49" t="s">
        <v>61</v>
      </c>
      <c r="N77" s="61"/>
      <c r="O77" s="61"/>
      <c r="P77" s="61"/>
      <c r="Q77" s="61"/>
    </row>
    <row r="78" spans="1:17">
      <c r="A78" s="24">
        <v>74</v>
      </c>
      <c r="B78" s="27"/>
      <c r="C78" s="67" t="s">
        <v>91</v>
      </c>
      <c r="D78" s="67" t="s">
        <v>628</v>
      </c>
      <c r="E78" s="24" t="s">
        <v>321</v>
      </c>
      <c r="F78" s="67" t="s">
        <v>629</v>
      </c>
      <c r="G78" s="67"/>
      <c r="H78" s="67"/>
      <c r="I78" s="67"/>
      <c r="J78" s="67">
        <v>5</v>
      </c>
      <c r="K78" s="67" t="s">
        <v>623</v>
      </c>
      <c r="L78" s="14" t="s">
        <v>630</v>
      </c>
      <c r="M78" s="42" t="s">
        <v>61</v>
      </c>
      <c r="N78" s="50"/>
      <c r="O78" s="50"/>
      <c r="P78" s="50"/>
      <c r="Q78" s="50"/>
    </row>
    <row r="79" spans="1:17">
      <c r="A79" s="24">
        <v>75</v>
      </c>
      <c r="B79" s="27"/>
      <c r="C79" s="67" t="s">
        <v>241</v>
      </c>
      <c r="D79" s="67" t="s">
        <v>725</v>
      </c>
      <c r="E79" s="24" t="s">
        <v>321</v>
      </c>
      <c r="F79" s="67" t="s">
        <v>726</v>
      </c>
      <c r="G79" s="67"/>
      <c r="H79" s="67"/>
      <c r="I79" s="67"/>
      <c r="J79" s="67">
        <v>1.66</v>
      </c>
      <c r="K79" s="67" t="s">
        <v>623</v>
      </c>
      <c r="L79" s="14" t="s">
        <v>630</v>
      </c>
      <c r="M79" s="28" t="s">
        <v>61</v>
      </c>
      <c r="N79" s="50"/>
      <c r="O79" s="50"/>
      <c r="P79" s="50"/>
      <c r="Q79" s="50"/>
    </row>
    <row r="80" spans="1:17">
      <c r="A80" s="24">
        <v>76</v>
      </c>
      <c r="B80" s="27"/>
      <c r="C80" s="60" t="s">
        <v>144</v>
      </c>
      <c r="D80" s="60" t="s">
        <v>664</v>
      </c>
      <c r="E80" s="24" t="s">
        <v>321</v>
      </c>
      <c r="F80" s="60" t="s">
        <v>665</v>
      </c>
      <c r="G80" s="60"/>
      <c r="H80" s="60"/>
      <c r="I80" s="69"/>
      <c r="J80" s="69">
        <v>3</v>
      </c>
      <c r="K80" s="69" t="s">
        <v>623</v>
      </c>
      <c r="L80" s="14" t="s">
        <v>666</v>
      </c>
      <c r="M80" s="28" t="s">
        <v>61</v>
      </c>
      <c r="N80" s="50"/>
      <c r="O80" s="50"/>
      <c r="P80" s="50"/>
      <c r="Q80" s="50"/>
    </row>
    <row r="81" customFormat="1" spans="1:17">
      <c r="A81" s="24">
        <v>77</v>
      </c>
      <c r="B81" s="27"/>
      <c r="C81" s="60" t="s">
        <v>242</v>
      </c>
      <c r="D81" s="60" t="s">
        <v>727</v>
      </c>
      <c r="E81" s="24" t="s">
        <v>321</v>
      </c>
      <c r="F81" s="60" t="s">
        <v>728</v>
      </c>
      <c r="G81" s="60"/>
      <c r="H81" s="60"/>
      <c r="I81" s="69"/>
      <c r="J81" s="69">
        <v>1.5</v>
      </c>
      <c r="K81" s="69" t="s">
        <v>623</v>
      </c>
      <c r="L81" s="14" t="s">
        <v>666</v>
      </c>
      <c r="M81" s="28" t="s">
        <v>61</v>
      </c>
      <c r="N81" s="50"/>
      <c r="O81" s="50"/>
      <c r="P81" s="50"/>
      <c r="Q81" s="50"/>
    </row>
    <row r="82" customFormat="1" spans="1:17">
      <c r="A82" s="24">
        <v>78</v>
      </c>
      <c r="B82" s="70"/>
      <c r="C82" s="103" t="s">
        <v>243</v>
      </c>
      <c r="D82" s="104" t="s">
        <v>729</v>
      </c>
      <c r="E82" s="43" t="s">
        <v>321</v>
      </c>
      <c r="F82" s="105" t="s">
        <v>730</v>
      </c>
      <c r="G82" s="103"/>
      <c r="H82" s="105"/>
      <c r="I82" s="105"/>
      <c r="J82" s="105">
        <v>3</v>
      </c>
      <c r="K82" s="106" t="s">
        <v>323</v>
      </c>
      <c r="L82" s="107" t="s">
        <v>731</v>
      </c>
      <c r="M82" s="96" t="s">
        <v>61</v>
      </c>
      <c r="N82" s="75"/>
      <c r="O82" s="75"/>
      <c r="P82" s="75"/>
      <c r="Q82" s="75"/>
    </row>
    <row r="83" s="1" customFormat="1" spans="1:17">
      <c r="A83" s="24">
        <v>79</v>
      </c>
      <c r="B83" s="33"/>
      <c r="C83" s="76" t="s">
        <v>244</v>
      </c>
      <c r="D83" s="72" t="s">
        <v>732</v>
      </c>
      <c r="E83" s="24" t="s">
        <v>321</v>
      </c>
      <c r="F83" s="14" t="s">
        <v>733</v>
      </c>
      <c r="G83" s="76"/>
      <c r="H83" s="14"/>
      <c r="I83" s="49"/>
      <c r="J83" s="27">
        <v>1</v>
      </c>
      <c r="K83" s="27" t="s">
        <v>323</v>
      </c>
      <c r="L83" s="77" t="s">
        <v>633</v>
      </c>
      <c r="M83" s="42" t="s">
        <v>61</v>
      </c>
      <c r="N83" s="78"/>
      <c r="O83" s="78"/>
      <c r="P83" s="78"/>
      <c r="Q83" s="78"/>
    </row>
    <row r="84" spans="1:17">
      <c r="A84" s="24">
        <v>80</v>
      </c>
      <c r="B84" s="29"/>
      <c r="C84" s="68" t="s">
        <v>245</v>
      </c>
      <c r="D84" s="68" t="s">
        <v>634</v>
      </c>
      <c r="E84" s="24" t="s">
        <v>321</v>
      </c>
      <c r="F84" s="68" t="s">
        <v>734</v>
      </c>
      <c r="G84" s="14"/>
      <c r="H84" s="14"/>
      <c r="I84" s="79"/>
      <c r="J84" s="31">
        <v>1</v>
      </c>
      <c r="K84" s="31" t="s">
        <v>323</v>
      </c>
      <c r="L84" s="79" t="s">
        <v>655</v>
      </c>
      <c r="M84" s="42" t="s">
        <v>61</v>
      </c>
      <c r="N84" s="50"/>
      <c r="O84" s="50"/>
      <c r="P84" s="50"/>
      <c r="Q84" s="50"/>
    </row>
    <row r="85" spans="1:17">
      <c r="A85" s="24">
        <v>81</v>
      </c>
      <c r="B85" s="29"/>
      <c r="C85" s="68" t="s">
        <v>246</v>
      </c>
      <c r="D85" s="68" t="s">
        <v>634</v>
      </c>
      <c r="E85" s="24" t="s">
        <v>321</v>
      </c>
      <c r="F85" s="68" t="s">
        <v>735</v>
      </c>
      <c r="G85" s="14"/>
      <c r="H85" s="14"/>
      <c r="I85" s="79"/>
      <c r="J85" s="31">
        <v>1</v>
      </c>
      <c r="K85" s="31" t="s">
        <v>323</v>
      </c>
      <c r="L85" s="79" t="s">
        <v>655</v>
      </c>
      <c r="M85" s="42" t="s">
        <v>61</v>
      </c>
      <c r="N85" s="50"/>
      <c r="O85" s="50"/>
      <c r="P85" s="50"/>
      <c r="Q85" s="50"/>
    </row>
    <row r="86" spans="1:17">
      <c r="A86" s="24">
        <v>82</v>
      </c>
      <c r="B86" s="29"/>
      <c r="C86" s="68" t="s">
        <v>247</v>
      </c>
      <c r="D86" s="68" t="s">
        <v>634</v>
      </c>
      <c r="E86" s="24" t="s">
        <v>321</v>
      </c>
      <c r="F86" s="68" t="s">
        <v>736</v>
      </c>
      <c r="G86" s="14"/>
      <c r="H86" s="14"/>
      <c r="I86" s="79"/>
      <c r="J86" s="31">
        <v>1</v>
      </c>
      <c r="K86" s="31" t="s">
        <v>323</v>
      </c>
      <c r="L86" s="79" t="s">
        <v>655</v>
      </c>
      <c r="M86" s="42" t="s">
        <v>61</v>
      </c>
      <c r="N86" s="50"/>
      <c r="O86" s="50"/>
      <c r="P86" s="50"/>
      <c r="Q86" s="50"/>
    </row>
    <row r="87" spans="1:17">
      <c r="A87" s="24">
        <v>83</v>
      </c>
      <c r="B87" s="29"/>
      <c r="C87" s="68" t="s">
        <v>248</v>
      </c>
      <c r="D87" s="68" t="s">
        <v>634</v>
      </c>
      <c r="E87" s="24" t="s">
        <v>321</v>
      </c>
      <c r="F87" s="68" t="s">
        <v>737</v>
      </c>
      <c r="G87" s="14"/>
      <c r="H87" s="14"/>
      <c r="I87" s="79"/>
      <c r="J87" s="31">
        <v>1</v>
      </c>
      <c r="K87" s="31" t="s">
        <v>323</v>
      </c>
      <c r="L87" s="79" t="s">
        <v>636</v>
      </c>
      <c r="M87" s="42" t="s">
        <v>61</v>
      </c>
      <c r="N87" s="50"/>
      <c r="O87" s="50"/>
      <c r="P87" s="50"/>
      <c r="Q87" s="50"/>
    </row>
    <row r="88" spans="1:17">
      <c r="A88" s="24">
        <v>84</v>
      </c>
      <c r="B88" s="33"/>
      <c r="C88" s="14" t="s">
        <v>249</v>
      </c>
      <c r="D88" s="14" t="s">
        <v>637</v>
      </c>
      <c r="E88" s="24" t="s">
        <v>321</v>
      </c>
      <c r="F88" s="14" t="s">
        <v>738</v>
      </c>
      <c r="G88" s="14"/>
      <c r="H88" s="14"/>
      <c r="I88" s="49"/>
      <c r="J88" s="27">
        <v>3</v>
      </c>
      <c r="K88" s="27" t="s">
        <v>323</v>
      </c>
      <c r="L88" s="24" t="s">
        <v>571</v>
      </c>
      <c r="M88" s="42" t="s">
        <v>61</v>
      </c>
      <c r="N88" s="50"/>
      <c r="O88" s="50"/>
      <c r="P88" s="50"/>
      <c r="Q88" s="50"/>
    </row>
    <row r="89" spans="1:17">
      <c r="A89" s="24">
        <v>85</v>
      </c>
      <c r="B89" s="33"/>
      <c r="C89" s="14" t="s">
        <v>250</v>
      </c>
      <c r="D89" s="14" t="s">
        <v>637</v>
      </c>
      <c r="E89" s="24" t="s">
        <v>321</v>
      </c>
      <c r="F89" s="14" t="s">
        <v>739</v>
      </c>
      <c r="G89" s="14"/>
      <c r="H89" s="14"/>
      <c r="I89" s="49"/>
      <c r="J89" s="27">
        <v>1</v>
      </c>
      <c r="K89" s="27" t="s">
        <v>323</v>
      </c>
      <c r="L89" s="24" t="s">
        <v>571</v>
      </c>
      <c r="M89" s="42" t="s">
        <v>61</v>
      </c>
      <c r="N89" s="50"/>
      <c r="O89" s="50"/>
      <c r="P89" s="50"/>
      <c r="Q89" s="50"/>
    </row>
    <row r="90" spans="1:17">
      <c r="A90" s="24">
        <v>86</v>
      </c>
      <c r="B90" s="33"/>
      <c r="C90" s="14" t="s">
        <v>251</v>
      </c>
      <c r="D90" s="14" t="s">
        <v>637</v>
      </c>
      <c r="E90" s="24" t="s">
        <v>321</v>
      </c>
      <c r="F90" s="14" t="s">
        <v>740</v>
      </c>
      <c r="G90" s="14"/>
      <c r="H90" s="14"/>
      <c r="I90" s="49"/>
      <c r="J90" s="27">
        <v>1</v>
      </c>
      <c r="K90" s="27" t="s">
        <v>323</v>
      </c>
      <c r="L90" s="24" t="s">
        <v>571</v>
      </c>
      <c r="M90" s="42" t="s">
        <v>61</v>
      </c>
      <c r="N90" s="50"/>
      <c r="O90" s="50"/>
      <c r="P90" s="50"/>
      <c r="Q90" s="50"/>
    </row>
    <row r="91" spans="1:17">
      <c r="A91" s="24">
        <v>87</v>
      </c>
      <c r="B91" s="33"/>
      <c r="C91" s="14" t="s">
        <v>252</v>
      </c>
      <c r="D91" s="14" t="s">
        <v>637</v>
      </c>
      <c r="E91" s="24" t="s">
        <v>321</v>
      </c>
      <c r="F91" s="14" t="s">
        <v>741</v>
      </c>
      <c r="G91" s="14"/>
      <c r="H91" s="14"/>
      <c r="I91" s="49"/>
      <c r="J91" s="27">
        <v>1</v>
      </c>
      <c r="K91" s="27" t="s">
        <v>323</v>
      </c>
      <c r="L91" s="24" t="s">
        <v>571</v>
      </c>
      <c r="M91" s="42" t="s">
        <v>61</v>
      </c>
      <c r="N91" s="50"/>
      <c r="O91" s="50"/>
      <c r="P91" s="50"/>
      <c r="Q91" s="50"/>
    </row>
    <row r="92" customFormat="1" spans="1:17">
      <c r="A92" s="24">
        <v>88</v>
      </c>
      <c r="B92" s="33" t="s">
        <v>742</v>
      </c>
      <c r="C92" s="73" t="s">
        <v>95</v>
      </c>
      <c r="D92" s="73" t="s">
        <v>637</v>
      </c>
      <c r="E92" s="24" t="s">
        <v>321</v>
      </c>
      <c r="F92" s="80" t="s">
        <v>639</v>
      </c>
      <c r="G92" s="73"/>
      <c r="H92" s="80"/>
      <c r="I92" s="81"/>
      <c r="J92" s="82">
        <v>1</v>
      </c>
      <c r="K92" s="83" t="s">
        <v>323</v>
      </c>
      <c r="L92" s="84" t="s">
        <v>571</v>
      </c>
      <c r="M92" s="85" t="s">
        <v>61</v>
      </c>
      <c r="N92" s="50"/>
      <c r="O92" s="50"/>
      <c r="P92" s="50"/>
      <c r="Q92" s="50"/>
    </row>
    <row r="93" s="4" customFormat="1" spans="1:17">
      <c r="A93" s="24">
        <v>89</v>
      </c>
      <c r="B93" s="71"/>
      <c r="C93" s="49" t="s">
        <v>170</v>
      </c>
      <c r="D93" s="49" t="s">
        <v>684</v>
      </c>
      <c r="E93" s="24" t="s">
        <v>321</v>
      </c>
      <c r="F93" s="86" t="s">
        <v>685</v>
      </c>
      <c r="G93" s="49"/>
      <c r="H93" s="86"/>
      <c r="I93" s="71"/>
      <c r="J93" s="71">
        <v>3</v>
      </c>
      <c r="K93" s="71" t="s">
        <v>323</v>
      </c>
      <c r="L93" s="71" t="s">
        <v>670</v>
      </c>
      <c r="M93" s="40" t="s">
        <v>61</v>
      </c>
      <c r="N93" s="87"/>
      <c r="O93" s="87"/>
      <c r="P93" s="87"/>
      <c r="Q93" s="87"/>
    </row>
    <row r="94" s="1" customFormat="1" spans="1:17">
      <c r="A94" s="24">
        <v>90</v>
      </c>
      <c r="B94" s="33"/>
      <c r="C94" s="49" t="s">
        <v>253</v>
      </c>
      <c r="D94" s="14" t="s">
        <v>743</v>
      </c>
      <c r="E94" s="24" t="s">
        <v>321</v>
      </c>
      <c r="F94" s="14" t="s">
        <v>744</v>
      </c>
      <c r="G94" s="49"/>
      <c r="H94" s="14"/>
      <c r="I94" s="49"/>
      <c r="J94" s="27">
        <v>1</v>
      </c>
      <c r="K94" s="27" t="s">
        <v>323</v>
      </c>
      <c r="L94" s="71" t="s">
        <v>642</v>
      </c>
      <c r="M94" s="42" t="s">
        <v>61</v>
      </c>
      <c r="N94" s="78"/>
      <c r="O94" s="78"/>
      <c r="P94" s="78"/>
      <c r="Q94" s="78"/>
    </row>
    <row r="95" s="1" customFormat="1" spans="1:17">
      <c r="A95" s="24">
        <v>91</v>
      </c>
      <c r="B95" s="27"/>
      <c r="C95" s="27" t="s">
        <v>254</v>
      </c>
      <c r="D95" s="14" t="s">
        <v>745</v>
      </c>
      <c r="E95" s="24" t="s">
        <v>321</v>
      </c>
      <c r="F95" s="27" t="s">
        <v>746</v>
      </c>
      <c r="G95" s="27"/>
      <c r="H95" s="27"/>
      <c r="I95" s="27"/>
      <c r="J95" s="27">
        <v>1</v>
      </c>
      <c r="K95" s="27" t="s">
        <v>323</v>
      </c>
      <c r="L95" s="71" t="s">
        <v>670</v>
      </c>
      <c r="M95" s="42" t="s">
        <v>61</v>
      </c>
      <c r="N95" s="78"/>
      <c r="O95" s="78"/>
      <c r="P95" s="78"/>
      <c r="Q95" s="78"/>
    </row>
    <row r="96" s="1" customFormat="1" spans="1:17">
      <c r="A96" s="24">
        <v>92</v>
      </c>
      <c r="B96" s="27"/>
      <c r="C96" s="49" t="s">
        <v>255</v>
      </c>
      <c r="D96" s="14" t="s">
        <v>747</v>
      </c>
      <c r="E96" s="24" t="s">
        <v>321</v>
      </c>
      <c r="F96" s="14" t="s">
        <v>748</v>
      </c>
      <c r="G96" s="49"/>
      <c r="H96" s="14"/>
      <c r="I96" s="49"/>
      <c r="J96" s="14">
        <v>1</v>
      </c>
      <c r="K96" s="14" t="s">
        <v>323</v>
      </c>
      <c r="L96" s="71" t="s">
        <v>670</v>
      </c>
      <c r="M96" s="42" t="s">
        <v>61</v>
      </c>
      <c r="N96" s="78"/>
      <c r="O96" s="78"/>
      <c r="P96" s="78"/>
      <c r="Q96" s="78"/>
    </row>
    <row r="97" s="1" customFormat="1" spans="1:17">
      <c r="A97" s="24">
        <v>93</v>
      </c>
      <c r="B97" s="27"/>
      <c r="C97" s="27" t="s">
        <v>256</v>
      </c>
      <c r="D97" s="49" t="s">
        <v>673</v>
      </c>
      <c r="E97" s="24" t="s">
        <v>321</v>
      </c>
      <c r="F97" s="14" t="s">
        <v>749</v>
      </c>
      <c r="G97" s="27"/>
      <c r="H97" s="14"/>
      <c r="I97" s="27"/>
      <c r="J97" s="14">
        <v>1</v>
      </c>
      <c r="K97" s="27" t="s">
        <v>323</v>
      </c>
      <c r="L97" s="71" t="s">
        <v>670</v>
      </c>
      <c r="M97" s="42" t="s">
        <v>61</v>
      </c>
      <c r="N97" s="78"/>
      <c r="O97" s="78"/>
      <c r="P97" s="78"/>
      <c r="Q97" s="78"/>
    </row>
    <row r="98" s="1" customFormat="1" spans="1:17">
      <c r="A98" s="24">
        <v>94</v>
      </c>
      <c r="B98" s="27"/>
      <c r="C98" s="73" t="s">
        <v>96</v>
      </c>
      <c r="D98" s="73" t="s">
        <v>640</v>
      </c>
      <c r="E98" s="24" t="s">
        <v>321</v>
      </c>
      <c r="F98" s="14" t="s">
        <v>641</v>
      </c>
      <c r="G98" s="73"/>
      <c r="H98" s="14"/>
      <c r="I98" s="73"/>
      <c r="J98" s="82">
        <v>4</v>
      </c>
      <c r="K98" s="88" t="s">
        <v>323</v>
      </c>
      <c r="L98" s="71" t="s">
        <v>642</v>
      </c>
      <c r="M98" s="42" t="s">
        <v>61</v>
      </c>
      <c r="N98" s="78"/>
      <c r="O98" s="78"/>
      <c r="P98" s="78"/>
      <c r="Q98" s="78"/>
    </row>
    <row r="99" s="1" customFormat="1" spans="1:17">
      <c r="A99" s="24">
        <v>95</v>
      </c>
      <c r="B99" s="27"/>
      <c r="C99" s="73" t="s">
        <v>257</v>
      </c>
      <c r="D99" s="73" t="s">
        <v>640</v>
      </c>
      <c r="E99" s="24" t="s">
        <v>321</v>
      </c>
      <c r="F99" s="14" t="s">
        <v>750</v>
      </c>
      <c r="G99" s="73"/>
      <c r="H99" s="14"/>
      <c r="I99" s="73"/>
      <c r="J99" s="82">
        <v>4</v>
      </c>
      <c r="K99" s="88" t="s">
        <v>323</v>
      </c>
      <c r="L99" s="71" t="s">
        <v>642</v>
      </c>
      <c r="M99" s="42" t="s">
        <v>61</v>
      </c>
      <c r="N99" s="78"/>
      <c r="O99" s="78"/>
      <c r="P99" s="78"/>
      <c r="Q99" s="78"/>
    </row>
    <row r="100" s="1" customFormat="1" spans="1:17">
      <c r="A100" s="24">
        <v>96</v>
      </c>
      <c r="B100" s="27"/>
      <c r="C100" s="73" t="s">
        <v>258</v>
      </c>
      <c r="D100" s="73" t="s">
        <v>751</v>
      </c>
      <c r="E100" s="24" t="s">
        <v>321</v>
      </c>
      <c r="F100" s="14" t="s">
        <v>752</v>
      </c>
      <c r="G100" s="73"/>
      <c r="H100" s="14"/>
      <c r="I100" s="73"/>
      <c r="J100" s="82">
        <v>1</v>
      </c>
      <c r="K100" s="88" t="s">
        <v>323</v>
      </c>
      <c r="L100" s="71" t="s">
        <v>670</v>
      </c>
      <c r="M100" s="42" t="s">
        <v>61</v>
      </c>
      <c r="N100" s="78"/>
      <c r="O100" s="78"/>
      <c r="P100" s="78"/>
      <c r="Q100" s="78"/>
    </row>
    <row r="101" s="1" customFormat="1" spans="1:17">
      <c r="A101" s="24">
        <v>97</v>
      </c>
      <c r="B101" s="33"/>
      <c r="C101" s="73" t="s">
        <v>97</v>
      </c>
      <c r="D101" s="73" t="s">
        <v>643</v>
      </c>
      <c r="E101" s="24" t="s">
        <v>321</v>
      </c>
      <c r="F101" s="73">
        <v>70002326</v>
      </c>
      <c r="G101" s="73"/>
      <c r="H101" s="73"/>
      <c r="I101" s="73"/>
      <c r="J101" s="73">
        <v>1</v>
      </c>
      <c r="K101" s="88" t="s">
        <v>323</v>
      </c>
      <c r="L101" s="73" t="s">
        <v>644</v>
      </c>
      <c r="M101" s="14"/>
      <c r="N101" s="78"/>
      <c r="O101" s="78"/>
      <c r="P101" s="78"/>
      <c r="Q101" s="78"/>
    </row>
    <row r="113" s="6" customFormat="1" spans="1:17">
      <c r="A113" s="8"/>
      <c r="B113" s="7"/>
      <c r="C113" s="7"/>
      <c r="D113" s="7"/>
      <c r="E113" s="7"/>
      <c r="F113" s="7"/>
      <c r="G113" s="7"/>
      <c r="H113" s="7"/>
      <c r="I113" s="7"/>
      <c r="J113" s="9"/>
      <c r="K113" s="7"/>
      <c r="L113" s="7"/>
      <c r="M113" s="7"/>
      <c r="N113" s="7"/>
      <c r="O113" s="7"/>
      <c r="P113" s="7"/>
      <c r="Q113" s="7"/>
    </row>
    <row r="114" s="6" customFormat="1" spans="1:17">
      <c r="A114" s="8"/>
      <c r="B114" s="7"/>
      <c r="C114" s="7"/>
      <c r="D114" s="7"/>
      <c r="E114" s="7"/>
      <c r="F114" s="7"/>
      <c r="G114" s="7"/>
      <c r="H114" s="101"/>
      <c r="I114" s="101"/>
      <c r="J114" s="9"/>
      <c r="K114" s="7"/>
      <c r="L114" s="7"/>
      <c r="M114" s="7"/>
      <c r="N114" s="7"/>
      <c r="O114" s="7"/>
      <c r="P114" s="7"/>
      <c r="Q114" s="7"/>
    </row>
    <row r="115" s="6" customFormat="1" spans="1:17">
      <c r="A115" s="8"/>
      <c r="B115" s="7"/>
      <c r="C115" s="7"/>
      <c r="D115" s="7"/>
      <c r="E115" s="7"/>
      <c r="F115" s="7"/>
      <c r="G115" s="7"/>
      <c r="H115" s="7"/>
      <c r="I115" s="7"/>
      <c r="J115" s="9"/>
      <c r="K115" s="7"/>
      <c r="L115" s="7"/>
      <c r="M115" s="7"/>
      <c r="N115" s="7"/>
      <c r="O115" s="7"/>
      <c r="P115" s="7"/>
      <c r="Q115" s="7"/>
    </row>
    <row r="116" s="6" customFormat="1" spans="1:17">
      <c r="A116" s="8"/>
      <c r="B116" s="7"/>
      <c r="C116" s="7"/>
      <c r="D116" s="7"/>
      <c r="E116" s="7"/>
      <c r="F116" s="7"/>
      <c r="G116" s="7"/>
      <c r="H116" s="7"/>
      <c r="I116" s="7"/>
      <c r="J116" s="9"/>
      <c r="K116" s="7"/>
      <c r="L116" s="7"/>
      <c r="M116" s="7"/>
      <c r="N116" s="7"/>
      <c r="O116" s="7"/>
      <c r="P116" s="7"/>
      <c r="Q116" s="7"/>
    </row>
    <row r="232" s="7" customFormat="1" spans="1:10">
      <c r="A232" s="8"/>
      <c r="D232" s="91">
        <v>11</v>
      </c>
      <c r="J232" s="9"/>
    </row>
  </sheetData>
  <autoFilter xmlns:etc="http://www.wps.cn/officeDocument/2017/etCustomData" ref="E1:E232" etc:filterBottomFollowUsedRange="0">
    <extLst/>
  </autoFilter>
  <mergeCells count="8">
    <mergeCell ref="B5:B22"/>
    <mergeCell ref="B23:B25"/>
    <mergeCell ref="B26:B29"/>
    <mergeCell ref="B30:B32"/>
    <mergeCell ref="B33:B39"/>
    <mergeCell ref="B41:B46"/>
    <mergeCell ref="B47:B51"/>
    <mergeCell ref="I60:I75"/>
  </mergeCells>
  <conditionalFormatting sqref="C2">
    <cfRule type="duplicateValues" dxfId="0" priority="16"/>
  </conditionalFormatting>
  <conditionalFormatting sqref="C94">
    <cfRule type="duplicateValues" dxfId="0" priority="8"/>
  </conditionalFormatting>
  <conditionalFormatting sqref="G94">
    <cfRule type="duplicateValues" dxfId="0" priority="1"/>
  </conditionalFormatting>
  <conditionalFormatting sqref="C95">
    <cfRule type="duplicateValues" dxfId="0" priority="10"/>
  </conditionalFormatting>
  <conditionalFormatting sqref="F95">
    <cfRule type="duplicateValues" dxfId="0" priority="12"/>
  </conditionalFormatting>
  <conditionalFormatting sqref="G95">
    <cfRule type="duplicateValues" dxfId="0" priority="3"/>
  </conditionalFormatting>
  <conditionalFormatting sqref="H95">
    <cfRule type="duplicateValues" dxfId="0" priority="4"/>
  </conditionalFormatting>
  <conditionalFormatting sqref="C96">
    <cfRule type="duplicateValues" dxfId="0" priority="19"/>
  </conditionalFormatting>
  <conditionalFormatting sqref="G96">
    <cfRule type="duplicateValues" dxfId="0" priority="5"/>
  </conditionalFormatting>
  <conditionalFormatting sqref="C97">
    <cfRule type="duplicateValues" dxfId="0" priority="9"/>
  </conditionalFormatting>
  <conditionalFormatting sqref="G97">
    <cfRule type="duplicateValues" dxfId="0" priority="2"/>
  </conditionalFormatting>
  <conditionalFormatting sqref="B99:B100">
    <cfRule type="duplicateValues" dxfId="0" priority="15"/>
  </conditionalFormatting>
  <conditionalFormatting sqref="C1 C3:C4 C102:C1048576">
    <cfRule type="duplicateValues" dxfId="0" priority="20"/>
  </conditionalFormatting>
  <conditionalFormatting sqref="B78:B81 B95:B98">
    <cfRule type="duplicateValues" dxfId="0" priority="21"/>
  </conditionalFormatting>
  <pageMargins left="0.7" right="0.7" top="0.75" bottom="0.75" header="0.3" footer="0.3"/>
  <pageSetup paperSize="9" orientation="portrait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2"/>
  <sheetViews>
    <sheetView zoomScale="55" zoomScaleNormal="55" topLeftCell="A38" workbookViewId="0">
      <selection activeCell="G59" sqref="G58:G59"/>
    </sheetView>
  </sheetViews>
  <sheetFormatPr defaultColWidth="8.66666666666667" defaultRowHeight="16.5"/>
  <cols>
    <col min="1" max="1" width="8.66666666666667" style="8"/>
    <col min="2" max="2" width="44.3333333333333" style="7" customWidth="1"/>
    <col min="3" max="3" width="39.3333333333333" style="7" customWidth="1"/>
    <col min="4" max="4" width="42.225" style="7" customWidth="1"/>
    <col min="5" max="5" width="37.6666666666667" style="7" customWidth="1"/>
    <col min="6" max="6" width="14.775" style="7" customWidth="1"/>
    <col min="7" max="7" width="59.775" style="7" customWidth="1"/>
    <col min="8" max="8" width="8.66666666666667" style="7"/>
    <col min="9" max="9" width="19.4416666666667" style="7" customWidth="1"/>
    <col min="10" max="10" width="13.5583333333333" style="9" customWidth="1"/>
    <col min="11" max="11" width="8.66666666666667" style="7"/>
    <col min="12" max="12" width="28.5583333333333" style="7" customWidth="1"/>
    <col min="13" max="13" width="17.8916666666667" style="7" customWidth="1"/>
    <col min="14" max="14" width="14.4416666666667" style="7" customWidth="1"/>
    <col min="15" max="15" width="20.1916666666667" style="7" hidden="1" customWidth="1"/>
    <col min="16" max="17" width="14.4416666666667" style="7" customWidth="1"/>
    <col min="18" max="18" width="16.1583333333333" style="92" customWidth="1"/>
    <col min="19" max="16384" width="8.66666666666667" style="5"/>
  </cols>
  <sheetData>
    <row r="1" ht="66" spans="1:18">
      <c r="A1" s="10" t="s">
        <v>755</v>
      </c>
      <c r="B1" s="11" t="s">
        <v>783</v>
      </c>
      <c r="C1" s="11" t="s">
        <v>757</v>
      </c>
      <c r="D1" s="11" t="s">
        <v>758</v>
      </c>
      <c r="E1" s="11" t="s">
        <v>759</v>
      </c>
      <c r="F1" s="11" t="s">
        <v>760</v>
      </c>
      <c r="G1" s="11" t="s">
        <v>761</v>
      </c>
      <c r="H1" s="11" t="s">
        <v>762</v>
      </c>
      <c r="I1" s="12" t="s">
        <v>763</v>
      </c>
      <c r="J1" s="13" t="s">
        <v>764</v>
      </c>
      <c r="K1" s="12" t="s">
        <v>765</v>
      </c>
      <c r="L1" s="12" t="s">
        <v>766</v>
      </c>
    </row>
    <row r="2" s="1" customFormat="1" ht="21.45" customHeight="1" spans="1:18">
      <c r="A2" s="14" t="s">
        <v>767</v>
      </c>
      <c r="B2" s="15"/>
      <c r="C2" s="15" t="s">
        <v>12</v>
      </c>
      <c r="D2" s="14">
        <v>6608442965</v>
      </c>
      <c r="E2" s="15" t="s">
        <v>50</v>
      </c>
      <c r="F2" s="15"/>
      <c r="G2" s="15"/>
      <c r="H2" s="15"/>
      <c r="I2" s="15"/>
      <c r="J2" s="14"/>
      <c r="K2" s="15"/>
      <c r="L2" s="15"/>
      <c r="M2" s="16"/>
      <c r="N2" s="17"/>
      <c r="O2" s="17"/>
      <c r="P2" s="17"/>
      <c r="Q2" s="17"/>
      <c r="R2" s="93"/>
    </row>
    <row r="3" spans="1:18">
      <c r="A3" s="18"/>
      <c r="B3" s="19"/>
      <c r="C3" s="19"/>
      <c r="D3" s="19"/>
      <c r="E3" s="19"/>
      <c r="F3" s="19"/>
      <c r="G3" s="19"/>
      <c r="H3" s="19"/>
      <c r="I3" s="19"/>
      <c r="J3" s="18"/>
      <c r="K3" s="19"/>
      <c r="L3" s="19"/>
      <c r="M3" s="20"/>
    </row>
    <row r="4" s="2" customFormat="1" ht="49.5" spans="1:18">
      <c r="A4" s="21" t="s">
        <v>303</v>
      </c>
      <c r="B4" s="10" t="s">
        <v>304</v>
      </c>
      <c r="C4" s="10" t="s">
        <v>305</v>
      </c>
      <c r="D4" s="10" t="s">
        <v>306</v>
      </c>
      <c r="E4" s="10" t="s">
        <v>307</v>
      </c>
      <c r="F4" s="10" t="s">
        <v>308</v>
      </c>
      <c r="G4" s="21" t="s">
        <v>309</v>
      </c>
      <c r="H4" s="21" t="s">
        <v>310</v>
      </c>
      <c r="I4" s="10" t="s">
        <v>311</v>
      </c>
      <c r="J4" s="10" t="s">
        <v>312</v>
      </c>
      <c r="K4" s="10" t="s">
        <v>313</v>
      </c>
      <c r="L4" s="10" t="s">
        <v>314</v>
      </c>
      <c r="M4" s="10" t="s">
        <v>771</v>
      </c>
      <c r="N4" s="22" t="s">
        <v>772</v>
      </c>
      <c r="O4" s="22" t="s">
        <v>773</v>
      </c>
      <c r="P4" s="22" t="s">
        <v>774</v>
      </c>
      <c r="Q4" s="22" t="s">
        <v>775</v>
      </c>
      <c r="R4" s="94"/>
    </row>
    <row r="5" s="3" customFormat="1" ht="19.95" customHeight="1" spans="1:18">
      <c r="A5" s="23">
        <v>1</v>
      </c>
      <c r="B5" s="24" t="s">
        <v>491</v>
      </c>
      <c r="C5" s="95" t="s">
        <v>171</v>
      </c>
      <c r="D5" s="95" t="s">
        <v>492</v>
      </c>
      <c r="E5" s="43" t="s">
        <v>321</v>
      </c>
      <c r="F5" s="45" t="s">
        <v>493</v>
      </c>
      <c r="G5" s="46"/>
      <c r="H5" s="43"/>
      <c r="I5" s="46"/>
      <c r="J5" s="43">
        <v>1</v>
      </c>
      <c r="K5" s="43" t="s">
        <v>323</v>
      </c>
      <c r="L5" s="43" t="s">
        <v>386</v>
      </c>
      <c r="M5" s="96" t="s">
        <v>325</v>
      </c>
      <c r="N5" s="29"/>
      <c r="O5" s="29"/>
      <c r="P5" s="29"/>
      <c r="Q5" s="29"/>
      <c r="R5" s="97"/>
    </row>
    <row r="6" s="3" customFormat="1" ht="19.95" customHeight="1" spans="1:18">
      <c r="A6" s="23">
        <v>2</v>
      </c>
      <c r="B6" s="24"/>
      <c r="C6" s="95" t="s">
        <v>172</v>
      </c>
      <c r="D6" s="95" t="s">
        <v>494</v>
      </c>
      <c r="E6" s="43" t="s">
        <v>321</v>
      </c>
      <c r="F6" s="45" t="s">
        <v>495</v>
      </c>
      <c r="G6" s="46"/>
      <c r="H6" s="43"/>
      <c r="I6" s="46"/>
      <c r="J6" s="43">
        <v>1</v>
      </c>
      <c r="K6" s="43" t="s">
        <v>323</v>
      </c>
      <c r="L6" s="43" t="s">
        <v>386</v>
      </c>
      <c r="M6" s="96" t="s">
        <v>325</v>
      </c>
      <c r="N6" s="29"/>
      <c r="O6" s="29"/>
      <c r="P6" s="29"/>
      <c r="Q6" s="29"/>
      <c r="R6" s="97"/>
    </row>
    <row r="7" s="3" customFormat="1" ht="19.95" customHeight="1" spans="1:18">
      <c r="A7" s="23">
        <v>3</v>
      </c>
      <c r="B7" s="24"/>
      <c r="C7" s="95" t="s">
        <v>173</v>
      </c>
      <c r="D7" s="95" t="s">
        <v>496</v>
      </c>
      <c r="E7" s="43" t="s">
        <v>321</v>
      </c>
      <c r="F7" s="45" t="s">
        <v>497</v>
      </c>
      <c r="G7" s="46"/>
      <c r="H7" s="43"/>
      <c r="I7" s="46"/>
      <c r="J7" s="43">
        <v>1</v>
      </c>
      <c r="K7" s="43" t="s">
        <v>323</v>
      </c>
      <c r="L7" s="43" t="s">
        <v>386</v>
      </c>
      <c r="M7" s="96" t="s">
        <v>325</v>
      </c>
      <c r="N7" s="33"/>
      <c r="O7" s="33"/>
      <c r="P7" s="33"/>
      <c r="Q7" s="29"/>
      <c r="R7" s="97"/>
    </row>
    <row r="8" s="3" customFormat="1" ht="19.95" customHeight="1" spans="1:18">
      <c r="A8" s="23">
        <v>4</v>
      </c>
      <c r="B8" s="24"/>
      <c r="C8" s="25" t="s">
        <v>174</v>
      </c>
      <c r="D8" s="25" t="s">
        <v>498</v>
      </c>
      <c r="E8" s="24" t="s">
        <v>321</v>
      </c>
      <c r="F8" s="26" t="s">
        <v>499</v>
      </c>
      <c r="G8" s="27"/>
      <c r="H8" s="24"/>
      <c r="I8" s="27"/>
      <c r="J8" s="24">
        <v>2</v>
      </c>
      <c r="K8" s="24" t="s">
        <v>323</v>
      </c>
      <c r="L8" s="24" t="s">
        <v>386</v>
      </c>
      <c r="M8" s="28" t="s">
        <v>325</v>
      </c>
      <c r="N8" s="33"/>
      <c r="O8" s="33"/>
      <c r="P8" s="33"/>
      <c r="Q8" s="29"/>
      <c r="R8" s="97"/>
    </row>
    <row r="9" s="3" customFormat="1" ht="19.95" customHeight="1" spans="1:18">
      <c r="A9" s="23">
        <v>5</v>
      </c>
      <c r="B9" s="24"/>
      <c r="C9" s="25" t="s">
        <v>175</v>
      </c>
      <c r="D9" s="25" t="s">
        <v>500</v>
      </c>
      <c r="E9" s="24" t="s">
        <v>321</v>
      </c>
      <c r="F9" s="26" t="s">
        <v>501</v>
      </c>
      <c r="G9" s="27"/>
      <c r="H9" s="24"/>
      <c r="I9" s="27"/>
      <c r="J9" s="24">
        <v>1</v>
      </c>
      <c r="K9" s="24" t="s">
        <v>323</v>
      </c>
      <c r="L9" s="24" t="s">
        <v>386</v>
      </c>
      <c r="M9" s="28" t="s">
        <v>325</v>
      </c>
      <c r="N9" s="33"/>
      <c r="O9" s="33"/>
      <c r="P9" s="33"/>
      <c r="Q9" s="29"/>
      <c r="R9" s="97"/>
    </row>
    <row r="10" s="3" customFormat="1" ht="19.95" customHeight="1" spans="1:18">
      <c r="A10" s="23">
        <v>6</v>
      </c>
      <c r="B10" s="24"/>
      <c r="C10" s="95" t="s">
        <v>176</v>
      </c>
      <c r="D10" s="95" t="s">
        <v>502</v>
      </c>
      <c r="E10" s="43" t="s">
        <v>321</v>
      </c>
      <c r="F10" s="45" t="s">
        <v>503</v>
      </c>
      <c r="G10" s="46"/>
      <c r="H10" s="43"/>
      <c r="I10" s="46"/>
      <c r="J10" s="43">
        <v>2</v>
      </c>
      <c r="K10" s="43" t="s">
        <v>323</v>
      </c>
      <c r="L10" s="43" t="s">
        <v>386</v>
      </c>
      <c r="M10" s="96" t="s">
        <v>325</v>
      </c>
      <c r="N10" s="33"/>
      <c r="O10" s="33"/>
      <c r="P10" s="33"/>
      <c r="Q10" s="29"/>
      <c r="R10" s="97"/>
    </row>
    <row r="11" s="3" customFormat="1" ht="19.95" customHeight="1" spans="1:18">
      <c r="A11" s="23">
        <v>7</v>
      </c>
      <c r="B11" s="24"/>
      <c r="C11" s="25" t="s">
        <v>177</v>
      </c>
      <c r="D11" s="25" t="s">
        <v>504</v>
      </c>
      <c r="E11" s="24" t="s">
        <v>321</v>
      </c>
      <c r="F11" s="26" t="s">
        <v>505</v>
      </c>
      <c r="G11" s="27"/>
      <c r="H11" s="24"/>
      <c r="I11" s="27"/>
      <c r="J11" s="24">
        <v>1</v>
      </c>
      <c r="K11" s="24" t="s">
        <v>323</v>
      </c>
      <c r="L11" s="24" t="s">
        <v>386</v>
      </c>
      <c r="M11" s="28" t="s">
        <v>325</v>
      </c>
      <c r="N11" s="33"/>
      <c r="O11" s="33"/>
      <c r="P11" s="33"/>
      <c r="Q11" s="29"/>
      <c r="R11" s="97"/>
    </row>
    <row r="12" s="3" customFormat="1" ht="19.95" customHeight="1" spans="1:18">
      <c r="A12" s="23">
        <v>8</v>
      </c>
      <c r="B12" s="24"/>
      <c r="C12" s="25" t="s">
        <v>178</v>
      </c>
      <c r="D12" s="25" t="s">
        <v>506</v>
      </c>
      <c r="E12" s="24" t="s">
        <v>321</v>
      </c>
      <c r="F12" s="26" t="s">
        <v>507</v>
      </c>
      <c r="G12" s="27"/>
      <c r="H12" s="24"/>
      <c r="I12" s="27"/>
      <c r="J12" s="24">
        <v>1</v>
      </c>
      <c r="K12" s="24" t="s">
        <v>323</v>
      </c>
      <c r="L12" s="24" t="s">
        <v>386</v>
      </c>
      <c r="M12" s="28" t="s">
        <v>325</v>
      </c>
      <c r="N12" s="33"/>
      <c r="O12" s="33"/>
      <c r="P12" s="33"/>
      <c r="Q12" s="29"/>
      <c r="R12" s="97"/>
    </row>
    <row r="13" s="3" customFormat="1" ht="19.95" customHeight="1" spans="1:18">
      <c r="A13" s="23">
        <v>9</v>
      </c>
      <c r="B13" s="24"/>
      <c r="C13" s="25" t="s">
        <v>179</v>
      </c>
      <c r="D13" s="25" t="s">
        <v>508</v>
      </c>
      <c r="E13" s="24" t="s">
        <v>321</v>
      </c>
      <c r="F13" s="26" t="s">
        <v>509</v>
      </c>
      <c r="G13" s="27"/>
      <c r="H13" s="24"/>
      <c r="I13" s="27"/>
      <c r="J13" s="24">
        <v>2</v>
      </c>
      <c r="K13" s="24" t="s">
        <v>323</v>
      </c>
      <c r="L13" s="24" t="s">
        <v>386</v>
      </c>
      <c r="M13" s="28" t="s">
        <v>325</v>
      </c>
      <c r="N13" s="33"/>
      <c r="O13" s="33"/>
      <c r="P13" s="33"/>
      <c r="Q13" s="29"/>
      <c r="R13" s="97"/>
    </row>
    <row r="14" s="3" customFormat="1" ht="19.95" customHeight="1" spans="1:18">
      <c r="A14" s="23">
        <v>10</v>
      </c>
      <c r="B14" s="24"/>
      <c r="C14" s="25" t="s">
        <v>180</v>
      </c>
      <c r="D14" s="25" t="s">
        <v>510</v>
      </c>
      <c r="E14" s="24" t="s">
        <v>321</v>
      </c>
      <c r="F14" s="26" t="s">
        <v>511</v>
      </c>
      <c r="G14" s="27"/>
      <c r="H14" s="24"/>
      <c r="I14" s="27"/>
      <c r="J14" s="24">
        <v>2</v>
      </c>
      <c r="K14" s="24" t="s">
        <v>323</v>
      </c>
      <c r="L14" s="24" t="s">
        <v>386</v>
      </c>
      <c r="M14" s="28" t="s">
        <v>325</v>
      </c>
      <c r="N14" s="33"/>
      <c r="O14" s="33"/>
      <c r="P14" s="33"/>
      <c r="Q14" s="29"/>
      <c r="R14" s="97"/>
    </row>
    <row r="15" s="3" customFormat="1" ht="19.95" customHeight="1" spans="1:18">
      <c r="A15" s="23">
        <v>11</v>
      </c>
      <c r="B15" s="24"/>
      <c r="C15" s="95" t="s">
        <v>181</v>
      </c>
      <c r="D15" s="95" t="s">
        <v>512</v>
      </c>
      <c r="E15" s="43" t="s">
        <v>321</v>
      </c>
      <c r="F15" s="45" t="s">
        <v>513</v>
      </c>
      <c r="G15" s="46"/>
      <c r="H15" s="43"/>
      <c r="I15" s="46"/>
      <c r="J15" s="43">
        <v>1</v>
      </c>
      <c r="K15" s="43" t="s">
        <v>323</v>
      </c>
      <c r="L15" s="43" t="s">
        <v>386</v>
      </c>
      <c r="M15" s="96" t="s">
        <v>325</v>
      </c>
      <c r="N15" s="33"/>
      <c r="O15" s="33"/>
      <c r="P15" s="33"/>
      <c r="Q15" s="29"/>
      <c r="R15" s="97"/>
    </row>
    <row r="16" s="3" customFormat="1" ht="19.95" customHeight="1" spans="1:18">
      <c r="A16" s="23">
        <v>12</v>
      </c>
      <c r="B16" s="24"/>
      <c r="C16" s="25" t="s">
        <v>182</v>
      </c>
      <c r="D16" s="25" t="s">
        <v>514</v>
      </c>
      <c r="E16" s="24" t="s">
        <v>321</v>
      </c>
      <c r="F16" s="26" t="s">
        <v>515</v>
      </c>
      <c r="G16" s="27"/>
      <c r="H16" s="24"/>
      <c r="I16" s="27"/>
      <c r="J16" s="24">
        <v>3</v>
      </c>
      <c r="K16" s="24" t="s">
        <v>323</v>
      </c>
      <c r="L16" s="24" t="s">
        <v>386</v>
      </c>
      <c r="M16" s="28" t="s">
        <v>325</v>
      </c>
      <c r="N16" s="33"/>
      <c r="O16" s="33"/>
      <c r="P16" s="33"/>
      <c r="Q16" s="29"/>
      <c r="R16" s="97"/>
    </row>
    <row r="17" s="3" customFormat="1" ht="19.95" customHeight="1" spans="1:18">
      <c r="A17" s="23">
        <v>13</v>
      </c>
      <c r="B17" s="24"/>
      <c r="C17" s="25" t="s">
        <v>183</v>
      </c>
      <c r="D17" s="25" t="s">
        <v>516</v>
      </c>
      <c r="E17" s="24" t="s">
        <v>321</v>
      </c>
      <c r="F17" s="26" t="s">
        <v>517</v>
      </c>
      <c r="G17" s="27"/>
      <c r="H17" s="24"/>
      <c r="I17" s="27"/>
      <c r="J17" s="24">
        <v>3</v>
      </c>
      <c r="K17" s="24" t="s">
        <v>323</v>
      </c>
      <c r="L17" s="24" t="s">
        <v>386</v>
      </c>
      <c r="M17" s="28" t="s">
        <v>325</v>
      </c>
      <c r="N17" s="33"/>
      <c r="O17" s="33"/>
      <c r="P17" s="33"/>
      <c r="Q17" s="29"/>
      <c r="R17" s="97"/>
    </row>
    <row r="18" s="3" customFormat="1" ht="19.95" customHeight="1" spans="1:18">
      <c r="A18" s="23">
        <v>14</v>
      </c>
      <c r="B18" s="24"/>
      <c r="C18" s="25" t="s">
        <v>184</v>
      </c>
      <c r="D18" s="25" t="s">
        <v>518</v>
      </c>
      <c r="E18" s="24" t="s">
        <v>321</v>
      </c>
      <c r="F18" s="26" t="s">
        <v>519</v>
      </c>
      <c r="G18" s="27"/>
      <c r="H18" s="24"/>
      <c r="I18" s="27"/>
      <c r="J18" s="24">
        <v>1</v>
      </c>
      <c r="K18" s="24" t="s">
        <v>323</v>
      </c>
      <c r="L18" s="24" t="s">
        <v>386</v>
      </c>
      <c r="M18" s="28" t="s">
        <v>325</v>
      </c>
      <c r="N18" s="33"/>
      <c r="O18" s="33"/>
      <c r="P18" s="33"/>
      <c r="Q18" s="29"/>
      <c r="R18" s="97"/>
    </row>
    <row r="19" s="3" customFormat="1" ht="19.95" customHeight="1" spans="1:18">
      <c r="A19" s="23">
        <v>15</v>
      </c>
      <c r="B19" s="24"/>
      <c r="C19" s="25" t="s">
        <v>185</v>
      </c>
      <c r="D19" s="25" t="s">
        <v>520</v>
      </c>
      <c r="E19" s="24" t="s">
        <v>321</v>
      </c>
      <c r="F19" s="26" t="s">
        <v>521</v>
      </c>
      <c r="G19" s="27"/>
      <c r="H19" s="24"/>
      <c r="I19" s="27"/>
      <c r="J19" s="24">
        <v>1</v>
      </c>
      <c r="K19" s="24" t="s">
        <v>323</v>
      </c>
      <c r="L19" s="24" t="s">
        <v>386</v>
      </c>
      <c r="M19" s="28" t="s">
        <v>325</v>
      </c>
      <c r="N19" s="33"/>
      <c r="O19" s="33"/>
      <c r="P19" s="33"/>
      <c r="Q19" s="29"/>
      <c r="R19" s="97"/>
    </row>
    <row r="20" s="3" customFormat="1" ht="19.95" customHeight="1" spans="1:18">
      <c r="A20" s="23">
        <v>16</v>
      </c>
      <c r="B20" s="24"/>
      <c r="C20" s="25" t="s">
        <v>186</v>
      </c>
      <c r="D20" s="25" t="s">
        <v>522</v>
      </c>
      <c r="E20" s="24" t="s">
        <v>321</v>
      </c>
      <c r="F20" s="26" t="s">
        <v>523</v>
      </c>
      <c r="G20" s="27"/>
      <c r="H20" s="24"/>
      <c r="I20" s="27"/>
      <c r="J20" s="24">
        <v>1</v>
      </c>
      <c r="K20" s="24" t="s">
        <v>323</v>
      </c>
      <c r="L20" s="24" t="s">
        <v>386</v>
      </c>
      <c r="M20" s="28" t="s">
        <v>325</v>
      </c>
      <c r="N20" s="33"/>
      <c r="O20" s="33"/>
      <c r="P20" s="33"/>
      <c r="Q20" s="29"/>
      <c r="R20" s="97"/>
    </row>
    <row r="21" s="3" customFormat="1" ht="19.95" customHeight="1" spans="1:18">
      <c r="A21" s="23">
        <v>17</v>
      </c>
      <c r="B21" s="24"/>
      <c r="C21" s="25" t="s">
        <v>187</v>
      </c>
      <c r="D21" s="25" t="s">
        <v>524</v>
      </c>
      <c r="E21" s="24" t="s">
        <v>321</v>
      </c>
      <c r="F21" s="26" t="s">
        <v>525</v>
      </c>
      <c r="G21" s="27"/>
      <c r="H21" s="24"/>
      <c r="I21" s="27"/>
      <c r="J21" s="24">
        <v>6</v>
      </c>
      <c r="K21" s="24" t="s">
        <v>323</v>
      </c>
      <c r="L21" s="24" t="s">
        <v>386</v>
      </c>
      <c r="M21" s="28" t="s">
        <v>325</v>
      </c>
      <c r="N21" s="33"/>
      <c r="O21" s="33"/>
      <c r="P21" s="33"/>
      <c r="Q21" s="29"/>
      <c r="R21" s="97"/>
    </row>
    <row r="22" s="3" customFormat="1" ht="19.95" customHeight="1" spans="1:18">
      <c r="A22" s="23">
        <v>18</v>
      </c>
      <c r="B22" s="24"/>
      <c r="C22" s="25" t="s">
        <v>188</v>
      </c>
      <c r="D22" s="25" t="s">
        <v>526</v>
      </c>
      <c r="E22" s="24" t="s">
        <v>321</v>
      </c>
      <c r="F22" s="26" t="s">
        <v>527</v>
      </c>
      <c r="G22" s="27"/>
      <c r="H22" s="24"/>
      <c r="I22" s="27"/>
      <c r="J22" s="24">
        <v>4</v>
      </c>
      <c r="K22" s="24" t="s">
        <v>323</v>
      </c>
      <c r="L22" s="24" t="s">
        <v>386</v>
      </c>
      <c r="M22" s="28" t="s">
        <v>325</v>
      </c>
      <c r="N22" s="33"/>
      <c r="O22" s="33"/>
      <c r="P22" s="33"/>
      <c r="Q22" s="29"/>
      <c r="R22" s="97"/>
    </row>
    <row r="23" s="3" customFormat="1" ht="19.95" customHeight="1" spans="1:18">
      <c r="A23" s="23">
        <v>19</v>
      </c>
      <c r="B23" s="24" t="s">
        <v>528</v>
      </c>
      <c r="C23" s="25" t="s">
        <v>189</v>
      </c>
      <c r="D23" s="25" t="s">
        <v>529</v>
      </c>
      <c r="E23" s="24" t="s">
        <v>321</v>
      </c>
      <c r="F23" s="26" t="s">
        <v>530</v>
      </c>
      <c r="G23" s="27"/>
      <c r="H23" s="24"/>
      <c r="I23" s="27"/>
      <c r="J23" s="24">
        <v>1</v>
      </c>
      <c r="K23" s="24" t="s">
        <v>323</v>
      </c>
      <c r="L23" s="24" t="s">
        <v>386</v>
      </c>
      <c r="M23" s="28" t="s">
        <v>325</v>
      </c>
      <c r="N23" s="33"/>
      <c r="O23" s="33"/>
      <c r="P23" s="33"/>
      <c r="Q23" s="29"/>
      <c r="R23" s="97"/>
    </row>
    <row r="24" s="3" customFormat="1" ht="19.95" customHeight="1" spans="1:18">
      <c r="A24" s="23">
        <v>20</v>
      </c>
      <c r="B24" s="24"/>
      <c r="C24" s="25" t="s">
        <v>190</v>
      </c>
      <c r="D24" s="25" t="s">
        <v>531</v>
      </c>
      <c r="E24" s="24" t="s">
        <v>321</v>
      </c>
      <c r="F24" s="26" t="s">
        <v>532</v>
      </c>
      <c r="G24" s="27"/>
      <c r="H24" s="24"/>
      <c r="I24" s="27"/>
      <c r="J24" s="24">
        <v>8</v>
      </c>
      <c r="K24" s="24" t="s">
        <v>323</v>
      </c>
      <c r="L24" s="24" t="s">
        <v>386</v>
      </c>
      <c r="M24" s="28" t="s">
        <v>325</v>
      </c>
      <c r="N24" s="29"/>
      <c r="O24" s="29"/>
      <c r="P24" s="29"/>
      <c r="Q24" s="29"/>
      <c r="R24" s="97"/>
    </row>
    <row r="25" s="3" customFormat="1" ht="19.95" customHeight="1" spans="1:18">
      <c r="A25" s="23">
        <v>21</v>
      </c>
      <c r="B25" s="24"/>
      <c r="C25" s="25" t="s">
        <v>191</v>
      </c>
      <c r="D25" s="25" t="s">
        <v>533</v>
      </c>
      <c r="E25" s="24" t="s">
        <v>321</v>
      </c>
      <c r="F25" s="26" t="s">
        <v>534</v>
      </c>
      <c r="G25" s="27"/>
      <c r="H25" s="24"/>
      <c r="I25" s="27"/>
      <c r="J25" s="24">
        <v>8</v>
      </c>
      <c r="K25" s="24" t="s">
        <v>323</v>
      </c>
      <c r="L25" s="24" t="s">
        <v>386</v>
      </c>
      <c r="M25" s="28" t="s">
        <v>325</v>
      </c>
      <c r="N25" s="29"/>
      <c r="O25" s="29"/>
      <c r="P25" s="29"/>
      <c r="Q25" s="29"/>
      <c r="R25" s="97"/>
    </row>
    <row r="26" s="3" customFormat="1" ht="19.95" customHeight="1" spans="1:18">
      <c r="A26" s="23">
        <v>22</v>
      </c>
      <c r="B26" s="24" t="s">
        <v>535</v>
      </c>
      <c r="C26" s="25" t="s">
        <v>192</v>
      </c>
      <c r="D26" s="25" t="s">
        <v>536</v>
      </c>
      <c r="E26" s="24" t="s">
        <v>321</v>
      </c>
      <c r="F26" s="26" t="s">
        <v>537</v>
      </c>
      <c r="G26" s="27"/>
      <c r="H26" s="24"/>
      <c r="I26" s="27"/>
      <c r="J26" s="24">
        <v>1</v>
      </c>
      <c r="K26" s="24" t="s">
        <v>323</v>
      </c>
      <c r="L26" s="24" t="s">
        <v>386</v>
      </c>
      <c r="M26" s="28" t="s">
        <v>325</v>
      </c>
      <c r="N26" s="29"/>
      <c r="O26" s="29"/>
      <c r="P26" s="29"/>
      <c r="Q26" s="29"/>
      <c r="R26" s="97"/>
    </row>
    <row r="27" s="3" customFormat="1" ht="19.95" customHeight="1" spans="1:18">
      <c r="A27" s="23">
        <v>23</v>
      </c>
      <c r="B27" s="24"/>
      <c r="C27" s="25" t="s">
        <v>190</v>
      </c>
      <c r="D27" s="25" t="s">
        <v>531</v>
      </c>
      <c r="E27" s="24" t="s">
        <v>321</v>
      </c>
      <c r="F27" s="26" t="s">
        <v>532</v>
      </c>
      <c r="G27" s="27"/>
      <c r="H27" s="24"/>
      <c r="I27" s="27"/>
      <c r="J27" s="24">
        <v>5</v>
      </c>
      <c r="K27" s="24" t="s">
        <v>323</v>
      </c>
      <c r="L27" s="24" t="s">
        <v>386</v>
      </c>
      <c r="M27" s="28" t="s">
        <v>325</v>
      </c>
      <c r="N27" s="29"/>
      <c r="O27" s="29"/>
      <c r="P27" s="29"/>
      <c r="Q27" s="29"/>
      <c r="R27" s="97"/>
    </row>
    <row r="28" s="3" customFormat="1" ht="19.95" customHeight="1" spans="1:18">
      <c r="A28" s="23">
        <v>24</v>
      </c>
      <c r="B28" s="24"/>
      <c r="C28" s="25" t="s">
        <v>191</v>
      </c>
      <c r="D28" s="25" t="s">
        <v>533</v>
      </c>
      <c r="E28" s="24" t="s">
        <v>321</v>
      </c>
      <c r="F28" s="26" t="s">
        <v>534</v>
      </c>
      <c r="G28" s="27"/>
      <c r="H28" s="24"/>
      <c r="I28" s="27"/>
      <c r="J28" s="24">
        <v>5</v>
      </c>
      <c r="K28" s="24" t="s">
        <v>323</v>
      </c>
      <c r="L28" s="24" t="s">
        <v>386</v>
      </c>
      <c r="M28" s="28" t="s">
        <v>325</v>
      </c>
      <c r="N28" s="29"/>
      <c r="O28" s="29"/>
      <c r="P28" s="29"/>
      <c r="Q28" s="29"/>
      <c r="R28" s="97"/>
    </row>
    <row r="29" s="3" customFormat="1" ht="19.95" customHeight="1" spans="1:18">
      <c r="A29" s="23">
        <v>25</v>
      </c>
      <c r="B29" s="24"/>
      <c r="C29" s="25" t="s">
        <v>193</v>
      </c>
      <c r="D29" s="25" t="s">
        <v>539</v>
      </c>
      <c r="E29" s="24" t="s">
        <v>321</v>
      </c>
      <c r="F29" s="26" t="s">
        <v>540</v>
      </c>
      <c r="G29" s="27"/>
      <c r="H29" s="24"/>
      <c r="I29" s="27"/>
      <c r="J29" s="24">
        <v>1</v>
      </c>
      <c r="K29" s="24" t="s">
        <v>323</v>
      </c>
      <c r="L29" s="24" t="s">
        <v>386</v>
      </c>
      <c r="M29" s="28" t="s">
        <v>325</v>
      </c>
      <c r="N29" s="29"/>
      <c r="O29" s="29"/>
      <c r="P29" s="29"/>
      <c r="Q29" s="29"/>
      <c r="R29" s="97"/>
    </row>
    <row r="30" s="3" customFormat="1" ht="19.95" customHeight="1" spans="1:18">
      <c r="A30" s="23">
        <v>26</v>
      </c>
      <c r="B30" s="24" t="s">
        <v>541</v>
      </c>
      <c r="C30" s="25" t="s">
        <v>194</v>
      </c>
      <c r="D30" s="25" t="s">
        <v>542</v>
      </c>
      <c r="E30" s="24" t="s">
        <v>321</v>
      </c>
      <c r="F30" s="26" t="s">
        <v>543</v>
      </c>
      <c r="G30" s="27"/>
      <c r="H30" s="24"/>
      <c r="I30" s="27"/>
      <c r="J30" s="24">
        <v>1</v>
      </c>
      <c r="K30" s="24" t="s">
        <v>323</v>
      </c>
      <c r="L30" s="24" t="s">
        <v>386</v>
      </c>
      <c r="M30" s="28" t="s">
        <v>325</v>
      </c>
      <c r="N30" s="29"/>
      <c r="O30" s="29"/>
      <c r="P30" s="29"/>
      <c r="Q30" s="29"/>
      <c r="R30" s="97"/>
    </row>
    <row r="31" s="3" customFormat="1" ht="19.95" customHeight="1" spans="1:18">
      <c r="A31" s="23">
        <v>27</v>
      </c>
      <c r="B31" s="24"/>
      <c r="C31" s="25" t="s">
        <v>195</v>
      </c>
      <c r="D31" s="25" t="s">
        <v>548</v>
      </c>
      <c r="E31" s="24" t="s">
        <v>321</v>
      </c>
      <c r="F31" s="26" t="s">
        <v>549</v>
      </c>
      <c r="G31" s="27"/>
      <c r="H31" s="24"/>
      <c r="I31" s="27"/>
      <c r="J31" s="24">
        <v>4</v>
      </c>
      <c r="K31" s="24" t="s">
        <v>323</v>
      </c>
      <c r="L31" s="24" t="s">
        <v>386</v>
      </c>
      <c r="M31" s="28" t="s">
        <v>325</v>
      </c>
      <c r="N31" s="29"/>
      <c r="O31" s="29"/>
      <c r="P31" s="29"/>
      <c r="Q31" s="29"/>
      <c r="R31" s="97"/>
    </row>
    <row r="32" s="3" customFormat="1" ht="19.95" customHeight="1" spans="1:18">
      <c r="A32" s="23">
        <v>28</v>
      </c>
      <c r="B32" s="24"/>
      <c r="C32" s="25" t="s">
        <v>191</v>
      </c>
      <c r="D32" s="25" t="s">
        <v>533</v>
      </c>
      <c r="E32" s="24" t="s">
        <v>321</v>
      </c>
      <c r="F32" s="26" t="s">
        <v>534</v>
      </c>
      <c r="G32" s="27"/>
      <c r="H32" s="24"/>
      <c r="I32" s="27"/>
      <c r="J32" s="24">
        <v>4</v>
      </c>
      <c r="K32" s="24" t="s">
        <v>323</v>
      </c>
      <c r="L32" s="24" t="s">
        <v>386</v>
      </c>
      <c r="M32" s="28" t="s">
        <v>325</v>
      </c>
      <c r="N32" s="29"/>
      <c r="O32" s="29"/>
      <c r="P32" s="29"/>
      <c r="Q32" s="29"/>
      <c r="R32" s="97"/>
    </row>
    <row r="33" s="3" customFormat="1" ht="19.95" customHeight="1" spans="1:18">
      <c r="A33" s="23">
        <v>29</v>
      </c>
      <c r="B33" s="33" t="s">
        <v>553</v>
      </c>
      <c r="C33" s="34" t="s">
        <v>196</v>
      </c>
      <c r="D33" s="26" t="s">
        <v>554</v>
      </c>
      <c r="E33" s="14" t="s">
        <v>321</v>
      </c>
      <c r="F33" s="14" t="s">
        <v>555</v>
      </c>
      <c r="G33" s="14"/>
      <c r="H33" s="14"/>
      <c r="I33" s="14"/>
      <c r="J33" s="33">
        <v>1</v>
      </c>
      <c r="K33" s="26" t="s">
        <v>323</v>
      </c>
      <c r="L33" s="14" t="s">
        <v>556</v>
      </c>
      <c r="M33" s="26" t="s">
        <v>325</v>
      </c>
      <c r="N33" s="29"/>
      <c r="O33" s="29"/>
      <c r="P33" s="29"/>
      <c r="Q33" s="29"/>
      <c r="R33" s="97"/>
    </row>
    <row r="34" s="3" customFormat="1" ht="19.95" customHeight="1" spans="1:18">
      <c r="A34" s="23">
        <v>30</v>
      </c>
      <c r="B34" s="33"/>
      <c r="C34" s="26" t="s">
        <v>197</v>
      </c>
      <c r="D34" s="26" t="s">
        <v>557</v>
      </c>
      <c r="E34" s="14" t="s">
        <v>321</v>
      </c>
      <c r="F34" s="26" t="s">
        <v>558</v>
      </c>
      <c r="G34" s="14"/>
      <c r="H34" s="14"/>
      <c r="I34" s="14"/>
      <c r="J34" s="33">
        <v>15</v>
      </c>
      <c r="K34" s="26" t="s">
        <v>323</v>
      </c>
      <c r="L34" s="14" t="s">
        <v>556</v>
      </c>
      <c r="M34" s="28" t="s">
        <v>325</v>
      </c>
      <c r="N34" s="29"/>
      <c r="O34" s="29"/>
      <c r="P34" s="29"/>
      <c r="Q34" s="29"/>
      <c r="R34" s="97"/>
    </row>
    <row r="35" s="3" customFormat="1" ht="19.95" customHeight="1" spans="1:18">
      <c r="A35" s="23">
        <v>31</v>
      </c>
      <c r="B35" s="33"/>
      <c r="C35" s="26" t="s">
        <v>198</v>
      </c>
      <c r="D35" s="26" t="s">
        <v>559</v>
      </c>
      <c r="E35" s="14" t="s">
        <v>321</v>
      </c>
      <c r="F35" s="26" t="s">
        <v>560</v>
      </c>
      <c r="G35" s="14"/>
      <c r="H35" s="14"/>
      <c r="I35" s="14"/>
      <c r="J35" s="33">
        <v>1</v>
      </c>
      <c r="K35" s="26" t="s">
        <v>323</v>
      </c>
      <c r="L35" s="14" t="s">
        <v>556</v>
      </c>
      <c r="M35" s="28" t="s">
        <v>325</v>
      </c>
      <c r="N35" s="29"/>
      <c r="O35" s="29"/>
      <c r="P35" s="29"/>
      <c r="Q35" s="29"/>
      <c r="R35" s="97"/>
    </row>
    <row r="36" s="3" customFormat="1" ht="19.95" customHeight="1" spans="1:18">
      <c r="A36" s="23">
        <v>32</v>
      </c>
      <c r="B36" s="33"/>
      <c r="C36" s="26" t="s">
        <v>199</v>
      </c>
      <c r="D36" s="26" t="s">
        <v>561</v>
      </c>
      <c r="E36" s="14" t="s">
        <v>321</v>
      </c>
      <c r="F36" s="26" t="s">
        <v>562</v>
      </c>
      <c r="G36" s="14"/>
      <c r="H36" s="14"/>
      <c r="I36" s="14"/>
      <c r="J36" s="33">
        <v>15</v>
      </c>
      <c r="K36" s="26" t="s">
        <v>323</v>
      </c>
      <c r="L36" s="14" t="s">
        <v>556</v>
      </c>
      <c r="M36" s="28" t="s">
        <v>325</v>
      </c>
      <c r="N36" s="29"/>
      <c r="O36" s="29"/>
      <c r="P36" s="29"/>
      <c r="Q36" s="29"/>
      <c r="R36" s="97"/>
    </row>
    <row r="37" s="3" customFormat="1" ht="19.95" customHeight="1" spans="1:18">
      <c r="A37" s="23">
        <v>33</v>
      </c>
      <c r="B37" s="33"/>
      <c r="C37" s="26" t="s">
        <v>200</v>
      </c>
      <c r="D37" s="26" t="s">
        <v>686</v>
      </c>
      <c r="E37" s="14" t="s">
        <v>321</v>
      </c>
      <c r="F37" s="26" t="s">
        <v>564</v>
      </c>
      <c r="G37" s="14"/>
      <c r="H37" s="14"/>
      <c r="I37" s="14"/>
      <c r="J37" s="33">
        <v>1</v>
      </c>
      <c r="K37" s="26" t="s">
        <v>323</v>
      </c>
      <c r="L37" s="14" t="s">
        <v>556</v>
      </c>
      <c r="M37" s="28" t="s">
        <v>325</v>
      </c>
      <c r="N37" s="29"/>
      <c r="O37" s="29"/>
      <c r="P37" s="29"/>
      <c r="Q37" s="29"/>
      <c r="R37" s="97"/>
    </row>
    <row r="38" s="3" customFormat="1" ht="19.95" customHeight="1" spans="1:18">
      <c r="A38" s="23">
        <v>34</v>
      </c>
      <c r="B38" s="33"/>
      <c r="C38" s="26" t="s">
        <v>201</v>
      </c>
      <c r="D38" s="24" t="s">
        <v>687</v>
      </c>
      <c r="E38" s="14" t="s">
        <v>321</v>
      </c>
      <c r="F38" s="26" t="s">
        <v>566</v>
      </c>
      <c r="G38" s="14"/>
      <c r="H38" s="14"/>
      <c r="I38" s="14"/>
      <c r="J38" s="33">
        <v>3</v>
      </c>
      <c r="K38" s="26" t="s">
        <v>323</v>
      </c>
      <c r="L38" s="14" t="s">
        <v>556</v>
      </c>
      <c r="M38" s="28" t="s">
        <v>325</v>
      </c>
      <c r="N38" s="29"/>
      <c r="O38" s="29"/>
      <c r="P38" s="29"/>
      <c r="Q38" s="29"/>
      <c r="R38" s="97"/>
    </row>
    <row r="39" s="3" customFormat="1" ht="19.95" customHeight="1" spans="1:18">
      <c r="A39" s="23">
        <v>35</v>
      </c>
      <c r="B39" s="33"/>
      <c r="C39" s="24" t="s">
        <v>202</v>
      </c>
      <c r="D39" s="24" t="s">
        <v>567</v>
      </c>
      <c r="E39" s="24" t="s">
        <v>321</v>
      </c>
      <c r="F39" s="24" t="s">
        <v>568</v>
      </c>
      <c r="G39" s="24"/>
      <c r="H39" s="24"/>
      <c r="I39" s="24"/>
      <c r="J39" s="24">
        <v>3</v>
      </c>
      <c r="K39" s="24" t="s">
        <v>323</v>
      </c>
      <c r="L39" s="24" t="s">
        <v>386</v>
      </c>
      <c r="M39" s="28" t="s">
        <v>325</v>
      </c>
      <c r="N39" s="29"/>
      <c r="O39" s="29"/>
      <c r="P39" s="29"/>
      <c r="Q39" s="29"/>
      <c r="R39" s="97"/>
    </row>
    <row r="40" s="3" customFormat="1" ht="19.95" customHeight="1" spans="1:18">
      <c r="A40" s="23">
        <v>36</v>
      </c>
      <c r="B40" s="33"/>
      <c r="C40" s="34" t="s">
        <v>203</v>
      </c>
      <c r="D40" s="26" t="s">
        <v>569</v>
      </c>
      <c r="E40" s="14" t="s">
        <v>321</v>
      </c>
      <c r="F40" s="14" t="s">
        <v>570</v>
      </c>
      <c r="G40" s="14"/>
      <c r="H40" s="14"/>
      <c r="I40" s="14"/>
      <c r="J40" s="29">
        <v>1</v>
      </c>
      <c r="K40" s="26" t="s">
        <v>323</v>
      </c>
      <c r="L40" s="14" t="s">
        <v>571</v>
      </c>
      <c r="M40" s="32" t="s">
        <v>325</v>
      </c>
      <c r="N40" s="29"/>
      <c r="O40" s="29"/>
      <c r="P40" s="29"/>
      <c r="Q40" s="29"/>
      <c r="R40" s="97"/>
    </row>
    <row r="41" s="3" customFormat="1" spans="1:18">
      <c r="A41" s="23">
        <v>37</v>
      </c>
      <c r="B41" s="39" t="s">
        <v>600</v>
      </c>
      <c r="C41" s="34" t="s">
        <v>259</v>
      </c>
      <c r="D41" s="34" t="s">
        <v>598</v>
      </c>
      <c r="E41" s="14" t="s">
        <v>321</v>
      </c>
      <c r="F41" s="26" t="s">
        <v>599</v>
      </c>
      <c r="G41" s="26"/>
      <c r="H41" s="26"/>
      <c r="I41" s="26"/>
      <c r="J41" s="26">
        <v>1</v>
      </c>
      <c r="K41" s="26" t="s">
        <v>323</v>
      </c>
      <c r="L41" s="26" t="s">
        <v>324</v>
      </c>
      <c r="M41" s="26" t="s">
        <v>325</v>
      </c>
      <c r="N41" s="36"/>
      <c r="O41" s="36"/>
      <c r="P41" s="36"/>
      <c r="Q41" s="36"/>
      <c r="R41" s="97"/>
    </row>
    <row r="42" s="3" customFormat="1" spans="1:18">
      <c r="A42" s="23">
        <v>38</v>
      </c>
      <c r="B42" s="39"/>
      <c r="C42" s="34" t="s">
        <v>260</v>
      </c>
      <c r="D42" s="34" t="s">
        <v>576</v>
      </c>
      <c r="E42" s="14" t="s">
        <v>321</v>
      </c>
      <c r="F42" s="26" t="s">
        <v>601</v>
      </c>
      <c r="G42" s="26"/>
      <c r="H42" s="26"/>
      <c r="I42" s="26"/>
      <c r="J42" s="26">
        <v>2</v>
      </c>
      <c r="K42" s="26" t="s">
        <v>323</v>
      </c>
      <c r="L42" s="26" t="s">
        <v>324</v>
      </c>
      <c r="M42" s="26" t="s">
        <v>325</v>
      </c>
      <c r="N42" s="36"/>
      <c r="O42" s="36"/>
      <c r="P42" s="36"/>
      <c r="Q42" s="36"/>
      <c r="R42" s="97"/>
    </row>
    <row r="43" s="3" customFormat="1" spans="1:18">
      <c r="A43" s="23">
        <v>39</v>
      </c>
      <c r="B43" s="39"/>
      <c r="C43" s="34" t="s">
        <v>206</v>
      </c>
      <c r="D43" s="34" t="s">
        <v>578</v>
      </c>
      <c r="E43" s="14" t="s">
        <v>321</v>
      </c>
      <c r="F43" s="26" t="s">
        <v>579</v>
      </c>
      <c r="G43" s="26"/>
      <c r="H43" s="26"/>
      <c r="I43" s="26"/>
      <c r="J43" s="26">
        <v>2</v>
      </c>
      <c r="K43" s="26" t="s">
        <v>323</v>
      </c>
      <c r="L43" s="26" t="s">
        <v>324</v>
      </c>
      <c r="M43" s="26" t="s">
        <v>325</v>
      </c>
      <c r="N43" s="36"/>
      <c r="O43" s="36"/>
      <c r="P43" s="36"/>
      <c r="Q43" s="36"/>
      <c r="R43" s="97"/>
    </row>
    <row r="44" s="3" customFormat="1" spans="1:18">
      <c r="A44" s="23">
        <v>40</v>
      </c>
      <c r="B44" s="39"/>
      <c r="C44" s="26" t="s">
        <v>207</v>
      </c>
      <c r="D44" s="34" t="s">
        <v>580</v>
      </c>
      <c r="E44" s="14" t="s">
        <v>321</v>
      </c>
      <c r="F44" s="26" t="s">
        <v>581</v>
      </c>
      <c r="G44" s="26"/>
      <c r="H44" s="26"/>
      <c r="I44" s="26"/>
      <c r="J44" s="26">
        <v>2</v>
      </c>
      <c r="K44" s="26" t="s">
        <v>323</v>
      </c>
      <c r="L44" s="26" t="s">
        <v>324</v>
      </c>
      <c r="M44" s="26" t="s">
        <v>325</v>
      </c>
      <c r="N44" s="36"/>
      <c r="O44" s="36"/>
      <c r="P44" s="36"/>
      <c r="Q44" s="36"/>
      <c r="R44" s="97"/>
    </row>
    <row r="45" s="3" customFormat="1" spans="1:18">
      <c r="A45" s="23">
        <v>41</v>
      </c>
      <c r="B45" s="39"/>
      <c r="C45" s="26" t="s">
        <v>208</v>
      </c>
      <c r="D45" s="34" t="s">
        <v>582</v>
      </c>
      <c r="E45" s="14" t="s">
        <v>321</v>
      </c>
      <c r="F45" s="26" t="s">
        <v>583</v>
      </c>
      <c r="G45" s="26"/>
      <c r="H45" s="26"/>
      <c r="I45" s="26"/>
      <c r="J45" s="26">
        <v>2</v>
      </c>
      <c r="K45" s="26" t="s">
        <v>323</v>
      </c>
      <c r="L45" s="26" t="s">
        <v>324</v>
      </c>
      <c r="M45" s="26" t="s">
        <v>325</v>
      </c>
      <c r="N45" s="36"/>
      <c r="O45" s="36"/>
      <c r="P45" s="36"/>
      <c r="Q45" s="36"/>
      <c r="R45" s="97"/>
    </row>
    <row r="46" s="3" customFormat="1" spans="1:18">
      <c r="A46" s="23">
        <v>42</v>
      </c>
      <c r="B46" s="39"/>
      <c r="C46" s="26" t="s">
        <v>209</v>
      </c>
      <c r="D46" s="34" t="s">
        <v>584</v>
      </c>
      <c r="E46" s="14" t="s">
        <v>321</v>
      </c>
      <c r="F46" s="26" t="s">
        <v>585</v>
      </c>
      <c r="G46" s="26"/>
      <c r="H46" s="26"/>
      <c r="I46" s="26"/>
      <c r="J46" s="26">
        <v>2</v>
      </c>
      <c r="K46" s="26" t="s">
        <v>323</v>
      </c>
      <c r="L46" s="26" t="s">
        <v>324</v>
      </c>
      <c r="M46" s="26" t="s">
        <v>325</v>
      </c>
      <c r="N46" s="36"/>
      <c r="O46" s="36"/>
      <c r="P46" s="36"/>
      <c r="Q46" s="36"/>
      <c r="R46" s="97"/>
    </row>
    <row r="47" s="3" customFormat="1" ht="19.95" customHeight="1" spans="1:18">
      <c r="A47" s="23">
        <v>43</v>
      </c>
      <c r="B47" s="39" t="s">
        <v>586</v>
      </c>
      <c r="C47" s="26" t="s">
        <v>210</v>
      </c>
      <c r="D47" s="26" t="s">
        <v>587</v>
      </c>
      <c r="E47" s="14" t="s">
        <v>321</v>
      </c>
      <c r="F47" s="26" t="s">
        <v>588</v>
      </c>
      <c r="G47" s="26"/>
      <c r="H47" s="26"/>
      <c r="I47" s="26"/>
      <c r="J47" s="26">
        <v>1</v>
      </c>
      <c r="K47" s="26" t="s">
        <v>323</v>
      </c>
      <c r="L47" s="26" t="s">
        <v>324</v>
      </c>
      <c r="M47" s="26" t="s">
        <v>325</v>
      </c>
      <c r="N47" s="36"/>
      <c r="O47" s="36"/>
      <c r="P47" s="36"/>
      <c r="Q47" s="36"/>
      <c r="R47" s="97"/>
    </row>
    <row r="48" s="3" customFormat="1" ht="19.95" customHeight="1" spans="1:18">
      <c r="A48" s="23">
        <v>44</v>
      </c>
      <c r="B48" s="39"/>
      <c r="C48" s="26" t="s">
        <v>211</v>
      </c>
      <c r="D48" s="26" t="s">
        <v>589</v>
      </c>
      <c r="E48" s="14" t="s">
        <v>321</v>
      </c>
      <c r="F48" s="26" t="s">
        <v>590</v>
      </c>
      <c r="G48" s="26"/>
      <c r="H48" s="26"/>
      <c r="I48" s="26"/>
      <c r="J48" s="26">
        <v>2</v>
      </c>
      <c r="K48" s="26" t="s">
        <v>323</v>
      </c>
      <c r="L48" s="26" t="s">
        <v>324</v>
      </c>
      <c r="M48" s="26" t="s">
        <v>325</v>
      </c>
      <c r="N48" s="36"/>
      <c r="O48" s="36"/>
      <c r="P48" s="36"/>
      <c r="Q48" s="36"/>
      <c r="R48" s="97"/>
    </row>
    <row r="49" s="3" customFormat="1" ht="19.95" customHeight="1" spans="1:18">
      <c r="A49" s="23">
        <v>45</v>
      </c>
      <c r="B49" s="39"/>
      <c r="C49" s="26" t="s">
        <v>212</v>
      </c>
      <c r="D49" s="26" t="s">
        <v>591</v>
      </c>
      <c r="E49" s="14" t="s">
        <v>321</v>
      </c>
      <c r="F49" s="26" t="s">
        <v>592</v>
      </c>
      <c r="G49" s="26"/>
      <c r="H49" s="26"/>
      <c r="I49" s="26"/>
      <c r="J49" s="26">
        <v>1</v>
      </c>
      <c r="K49" s="26" t="s">
        <v>323</v>
      </c>
      <c r="L49" s="26" t="s">
        <v>324</v>
      </c>
      <c r="M49" s="26" t="s">
        <v>325</v>
      </c>
      <c r="N49" s="36"/>
      <c r="O49" s="36"/>
      <c r="P49" s="36"/>
      <c r="Q49" s="36"/>
      <c r="R49" s="97"/>
    </row>
    <row r="50" s="3" customFormat="1" ht="19.95" customHeight="1" spans="1:18">
      <c r="A50" s="23">
        <v>46</v>
      </c>
      <c r="B50" s="39"/>
      <c r="C50" s="26" t="s">
        <v>213</v>
      </c>
      <c r="D50" s="26" t="s">
        <v>593</v>
      </c>
      <c r="E50" s="14" t="s">
        <v>321</v>
      </c>
      <c r="F50" s="26" t="s">
        <v>594</v>
      </c>
      <c r="G50" s="26"/>
      <c r="H50" s="26"/>
      <c r="I50" s="26"/>
      <c r="J50" s="26">
        <v>1</v>
      </c>
      <c r="K50" s="26" t="s">
        <v>323</v>
      </c>
      <c r="L50" s="26" t="s">
        <v>324</v>
      </c>
      <c r="M50" s="26" t="s">
        <v>325</v>
      </c>
      <c r="N50" s="36"/>
      <c r="O50" s="36"/>
      <c r="P50" s="36"/>
      <c r="Q50" s="36"/>
      <c r="R50" s="97"/>
    </row>
    <row r="51" s="3" customFormat="1" ht="19.95" customHeight="1" spans="1:18">
      <c r="A51" s="23">
        <v>47</v>
      </c>
      <c r="B51" s="39"/>
      <c r="C51" s="26" t="s">
        <v>214</v>
      </c>
      <c r="D51" s="26" t="s">
        <v>595</v>
      </c>
      <c r="E51" s="14" t="s">
        <v>321</v>
      </c>
      <c r="F51" s="26" t="s">
        <v>596</v>
      </c>
      <c r="G51" s="26"/>
      <c r="H51" s="26"/>
      <c r="I51" s="26"/>
      <c r="J51" s="26">
        <v>1</v>
      </c>
      <c r="K51" s="26" t="s">
        <v>323</v>
      </c>
      <c r="L51" s="26" t="s">
        <v>324</v>
      </c>
      <c r="M51" s="26" t="s">
        <v>325</v>
      </c>
      <c r="N51" s="36"/>
      <c r="O51" s="36"/>
      <c r="P51" s="36"/>
      <c r="Q51" s="36"/>
      <c r="R51" s="97"/>
    </row>
    <row r="52" s="3" customFormat="1" spans="1:18">
      <c r="A52" s="23">
        <v>48</v>
      </c>
      <c r="B52" s="26" t="s">
        <v>606</v>
      </c>
      <c r="C52" s="25" t="s">
        <v>215</v>
      </c>
      <c r="D52" s="25" t="s">
        <v>606</v>
      </c>
      <c r="E52" s="40" t="s">
        <v>321</v>
      </c>
      <c r="F52" s="40" t="s">
        <v>607</v>
      </c>
      <c r="G52" s="41"/>
      <c r="H52" s="41"/>
      <c r="I52" s="41"/>
      <c r="J52" s="41">
        <v>1</v>
      </c>
      <c r="K52" s="41" t="s">
        <v>323</v>
      </c>
      <c r="L52" s="29" t="s">
        <v>608</v>
      </c>
      <c r="M52" s="42" t="s">
        <v>61</v>
      </c>
      <c r="N52" s="36"/>
      <c r="O52" s="36"/>
      <c r="P52" s="36"/>
      <c r="Q52" s="36"/>
      <c r="R52" s="97"/>
    </row>
    <row r="53" s="3" customFormat="1" spans="1:18">
      <c r="A53" s="23">
        <v>49</v>
      </c>
      <c r="B53" s="29" t="s">
        <v>609</v>
      </c>
      <c r="C53" s="25" t="s">
        <v>216</v>
      </c>
      <c r="D53" s="25" t="s">
        <v>609</v>
      </c>
      <c r="E53" s="40" t="s">
        <v>321</v>
      </c>
      <c r="F53" s="40" t="s">
        <v>610</v>
      </c>
      <c r="G53" s="29"/>
      <c r="H53" s="29"/>
      <c r="I53" s="29"/>
      <c r="J53" s="29">
        <v>1</v>
      </c>
      <c r="K53" s="41" t="s">
        <v>323</v>
      </c>
      <c r="L53" s="29" t="s">
        <v>608</v>
      </c>
      <c r="M53" s="42" t="s">
        <v>61</v>
      </c>
      <c r="N53" s="36"/>
      <c r="O53" s="36"/>
      <c r="P53" s="36"/>
      <c r="Q53" s="36"/>
      <c r="R53" s="97"/>
    </row>
    <row r="54" s="3" customFormat="1" spans="1:18">
      <c r="A54" s="23">
        <v>50</v>
      </c>
      <c r="B54" s="43" t="s">
        <v>688</v>
      </c>
      <c r="C54" s="43" t="s">
        <v>217</v>
      </c>
      <c r="D54" s="44" t="s">
        <v>689</v>
      </c>
      <c r="E54" s="43" t="s">
        <v>321</v>
      </c>
      <c r="F54" s="45" t="s">
        <v>690</v>
      </c>
      <c r="G54" s="46"/>
      <c r="H54" s="46"/>
      <c r="I54" s="46"/>
      <c r="J54" s="46">
        <v>2</v>
      </c>
      <c r="K54" s="43" t="s">
        <v>323</v>
      </c>
      <c r="L54" s="43" t="s">
        <v>620</v>
      </c>
      <c r="M54" s="47" t="s">
        <v>61</v>
      </c>
      <c r="N54" s="29"/>
      <c r="O54" s="29"/>
      <c r="P54" s="29"/>
      <c r="Q54" s="29"/>
      <c r="R54" s="97"/>
    </row>
    <row r="55" s="3" customFormat="1" spans="1:18">
      <c r="A55" s="23">
        <v>51</v>
      </c>
      <c r="B55" s="46" t="s">
        <v>691</v>
      </c>
      <c r="C55" s="43" t="s">
        <v>218</v>
      </c>
      <c r="D55" s="46" t="s">
        <v>692</v>
      </c>
      <c r="E55" s="43" t="s">
        <v>321</v>
      </c>
      <c r="F55" s="48" t="s">
        <v>693</v>
      </c>
      <c r="G55" s="43"/>
      <c r="H55" s="48"/>
      <c r="I55" s="46"/>
      <c r="J55" s="46">
        <v>1</v>
      </c>
      <c r="K55" s="45" t="s">
        <v>323</v>
      </c>
      <c r="L55" s="43" t="s">
        <v>694</v>
      </c>
      <c r="M55" s="47" t="s">
        <v>61</v>
      </c>
      <c r="N55" s="29"/>
      <c r="O55" s="29"/>
      <c r="P55" s="29"/>
      <c r="Q55" s="29"/>
      <c r="R55" s="97"/>
    </row>
    <row r="56" spans="1:18">
      <c r="A56" s="23">
        <v>52</v>
      </c>
      <c r="B56" s="29"/>
      <c r="C56" s="49" t="s">
        <v>219</v>
      </c>
      <c r="D56" s="27" t="s">
        <v>695</v>
      </c>
      <c r="E56" s="27" t="s">
        <v>321</v>
      </c>
      <c r="F56" s="26" t="s">
        <v>696</v>
      </c>
      <c r="G56" s="49"/>
      <c r="H56" s="46">
        <f>2271/1000</f>
        <v>2.271</v>
      </c>
      <c r="I56" s="49"/>
      <c r="J56" s="27">
        <v>2.4</v>
      </c>
      <c r="K56" s="27" t="s">
        <v>623</v>
      </c>
      <c r="L56" s="49" t="s">
        <v>650</v>
      </c>
      <c r="M56" s="42" t="s">
        <v>61</v>
      </c>
      <c r="N56" s="50"/>
      <c r="O56" s="50"/>
      <c r="P56" s="50"/>
      <c r="Q56" s="50"/>
    </row>
    <row r="57" spans="1:18">
      <c r="A57" s="23">
        <v>53</v>
      </c>
      <c r="B57" s="29"/>
      <c r="C57" s="49" t="s">
        <v>220</v>
      </c>
      <c r="D57" s="27" t="s">
        <v>697</v>
      </c>
      <c r="E57" s="27" t="s">
        <v>321</v>
      </c>
      <c r="F57" s="14" t="s">
        <v>698</v>
      </c>
      <c r="G57" s="49"/>
      <c r="H57" s="46">
        <f>2846/1000</f>
        <v>2.846</v>
      </c>
      <c r="I57" s="49"/>
      <c r="J57" s="27">
        <v>2.86</v>
      </c>
      <c r="K57" s="27" t="s">
        <v>623</v>
      </c>
      <c r="L57" s="49" t="s">
        <v>650</v>
      </c>
      <c r="M57" s="42" t="s">
        <v>61</v>
      </c>
      <c r="N57" s="50"/>
      <c r="O57" s="50"/>
      <c r="P57" s="50"/>
      <c r="Q57" s="50"/>
    </row>
    <row r="58" spans="1:18">
      <c r="A58" s="23">
        <v>54</v>
      </c>
      <c r="B58" s="29"/>
      <c r="C58" s="51" t="s">
        <v>221</v>
      </c>
      <c r="D58" s="52" t="s">
        <v>699</v>
      </c>
      <c r="E58" s="27" t="s">
        <v>321</v>
      </c>
      <c r="F58" s="14" t="s">
        <v>700</v>
      </c>
      <c r="G58" s="49"/>
      <c r="H58" s="46">
        <f>230/1000</f>
        <v>0.23</v>
      </c>
      <c r="I58" s="49"/>
      <c r="J58" s="27">
        <v>0.26</v>
      </c>
      <c r="K58" s="27" t="s">
        <v>623</v>
      </c>
      <c r="L58" s="49" t="s">
        <v>650</v>
      </c>
      <c r="M58" s="42" t="s">
        <v>61</v>
      </c>
      <c r="N58" s="50"/>
      <c r="O58" s="50"/>
      <c r="P58" s="50"/>
      <c r="Q58" s="50"/>
    </row>
    <row r="59" spans="1:18">
      <c r="A59" s="23">
        <v>55</v>
      </c>
      <c r="B59" s="53"/>
      <c r="C59" s="51" t="s">
        <v>222</v>
      </c>
      <c r="D59" s="52" t="s">
        <v>701</v>
      </c>
      <c r="E59" s="27" t="s">
        <v>321</v>
      </c>
      <c r="F59" s="14" t="s">
        <v>702</v>
      </c>
      <c r="G59" s="49"/>
      <c r="H59" s="46">
        <f>223/1000</f>
        <v>0.223</v>
      </c>
      <c r="I59" s="49"/>
      <c r="J59" s="27">
        <v>0.25</v>
      </c>
      <c r="K59" s="27" t="s">
        <v>623</v>
      </c>
      <c r="L59" s="49" t="s">
        <v>650</v>
      </c>
      <c r="M59" s="42" t="s">
        <v>61</v>
      </c>
      <c r="N59" s="50"/>
      <c r="O59" s="50"/>
      <c r="P59" s="50"/>
      <c r="Q59" s="50"/>
    </row>
    <row r="60" customFormat="1" spans="1:18">
      <c r="A60" s="23">
        <v>56</v>
      </c>
      <c r="B60" s="23"/>
      <c r="C60" s="14" t="s">
        <v>223</v>
      </c>
      <c r="D60" s="14" t="s">
        <v>703</v>
      </c>
      <c r="E60" s="14" t="s">
        <v>321</v>
      </c>
      <c r="F60" s="14" t="s">
        <v>704</v>
      </c>
      <c r="G60" s="27"/>
      <c r="H60" s="54">
        <v>8.2</v>
      </c>
      <c r="I60" s="27"/>
      <c r="J60" s="14">
        <v>0.56</v>
      </c>
      <c r="K60" s="14" t="s">
        <v>623</v>
      </c>
      <c r="L60" s="49" t="s">
        <v>705</v>
      </c>
      <c r="M60" s="42" t="s">
        <v>61</v>
      </c>
      <c r="N60" s="50"/>
      <c r="O60" s="50"/>
      <c r="P60" s="50"/>
      <c r="Q60" s="50"/>
      <c r="R60" s="98"/>
    </row>
    <row r="61" customFormat="1" spans="1:18">
      <c r="A61" s="23">
        <v>57</v>
      </c>
      <c r="B61" s="23"/>
      <c r="C61" s="14" t="s">
        <v>224</v>
      </c>
      <c r="D61" s="14" t="s">
        <v>703</v>
      </c>
      <c r="E61" s="14" t="s">
        <v>321</v>
      </c>
      <c r="F61" s="14" t="s">
        <v>706</v>
      </c>
      <c r="G61" s="27"/>
      <c r="H61" s="55"/>
      <c r="I61" s="27"/>
      <c r="J61" s="14">
        <v>0.51</v>
      </c>
      <c r="K61" s="14" t="s">
        <v>623</v>
      </c>
      <c r="L61" s="49" t="s">
        <v>705</v>
      </c>
      <c r="M61" s="42" t="s">
        <v>61</v>
      </c>
      <c r="N61" s="50"/>
      <c r="O61" s="50"/>
      <c r="P61" s="50"/>
      <c r="Q61" s="50"/>
      <c r="R61" s="98"/>
    </row>
    <row r="62" customFormat="1" spans="1:18">
      <c r="A62" s="23">
        <v>58</v>
      </c>
      <c r="B62" s="23"/>
      <c r="C62" s="14" t="s">
        <v>225</v>
      </c>
      <c r="D62" s="14" t="s">
        <v>703</v>
      </c>
      <c r="E62" s="14" t="s">
        <v>321</v>
      </c>
      <c r="F62" s="14" t="s">
        <v>707</v>
      </c>
      <c r="G62" s="27"/>
      <c r="H62" s="55"/>
      <c r="I62" s="27"/>
      <c r="J62" s="14">
        <v>0.51</v>
      </c>
      <c r="K62" s="14" t="s">
        <v>623</v>
      </c>
      <c r="L62" s="49" t="s">
        <v>705</v>
      </c>
      <c r="M62" s="42" t="s">
        <v>61</v>
      </c>
      <c r="N62" s="50"/>
      <c r="O62" s="50"/>
      <c r="P62" s="50"/>
      <c r="Q62" s="50"/>
      <c r="R62" s="98"/>
    </row>
    <row r="63" customFormat="1" spans="1:18">
      <c r="A63" s="23">
        <v>59</v>
      </c>
      <c r="B63" s="23"/>
      <c r="C63" s="14" t="s">
        <v>226</v>
      </c>
      <c r="D63" s="14" t="s">
        <v>703</v>
      </c>
      <c r="E63" s="14" t="s">
        <v>321</v>
      </c>
      <c r="F63" s="14" t="s">
        <v>708</v>
      </c>
      <c r="G63" s="27"/>
      <c r="H63" s="55"/>
      <c r="I63" s="27"/>
      <c r="J63" s="14">
        <v>0.51</v>
      </c>
      <c r="K63" s="14" t="s">
        <v>623</v>
      </c>
      <c r="L63" s="49" t="s">
        <v>705</v>
      </c>
      <c r="M63" s="42" t="s">
        <v>61</v>
      </c>
      <c r="N63" s="50"/>
      <c r="O63" s="50"/>
      <c r="P63" s="50"/>
      <c r="Q63" s="50"/>
      <c r="R63" s="98"/>
    </row>
    <row r="64" customFormat="1" spans="1:18">
      <c r="A64" s="23">
        <v>60</v>
      </c>
      <c r="B64" s="23"/>
      <c r="C64" s="14" t="s">
        <v>227</v>
      </c>
      <c r="D64" s="14" t="s">
        <v>703</v>
      </c>
      <c r="E64" s="14" t="s">
        <v>321</v>
      </c>
      <c r="F64" s="14" t="s">
        <v>709</v>
      </c>
      <c r="G64" s="27"/>
      <c r="H64" s="55"/>
      <c r="I64" s="27"/>
      <c r="J64" s="14">
        <v>1</v>
      </c>
      <c r="K64" s="14" t="s">
        <v>623</v>
      </c>
      <c r="L64" s="49" t="s">
        <v>705</v>
      </c>
      <c r="M64" s="42" t="s">
        <v>61</v>
      </c>
      <c r="N64" s="50"/>
      <c r="O64" s="50"/>
      <c r="P64" s="50"/>
      <c r="Q64" s="50"/>
      <c r="R64" s="98"/>
    </row>
    <row r="65" customFormat="1" spans="1:18">
      <c r="A65" s="23">
        <v>61</v>
      </c>
      <c r="B65" s="23"/>
      <c r="C65" s="14" t="s">
        <v>228</v>
      </c>
      <c r="D65" s="14" t="s">
        <v>703</v>
      </c>
      <c r="E65" s="14" t="s">
        <v>321</v>
      </c>
      <c r="F65" s="14" t="s">
        <v>710</v>
      </c>
      <c r="G65" s="27"/>
      <c r="H65" s="55"/>
      <c r="I65" s="27"/>
      <c r="J65" s="14">
        <v>0.51</v>
      </c>
      <c r="K65" s="14" t="s">
        <v>623</v>
      </c>
      <c r="L65" s="49" t="s">
        <v>705</v>
      </c>
      <c r="M65" s="42" t="s">
        <v>61</v>
      </c>
      <c r="N65" s="50"/>
      <c r="O65" s="50"/>
      <c r="P65" s="50"/>
      <c r="Q65" s="50"/>
      <c r="R65" s="98"/>
    </row>
    <row r="66" customFormat="1" spans="1:18">
      <c r="A66" s="23">
        <v>62</v>
      </c>
      <c r="B66" s="23"/>
      <c r="C66" s="14" t="s">
        <v>229</v>
      </c>
      <c r="D66" s="14" t="s">
        <v>703</v>
      </c>
      <c r="E66" s="14" t="s">
        <v>321</v>
      </c>
      <c r="F66" s="14" t="s">
        <v>711</v>
      </c>
      <c r="G66" s="27"/>
      <c r="H66" s="55"/>
      <c r="I66" s="27"/>
      <c r="J66" s="14">
        <v>0.56</v>
      </c>
      <c r="K66" s="14" t="s">
        <v>623</v>
      </c>
      <c r="L66" s="49" t="s">
        <v>705</v>
      </c>
      <c r="M66" s="42" t="s">
        <v>61</v>
      </c>
      <c r="N66" s="50"/>
      <c r="O66" s="50"/>
      <c r="P66" s="50"/>
      <c r="Q66" s="50"/>
      <c r="R66" s="98"/>
    </row>
    <row r="67" customFormat="1" spans="1:18">
      <c r="A67" s="23">
        <v>63</v>
      </c>
      <c r="B67" s="23"/>
      <c r="C67" s="14" t="s">
        <v>230</v>
      </c>
      <c r="D67" s="14" t="s">
        <v>703</v>
      </c>
      <c r="E67" s="14" t="s">
        <v>321</v>
      </c>
      <c r="F67" s="14" t="s">
        <v>712</v>
      </c>
      <c r="G67" s="27"/>
      <c r="H67" s="55"/>
      <c r="I67" s="27"/>
      <c r="J67" s="14">
        <v>0.56</v>
      </c>
      <c r="K67" s="14" t="s">
        <v>623</v>
      </c>
      <c r="L67" s="49" t="s">
        <v>705</v>
      </c>
      <c r="M67" s="42" t="s">
        <v>61</v>
      </c>
      <c r="N67" s="50"/>
      <c r="O67" s="50"/>
      <c r="P67" s="50"/>
      <c r="Q67" s="50"/>
      <c r="R67" s="98"/>
    </row>
    <row r="68" customFormat="1" spans="1:18">
      <c r="A68" s="23">
        <v>64</v>
      </c>
      <c r="B68" s="23"/>
      <c r="C68" s="14" t="s">
        <v>231</v>
      </c>
      <c r="D68" s="14" t="s">
        <v>703</v>
      </c>
      <c r="E68" s="14" t="s">
        <v>321</v>
      </c>
      <c r="F68" s="14" t="s">
        <v>713</v>
      </c>
      <c r="G68" s="27"/>
      <c r="H68" s="55"/>
      <c r="I68" s="27"/>
      <c r="J68" s="14">
        <v>0.56</v>
      </c>
      <c r="K68" s="14" t="s">
        <v>623</v>
      </c>
      <c r="L68" s="49" t="s">
        <v>705</v>
      </c>
      <c r="M68" s="42" t="s">
        <v>61</v>
      </c>
      <c r="N68" s="50"/>
      <c r="O68" s="50"/>
      <c r="P68" s="50"/>
      <c r="Q68" s="50"/>
      <c r="R68" s="98"/>
    </row>
    <row r="69" customFormat="1" spans="1:18">
      <c r="A69" s="23">
        <v>65</v>
      </c>
      <c r="B69" s="23"/>
      <c r="C69" s="14" t="s">
        <v>232</v>
      </c>
      <c r="D69" s="14" t="s">
        <v>703</v>
      </c>
      <c r="E69" s="14" t="s">
        <v>321</v>
      </c>
      <c r="F69" s="14" t="s">
        <v>714</v>
      </c>
      <c r="G69" s="27"/>
      <c r="H69" s="55"/>
      <c r="I69" s="27"/>
      <c r="J69" s="14">
        <v>0.56</v>
      </c>
      <c r="K69" s="14" t="s">
        <v>623</v>
      </c>
      <c r="L69" s="49" t="s">
        <v>705</v>
      </c>
      <c r="M69" s="42" t="s">
        <v>61</v>
      </c>
      <c r="N69" s="50"/>
      <c r="O69" s="50"/>
      <c r="P69" s="50"/>
      <c r="Q69" s="50"/>
      <c r="R69" s="98"/>
    </row>
    <row r="70" customFormat="1" spans="1:18">
      <c r="A70" s="23">
        <v>66</v>
      </c>
      <c r="B70" s="23"/>
      <c r="C70" s="14" t="s">
        <v>233</v>
      </c>
      <c r="D70" s="14" t="s">
        <v>703</v>
      </c>
      <c r="E70" s="14" t="s">
        <v>321</v>
      </c>
      <c r="F70" s="14" t="s">
        <v>715</v>
      </c>
      <c r="G70" s="27"/>
      <c r="H70" s="55"/>
      <c r="I70" s="27"/>
      <c r="J70" s="14">
        <v>0.56</v>
      </c>
      <c r="K70" s="14" t="s">
        <v>623</v>
      </c>
      <c r="L70" s="49" t="s">
        <v>705</v>
      </c>
      <c r="M70" s="42" t="s">
        <v>61</v>
      </c>
      <c r="N70" s="50"/>
      <c r="O70" s="50"/>
      <c r="P70" s="50"/>
      <c r="Q70" s="50"/>
      <c r="R70" s="98"/>
    </row>
    <row r="71" customFormat="1" spans="1:18">
      <c r="A71" s="23">
        <v>67</v>
      </c>
      <c r="B71" s="23"/>
      <c r="C71" s="14" t="s">
        <v>234</v>
      </c>
      <c r="D71" s="14" t="s">
        <v>703</v>
      </c>
      <c r="E71" s="14" t="s">
        <v>321</v>
      </c>
      <c r="F71" s="14" t="s">
        <v>716</v>
      </c>
      <c r="G71" s="27"/>
      <c r="H71" s="55"/>
      <c r="I71" s="27"/>
      <c r="J71" s="14">
        <v>0.56</v>
      </c>
      <c r="K71" s="14" t="s">
        <v>623</v>
      </c>
      <c r="L71" s="49" t="s">
        <v>705</v>
      </c>
      <c r="M71" s="42" t="s">
        <v>61</v>
      </c>
      <c r="N71" s="50"/>
      <c r="O71" s="50"/>
      <c r="P71" s="50"/>
      <c r="Q71" s="50"/>
      <c r="R71" s="98"/>
    </row>
    <row r="72" customFormat="1" spans="1:18">
      <c r="A72" s="23">
        <v>68</v>
      </c>
      <c r="B72" s="23"/>
      <c r="C72" s="14" t="s">
        <v>235</v>
      </c>
      <c r="D72" s="14" t="s">
        <v>703</v>
      </c>
      <c r="E72" s="14" t="s">
        <v>321</v>
      </c>
      <c r="F72" s="14" t="s">
        <v>717</v>
      </c>
      <c r="G72" s="27"/>
      <c r="H72" s="55"/>
      <c r="I72" s="27"/>
      <c r="J72" s="14">
        <v>0.56</v>
      </c>
      <c r="K72" s="14" t="s">
        <v>623</v>
      </c>
      <c r="L72" s="49" t="s">
        <v>705</v>
      </c>
      <c r="M72" s="42" t="s">
        <v>61</v>
      </c>
      <c r="N72" s="50"/>
      <c r="O72" s="50"/>
      <c r="P72" s="50"/>
      <c r="Q72" s="50"/>
      <c r="R72" s="98"/>
    </row>
    <row r="73" customFormat="1" spans="1:18">
      <c r="A73" s="23">
        <v>69</v>
      </c>
      <c r="B73" s="23"/>
      <c r="C73" s="14" t="s">
        <v>236</v>
      </c>
      <c r="D73" s="14" t="s">
        <v>703</v>
      </c>
      <c r="E73" s="14" t="s">
        <v>321</v>
      </c>
      <c r="F73" s="14" t="s">
        <v>718</v>
      </c>
      <c r="G73" s="27"/>
      <c r="H73" s="55"/>
      <c r="I73" s="27"/>
      <c r="J73" s="14">
        <v>0.51</v>
      </c>
      <c r="K73" s="14" t="s">
        <v>623</v>
      </c>
      <c r="L73" s="49" t="s">
        <v>705</v>
      </c>
      <c r="M73" s="42" t="s">
        <v>61</v>
      </c>
      <c r="N73" s="50"/>
      <c r="O73" s="50"/>
      <c r="P73" s="50"/>
      <c r="Q73" s="50"/>
      <c r="R73" s="98"/>
    </row>
    <row r="74" customFormat="1" spans="1:18">
      <c r="A74" s="23">
        <v>70</v>
      </c>
      <c r="B74" s="23"/>
      <c r="C74" s="14" t="s">
        <v>237</v>
      </c>
      <c r="D74" s="14" t="s">
        <v>703</v>
      </c>
      <c r="E74" s="14" t="s">
        <v>321</v>
      </c>
      <c r="F74" s="14" t="s">
        <v>719</v>
      </c>
      <c r="G74" s="27"/>
      <c r="H74" s="55"/>
      <c r="I74" s="27"/>
      <c r="J74" s="14">
        <v>0.51</v>
      </c>
      <c r="K74" s="14" t="s">
        <v>623</v>
      </c>
      <c r="L74" s="49" t="s">
        <v>705</v>
      </c>
      <c r="M74" s="42" t="s">
        <v>61</v>
      </c>
      <c r="N74" s="50"/>
      <c r="O74" s="50"/>
      <c r="P74" s="50"/>
      <c r="Q74" s="50"/>
      <c r="R74" s="98"/>
    </row>
    <row r="75" customFormat="1" spans="1:18">
      <c r="A75" s="23">
        <v>71</v>
      </c>
      <c r="B75" s="23"/>
      <c r="C75" s="14" t="s">
        <v>238</v>
      </c>
      <c r="D75" s="14" t="s">
        <v>703</v>
      </c>
      <c r="E75" s="14" t="s">
        <v>321</v>
      </c>
      <c r="F75" s="14" t="s">
        <v>720</v>
      </c>
      <c r="G75" s="27"/>
      <c r="H75" s="56"/>
      <c r="I75" s="27"/>
      <c r="J75" s="14">
        <v>0.51</v>
      </c>
      <c r="K75" s="14" t="s">
        <v>623</v>
      </c>
      <c r="L75" s="49" t="s">
        <v>705</v>
      </c>
      <c r="M75" s="42" t="s">
        <v>61</v>
      </c>
      <c r="N75" s="50"/>
      <c r="O75" s="50"/>
      <c r="P75" s="50"/>
      <c r="Q75" s="50"/>
      <c r="R75" s="98"/>
    </row>
    <row r="76" s="4" customFormat="1" spans="1:18">
      <c r="A76" s="23">
        <v>72</v>
      </c>
      <c r="B76" s="24"/>
      <c r="C76" s="27" t="s">
        <v>239</v>
      </c>
      <c r="D76" s="57" t="s">
        <v>721</v>
      </c>
      <c r="E76" s="27" t="s">
        <v>321</v>
      </c>
      <c r="F76" s="58" t="s">
        <v>722</v>
      </c>
      <c r="G76" s="27"/>
      <c r="H76" s="27"/>
      <c r="I76" s="27"/>
      <c r="J76" s="59">
        <v>1.2</v>
      </c>
      <c r="K76" s="58" t="s">
        <v>623</v>
      </c>
      <c r="L76" s="60" t="s">
        <v>627</v>
      </c>
      <c r="M76" s="49" t="s">
        <v>61</v>
      </c>
      <c r="N76" s="61"/>
      <c r="O76" s="61"/>
      <c r="P76" s="61"/>
      <c r="Q76" s="61"/>
      <c r="R76" s="99"/>
    </row>
    <row r="77" s="4" customFormat="1" spans="1:18">
      <c r="A77" s="23">
        <v>73</v>
      </c>
      <c r="B77" s="24"/>
      <c r="C77" s="100" t="s">
        <v>240</v>
      </c>
      <c r="D77" s="57" t="s">
        <v>723</v>
      </c>
      <c r="E77" s="27" t="s">
        <v>321</v>
      </c>
      <c r="F77" s="58" t="s">
        <v>724</v>
      </c>
      <c r="G77" s="27"/>
      <c r="H77" s="27"/>
      <c r="I77" s="27"/>
      <c r="J77" s="59">
        <v>1.9</v>
      </c>
      <c r="K77" s="58" t="s">
        <v>623</v>
      </c>
      <c r="L77" s="60" t="s">
        <v>627</v>
      </c>
      <c r="M77" s="49" t="s">
        <v>61</v>
      </c>
      <c r="N77" s="61"/>
      <c r="O77" s="61"/>
      <c r="P77" s="61"/>
      <c r="Q77" s="61"/>
      <c r="R77" s="99"/>
    </row>
    <row r="78" spans="1:18">
      <c r="A78" s="23">
        <v>74</v>
      </c>
      <c r="B78" s="27"/>
      <c r="C78" s="67" t="s">
        <v>91</v>
      </c>
      <c r="D78" s="67" t="s">
        <v>628</v>
      </c>
      <c r="E78" s="67" t="s">
        <v>321</v>
      </c>
      <c r="F78" s="67" t="s">
        <v>629</v>
      </c>
      <c r="G78" s="67"/>
      <c r="H78" s="67"/>
      <c r="I78" s="67"/>
      <c r="J78" s="67">
        <v>5</v>
      </c>
      <c r="K78" s="67" t="s">
        <v>623</v>
      </c>
      <c r="L78" s="14" t="s">
        <v>630</v>
      </c>
      <c r="M78" s="42" t="s">
        <v>61</v>
      </c>
      <c r="N78" s="50"/>
      <c r="O78" s="50"/>
      <c r="P78" s="50"/>
      <c r="Q78" s="50"/>
    </row>
    <row r="79" spans="1:18">
      <c r="A79" s="23">
        <v>75</v>
      </c>
      <c r="B79" s="27"/>
      <c r="C79" s="67" t="s">
        <v>241</v>
      </c>
      <c r="D79" s="67" t="s">
        <v>725</v>
      </c>
      <c r="E79" s="67" t="s">
        <v>321</v>
      </c>
      <c r="F79" s="67" t="s">
        <v>726</v>
      </c>
      <c r="G79" s="67"/>
      <c r="H79" s="67"/>
      <c r="I79" s="67"/>
      <c r="J79" s="67">
        <v>1.66</v>
      </c>
      <c r="K79" s="67" t="s">
        <v>623</v>
      </c>
      <c r="L79" s="14" t="s">
        <v>630</v>
      </c>
      <c r="M79" s="28" t="s">
        <v>61</v>
      </c>
      <c r="N79" s="50"/>
      <c r="O79" s="50"/>
      <c r="P79" s="50"/>
      <c r="Q79" s="50"/>
    </row>
    <row r="80" s="5" customFormat="1" spans="1:18">
      <c r="A80" s="23">
        <v>76</v>
      </c>
      <c r="B80" s="27"/>
      <c r="C80" s="60" t="s">
        <v>144</v>
      </c>
      <c r="D80" s="60" t="s">
        <v>664</v>
      </c>
      <c r="E80" s="24" t="s">
        <v>321</v>
      </c>
      <c r="F80" s="60" t="s">
        <v>665</v>
      </c>
      <c r="G80" s="60"/>
      <c r="H80" s="60"/>
      <c r="I80" s="69"/>
      <c r="J80" s="69">
        <v>3</v>
      </c>
      <c r="K80" s="69" t="s">
        <v>623</v>
      </c>
      <c r="L80" s="14" t="s">
        <v>666</v>
      </c>
      <c r="M80" s="28" t="s">
        <v>61</v>
      </c>
      <c r="N80" s="50"/>
      <c r="O80" s="50"/>
      <c r="P80" s="50"/>
      <c r="Q80" s="50"/>
    </row>
    <row r="81" customFormat="1" spans="1:18">
      <c r="A81" s="23">
        <v>77</v>
      </c>
      <c r="B81" s="27"/>
      <c r="C81" s="60" t="s">
        <v>242</v>
      </c>
      <c r="D81" s="60" t="s">
        <v>727</v>
      </c>
      <c r="E81" s="24" t="s">
        <v>321</v>
      </c>
      <c r="F81" s="60" t="s">
        <v>728</v>
      </c>
      <c r="G81" s="60"/>
      <c r="H81" s="60"/>
      <c r="I81" s="69"/>
      <c r="J81" s="69">
        <v>1.5</v>
      </c>
      <c r="K81" s="69" t="s">
        <v>623</v>
      </c>
      <c r="L81" s="14" t="s">
        <v>666</v>
      </c>
      <c r="M81" s="28" t="s">
        <v>61</v>
      </c>
      <c r="N81" s="50"/>
      <c r="O81" s="50"/>
      <c r="P81" s="50"/>
      <c r="Q81" s="50"/>
    </row>
    <row r="82" customFormat="1" spans="1:18">
      <c r="A82" s="23">
        <v>78</v>
      </c>
      <c r="B82" s="70"/>
      <c r="C82" s="71" t="s">
        <v>243</v>
      </c>
      <c r="D82" s="72" t="s">
        <v>729</v>
      </c>
      <c r="E82" s="73" t="s">
        <v>321</v>
      </c>
      <c r="F82" s="73" t="s">
        <v>730</v>
      </c>
      <c r="G82" s="73"/>
      <c r="H82" s="73"/>
      <c r="I82" s="73"/>
      <c r="J82" s="73">
        <v>3</v>
      </c>
      <c r="K82" s="58" t="s">
        <v>323</v>
      </c>
      <c r="L82" s="74" t="s">
        <v>731</v>
      </c>
      <c r="M82" s="28" t="s">
        <v>61</v>
      </c>
      <c r="N82" s="75"/>
      <c r="O82" s="75"/>
      <c r="P82" s="75"/>
      <c r="Q82" s="75"/>
      <c r="R82" s="98"/>
    </row>
    <row r="83" s="1" customFormat="1" spans="1:18">
      <c r="A83" s="23">
        <v>79</v>
      </c>
      <c r="B83" s="33"/>
      <c r="C83" s="76" t="s">
        <v>244</v>
      </c>
      <c r="D83" s="72" t="s">
        <v>732</v>
      </c>
      <c r="E83" s="14" t="s">
        <v>321</v>
      </c>
      <c r="F83" s="14" t="s">
        <v>733</v>
      </c>
      <c r="G83" s="49"/>
      <c r="H83" s="27"/>
      <c r="I83" s="49"/>
      <c r="J83" s="27">
        <v>1</v>
      </c>
      <c r="K83" s="27" t="s">
        <v>323</v>
      </c>
      <c r="L83" s="77" t="s">
        <v>633</v>
      </c>
      <c r="M83" s="42" t="s">
        <v>61</v>
      </c>
      <c r="N83" s="78"/>
      <c r="O83" s="78"/>
      <c r="P83" s="78"/>
      <c r="Q83" s="78"/>
      <c r="R83" s="93"/>
    </row>
    <row r="84" spans="1:18">
      <c r="A84" s="23">
        <v>80</v>
      </c>
      <c r="B84" s="29"/>
      <c r="C84" s="68" t="s">
        <v>245</v>
      </c>
      <c r="D84" s="68" t="s">
        <v>634</v>
      </c>
      <c r="E84" s="68" t="s">
        <v>321</v>
      </c>
      <c r="F84" s="68" t="s">
        <v>734</v>
      </c>
      <c r="G84" s="79"/>
      <c r="H84" s="31"/>
      <c r="I84" s="79"/>
      <c r="J84" s="31">
        <v>1</v>
      </c>
      <c r="K84" s="31" t="s">
        <v>323</v>
      </c>
      <c r="L84" s="79" t="s">
        <v>655</v>
      </c>
      <c r="M84" s="42" t="s">
        <v>61</v>
      </c>
      <c r="N84" s="50"/>
      <c r="O84" s="50"/>
      <c r="P84" s="50"/>
      <c r="Q84" s="50"/>
    </row>
    <row r="85" spans="1:18">
      <c r="A85" s="23">
        <v>81</v>
      </c>
      <c r="B85" s="29"/>
      <c r="C85" s="68" t="s">
        <v>246</v>
      </c>
      <c r="D85" s="68" t="s">
        <v>634</v>
      </c>
      <c r="E85" s="68" t="s">
        <v>321</v>
      </c>
      <c r="F85" s="68" t="s">
        <v>735</v>
      </c>
      <c r="G85" s="79"/>
      <c r="H85" s="31"/>
      <c r="I85" s="79"/>
      <c r="J85" s="31">
        <v>1</v>
      </c>
      <c r="K85" s="31" t="s">
        <v>323</v>
      </c>
      <c r="L85" s="79" t="s">
        <v>655</v>
      </c>
      <c r="M85" s="42" t="s">
        <v>61</v>
      </c>
      <c r="N85" s="50"/>
      <c r="O85" s="50"/>
      <c r="P85" s="50"/>
      <c r="Q85" s="50"/>
    </row>
    <row r="86" spans="1:18">
      <c r="A86" s="23">
        <v>82</v>
      </c>
      <c r="B86" s="29"/>
      <c r="C86" s="68" t="s">
        <v>247</v>
      </c>
      <c r="D86" s="68" t="s">
        <v>634</v>
      </c>
      <c r="E86" s="68" t="s">
        <v>321</v>
      </c>
      <c r="F86" s="68" t="s">
        <v>736</v>
      </c>
      <c r="G86" s="79"/>
      <c r="H86" s="31"/>
      <c r="I86" s="79"/>
      <c r="J86" s="31">
        <v>1</v>
      </c>
      <c r="K86" s="31" t="s">
        <v>323</v>
      </c>
      <c r="L86" s="79" t="s">
        <v>655</v>
      </c>
      <c r="M86" s="42" t="s">
        <v>61</v>
      </c>
      <c r="N86" s="50"/>
      <c r="O86" s="50"/>
      <c r="P86" s="50"/>
      <c r="Q86" s="50"/>
    </row>
    <row r="87" spans="1:18">
      <c r="A87" s="23">
        <v>83</v>
      </c>
      <c r="B87" s="29"/>
      <c r="C87" s="68" t="s">
        <v>248</v>
      </c>
      <c r="D87" s="68" t="s">
        <v>634</v>
      </c>
      <c r="E87" s="68" t="s">
        <v>321</v>
      </c>
      <c r="F87" s="68" t="s">
        <v>737</v>
      </c>
      <c r="G87" s="79"/>
      <c r="H87" s="31"/>
      <c r="I87" s="79"/>
      <c r="J87" s="31">
        <v>1</v>
      </c>
      <c r="K87" s="31" t="s">
        <v>323</v>
      </c>
      <c r="L87" s="79" t="s">
        <v>636</v>
      </c>
      <c r="M87" s="42" t="s">
        <v>61</v>
      </c>
      <c r="N87" s="50"/>
      <c r="O87" s="50"/>
      <c r="P87" s="50"/>
      <c r="Q87" s="50"/>
    </row>
    <row r="88" spans="1:18">
      <c r="A88" s="23">
        <v>84</v>
      </c>
      <c r="B88" s="29"/>
      <c r="C88" s="68" t="s">
        <v>249</v>
      </c>
      <c r="D88" s="68" t="s">
        <v>637</v>
      </c>
      <c r="E88" s="24" t="s">
        <v>321</v>
      </c>
      <c r="F88" s="68" t="s">
        <v>738</v>
      </c>
      <c r="G88" s="79"/>
      <c r="H88" s="31"/>
      <c r="I88" s="79"/>
      <c r="J88" s="31">
        <v>3</v>
      </c>
      <c r="K88" s="31" t="s">
        <v>323</v>
      </c>
      <c r="L88" s="24" t="s">
        <v>571</v>
      </c>
      <c r="M88" s="42" t="s">
        <v>61</v>
      </c>
      <c r="N88" s="50"/>
      <c r="O88" s="50"/>
      <c r="P88" s="50"/>
      <c r="Q88" s="50"/>
    </row>
    <row r="89" spans="1:18">
      <c r="A89" s="23">
        <v>85</v>
      </c>
      <c r="B89" s="33"/>
      <c r="C89" s="14" t="s">
        <v>250</v>
      </c>
      <c r="D89" s="14" t="s">
        <v>637</v>
      </c>
      <c r="E89" s="24" t="s">
        <v>321</v>
      </c>
      <c r="F89" s="14" t="s">
        <v>739</v>
      </c>
      <c r="G89" s="49"/>
      <c r="H89" s="27"/>
      <c r="I89" s="49"/>
      <c r="J89" s="27">
        <v>1</v>
      </c>
      <c r="K89" s="27" t="s">
        <v>323</v>
      </c>
      <c r="L89" s="24" t="s">
        <v>571</v>
      </c>
      <c r="M89" s="42" t="s">
        <v>61</v>
      </c>
      <c r="N89" s="50"/>
      <c r="O89" s="50"/>
      <c r="P89" s="50"/>
      <c r="Q89" s="50"/>
    </row>
    <row r="90" spans="1:18">
      <c r="A90" s="23">
        <v>86</v>
      </c>
      <c r="B90" s="33"/>
      <c r="C90" s="14" t="s">
        <v>251</v>
      </c>
      <c r="D90" s="14" t="s">
        <v>637</v>
      </c>
      <c r="E90" s="24" t="s">
        <v>321</v>
      </c>
      <c r="F90" s="14" t="s">
        <v>740</v>
      </c>
      <c r="G90" s="49"/>
      <c r="H90" s="27"/>
      <c r="I90" s="49"/>
      <c r="J90" s="27">
        <v>1</v>
      </c>
      <c r="K90" s="27" t="s">
        <v>323</v>
      </c>
      <c r="L90" s="24" t="s">
        <v>571</v>
      </c>
      <c r="M90" s="42" t="s">
        <v>61</v>
      </c>
      <c r="N90" s="50"/>
      <c r="O90" s="50"/>
      <c r="P90" s="50"/>
      <c r="Q90" s="50"/>
    </row>
    <row r="91" spans="1:18">
      <c r="A91" s="23">
        <v>87</v>
      </c>
      <c r="B91" s="33"/>
      <c r="C91" s="14" t="s">
        <v>252</v>
      </c>
      <c r="D91" s="14" t="s">
        <v>637</v>
      </c>
      <c r="E91" s="24" t="s">
        <v>321</v>
      </c>
      <c r="F91" s="14" t="s">
        <v>741</v>
      </c>
      <c r="G91" s="49"/>
      <c r="H91" s="27"/>
      <c r="I91" s="49"/>
      <c r="J91" s="27">
        <v>1</v>
      </c>
      <c r="K91" s="27" t="s">
        <v>323</v>
      </c>
      <c r="L91" s="24" t="s">
        <v>571</v>
      </c>
      <c r="M91" s="42" t="s">
        <v>61</v>
      </c>
      <c r="N91" s="50"/>
      <c r="O91" s="50"/>
      <c r="P91" s="50"/>
      <c r="Q91" s="50"/>
    </row>
    <row r="92" customFormat="1" spans="1:18">
      <c r="A92" s="23">
        <v>88</v>
      </c>
      <c r="B92" s="33" t="s">
        <v>742</v>
      </c>
      <c r="C92" s="73" t="s">
        <v>95</v>
      </c>
      <c r="D92" s="73" t="s">
        <v>637</v>
      </c>
      <c r="E92" s="24" t="s">
        <v>321</v>
      </c>
      <c r="F92" s="80" t="s">
        <v>639</v>
      </c>
      <c r="G92" s="81"/>
      <c r="H92" s="81"/>
      <c r="I92" s="81"/>
      <c r="J92" s="82">
        <v>1</v>
      </c>
      <c r="K92" s="83" t="s">
        <v>323</v>
      </c>
      <c r="L92" s="84" t="s">
        <v>571</v>
      </c>
      <c r="M92" s="85" t="s">
        <v>61</v>
      </c>
      <c r="N92" s="50"/>
      <c r="O92" s="50"/>
      <c r="P92" s="50"/>
      <c r="Q92" s="50"/>
      <c r="R92" s="98"/>
    </row>
    <row r="93" s="4" customFormat="1" spans="1:18">
      <c r="A93" s="23">
        <v>89</v>
      </c>
      <c r="B93" s="71"/>
      <c r="C93" s="49" t="s">
        <v>170</v>
      </c>
      <c r="D93" s="49" t="s">
        <v>684</v>
      </c>
      <c r="E93" s="24" t="s">
        <v>321</v>
      </c>
      <c r="F93" s="86" t="s">
        <v>685</v>
      </c>
      <c r="G93" s="49"/>
      <c r="H93" s="86"/>
      <c r="I93" s="71"/>
      <c r="J93" s="71">
        <v>3</v>
      </c>
      <c r="K93" s="71" t="s">
        <v>323</v>
      </c>
      <c r="L93" s="71" t="s">
        <v>670</v>
      </c>
      <c r="M93" s="40" t="s">
        <v>61</v>
      </c>
      <c r="N93" s="87"/>
      <c r="O93" s="87"/>
      <c r="P93" s="87"/>
      <c r="Q93" s="87"/>
      <c r="R93" s="99"/>
    </row>
    <row r="94" spans="1:18">
      <c r="A94" s="23">
        <v>90</v>
      </c>
      <c r="B94" s="33"/>
      <c r="C94" s="49" t="s">
        <v>253</v>
      </c>
      <c r="D94" s="14" t="s">
        <v>743</v>
      </c>
      <c r="E94" s="24" t="s">
        <v>321</v>
      </c>
      <c r="F94" s="14" t="s">
        <v>744</v>
      </c>
      <c r="G94" s="49"/>
      <c r="H94" s="14"/>
      <c r="I94" s="49"/>
      <c r="J94" s="27">
        <v>1</v>
      </c>
      <c r="K94" s="27" t="s">
        <v>323</v>
      </c>
      <c r="L94" s="71" t="s">
        <v>642</v>
      </c>
      <c r="M94" s="42" t="s">
        <v>61</v>
      </c>
      <c r="N94" s="50"/>
      <c r="O94" s="50"/>
      <c r="P94" s="50"/>
      <c r="Q94" s="50"/>
    </row>
    <row r="95" spans="1:18">
      <c r="A95" s="23">
        <v>91</v>
      </c>
      <c r="B95" s="27"/>
      <c r="C95" s="27" t="s">
        <v>254</v>
      </c>
      <c r="D95" s="14" t="s">
        <v>745</v>
      </c>
      <c r="E95" s="24" t="s">
        <v>321</v>
      </c>
      <c r="F95" s="27" t="s">
        <v>746</v>
      </c>
      <c r="G95" s="27"/>
      <c r="H95" s="27"/>
      <c r="I95" s="27"/>
      <c r="J95" s="27">
        <v>1</v>
      </c>
      <c r="K95" s="27" t="s">
        <v>323</v>
      </c>
      <c r="L95" s="71" t="s">
        <v>670</v>
      </c>
      <c r="M95" s="42" t="s">
        <v>61</v>
      </c>
      <c r="N95" s="50"/>
      <c r="O95" s="50"/>
      <c r="P95" s="50"/>
      <c r="Q95" s="50"/>
    </row>
    <row r="96" spans="1:18">
      <c r="A96" s="23">
        <v>92</v>
      </c>
      <c r="B96" s="27"/>
      <c r="C96" s="49" t="s">
        <v>255</v>
      </c>
      <c r="D96" s="14" t="s">
        <v>747</v>
      </c>
      <c r="E96" s="24" t="s">
        <v>321</v>
      </c>
      <c r="F96" s="14" t="s">
        <v>748</v>
      </c>
      <c r="G96" s="49"/>
      <c r="H96" s="14"/>
      <c r="I96" s="49"/>
      <c r="J96" s="14">
        <v>1</v>
      </c>
      <c r="K96" s="14" t="s">
        <v>323</v>
      </c>
      <c r="L96" s="71" t="s">
        <v>670</v>
      </c>
      <c r="M96" s="42" t="s">
        <v>61</v>
      </c>
      <c r="N96" s="50"/>
      <c r="O96" s="50"/>
      <c r="P96" s="50"/>
      <c r="Q96" s="50"/>
    </row>
    <row r="97" spans="1:17">
      <c r="A97" s="23">
        <v>93</v>
      </c>
      <c r="B97" s="27"/>
      <c r="C97" s="27" t="s">
        <v>256</v>
      </c>
      <c r="D97" s="49" t="s">
        <v>673</v>
      </c>
      <c r="E97" s="24" t="s">
        <v>321</v>
      </c>
      <c r="F97" s="14" t="s">
        <v>749</v>
      </c>
      <c r="G97" s="27"/>
      <c r="H97" s="14"/>
      <c r="I97" s="27"/>
      <c r="J97" s="14">
        <v>1</v>
      </c>
      <c r="K97" s="27" t="s">
        <v>323</v>
      </c>
      <c r="L97" s="71" t="s">
        <v>670</v>
      </c>
      <c r="M97" s="42" t="s">
        <v>61</v>
      </c>
      <c r="N97" s="50"/>
      <c r="O97" s="50"/>
      <c r="P97" s="50"/>
      <c r="Q97" s="50"/>
    </row>
    <row r="98" spans="1:17">
      <c r="A98" s="23">
        <v>94</v>
      </c>
      <c r="B98" s="27"/>
      <c r="C98" s="73" t="s">
        <v>96</v>
      </c>
      <c r="D98" s="73" t="s">
        <v>640</v>
      </c>
      <c r="E98" s="24" t="s">
        <v>321</v>
      </c>
      <c r="F98" s="14" t="s">
        <v>641</v>
      </c>
      <c r="G98" s="73"/>
      <c r="H98" s="14"/>
      <c r="I98" s="73"/>
      <c r="J98" s="82">
        <v>4</v>
      </c>
      <c r="K98" s="88" t="s">
        <v>323</v>
      </c>
      <c r="L98" s="71" t="s">
        <v>642</v>
      </c>
      <c r="M98" s="42" t="s">
        <v>61</v>
      </c>
      <c r="N98" s="50"/>
      <c r="O98" s="50"/>
      <c r="P98" s="50"/>
      <c r="Q98" s="50"/>
    </row>
    <row r="99" spans="1:17">
      <c r="A99" s="23">
        <v>95</v>
      </c>
      <c r="B99" s="27"/>
      <c r="C99" s="73" t="s">
        <v>257</v>
      </c>
      <c r="D99" s="73" t="s">
        <v>640</v>
      </c>
      <c r="E99" s="24" t="s">
        <v>321</v>
      </c>
      <c r="F99" s="14" t="s">
        <v>750</v>
      </c>
      <c r="G99" s="73"/>
      <c r="H99" s="14"/>
      <c r="I99" s="73"/>
      <c r="J99" s="82">
        <v>4</v>
      </c>
      <c r="K99" s="88" t="s">
        <v>323</v>
      </c>
      <c r="L99" s="71" t="s">
        <v>642</v>
      </c>
      <c r="M99" s="42" t="s">
        <v>61</v>
      </c>
      <c r="N99" s="50"/>
      <c r="O99" s="50"/>
      <c r="P99" s="50"/>
      <c r="Q99" s="50"/>
    </row>
    <row r="100" spans="1:17">
      <c r="A100" s="23">
        <v>96</v>
      </c>
      <c r="B100" s="27"/>
      <c r="C100" s="73" t="s">
        <v>258</v>
      </c>
      <c r="D100" s="73" t="s">
        <v>751</v>
      </c>
      <c r="E100" s="24" t="s">
        <v>321</v>
      </c>
      <c r="F100" s="14" t="s">
        <v>752</v>
      </c>
      <c r="G100" s="73"/>
      <c r="H100" s="14"/>
      <c r="I100" s="73"/>
      <c r="J100" s="82">
        <v>1</v>
      </c>
      <c r="K100" s="88" t="s">
        <v>323</v>
      </c>
      <c r="L100" s="71" t="s">
        <v>670</v>
      </c>
      <c r="M100" s="42" t="s">
        <v>61</v>
      </c>
      <c r="N100" s="50"/>
      <c r="O100" s="50"/>
      <c r="P100" s="50"/>
      <c r="Q100" s="50"/>
    </row>
    <row r="101" spans="1:17">
      <c r="A101" s="23">
        <v>97</v>
      </c>
      <c r="B101" s="33"/>
      <c r="C101" s="73" t="s">
        <v>97</v>
      </c>
      <c r="D101" s="73" t="s">
        <v>643</v>
      </c>
      <c r="E101" s="73" t="s">
        <v>321</v>
      </c>
      <c r="F101" s="73">
        <v>70002326</v>
      </c>
      <c r="G101" s="73"/>
      <c r="H101" s="73"/>
      <c r="I101" s="73"/>
      <c r="J101" s="73">
        <v>1</v>
      </c>
      <c r="K101" s="88" t="s">
        <v>323</v>
      </c>
      <c r="L101" s="73" t="s">
        <v>644</v>
      </c>
      <c r="M101" s="14"/>
      <c r="N101" s="50"/>
      <c r="O101" s="50"/>
      <c r="P101" s="50"/>
      <c r="Q101" s="50"/>
    </row>
    <row r="113" s="6" customFormat="1" spans="1:18">
      <c r="A113" s="8"/>
      <c r="B113" s="7"/>
      <c r="C113" s="7"/>
      <c r="D113" s="7"/>
      <c r="E113" s="7"/>
      <c r="F113" s="7"/>
      <c r="G113" s="7"/>
      <c r="H113" s="7"/>
      <c r="I113" s="7"/>
      <c r="J113" s="9"/>
      <c r="K113" s="7"/>
      <c r="L113" s="7"/>
      <c r="M113" s="7"/>
      <c r="N113" s="7"/>
      <c r="O113" s="7"/>
      <c r="P113" s="7"/>
      <c r="Q113" s="7"/>
      <c r="R113" s="9"/>
    </row>
    <row r="114" s="6" customFormat="1" spans="1:18">
      <c r="A114" s="8"/>
      <c r="B114" s="7"/>
      <c r="C114" s="7"/>
      <c r="D114" s="7"/>
      <c r="E114" s="7"/>
      <c r="F114" s="7"/>
      <c r="G114" s="7"/>
      <c r="H114" s="101"/>
      <c r="I114" s="101"/>
      <c r="J114" s="9"/>
      <c r="K114" s="7"/>
      <c r="L114" s="7"/>
      <c r="M114" s="7"/>
      <c r="N114" s="7"/>
      <c r="O114" s="7"/>
      <c r="P114" s="7"/>
      <c r="Q114" s="7"/>
      <c r="R114" s="9"/>
    </row>
    <row r="115" s="6" customFormat="1" spans="1:18">
      <c r="A115" s="8"/>
      <c r="B115" s="7"/>
      <c r="C115" s="7"/>
      <c r="D115" s="7"/>
      <c r="E115" s="7"/>
      <c r="F115" s="7"/>
      <c r="G115" s="7"/>
      <c r="H115" s="7"/>
      <c r="I115" s="7"/>
      <c r="J115" s="9"/>
      <c r="K115" s="7"/>
      <c r="L115" s="7"/>
      <c r="M115" s="7"/>
      <c r="N115" s="7"/>
      <c r="O115" s="7"/>
      <c r="P115" s="7"/>
      <c r="Q115" s="7"/>
      <c r="R115" s="9"/>
    </row>
    <row r="116" s="6" customFormat="1" spans="1:18">
      <c r="A116" s="8"/>
      <c r="B116" s="7"/>
      <c r="C116" s="7"/>
      <c r="D116" s="7"/>
      <c r="E116" s="7"/>
      <c r="F116" s="7"/>
      <c r="G116" s="7"/>
      <c r="H116" s="7"/>
      <c r="I116" s="7"/>
      <c r="J116" s="9"/>
      <c r="K116" s="7"/>
      <c r="L116" s="7"/>
      <c r="M116" s="7"/>
      <c r="N116" s="7"/>
      <c r="O116" s="7"/>
      <c r="P116" s="7"/>
      <c r="Q116" s="7"/>
      <c r="R116" s="9"/>
    </row>
    <row r="232" s="7" customFormat="1" spans="1:18">
      <c r="A232" s="8"/>
      <c r="D232" s="91">
        <v>11</v>
      </c>
      <c r="J232" s="9"/>
      <c r="R232" s="9"/>
    </row>
  </sheetData>
  <autoFilter xmlns:etc="http://www.wps.cn/officeDocument/2017/etCustomData" ref="F1:F101" etc:filterBottomFollowUsedRange="0">
    <extLst/>
  </autoFilter>
  <mergeCells count="8">
    <mergeCell ref="B5:B22"/>
    <mergeCell ref="B23:B25"/>
    <mergeCell ref="B26:B29"/>
    <mergeCell ref="B30:B32"/>
    <mergeCell ref="B33:B39"/>
    <mergeCell ref="B41:B46"/>
    <mergeCell ref="B47:B51"/>
    <mergeCell ref="H60:H75"/>
  </mergeCells>
  <conditionalFormatting sqref="C2">
    <cfRule type="duplicateValues" dxfId="0" priority="32"/>
  </conditionalFormatting>
  <conditionalFormatting sqref="E2">
    <cfRule type="duplicateValues" dxfId="0" priority="33"/>
  </conditionalFormatting>
  <conditionalFormatting sqref="C94">
    <cfRule type="duplicateValues" dxfId="0" priority="7"/>
  </conditionalFormatting>
  <conditionalFormatting sqref="G94">
    <cfRule type="duplicateValues" dxfId="0" priority="2"/>
  </conditionalFormatting>
  <conditionalFormatting sqref="C95">
    <cfRule type="duplicateValues" dxfId="0" priority="9"/>
  </conditionalFormatting>
  <conditionalFormatting sqref="F95">
    <cfRule type="duplicateValues" dxfId="0" priority="10"/>
  </conditionalFormatting>
  <conditionalFormatting sqref="G95">
    <cfRule type="duplicateValues" dxfId="0" priority="4"/>
  </conditionalFormatting>
  <conditionalFormatting sqref="H95">
    <cfRule type="duplicateValues" dxfId="0" priority="5"/>
  </conditionalFormatting>
  <conditionalFormatting sqref="C96">
    <cfRule type="duplicateValues" dxfId="0" priority="11"/>
  </conditionalFormatting>
  <conditionalFormatting sqref="G96">
    <cfRule type="duplicateValues" dxfId="0" priority="6"/>
  </conditionalFormatting>
  <conditionalFormatting sqref="C97">
    <cfRule type="duplicateValues" dxfId="0" priority="8"/>
  </conditionalFormatting>
  <conditionalFormatting sqref="G97">
    <cfRule type="duplicateValues" dxfId="0" priority="3"/>
  </conditionalFormatting>
  <conditionalFormatting sqref="B98">
    <cfRule type="duplicateValues" dxfId="0" priority="34"/>
  </conditionalFormatting>
  <conditionalFormatting sqref="B100">
    <cfRule type="duplicateValues" dxfId="0" priority="29"/>
  </conditionalFormatting>
  <conditionalFormatting sqref="B80:B81">
    <cfRule type="duplicateValues" dxfId="0" priority="1"/>
  </conditionalFormatting>
  <conditionalFormatting sqref="C1 C3:C4 C102:C1048576">
    <cfRule type="duplicateValues" dxfId="0" priority="37"/>
  </conditionalFormatting>
  <conditionalFormatting sqref="B78:B79 B95:B97 B99">
    <cfRule type="duplicateValues" dxfId="0" priority="41"/>
  </conditionalFormatting>
  <pageMargins left="0.7" right="0.7" top="0.75" bottom="0.75" header="0.3" footer="0.3"/>
  <pageSetup paperSize="9" orientation="portrait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4"/>
  <sheetViews>
    <sheetView tabSelected="1" zoomScale="55" zoomScaleNormal="55" topLeftCell="B47" workbookViewId="0">
      <selection activeCell="O55" sqref="O55"/>
    </sheetView>
  </sheetViews>
  <sheetFormatPr defaultColWidth="8.66666666666667" defaultRowHeight="16.5"/>
  <cols>
    <col min="1" max="1" width="8.66666666666667" style="8"/>
    <col min="2" max="2" width="44.3333333333333" style="7" customWidth="1"/>
    <col min="3" max="3" width="39.3333333333333" style="7" customWidth="1"/>
    <col min="4" max="4" width="42.225" style="7" customWidth="1"/>
    <col min="5" max="5" width="37.6666666666667" style="7" customWidth="1"/>
    <col min="6" max="6" width="14.775" style="7" customWidth="1"/>
    <col min="7" max="7" width="18.775" style="7" customWidth="1"/>
    <col min="8" max="8" width="8.66666666666667" style="7"/>
    <col min="9" max="9" width="19.4416666666667" style="7" customWidth="1"/>
    <col min="10" max="10" width="13.5583333333333" style="9" customWidth="1"/>
    <col min="11" max="11" width="8.66666666666667" style="7"/>
    <col min="12" max="12" width="28.5583333333333" style="7" customWidth="1"/>
    <col min="13" max="13" width="17.8916666666667" style="7" customWidth="1"/>
    <col min="14" max="17" width="14.4416666666667" style="7" customWidth="1"/>
    <col min="18" max="16384" width="8.66666666666667" style="5"/>
  </cols>
  <sheetData>
    <row r="1" ht="66" spans="1:17">
      <c r="A1" s="10" t="s">
        <v>755</v>
      </c>
      <c r="B1" s="11" t="s">
        <v>783</v>
      </c>
      <c r="C1" s="11" t="s">
        <v>757</v>
      </c>
      <c r="D1" s="11" t="s">
        <v>758</v>
      </c>
      <c r="E1" s="11" t="s">
        <v>759</v>
      </c>
      <c r="F1" s="11" t="s">
        <v>760</v>
      </c>
      <c r="G1" s="11" t="s">
        <v>761</v>
      </c>
      <c r="H1" s="11" t="s">
        <v>762</v>
      </c>
      <c r="I1" s="12" t="s">
        <v>763</v>
      </c>
      <c r="J1" s="13" t="s">
        <v>764</v>
      </c>
      <c r="K1" s="12" t="s">
        <v>765</v>
      </c>
      <c r="L1" s="12" t="s">
        <v>766</v>
      </c>
    </row>
    <row r="2" s="1" customFormat="1" ht="21.45" customHeight="1" spans="1:17">
      <c r="A2" s="14" t="s">
        <v>767</v>
      </c>
      <c r="B2" s="15"/>
      <c r="C2" s="15" t="s">
        <v>12</v>
      </c>
      <c r="D2" s="14">
        <v>6608507680</v>
      </c>
      <c r="E2" s="15" t="s">
        <v>50</v>
      </c>
      <c r="F2" s="15"/>
      <c r="G2" s="15"/>
      <c r="H2" s="15"/>
      <c r="I2" s="15"/>
      <c r="J2" s="14"/>
      <c r="K2" s="15"/>
      <c r="L2" s="15"/>
      <c r="M2" s="16"/>
      <c r="N2" s="17"/>
      <c r="O2" s="17"/>
      <c r="P2" s="17"/>
      <c r="Q2" s="17"/>
    </row>
    <row r="3" spans="1:17">
      <c r="A3" s="18"/>
      <c r="B3" s="19"/>
      <c r="C3" s="19"/>
      <c r="D3" s="19"/>
      <c r="E3" s="19"/>
      <c r="F3" s="19"/>
      <c r="G3" s="19"/>
      <c r="H3" s="19"/>
      <c r="I3" s="19"/>
      <c r="J3" s="18"/>
      <c r="K3" s="19"/>
      <c r="L3" s="19"/>
      <c r="M3" s="20"/>
    </row>
    <row r="4" s="2" customFormat="1" ht="49.5" spans="1:17">
      <c r="A4" s="21" t="s">
        <v>303</v>
      </c>
      <c r="B4" s="10" t="s">
        <v>304</v>
      </c>
      <c r="C4" s="10" t="s">
        <v>305</v>
      </c>
      <c r="D4" s="10" t="s">
        <v>306</v>
      </c>
      <c r="E4" s="10" t="s">
        <v>307</v>
      </c>
      <c r="F4" s="10" t="s">
        <v>308</v>
      </c>
      <c r="G4" s="21" t="s">
        <v>309</v>
      </c>
      <c r="H4" s="21" t="s">
        <v>310</v>
      </c>
      <c r="I4" s="10" t="s">
        <v>311</v>
      </c>
      <c r="J4" s="10" t="s">
        <v>312</v>
      </c>
      <c r="K4" s="10" t="s">
        <v>313</v>
      </c>
      <c r="L4" s="10" t="s">
        <v>314</v>
      </c>
      <c r="M4" s="10" t="s">
        <v>771</v>
      </c>
      <c r="N4" s="22" t="s">
        <v>772</v>
      </c>
      <c r="O4" s="22" t="s">
        <v>773</v>
      </c>
      <c r="P4" s="22" t="s">
        <v>774</v>
      </c>
      <c r="Q4" s="22" t="s">
        <v>775</v>
      </c>
    </row>
    <row r="5" s="3" customFormat="1" ht="19.95" customHeight="1" spans="1:17">
      <c r="A5" s="23">
        <v>1</v>
      </c>
      <c r="B5" s="24" t="s">
        <v>491</v>
      </c>
      <c r="C5" s="25" t="s">
        <v>171</v>
      </c>
      <c r="D5" s="25" t="s">
        <v>492</v>
      </c>
      <c r="E5" s="24" t="s">
        <v>321</v>
      </c>
      <c r="F5" s="26" t="s">
        <v>493</v>
      </c>
      <c r="G5" s="27"/>
      <c r="H5" s="24"/>
      <c r="I5" s="27"/>
      <c r="J5" s="24">
        <v>1</v>
      </c>
      <c r="K5" s="24" t="s">
        <v>323</v>
      </c>
      <c r="L5" s="24" t="s">
        <v>386</v>
      </c>
      <c r="M5" s="28" t="s">
        <v>325</v>
      </c>
      <c r="N5" s="29" t="e">
        <f>VLOOKUP(F5,#REF!,2,0)</f>
        <v>#REF!</v>
      </c>
      <c r="O5" s="29">
        <f>J5*105</f>
        <v>105</v>
      </c>
      <c r="P5" s="29" t="e">
        <f>N5-O5</f>
        <v>#REF!</v>
      </c>
      <c r="Q5" s="29"/>
    </row>
    <row r="6" s="3" customFormat="1" ht="19.95" customHeight="1" spans="1:17">
      <c r="A6" s="23">
        <v>2</v>
      </c>
      <c r="B6" s="24"/>
      <c r="C6" s="25" t="s">
        <v>172</v>
      </c>
      <c r="D6" s="25" t="s">
        <v>494</v>
      </c>
      <c r="E6" s="24" t="s">
        <v>321</v>
      </c>
      <c r="F6" s="26" t="s">
        <v>495</v>
      </c>
      <c r="G6" s="27"/>
      <c r="H6" s="24"/>
      <c r="I6" s="27"/>
      <c r="J6" s="24">
        <v>1</v>
      </c>
      <c r="K6" s="24" t="s">
        <v>323</v>
      </c>
      <c r="L6" s="24" t="s">
        <v>386</v>
      </c>
      <c r="M6" s="28" t="s">
        <v>325</v>
      </c>
      <c r="N6" s="29" t="e">
        <f>VLOOKUP(F6,#REF!,2,0)</f>
        <v>#REF!</v>
      </c>
      <c r="O6" s="29">
        <f t="shared" ref="O6:O22" si="0">J6*105</f>
        <v>105</v>
      </c>
      <c r="P6" s="29" t="e">
        <f t="shared" ref="P6:P22" si="1">N6-O6</f>
        <v>#REF!</v>
      </c>
      <c r="Q6" s="29"/>
    </row>
    <row r="7" s="3" customFormat="1" ht="19.95" customHeight="1" spans="1:17">
      <c r="A7" s="23">
        <v>3</v>
      </c>
      <c r="B7" s="24"/>
      <c r="C7" s="25" t="s">
        <v>173</v>
      </c>
      <c r="D7" s="25" t="s">
        <v>496</v>
      </c>
      <c r="E7" s="24" t="s">
        <v>321</v>
      </c>
      <c r="F7" s="26" t="s">
        <v>497</v>
      </c>
      <c r="G7" s="27"/>
      <c r="H7" s="24"/>
      <c r="I7" s="27"/>
      <c r="J7" s="24">
        <v>1</v>
      </c>
      <c r="K7" s="24" t="s">
        <v>323</v>
      </c>
      <c r="L7" s="24" t="s">
        <v>386</v>
      </c>
      <c r="M7" s="28" t="s">
        <v>325</v>
      </c>
      <c r="N7" s="29" t="e">
        <f>VLOOKUP(F7,#REF!,2,0)</f>
        <v>#REF!</v>
      </c>
      <c r="O7" s="29">
        <f t="shared" si="0"/>
        <v>105</v>
      </c>
      <c r="P7" s="29" t="e">
        <f t="shared" si="1"/>
        <v>#REF!</v>
      </c>
      <c r="Q7" s="29"/>
    </row>
    <row r="8" s="3" customFormat="1" ht="19.95" customHeight="1" spans="1:17">
      <c r="A8" s="23">
        <v>4</v>
      </c>
      <c r="B8" s="24"/>
      <c r="C8" s="25" t="s">
        <v>174</v>
      </c>
      <c r="D8" s="25" t="s">
        <v>498</v>
      </c>
      <c r="E8" s="24" t="s">
        <v>321</v>
      </c>
      <c r="F8" s="26" t="s">
        <v>499</v>
      </c>
      <c r="G8" s="27"/>
      <c r="H8" s="24"/>
      <c r="I8" s="27"/>
      <c r="J8" s="24">
        <v>2</v>
      </c>
      <c r="K8" s="24" t="s">
        <v>323</v>
      </c>
      <c r="L8" s="24" t="s">
        <v>386</v>
      </c>
      <c r="M8" s="28" t="s">
        <v>325</v>
      </c>
      <c r="N8" s="29" t="e">
        <f>VLOOKUP(F8,#REF!,2,0)</f>
        <v>#REF!</v>
      </c>
      <c r="O8" s="29">
        <f t="shared" si="0"/>
        <v>210</v>
      </c>
      <c r="P8" s="29" t="e">
        <f t="shared" si="1"/>
        <v>#REF!</v>
      </c>
      <c r="Q8" s="29"/>
    </row>
    <row r="9" s="3" customFormat="1" ht="19.95" customHeight="1" spans="1:17">
      <c r="A9" s="23">
        <v>5</v>
      </c>
      <c r="B9" s="24"/>
      <c r="C9" s="25" t="s">
        <v>175</v>
      </c>
      <c r="D9" s="25" t="s">
        <v>500</v>
      </c>
      <c r="E9" s="24" t="s">
        <v>321</v>
      </c>
      <c r="F9" s="26" t="s">
        <v>501</v>
      </c>
      <c r="G9" s="27"/>
      <c r="H9" s="24"/>
      <c r="I9" s="27"/>
      <c r="J9" s="24">
        <v>1</v>
      </c>
      <c r="K9" s="24" t="s">
        <v>323</v>
      </c>
      <c r="L9" s="24" t="s">
        <v>386</v>
      </c>
      <c r="M9" s="28" t="s">
        <v>325</v>
      </c>
      <c r="N9" s="29" t="e">
        <f>VLOOKUP(F9,#REF!,2,0)</f>
        <v>#REF!</v>
      </c>
      <c r="O9" s="29">
        <f t="shared" si="0"/>
        <v>105</v>
      </c>
      <c r="P9" s="29" t="e">
        <f t="shared" si="1"/>
        <v>#REF!</v>
      </c>
      <c r="Q9" s="29"/>
    </row>
    <row r="10" s="3" customFormat="1" ht="19.95" customHeight="1" spans="1:17">
      <c r="A10" s="23">
        <v>6</v>
      </c>
      <c r="B10" s="24"/>
      <c r="C10" s="25" t="s">
        <v>176</v>
      </c>
      <c r="D10" s="25" t="s">
        <v>502</v>
      </c>
      <c r="E10" s="24" t="s">
        <v>321</v>
      </c>
      <c r="F10" s="26" t="s">
        <v>503</v>
      </c>
      <c r="G10" s="27"/>
      <c r="H10" s="24"/>
      <c r="I10" s="27"/>
      <c r="J10" s="24">
        <v>2</v>
      </c>
      <c r="K10" s="24" t="s">
        <v>323</v>
      </c>
      <c r="L10" s="24" t="s">
        <v>386</v>
      </c>
      <c r="M10" s="28" t="s">
        <v>325</v>
      </c>
      <c r="N10" s="29" t="e">
        <f>VLOOKUP(F10,#REF!,2,0)</f>
        <v>#REF!</v>
      </c>
      <c r="O10" s="29">
        <f t="shared" si="0"/>
        <v>210</v>
      </c>
      <c r="P10" s="29" t="e">
        <f t="shared" si="1"/>
        <v>#REF!</v>
      </c>
      <c r="Q10" s="29"/>
    </row>
    <row r="11" s="3" customFormat="1" ht="19.95" customHeight="1" spans="1:17">
      <c r="A11" s="23">
        <v>7</v>
      </c>
      <c r="B11" s="24"/>
      <c r="C11" s="25" t="s">
        <v>177</v>
      </c>
      <c r="D11" s="25" t="s">
        <v>504</v>
      </c>
      <c r="E11" s="24" t="s">
        <v>321</v>
      </c>
      <c r="F11" s="26" t="s">
        <v>505</v>
      </c>
      <c r="G11" s="27"/>
      <c r="H11" s="24"/>
      <c r="I11" s="27"/>
      <c r="J11" s="24">
        <v>1</v>
      </c>
      <c r="K11" s="24" t="s">
        <v>323</v>
      </c>
      <c r="L11" s="24" t="s">
        <v>386</v>
      </c>
      <c r="M11" s="28" t="s">
        <v>325</v>
      </c>
      <c r="N11" s="29" t="e">
        <f>VLOOKUP(F11,#REF!,2,0)</f>
        <v>#REF!</v>
      </c>
      <c r="O11" s="29">
        <f t="shared" si="0"/>
        <v>105</v>
      </c>
      <c r="P11" s="29" t="e">
        <f t="shared" si="1"/>
        <v>#REF!</v>
      </c>
      <c r="Q11" s="29"/>
    </row>
    <row r="12" s="3" customFormat="1" ht="19.95" customHeight="1" spans="1:17">
      <c r="A12" s="23">
        <v>8</v>
      </c>
      <c r="B12" s="24"/>
      <c r="C12" s="25" t="s">
        <v>178</v>
      </c>
      <c r="D12" s="25" t="s">
        <v>506</v>
      </c>
      <c r="E12" s="24" t="s">
        <v>321</v>
      </c>
      <c r="F12" s="26" t="s">
        <v>507</v>
      </c>
      <c r="G12" s="27"/>
      <c r="H12" s="24"/>
      <c r="I12" s="27"/>
      <c r="J12" s="24">
        <v>1</v>
      </c>
      <c r="K12" s="24" t="s">
        <v>323</v>
      </c>
      <c r="L12" s="24" t="s">
        <v>386</v>
      </c>
      <c r="M12" s="28" t="s">
        <v>325</v>
      </c>
      <c r="N12" s="29" t="e">
        <f>VLOOKUP(F12,#REF!,2,0)</f>
        <v>#REF!</v>
      </c>
      <c r="O12" s="29">
        <f t="shared" si="0"/>
        <v>105</v>
      </c>
      <c r="P12" s="29" t="e">
        <f t="shared" si="1"/>
        <v>#REF!</v>
      </c>
      <c r="Q12" s="29"/>
    </row>
    <row r="13" s="3" customFormat="1" ht="19.95" customHeight="1" spans="1:17">
      <c r="A13" s="23">
        <v>9</v>
      </c>
      <c r="B13" s="24"/>
      <c r="C13" s="25" t="s">
        <v>179</v>
      </c>
      <c r="D13" s="25" t="s">
        <v>508</v>
      </c>
      <c r="E13" s="24" t="s">
        <v>321</v>
      </c>
      <c r="F13" s="26" t="s">
        <v>509</v>
      </c>
      <c r="G13" s="27"/>
      <c r="H13" s="24"/>
      <c r="I13" s="27"/>
      <c r="J13" s="24">
        <v>2</v>
      </c>
      <c r="K13" s="24" t="s">
        <v>323</v>
      </c>
      <c r="L13" s="24" t="s">
        <v>386</v>
      </c>
      <c r="M13" s="28" t="s">
        <v>325</v>
      </c>
      <c r="N13" s="29" t="e">
        <f>VLOOKUP(F13,#REF!,2,0)</f>
        <v>#REF!</v>
      </c>
      <c r="O13" s="29">
        <f t="shared" si="0"/>
        <v>210</v>
      </c>
      <c r="P13" s="29" t="e">
        <f t="shared" si="1"/>
        <v>#REF!</v>
      </c>
      <c r="Q13" s="29"/>
    </row>
    <row r="14" s="3" customFormat="1" ht="19.95" customHeight="1" spans="1:17">
      <c r="A14" s="23">
        <v>10</v>
      </c>
      <c r="B14" s="24"/>
      <c r="C14" s="25" t="s">
        <v>180</v>
      </c>
      <c r="D14" s="25" t="s">
        <v>510</v>
      </c>
      <c r="E14" s="24" t="s">
        <v>321</v>
      </c>
      <c r="F14" s="26" t="s">
        <v>511</v>
      </c>
      <c r="G14" s="27"/>
      <c r="H14" s="24"/>
      <c r="I14" s="27"/>
      <c r="J14" s="24">
        <v>2</v>
      </c>
      <c r="K14" s="24" t="s">
        <v>323</v>
      </c>
      <c r="L14" s="24" t="s">
        <v>386</v>
      </c>
      <c r="M14" s="28" t="s">
        <v>325</v>
      </c>
      <c r="N14" s="29" t="e">
        <f>VLOOKUP(F14,#REF!,2,0)</f>
        <v>#REF!</v>
      </c>
      <c r="O14" s="29">
        <f t="shared" si="0"/>
        <v>210</v>
      </c>
      <c r="P14" s="29" t="e">
        <f t="shared" si="1"/>
        <v>#REF!</v>
      </c>
      <c r="Q14" s="29"/>
    </row>
    <row r="15" s="3" customFormat="1" ht="19.95" customHeight="1" spans="1:17">
      <c r="A15" s="23">
        <v>11</v>
      </c>
      <c r="B15" s="24"/>
      <c r="C15" s="25" t="s">
        <v>181</v>
      </c>
      <c r="D15" s="25" t="s">
        <v>512</v>
      </c>
      <c r="E15" s="24" t="s">
        <v>321</v>
      </c>
      <c r="F15" s="26" t="s">
        <v>513</v>
      </c>
      <c r="G15" s="27"/>
      <c r="H15" s="24"/>
      <c r="I15" s="27"/>
      <c r="J15" s="24">
        <v>1</v>
      </c>
      <c r="K15" s="24" t="s">
        <v>323</v>
      </c>
      <c r="L15" s="24" t="s">
        <v>386</v>
      </c>
      <c r="M15" s="28" t="s">
        <v>325</v>
      </c>
      <c r="N15" s="29" t="e">
        <f>VLOOKUP(F15,#REF!,2,0)</f>
        <v>#REF!</v>
      </c>
      <c r="O15" s="29">
        <f t="shared" si="0"/>
        <v>105</v>
      </c>
      <c r="P15" s="29" t="e">
        <f t="shared" si="1"/>
        <v>#REF!</v>
      </c>
      <c r="Q15" s="29"/>
    </row>
    <row r="16" s="3" customFormat="1" ht="19.95" customHeight="1" spans="1:17">
      <c r="A16" s="23">
        <v>12</v>
      </c>
      <c r="B16" s="24"/>
      <c r="C16" s="25" t="s">
        <v>182</v>
      </c>
      <c r="D16" s="25" t="s">
        <v>514</v>
      </c>
      <c r="E16" s="24" t="s">
        <v>321</v>
      </c>
      <c r="F16" s="26" t="s">
        <v>515</v>
      </c>
      <c r="G16" s="27"/>
      <c r="H16" s="24"/>
      <c r="I16" s="27"/>
      <c r="J16" s="24">
        <v>3</v>
      </c>
      <c r="K16" s="24" t="s">
        <v>323</v>
      </c>
      <c r="L16" s="24" t="s">
        <v>386</v>
      </c>
      <c r="M16" s="28" t="s">
        <v>325</v>
      </c>
      <c r="N16" s="29" t="e">
        <f>VLOOKUP(F16,#REF!,2,0)</f>
        <v>#REF!</v>
      </c>
      <c r="O16" s="29">
        <f t="shared" si="0"/>
        <v>315</v>
      </c>
      <c r="P16" s="29" t="e">
        <f t="shared" si="1"/>
        <v>#REF!</v>
      </c>
      <c r="Q16" s="29"/>
    </row>
    <row r="17" s="3" customFormat="1" ht="19.95" customHeight="1" spans="1:17">
      <c r="A17" s="23">
        <v>13</v>
      </c>
      <c r="B17" s="24"/>
      <c r="C17" s="25" t="s">
        <v>183</v>
      </c>
      <c r="D17" s="25" t="s">
        <v>516</v>
      </c>
      <c r="E17" s="24" t="s">
        <v>321</v>
      </c>
      <c r="F17" s="26" t="s">
        <v>517</v>
      </c>
      <c r="G17" s="27"/>
      <c r="H17" s="24"/>
      <c r="I17" s="27"/>
      <c r="J17" s="24">
        <v>3</v>
      </c>
      <c r="K17" s="24" t="s">
        <v>323</v>
      </c>
      <c r="L17" s="24" t="s">
        <v>386</v>
      </c>
      <c r="M17" s="28" t="s">
        <v>325</v>
      </c>
      <c r="N17" s="29" t="e">
        <f>VLOOKUP(F17,#REF!,2,0)</f>
        <v>#REF!</v>
      </c>
      <c r="O17" s="29">
        <f t="shared" si="0"/>
        <v>315</v>
      </c>
      <c r="P17" s="29" t="e">
        <f t="shared" si="1"/>
        <v>#REF!</v>
      </c>
      <c r="Q17" s="29"/>
    </row>
    <row r="18" s="3" customFormat="1" ht="19.95" customHeight="1" spans="1:17">
      <c r="A18" s="23">
        <v>14</v>
      </c>
      <c r="B18" s="24"/>
      <c r="C18" s="25" t="s">
        <v>184</v>
      </c>
      <c r="D18" s="25" t="s">
        <v>518</v>
      </c>
      <c r="E18" s="24" t="s">
        <v>321</v>
      </c>
      <c r="F18" s="26" t="s">
        <v>519</v>
      </c>
      <c r="G18" s="27"/>
      <c r="H18" s="24"/>
      <c r="I18" s="27"/>
      <c r="J18" s="24">
        <v>1</v>
      </c>
      <c r="K18" s="24" t="s">
        <v>323</v>
      </c>
      <c r="L18" s="24" t="s">
        <v>386</v>
      </c>
      <c r="M18" s="28" t="s">
        <v>325</v>
      </c>
      <c r="N18" s="29" t="e">
        <f>VLOOKUP(F18,#REF!,2,0)</f>
        <v>#REF!</v>
      </c>
      <c r="O18" s="29">
        <f t="shared" si="0"/>
        <v>105</v>
      </c>
      <c r="P18" s="29" t="e">
        <f t="shared" si="1"/>
        <v>#REF!</v>
      </c>
      <c r="Q18" s="29"/>
    </row>
    <row r="19" s="3" customFormat="1" ht="19.95" customHeight="1" spans="1:17">
      <c r="A19" s="23">
        <v>15</v>
      </c>
      <c r="B19" s="24"/>
      <c r="C19" s="25" t="s">
        <v>185</v>
      </c>
      <c r="D19" s="25" t="s">
        <v>520</v>
      </c>
      <c r="E19" s="24" t="s">
        <v>321</v>
      </c>
      <c r="F19" s="26" t="s">
        <v>521</v>
      </c>
      <c r="G19" s="27"/>
      <c r="H19" s="24"/>
      <c r="I19" s="27"/>
      <c r="J19" s="24">
        <v>1</v>
      </c>
      <c r="K19" s="24" t="s">
        <v>323</v>
      </c>
      <c r="L19" s="24" t="s">
        <v>386</v>
      </c>
      <c r="M19" s="28" t="s">
        <v>325</v>
      </c>
      <c r="N19" s="29" t="e">
        <f>VLOOKUP(F19,#REF!,2,0)</f>
        <v>#REF!</v>
      </c>
      <c r="O19" s="29">
        <f t="shared" si="0"/>
        <v>105</v>
      </c>
      <c r="P19" s="29" t="e">
        <f t="shared" si="1"/>
        <v>#REF!</v>
      </c>
      <c r="Q19" s="29"/>
    </row>
    <row r="20" s="3" customFormat="1" ht="19.95" customHeight="1" spans="1:17">
      <c r="A20" s="23">
        <v>16</v>
      </c>
      <c r="B20" s="24"/>
      <c r="C20" s="25" t="s">
        <v>186</v>
      </c>
      <c r="D20" s="25" t="s">
        <v>522</v>
      </c>
      <c r="E20" s="24" t="s">
        <v>321</v>
      </c>
      <c r="F20" s="26" t="s">
        <v>523</v>
      </c>
      <c r="G20" s="27"/>
      <c r="H20" s="24"/>
      <c r="I20" s="27"/>
      <c r="J20" s="24">
        <v>1</v>
      </c>
      <c r="K20" s="24" t="s">
        <v>323</v>
      </c>
      <c r="L20" s="24" t="s">
        <v>386</v>
      </c>
      <c r="M20" s="28" t="s">
        <v>325</v>
      </c>
      <c r="N20" s="29" t="e">
        <f>VLOOKUP(F20,#REF!,2,0)</f>
        <v>#REF!</v>
      </c>
      <c r="O20" s="29">
        <f t="shared" si="0"/>
        <v>105</v>
      </c>
      <c r="P20" s="29" t="e">
        <f t="shared" si="1"/>
        <v>#REF!</v>
      </c>
      <c r="Q20" s="29"/>
    </row>
    <row r="21" s="3" customFormat="1" ht="19.95" customHeight="1" spans="1:17">
      <c r="A21" s="23">
        <v>17</v>
      </c>
      <c r="B21" s="24"/>
      <c r="C21" s="25" t="s">
        <v>187</v>
      </c>
      <c r="D21" s="25" t="s">
        <v>524</v>
      </c>
      <c r="E21" s="24" t="s">
        <v>321</v>
      </c>
      <c r="F21" s="26" t="s">
        <v>525</v>
      </c>
      <c r="G21" s="27"/>
      <c r="H21" s="24"/>
      <c r="I21" s="27"/>
      <c r="J21" s="24">
        <v>6</v>
      </c>
      <c r="K21" s="24" t="s">
        <v>323</v>
      </c>
      <c r="L21" s="24" t="s">
        <v>386</v>
      </c>
      <c r="M21" s="28" t="s">
        <v>325</v>
      </c>
      <c r="N21" s="29" t="e">
        <f>VLOOKUP(F21,#REF!,2,0)</f>
        <v>#REF!</v>
      </c>
      <c r="O21" s="29">
        <f t="shared" si="0"/>
        <v>630</v>
      </c>
      <c r="P21" s="29" t="e">
        <f t="shared" si="1"/>
        <v>#REF!</v>
      </c>
      <c r="Q21" s="29"/>
    </row>
    <row r="22" s="3" customFormat="1" ht="19.95" customHeight="1" spans="1:17">
      <c r="A22" s="23">
        <v>18</v>
      </c>
      <c r="B22" s="24"/>
      <c r="C22" s="25" t="s">
        <v>188</v>
      </c>
      <c r="D22" s="25" t="s">
        <v>526</v>
      </c>
      <c r="E22" s="24" t="s">
        <v>321</v>
      </c>
      <c r="F22" s="26" t="s">
        <v>527</v>
      </c>
      <c r="G22" s="27"/>
      <c r="H22" s="24"/>
      <c r="I22" s="27"/>
      <c r="J22" s="24">
        <v>4</v>
      </c>
      <c r="K22" s="24" t="s">
        <v>323</v>
      </c>
      <c r="L22" s="24" t="s">
        <v>386</v>
      </c>
      <c r="M22" s="28" t="s">
        <v>325</v>
      </c>
      <c r="N22" s="29" t="e">
        <f>VLOOKUP(F22,#REF!,2,0)</f>
        <v>#REF!</v>
      </c>
      <c r="O22" s="29">
        <f t="shared" si="0"/>
        <v>420</v>
      </c>
      <c r="P22" s="29" t="e">
        <f t="shared" si="1"/>
        <v>#REF!</v>
      </c>
      <c r="Q22" s="29"/>
    </row>
    <row r="23" s="3" customFormat="1" ht="19.95" customHeight="1" spans="1:17">
      <c r="A23" s="23">
        <v>19</v>
      </c>
      <c r="B23" s="23" t="s">
        <v>528</v>
      </c>
      <c r="C23" s="30" t="s">
        <v>189</v>
      </c>
      <c r="D23" s="30" t="s">
        <v>529</v>
      </c>
      <c r="E23" s="24" t="s">
        <v>321</v>
      </c>
      <c r="F23" s="26" t="s">
        <v>530</v>
      </c>
      <c r="G23" s="31"/>
      <c r="H23" s="23"/>
      <c r="I23" s="31"/>
      <c r="J23" s="23">
        <v>1</v>
      </c>
      <c r="K23" s="23" t="s">
        <v>323</v>
      </c>
      <c r="L23" s="23" t="s">
        <v>386</v>
      </c>
      <c r="M23" s="32" t="s">
        <v>325</v>
      </c>
      <c r="N23" s="29"/>
      <c r="O23" s="29"/>
      <c r="P23" s="29"/>
      <c r="Q23" s="29"/>
    </row>
    <row r="24" s="3" customFormat="1" ht="19.95" customHeight="1" spans="1:17">
      <c r="A24" s="23">
        <v>20</v>
      </c>
      <c r="B24" s="23"/>
      <c r="C24" s="30" t="s">
        <v>190</v>
      </c>
      <c r="D24" s="30" t="s">
        <v>531</v>
      </c>
      <c r="E24" s="24" t="s">
        <v>321</v>
      </c>
      <c r="F24" s="26" t="s">
        <v>532</v>
      </c>
      <c r="G24" s="31"/>
      <c r="H24" s="23"/>
      <c r="I24" s="31"/>
      <c r="J24" s="23">
        <v>8</v>
      </c>
      <c r="K24" s="23" t="s">
        <v>323</v>
      </c>
      <c r="L24" s="23" t="s">
        <v>386</v>
      </c>
      <c r="M24" s="32" t="s">
        <v>325</v>
      </c>
      <c r="N24" s="29"/>
      <c r="O24" s="29"/>
      <c r="P24" s="29"/>
      <c r="Q24" s="29"/>
    </row>
    <row r="25" s="3" customFormat="1" ht="19.95" customHeight="1" spans="1:17">
      <c r="A25" s="23">
        <v>21</v>
      </c>
      <c r="B25" s="23"/>
      <c r="C25" s="30" t="s">
        <v>191</v>
      </c>
      <c r="D25" s="30" t="s">
        <v>533</v>
      </c>
      <c r="E25" s="24" t="s">
        <v>321</v>
      </c>
      <c r="F25" s="26" t="s">
        <v>534</v>
      </c>
      <c r="G25" s="31"/>
      <c r="H25" s="23"/>
      <c r="I25" s="31"/>
      <c r="J25" s="23">
        <v>8</v>
      </c>
      <c r="K25" s="23" t="s">
        <v>323</v>
      </c>
      <c r="L25" s="23" t="s">
        <v>386</v>
      </c>
      <c r="M25" s="32" t="s">
        <v>325</v>
      </c>
      <c r="N25" s="29"/>
      <c r="O25" s="29"/>
      <c r="P25" s="29"/>
      <c r="Q25" s="29"/>
    </row>
    <row r="26" s="3" customFormat="1" ht="19.95" customHeight="1" spans="1:17">
      <c r="A26" s="23">
        <v>22</v>
      </c>
      <c r="B26" s="23" t="s">
        <v>535</v>
      </c>
      <c r="C26" s="30" t="s">
        <v>192</v>
      </c>
      <c r="D26" s="30" t="s">
        <v>536</v>
      </c>
      <c r="E26" s="24" t="s">
        <v>321</v>
      </c>
      <c r="F26" s="26" t="s">
        <v>537</v>
      </c>
      <c r="G26" s="31"/>
      <c r="H26" s="23"/>
      <c r="I26" s="31"/>
      <c r="J26" s="23">
        <v>1</v>
      </c>
      <c r="K26" s="23" t="s">
        <v>323</v>
      </c>
      <c r="L26" s="23" t="s">
        <v>386</v>
      </c>
      <c r="M26" s="32" t="s">
        <v>325</v>
      </c>
      <c r="N26" s="29"/>
      <c r="O26" s="29"/>
      <c r="P26" s="29"/>
      <c r="Q26" s="29"/>
    </row>
    <row r="27" s="3" customFormat="1" ht="19.95" customHeight="1" spans="1:17">
      <c r="A27" s="23">
        <v>23</v>
      </c>
      <c r="B27" s="23"/>
      <c r="C27" s="30" t="s">
        <v>190</v>
      </c>
      <c r="D27" s="30" t="s">
        <v>531</v>
      </c>
      <c r="E27" s="24" t="s">
        <v>321</v>
      </c>
      <c r="F27" s="26" t="s">
        <v>532</v>
      </c>
      <c r="G27" s="31"/>
      <c r="H27" s="23"/>
      <c r="I27" s="31"/>
      <c r="J27" s="23">
        <v>5</v>
      </c>
      <c r="K27" s="23" t="s">
        <v>323</v>
      </c>
      <c r="L27" s="23" t="s">
        <v>386</v>
      </c>
      <c r="M27" s="32" t="s">
        <v>325</v>
      </c>
      <c r="N27" s="29"/>
      <c r="O27" s="29"/>
      <c r="P27" s="29"/>
      <c r="Q27" s="29"/>
    </row>
    <row r="28" s="3" customFormat="1" ht="19.95" customHeight="1" spans="1:17">
      <c r="A28" s="23">
        <v>24</v>
      </c>
      <c r="B28" s="23"/>
      <c r="C28" s="30" t="s">
        <v>191</v>
      </c>
      <c r="D28" s="30" t="s">
        <v>533</v>
      </c>
      <c r="E28" s="24" t="s">
        <v>321</v>
      </c>
      <c r="F28" s="26" t="s">
        <v>534</v>
      </c>
      <c r="G28" s="31"/>
      <c r="H28" s="23"/>
      <c r="I28" s="31"/>
      <c r="J28" s="23">
        <v>5</v>
      </c>
      <c r="K28" s="23" t="s">
        <v>323</v>
      </c>
      <c r="L28" s="23" t="s">
        <v>386</v>
      </c>
      <c r="M28" s="32" t="s">
        <v>325</v>
      </c>
      <c r="N28" s="29"/>
      <c r="O28" s="29"/>
      <c r="P28" s="29"/>
      <c r="Q28" s="29"/>
    </row>
    <row r="29" s="3" customFormat="1" ht="19.95" customHeight="1" spans="1:17">
      <c r="A29" s="23">
        <v>25</v>
      </c>
      <c r="B29" s="23"/>
      <c r="C29" s="30" t="s">
        <v>193</v>
      </c>
      <c r="D29" s="30" t="s">
        <v>539</v>
      </c>
      <c r="E29" s="24" t="s">
        <v>321</v>
      </c>
      <c r="F29" s="26" t="s">
        <v>540</v>
      </c>
      <c r="G29" s="31"/>
      <c r="H29" s="23"/>
      <c r="I29" s="31"/>
      <c r="J29" s="23">
        <v>1</v>
      </c>
      <c r="K29" s="23" t="s">
        <v>323</v>
      </c>
      <c r="L29" s="23" t="s">
        <v>386</v>
      </c>
      <c r="M29" s="32" t="s">
        <v>325</v>
      </c>
      <c r="N29" s="29"/>
      <c r="O29" s="29"/>
      <c r="P29" s="29"/>
      <c r="Q29" s="29"/>
    </row>
    <row r="30" s="3" customFormat="1" ht="19.95" customHeight="1" spans="1:17">
      <c r="A30" s="23">
        <v>26</v>
      </c>
      <c r="B30" s="23" t="s">
        <v>541</v>
      </c>
      <c r="C30" s="25" t="s">
        <v>194</v>
      </c>
      <c r="D30" s="25" t="s">
        <v>542</v>
      </c>
      <c r="E30" s="24" t="s">
        <v>321</v>
      </c>
      <c r="F30" s="26" t="s">
        <v>543</v>
      </c>
      <c r="G30" s="27"/>
      <c r="H30" s="24"/>
      <c r="I30" s="27"/>
      <c r="J30" s="23">
        <v>1</v>
      </c>
      <c r="K30" s="23" t="s">
        <v>323</v>
      </c>
      <c r="L30" s="23" t="s">
        <v>386</v>
      </c>
      <c r="M30" s="32" t="s">
        <v>325</v>
      </c>
      <c r="N30" s="29"/>
      <c r="O30" s="29"/>
      <c r="P30" s="29"/>
      <c r="Q30" s="29"/>
    </row>
    <row r="31" s="3" customFormat="1" ht="19.95" customHeight="1" spans="1:17">
      <c r="A31" s="23">
        <v>27</v>
      </c>
      <c r="B31" s="23"/>
      <c r="C31" s="25" t="s">
        <v>195</v>
      </c>
      <c r="D31" s="25" t="s">
        <v>548</v>
      </c>
      <c r="E31" s="24" t="s">
        <v>321</v>
      </c>
      <c r="F31" s="26" t="s">
        <v>549</v>
      </c>
      <c r="G31" s="27"/>
      <c r="H31" s="24"/>
      <c r="I31" s="27"/>
      <c r="J31" s="23">
        <v>4</v>
      </c>
      <c r="K31" s="23" t="s">
        <v>323</v>
      </c>
      <c r="L31" s="23" t="s">
        <v>386</v>
      </c>
      <c r="M31" s="32" t="s">
        <v>325</v>
      </c>
      <c r="N31" s="29"/>
      <c r="O31" s="29"/>
      <c r="P31" s="29"/>
      <c r="Q31" s="29"/>
    </row>
    <row r="32" s="3" customFormat="1" ht="19.95" customHeight="1" spans="1:17">
      <c r="A32" s="23">
        <v>28</v>
      </c>
      <c r="B32" s="23"/>
      <c r="C32" s="30" t="s">
        <v>191</v>
      </c>
      <c r="D32" s="30" t="s">
        <v>533</v>
      </c>
      <c r="E32" s="24" t="s">
        <v>321</v>
      </c>
      <c r="F32" s="26" t="s">
        <v>534</v>
      </c>
      <c r="G32" s="31"/>
      <c r="H32" s="23"/>
      <c r="I32" s="31"/>
      <c r="J32" s="23">
        <v>4</v>
      </c>
      <c r="K32" s="23" t="s">
        <v>323</v>
      </c>
      <c r="L32" s="23" t="s">
        <v>386</v>
      </c>
      <c r="M32" s="32" t="s">
        <v>325</v>
      </c>
      <c r="N32" s="29"/>
      <c r="O32" s="29"/>
      <c r="P32" s="29"/>
      <c r="Q32" s="29"/>
    </row>
    <row r="33" s="3" customFormat="1" ht="19.95" customHeight="1" spans="1:17">
      <c r="A33" s="23">
        <v>29</v>
      </c>
      <c r="B33" s="33" t="s">
        <v>553</v>
      </c>
      <c r="C33" s="34" t="s">
        <v>196</v>
      </c>
      <c r="D33" s="26" t="s">
        <v>554</v>
      </c>
      <c r="E33" s="14" t="s">
        <v>321</v>
      </c>
      <c r="F33" s="14" t="s">
        <v>555</v>
      </c>
      <c r="G33" s="14"/>
      <c r="H33" s="14"/>
      <c r="I33" s="14"/>
      <c r="J33" s="33">
        <v>1</v>
      </c>
      <c r="K33" s="26" t="s">
        <v>323</v>
      </c>
      <c r="L33" s="14" t="s">
        <v>556</v>
      </c>
      <c r="M33" s="26" t="s">
        <v>325</v>
      </c>
      <c r="N33" s="29"/>
      <c r="O33" s="29"/>
      <c r="P33" s="29"/>
      <c r="Q33" s="29"/>
    </row>
    <row r="34" s="3" customFormat="1" ht="19.95" customHeight="1" spans="1:17">
      <c r="A34" s="23">
        <v>30</v>
      </c>
      <c r="B34" s="33"/>
      <c r="C34" s="26" t="s">
        <v>197</v>
      </c>
      <c r="D34" s="26" t="s">
        <v>557</v>
      </c>
      <c r="E34" s="14" t="s">
        <v>321</v>
      </c>
      <c r="F34" s="26" t="s">
        <v>558</v>
      </c>
      <c r="G34" s="14"/>
      <c r="H34" s="14"/>
      <c r="I34" s="14"/>
      <c r="J34" s="33">
        <v>15</v>
      </c>
      <c r="K34" s="26" t="s">
        <v>323</v>
      </c>
      <c r="L34" s="14" t="s">
        <v>556</v>
      </c>
      <c r="M34" s="28" t="s">
        <v>325</v>
      </c>
      <c r="N34" s="29"/>
      <c r="O34" s="29"/>
      <c r="P34" s="29"/>
      <c r="Q34" s="29"/>
    </row>
    <row r="35" s="3" customFormat="1" ht="19.95" customHeight="1" spans="1:17">
      <c r="A35" s="23">
        <v>31</v>
      </c>
      <c r="B35" s="33"/>
      <c r="C35" s="26" t="s">
        <v>198</v>
      </c>
      <c r="D35" s="26" t="s">
        <v>559</v>
      </c>
      <c r="E35" s="14" t="s">
        <v>321</v>
      </c>
      <c r="F35" s="26" t="s">
        <v>560</v>
      </c>
      <c r="G35" s="14"/>
      <c r="H35" s="14"/>
      <c r="I35" s="14"/>
      <c r="J35" s="33">
        <v>1</v>
      </c>
      <c r="K35" s="26" t="s">
        <v>323</v>
      </c>
      <c r="L35" s="14" t="s">
        <v>556</v>
      </c>
      <c r="M35" s="28" t="s">
        <v>325</v>
      </c>
      <c r="N35" s="29"/>
      <c r="O35" s="29"/>
      <c r="P35" s="29"/>
      <c r="Q35" s="29"/>
    </row>
    <row r="36" s="3" customFormat="1" ht="19.95" customHeight="1" spans="1:17">
      <c r="A36" s="23">
        <v>32</v>
      </c>
      <c r="B36" s="33"/>
      <c r="C36" s="26" t="s">
        <v>199</v>
      </c>
      <c r="D36" s="26" t="s">
        <v>561</v>
      </c>
      <c r="E36" s="14" t="s">
        <v>321</v>
      </c>
      <c r="F36" s="26" t="s">
        <v>562</v>
      </c>
      <c r="G36" s="14"/>
      <c r="H36" s="14"/>
      <c r="I36" s="14"/>
      <c r="J36" s="33">
        <v>15</v>
      </c>
      <c r="K36" s="26" t="s">
        <v>323</v>
      </c>
      <c r="L36" s="14" t="s">
        <v>556</v>
      </c>
      <c r="M36" s="28" t="s">
        <v>325</v>
      </c>
      <c r="N36" s="29"/>
      <c r="O36" s="29"/>
      <c r="P36" s="29"/>
      <c r="Q36" s="29"/>
    </row>
    <row r="37" s="3" customFormat="1" ht="19.95" customHeight="1" spans="1:17">
      <c r="A37" s="23">
        <v>33</v>
      </c>
      <c r="B37" s="33"/>
      <c r="C37" s="26" t="s">
        <v>200</v>
      </c>
      <c r="D37" s="26" t="s">
        <v>686</v>
      </c>
      <c r="E37" s="14" t="s">
        <v>321</v>
      </c>
      <c r="F37" s="26" t="s">
        <v>564</v>
      </c>
      <c r="G37" s="14"/>
      <c r="H37" s="14"/>
      <c r="I37" s="14"/>
      <c r="J37" s="33">
        <v>1</v>
      </c>
      <c r="K37" s="26" t="s">
        <v>323</v>
      </c>
      <c r="L37" s="14" t="s">
        <v>556</v>
      </c>
      <c r="M37" s="28" t="s">
        <v>325</v>
      </c>
      <c r="N37" s="29"/>
      <c r="O37" s="29"/>
      <c r="P37" s="29"/>
      <c r="Q37" s="29"/>
    </row>
    <row r="38" s="3" customFormat="1" ht="19.95" customHeight="1" spans="1:17">
      <c r="A38" s="23">
        <v>34</v>
      </c>
      <c r="B38" s="33"/>
      <c r="C38" s="26" t="s">
        <v>201</v>
      </c>
      <c r="D38" s="24" t="s">
        <v>687</v>
      </c>
      <c r="E38" s="14" t="s">
        <v>321</v>
      </c>
      <c r="F38" s="26" t="s">
        <v>566</v>
      </c>
      <c r="G38" s="14"/>
      <c r="H38" s="14"/>
      <c r="I38" s="14"/>
      <c r="J38" s="33">
        <v>3</v>
      </c>
      <c r="K38" s="26" t="s">
        <v>323</v>
      </c>
      <c r="L38" s="14" t="s">
        <v>556</v>
      </c>
      <c r="M38" s="28" t="s">
        <v>325</v>
      </c>
      <c r="N38" s="29"/>
      <c r="O38" s="29"/>
      <c r="P38" s="29"/>
      <c r="Q38" s="29"/>
    </row>
    <row r="39" s="3" customFormat="1" ht="19.95" customHeight="1" spans="1:17">
      <c r="A39" s="23">
        <v>35</v>
      </c>
      <c r="B39" s="33"/>
      <c r="C39" s="24" t="s">
        <v>202</v>
      </c>
      <c r="D39" s="24" t="s">
        <v>567</v>
      </c>
      <c r="E39" s="24" t="s">
        <v>321</v>
      </c>
      <c r="F39" s="24" t="s">
        <v>568</v>
      </c>
      <c r="G39" s="24"/>
      <c r="H39" s="24"/>
      <c r="I39" s="24"/>
      <c r="J39" s="24">
        <v>3</v>
      </c>
      <c r="K39" s="24" t="s">
        <v>323</v>
      </c>
      <c r="L39" s="24" t="s">
        <v>386</v>
      </c>
      <c r="M39" s="28" t="s">
        <v>325</v>
      </c>
      <c r="N39" s="29"/>
      <c r="O39" s="29"/>
      <c r="P39" s="29"/>
      <c r="Q39" s="29"/>
    </row>
    <row r="40" s="3" customFormat="1" ht="19.95" customHeight="1" spans="1:17">
      <c r="A40" s="23">
        <v>36</v>
      </c>
      <c r="B40" s="33"/>
      <c r="C40" s="34" t="s">
        <v>203</v>
      </c>
      <c r="D40" s="26" t="s">
        <v>569</v>
      </c>
      <c r="E40" s="14" t="s">
        <v>321</v>
      </c>
      <c r="F40" s="14" t="s">
        <v>570</v>
      </c>
      <c r="G40" s="14"/>
      <c r="H40" s="14"/>
      <c r="I40" s="14"/>
      <c r="J40" s="29">
        <v>1</v>
      </c>
      <c r="K40" s="26" t="s">
        <v>323</v>
      </c>
      <c r="L40" s="14" t="s">
        <v>571</v>
      </c>
      <c r="M40" s="32" t="s">
        <v>325</v>
      </c>
      <c r="N40" s="29"/>
      <c r="O40" s="29"/>
      <c r="P40" s="29"/>
      <c r="Q40" s="29"/>
    </row>
    <row r="41" s="3" customFormat="1" spans="1:17">
      <c r="A41" s="23">
        <v>37</v>
      </c>
      <c r="B41" s="35" t="s">
        <v>575</v>
      </c>
      <c r="C41" s="34" t="s">
        <v>204</v>
      </c>
      <c r="D41" s="34" t="s">
        <v>573</v>
      </c>
      <c r="E41" s="14" t="s">
        <v>321</v>
      </c>
      <c r="F41" s="26" t="s">
        <v>574</v>
      </c>
      <c r="G41" s="26"/>
      <c r="H41" s="26"/>
      <c r="I41" s="26"/>
      <c r="J41" s="26">
        <v>1</v>
      </c>
      <c r="K41" s="26" t="s">
        <v>323</v>
      </c>
      <c r="L41" s="26" t="s">
        <v>324</v>
      </c>
      <c r="M41" s="26" t="s">
        <v>325</v>
      </c>
      <c r="N41" s="36"/>
      <c r="O41" s="36"/>
      <c r="P41" s="36"/>
      <c r="Q41" s="36"/>
    </row>
    <row r="42" s="3" customFormat="1" spans="1:17">
      <c r="A42" s="23">
        <v>38</v>
      </c>
      <c r="B42" s="37"/>
      <c r="C42" s="38" t="s">
        <v>205</v>
      </c>
      <c r="D42" s="34" t="s">
        <v>576</v>
      </c>
      <c r="E42" s="14" t="s">
        <v>321</v>
      </c>
      <c r="F42" s="26" t="s">
        <v>577</v>
      </c>
      <c r="G42" s="26"/>
      <c r="H42" s="26"/>
      <c r="I42" s="26"/>
      <c r="J42" s="26">
        <v>2</v>
      </c>
      <c r="K42" s="26" t="s">
        <v>323</v>
      </c>
      <c r="L42" s="26" t="s">
        <v>324</v>
      </c>
      <c r="M42" s="26" t="s">
        <v>325</v>
      </c>
      <c r="N42" s="36"/>
      <c r="O42" s="36"/>
      <c r="P42" s="36"/>
      <c r="Q42" s="36"/>
    </row>
    <row r="43" s="3" customFormat="1" spans="1:17">
      <c r="A43" s="23">
        <v>39</v>
      </c>
      <c r="B43" s="37"/>
      <c r="C43" s="34" t="s">
        <v>206</v>
      </c>
      <c r="D43" s="34" t="s">
        <v>578</v>
      </c>
      <c r="E43" s="14" t="s">
        <v>321</v>
      </c>
      <c r="F43" s="26" t="s">
        <v>579</v>
      </c>
      <c r="G43" s="26"/>
      <c r="H43" s="26"/>
      <c r="I43" s="26"/>
      <c r="J43" s="26">
        <v>2</v>
      </c>
      <c r="K43" s="26" t="s">
        <v>323</v>
      </c>
      <c r="L43" s="26" t="s">
        <v>324</v>
      </c>
      <c r="M43" s="26" t="s">
        <v>325</v>
      </c>
      <c r="N43" s="36"/>
      <c r="O43" s="36"/>
      <c r="P43" s="36"/>
      <c r="Q43" s="36"/>
    </row>
    <row r="44" s="3" customFormat="1" spans="1:17">
      <c r="A44" s="23">
        <v>40</v>
      </c>
      <c r="B44" s="37"/>
      <c r="C44" s="26" t="s">
        <v>207</v>
      </c>
      <c r="D44" s="34" t="s">
        <v>580</v>
      </c>
      <c r="E44" s="14" t="s">
        <v>321</v>
      </c>
      <c r="F44" s="26" t="s">
        <v>581</v>
      </c>
      <c r="G44" s="26"/>
      <c r="H44" s="26"/>
      <c r="I44" s="26"/>
      <c r="J44" s="26">
        <v>2</v>
      </c>
      <c r="K44" s="26" t="s">
        <v>323</v>
      </c>
      <c r="L44" s="26" t="s">
        <v>324</v>
      </c>
      <c r="M44" s="26" t="s">
        <v>325</v>
      </c>
      <c r="N44" s="36"/>
      <c r="O44" s="36"/>
      <c r="P44" s="36"/>
      <c r="Q44" s="36"/>
    </row>
    <row r="45" s="3" customFormat="1" spans="1:17">
      <c r="A45" s="23">
        <v>41</v>
      </c>
      <c r="B45" s="37"/>
      <c r="C45" s="26" t="s">
        <v>208</v>
      </c>
      <c r="D45" s="34" t="s">
        <v>582</v>
      </c>
      <c r="E45" s="14" t="s">
        <v>321</v>
      </c>
      <c r="F45" s="26" t="s">
        <v>583</v>
      </c>
      <c r="G45" s="26"/>
      <c r="H45" s="26"/>
      <c r="I45" s="26"/>
      <c r="J45" s="26">
        <v>2</v>
      </c>
      <c r="K45" s="26" t="s">
        <v>323</v>
      </c>
      <c r="L45" s="26" t="s">
        <v>324</v>
      </c>
      <c r="M45" s="26" t="s">
        <v>325</v>
      </c>
      <c r="N45" s="36"/>
      <c r="O45" s="36"/>
      <c r="P45" s="36"/>
      <c r="Q45" s="36"/>
    </row>
    <row r="46" s="3" customFormat="1" spans="1:17">
      <c r="A46" s="23">
        <v>42</v>
      </c>
      <c r="B46" s="37"/>
      <c r="C46" s="26" t="s">
        <v>209</v>
      </c>
      <c r="D46" s="34" t="s">
        <v>584</v>
      </c>
      <c r="E46" s="14" t="s">
        <v>321</v>
      </c>
      <c r="F46" s="26" t="s">
        <v>585</v>
      </c>
      <c r="G46" s="26"/>
      <c r="H46" s="26"/>
      <c r="I46" s="26"/>
      <c r="J46" s="26">
        <v>2</v>
      </c>
      <c r="K46" s="26" t="s">
        <v>323</v>
      </c>
      <c r="L46" s="26" t="s">
        <v>324</v>
      </c>
      <c r="M46" s="26" t="s">
        <v>325</v>
      </c>
      <c r="N46" s="36"/>
      <c r="O46" s="36"/>
      <c r="P46" s="36"/>
      <c r="Q46" s="36"/>
    </row>
    <row r="47" s="3" customFormat="1" ht="19.95" customHeight="1" spans="1:17">
      <c r="A47" s="23">
        <v>43</v>
      </c>
      <c r="B47" s="39" t="s">
        <v>586</v>
      </c>
      <c r="C47" s="26" t="s">
        <v>210</v>
      </c>
      <c r="D47" s="26" t="s">
        <v>587</v>
      </c>
      <c r="E47" s="14" t="s">
        <v>321</v>
      </c>
      <c r="F47" s="26" t="s">
        <v>588</v>
      </c>
      <c r="G47" s="26"/>
      <c r="H47" s="26"/>
      <c r="I47" s="26"/>
      <c r="J47" s="26">
        <v>1</v>
      </c>
      <c r="K47" s="26" t="s">
        <v>323</v>
      </c>
      <c r="L47" s="26" t="s">
        <v>324</v>
      </c>
      <c r="M47" s="26" t="s">
        <v>325</v>
      </c>
      <c r="N47" s="36"/>
      <c r="O47" s="36"/>
      <c r="P47" s="36"/>
      <c r="Q47" s="36"/>
    </row>
    <row r="48" s="3" customFormat="1" ht="19.95" customHeight="1" spans="1:17">
      <c r="A48" s="23">
        <v>44</v>
      </c>
      <c r="B48" s="39"/>
      <c r="C48" s="26" t="s">
        <v>211</v>
      </c>
      <c r="D48" s="26" t="s">
        <v>589</v>
      </c>
      <c r="E48" s="14" t="s">
        <v>321</v>
      </c>
      <c r="F48" s="26" t="s">
        <v>590</v>
      </c>
      <c r="G48" s="26"/>
      <c r="H48" s="26"/>
      <c r="I48" s="26"/>
      <c r="J48" s="26">
        <v>2</v>
      </c>
      <c r="K48" s="26" t="s">
        <v>323</v>
      </c>
      <c r="L48" s="26" t="s">
        <v>324</v>
      </c>
      <c r="M48" s="26" t="s">
        <v>325</v>
      </c>
      <c r="N48" s="36"/>
      <c r="O48" s="36"/>
      <c r="P48" s="36"/>
      <c r="Q48" s="36"/>
    </row>
    <row r="49" s="3" customFormat="1" ht="19.95" customHeight="1" spans="1:17">
      <c r="A49" s="23">
        <v>45</v>
      </c>
      <c r="B49" s="39"/>
      <c r="C49" s="26" t="s">
        <v>212</v>
      </c>
      <c r="D49" s="26" t="s">
        <v>591</v>
      </c>
      <c r="E49" s="14" t="s">
        <v>321</v>
      </c>
      <c r="F49" s="26" t="s">
        <v>592</v>
      </c>
      <c r="G49" s="26"/>
      <c r="H49" s="26"/>
      <c r="I49" s="26"/>
      <c r="J49" s="26">
        <v>1</v>
      </c>
      <c r="K49" s="26" t="s">
        <v>323</v>
      </c>
      <c r="L49" s="26" t="s">
        <v>324</v>
      </c>
      <c r="M49" s="26" t="s">
        <v>325</v>
      </c>
      <c r="N49" s="36"/>
      <c r="O49" s="36"/>
      <c r="P49" s="36"/>
      <c r="Q49" s="36"/>
    </row>
    <row r="50" s="3" customFormat="1" ht="19.95" customHeight="1" spans="1:17">
      <c r="A50" s="23">
        <v>46</v>
      </c>
      <c r="B50" s="39"/>
      <c r="C50" s="26" t="s">
        <v>213</v>
      </c>
      <c r="D50" s="26" t="s">
        <v>593</v>
      </c>
      <c r="E50" s="14" t="s">
        <v>321</v>
      </c>
      <c r="F50" s="26" t="s">
        <v>594</v>
      </c>
      <c r="G50" s="26"/>
      <c r="H50" s="26"/>
      <c r="I50" s="26"/>
      <c r="J50" s="26">
        <v>1</v>
      </c>
      <c r="K50" s="26" t="s">
        <v>323</v>
      </c>
      <c r="L50" s="26" t="s">
        <v>324</v>
      </c>
      <c r="M50" s="26" t="s">
        <v>325</v>
      </c>
      <c r="N50" s="36"/>
      <c r="O50" s="36"/>
      <c r="P50" s="36"/>
      <c r="Q50" s="36"/>
    </row>
    <row r="51" s="3" customFormat="1" ht="19.95" customHeight="1" spans="1:17">
      <c r="A51" s="23">
        <v>47</v>
      </c>
      <c r="B51" s="39"/>
      <c r="C51" s="26" t="s">
        <v>214</v>
      </c>
      <c r="D51" s="26" t="s">
        <v>595</v>
      </c>
      <c r="E51" s="14" t="s">
        <v>321</v>
      </c>
      <c r="F51" s="26" t="s">
        <v>596</v>
      </c>
      <c r="G51" s="26"/>
      <c r="H51" s="26"/>
      <c r="I51" s="26"/>
      <c r="J51" s="26">
        <v>1</v>
      </c>
      <c r="K51" s="26" t="s">
        <v>323</v>
      </c>
      <c r="L51" s="26" t="s">
        <v>324</v>
      </c>
      <c r="M51" s="26" t="s">
        <v>325</v>
      </c>
      <c r="N51" s="36"/>
      <c r="O51" s="36"/>
      <c r="P51" s="36"/>
      <c r="Q51" s="36"/>
    </row>
    <row r="52" s="3" customFormat="1" spans="1:17">
      <c r="A52" s="23">
        <v>48</v>
      </c>
      <c r="B52" s="26" t="s">
        <v>606</v>
      </c>
      <c r="C52" s="25" t="s">
        <v>215</v>
      </c>
      <c r="D52" s="25" t="s">
        <v>606</v>
      </c>
      <c r="E52" s="40" t="s">
        <v>321</v>
      </c>
      <c r="F52" s="40" t="s">
        <v>607</v>
      </c>
      <c r="G52" s="41"/>
      <c r="H52" s="41"/>
      <c r="I52" s="41"/>
      <c r="J52" s="41">
        <v>1</v>
      </c>
      <c r="K52" s="41" t="s">
        <v>323</v>
      </c>
      <c r="L52" s="36" t="s">
        <v>608</v>
      </c>
      <c r="M52" s="42" t="s">
        <v>61</v>
      </c>
      <c r="N52" s="36"/>
      <c r="O52" s="36"/>
      <c r="P52" s="36"/>
      <c r="Q52" s="36"/>
    </row>
    <row r="53" s="3" customFormat="1" spans="1:17">
      <c r="A53" s="23">
        <v>49</v>
      </c>
      <c r="B53" s="29" t="s">
        <v>609</v>
      </c>
      <c r="C53" s="25" t="s">
        <v>216</v>
      </c>
      <c r="D53" s="25" t="s">
        <v>609</v>
      </c>
      <c r="E53" s="40" t="s">
        <v>321</v>
      </c>
      <c r="F53" s="40" t="s">
        <v>610</v>
      </c>
      <c r="G53" s="36"/>
      <c r="H53" s="36"/>
      <c r="I53" s="36"/>
      <c r="J53" s="36">
        <v>1</v>
      </c>
      <c r="K53" s="41" t="s">
        <v>323</v>
      </c>
      <c r="L53" s="36" t="s">
        <v>608</v>
      </c>
      <c r="M53" s="42" t="s">
        <v>61</v>
      </c>
      <c r="N53" s="36"/>
      <c r="O53" s="36"/>
      <c r="P53" s="36"/>
      <c r="Q53" s="36"/>
    </row>
    <row r="54" s="1" customFormat="1" spans="1:17">
      <c r="A54" s="24">
        <v>50</v>
      </c>
      <c r="B54" s="43" t="s">
        <v>688</v>
      </c>
      <c r="C54" s="43" t="s">
        <v>217</v>
      </c>
      <c r="D54" s="44" t="s">
        <v>689</v>
      </c>
      <c r="E54" s="43" t="s">
        <v>321</v>
      </c>
      <c r="F54" s="45" t="s">
        <v>690</v>
      </c>
      <c r="G54" s="46"/>
      <c r="H54" s="46"/>
      <c r="I54" s="46"/>
      <c r="J54" s="46">
        <v>2</v>
      </c>
      <c r="K54" s="43" t="s">
        <v>323</v>
      </c>
      <c r="L54" s="43" t="s">
        <v>620</v>
      </c>
      <c r="M54" s="47" t="s">
        <v>61</v>
      </c>
      <c r="N54" s="33"/>
      <c r="O54" s="33"/>
      <c r="P54" s="33"/>
      <c r="Q54" s="33"/>
    </row>
    <row r="55" s="1" customFormat="1" spans="1:17">
      <c r="A55" s="24">
        <v>51</v>
      </c>
      <c r="B55" s="46" t="s">
        <v>691</v>
      </c>
      <c r="C55" s="43" t="s">
        <v>218</v>
      </c>
      <c r="D55" s="46" t="s">
        <v>692</v>
      </c>
      <c r="E55" s="43" t="s">
        <v>321</v>
      </c>
      <c r="F55" s="48" t="s">
        <v>693</v>
      </c>
      <c r="G55" s="43"/>
      <c r="H55" s="48"/>
      <c r="I55" s="46"/>
      <c r="J55" s="46">
        <v>1</v>
      </c>
      <c r="K55" s="45" t="s">
        <v>323</v>
      </c>
      <c r="L55" s="43" t="s">
        <v>694</v>
      </c>
      <c r="M55" s="47" t="s">
        <v>61</v>
      </c>
      <c r="N55" s="33"/>
      <c r="O55" s="33"/>
      <c r="P55" s="33"/>
      <c r="Q55" s="33"/>
    </row>
    <row r="56" spans="1:17">
      <c r="A56" s="23">
        <v>52</v>
      </c>
      <c r="B56" s="29"/>
      <c r="C56" s="49" t="s">
        <v>219</v>
      </c>
      <c r="D56" s="27" t="s">
        <v>695</v>
      </c>
      <c r="E56" s="27" t="s">
        <v>321</v>
      </c>
      <c r="F56" s="26" t="s">
        <v>696</v>
      </c>
      <c r="G56" s="49"/>
      <c r="H56" s="27"/>
      <c r="I56" s="46">
        <f>3113/1000</f>
        <v>3.113</v>
      </c>
      <c r="J56" s="27">
        <v>3.29</v>
      </c>
      <c r="K56" s="27" t="s">
        <v>623</v>
      </c>
      <c r="L56" s="49" t="s">
        <v>650</v>
      </c>
      <c r="M56" s="42" t="s">
        <v>61</v>
      </c>
      <c r="N56" s="50"/>
      <c r="O56" s="50"/>
      <c r="P56" s="50"/>
      <c r="Q56" s="50"/>
    </row>
    <row r="57" spans="1:17">
      <c r="A57" s="23">
        <v>53</v>
      </c>
      <c r="B57" s="29"/>
      <c r="C57" s="49" t="s">
        <v>220</v>
      </c>
      <c r="D57" s="27" t="s">
        <v>697</v>
      </c>
      <c r="E57" s="27" t="s">
        <v>321</v>
      </c>
      <c r="F57" s="14" t="s">
        <v>698</v>
      </c>
      <c r="G57" s="49"/>
      <c r="H57" s="27"/>
      <c r="I57" s="46">
        <f>2846/1000</f>
        <v>2.846</v>
      </c>
      <c r="J57" s="27">
        <v>2.86</v>
      </c>
      <c r="K57" s="27" t="s">
        <v>623</v>
      </c>
      <c r="L57" s="49" t="s">
        <v>650</v>
      </c>
      <c r="M57" s="42" t="s">
        <v>61</v>
      </c>
      <c r="N57" s="50"/>
      <c r="O57" s="50"/>
      <c r="P57" s="50"/>
      <c r="Q57" s="50"/>
    </row>
    <row r="58" spans="1:17">
      <c r="A58" s="23">
        <v>54</v>
      </c>
      <c r="B58" s="29"/>
      <c r="C58" s="51" t="s">
        <v>221</v>
      </c>
      <c r="D58" s="52" t="s">
        <v>699</v>
      </c>
      <c r="E58" s="27" t="s">
        <v>321</v>
      </c>
      <c r="F58" s="14" t="s">
        <v>700</v>
      </c>
      <c r="G58" s="49"/>
      <c r="H58" s="27"/>
      <c r="I58" s="46">
        <f>230/1000</f>
        <v>0.23</v>
      </c>
      <c r="J58" s="27">
        <v>0.26</v>
      </c>
      <c r="K58" s="27" t="s">
        <v>623</v>
      </c>
      <c r="L58" s="49" t="s">
        <v>650</v>
      </c>
      <c r="M58" s="42" t="s">
        <v>61</v>
      </c>
      <c r="N58" s="50"/>
      <c r="O58" s="50"/>
      <c r="P58" s="50"/>
      <c r="Q58" s="50"/>
    </row>
    <row r="59" spans="1:17">
      <c r="A59" s="23">
        <v>55</v>
      </c>
      <c r="B59" s="53"/>
      <c r="C59" s="51" t="s">
        <v>222</v>
      </c>
      <c r="D59" s="52" t="s">
        <v>701</v>
      </c>
      <c r="E59" s="27" t="s">
        <v>321</v>
      </c>
      <c r="F59" s="14" t="s">
        <v>702</v>
      </c>
      <c r="G59" s="49"/>
      <c r="H59" s="27"/>
      <c r="I59" s="46">
        <f>223/1000</f>
        <v>0.223</v>
      </c>
      <c r="J59" s="27">
        <v>0.25</v>
      </c>
      <c r="K59" s="27" t="s">
        <v>623</v>
      </c>
      <c r="L59" s="49" t="s">
        <v>650</v>
      </c>
      <c r="M59" s="42" t="s">
        <v>61</v>
      </c>
      <c r="N59" s="50"/>
      <c r="O59" s="50"/>
      <c r="P59" s="50"/>
      <c r="Q59" s="50"/>
    </row>
    <row r="60" customFormat="1" spans="1:17">
      <c r="A60" s="23">
        <v>56</v>
      </c>
      <c r="B60" s="23"/>
      <c r="C60" s="14" t="s">
        <v>223</v>
      </c>
      <c r="D60" s="14" t="s">
        <v>703</v>
      </c>
      <c r="E60" s="14" t="s">
        <v>321</v>
      </c>
      <c r="F60" s="14" t="s">
        <v>704</v>
      </c>
      <c r="G60" s="27"/>
      <c r="H60" s="14"/>
      <c r="I60" s="54">
        <v>8.2</v>
      </c>
      <c r="J60" s="14">
        <v>0.56</v>
      </c>
      <c r="K60" s="14" t="s">
        <v>623</v>
      </c>
      <c r="L60" s="49" t="s">
        <v>705</v>
      </c>
      <c r="M60" s="42" t="s">
        <v>61</v>
      </c>
      <c r="N60" s="50"/>
      <c r="O60" s="50"/>
      <c r="P60" s="50"/>
      <c r="Q60" s="50"/>
    </row>
    <row r="61" customFormat="1" spans="1:17">
      <c r="A61" s="23">
        <v>57</v>
      </c>
      <c r="B61" s="23"/>
      <c r="C61" s="14" t="s">
        <v>224</v>
      </c>
      <c r="D61" s="14" t="s">
        <v>703</v>
      </c>
      <c r="E61" s="14" t="s">
        <v>321</v>
      </c>
      <c r="F61" s="14" t="s">
        <v>706</v>
      </c>
      <c r="G61" s="27"/>
      <c r="H61" s="14"/>
      <c r="I61" s="55"/>
      <c r="J61" s="14">
        <v>0.51</v>
      </c>
      <c r="K61" s="14" t="s">
        <v>623</v>
      </c>
      <c r="L61" s="49" t="s">
        <v>705</v>
      </c>
      <c r="M61" s="42" t="s">
        <v>61</v>
      </c>
      <c r="N61" s="50"/>
      <c r="O61" s="50"/>
      <c r="P61" s="50"/>
      <c r="Q61" s="50"/>
    </row>
    <row r="62" customFormat="1" spans="1:17">
      <c r="A62" s="23">
        <v>58</v>
      </c>
      <c r="B62" s="23"/>
      <c r="C62" s="14" t="s">
        <v>225</v>
      </c>
      <c r="D62" s="14" t="s">
        <v>703</v>
      </c>
      <c r="E62" s="14" t="s">
        <v>321</v>
      </c>
      <c r="F62" s="14" t="s">
        <v>707</v>
      </c>
      <c r="G62" s="27"/>
      <c r="H62" s="14"/>
      <c r="I62" s="55"/>
      <c r="J62" s="14">
        <v>0.51</v>
      </c>
      <c r="K62" s="14" t="s">
        <v>623</v>
      </c>
      <c r="L62" s="49" t="s">
        <v>705</v>
      </c>
      <c r="M62" s="42" t="s">
        <v>61</v>
      </c>
      <c r="N62" s="50"/>
      <c r="O62" s="50"/>
      <c r="P62" s="50"/>
      <c r="Q62" s="50"/>
    </row>
    <row r="63" customFormat="1" spans="1:17">
      <c r="A63" s="23">
        <v>59</v>
      </c>
      <c r="B63" s="23"/>
      <c r="C63" s="14" t="s">
        <v>226</v>
      </c>
      <c r="D63" s="14" t="s">
        <v>703</v>
      </c>
      <c r="E63" s="14" t="s">
        <v>321</v>
      </c>
      <c r="F63" s="14" t="s">
        <v>708</v>
      </c>
      <c r="G63" s="27"/>
      <c r="H63" s="14"/>
      <c r="I63" s="55"/>
      <c r="J63" s="14">
        <v>0.51</v>
      </c>
      <c r="K63" s="14" t="s">
        <v>623</v>
      </c>
      <c r="L63" s="49" t="s">
        <v>705</v>
      </c>
      <c r="M63" s="42" t="s">
        <v>61</v>
      </c>
      <c r="N63" s="50"/>
      <c r="O63" s="50"/>
      <c r="P63" s="50"/>
      <c r="Q63" s="50"/>
    </row>
    <row r="64" customFormat="1" spans="1:17">
      <c r="A64" s="23">
        <v>60</v>
      </c>
      <c r="B64" s="23"/>
      <c r="C64" s="14" t="s">
        <v>227</v>
      </c>
      <c r="D64" s="14" t="s">
        <v>703</v>
      </c>
      <c r="E64" s="14" t="s">
        <v>321</v>
      </c>
      <c r="F64" s="14" t="s">
        <v>709</v>
      </c>
      <c r="G64" s="27"/>
      <c r="H64" s="14"/>
      <c r="I64" s="55"/>
      <c r="J64" s="14">
        <v>1</v>
      </c>
      <c r="K64" s="14" t="s">
        <v>623</v>
      </c>
      <c r="L64" s="49" t="s">
        <v>705</v>
      </c>
      <c r="M64" s="42" t="s">
        <v>61</v>
      </c>
      <c r="N64" s="50"/>
      <c r="O64" s="50"/>
      <c r="P64" s="50"/>
      <c r="Q64" s="50"/>
    </row>
    <row r="65" customFormat="1" spans="1:17">
      <c r="A65" s="23">
        <v>61</v>
      </c>
      <c r="B65" s="23"/>
      <c r="C65" s="14" t="s">
        <v>228</v>
      </c>
      <c r="D65" s="14" t="s">
        <v>703</v>
      </c>
      <c r="E65" s="14" t="s">
        <v>321</v>
      </c>
      <c r="F65" s="14" t="s">
        <v>710</v>
      </c>
      <c r="G65" s="27"/>
      <c r="H65" s="14"/>
      <c r="I65" s="55"/>
      <c r="J65" s="14">
        <v>0.51</v>
      </c>
      <c r="K65" s="14" t="s">
        <v>623</v>
      </c>
      <c r="L65" s="49" t="s">
        <v>705</v>
      </c>
      <c r="M65" s="42" t="s">
        <v>61</v>
      </c>
      <c r="N65" s="50"/>
      <c r="O65" s="50"/>
      <c r="P65" s="50"/>
      <c r="Q65" s="50"/>
    </row>
    <row r="66" customFormat="1" spans="1:17">
      <c r="A66" s="23">
        <v>62</v>
      </c>
      <c r="B66" s="23"/>
      <c r="C66" s="14" t="s">
        <v>229</v>
      </c>
      <c r="D66" s="14" t="s">
        <v>703</v>
      </c>
      <c r="E66" s="14" t="s">
        <v>321</v>
      </c>
      <c r="F66" s="14" t="s">
        <v>711</v>
      </c>
      <c r="G66" s="27"/>
      <c r="H66" s="14"/>
      <c r="I66" s="55"/>
      <c r="J66" s="14">
        <v>0.56</v>
      </c>
      <c r="K66" s="14" t="s">
        <v>623</v>
      </c>
      <c r="L66" s="49" t="s">
        <v>705</v>
      </c>
      <c r="M66" s="42" t="s">
        <v>61</v>
      </c>
      <c r="N66" s="50"/>
      <c r="O66" s="50"/>
      <c r="P66" s="50"/>
      <c r="Q66" s="50"/>
    </row>
    <row r="67" customFormat="1" spans="1:17">
      <c r="A67" s="23">
        <v>63</v>
      </c>
      <c r="B67" s="23"/>
      <c r="C67" s="14" t="s">
        <v>230</v>
      </c>
      <c r="D67" s="14" t="s">
        <v>703</v>
      </c>
      <c r="E67" s="14" t="s">
        <v>321</v>
      </c>
      <c r="F67" s="14" t="s">
        <v>712</v>
      </c>
      <c r="G67" s="27"/>
      <c r="H67" s="14"/>
      <c r="I67" s="55"/>
      <c r="J67" s="14">
        <v>0.56</v>
      </c>
      <c r="K67" s="14" t="s">
        <v>623</v>
      </c>
      <c r="L67" s="49" t="s">
        <v>705</v>
      </c>
      <c r="M67" s="42" t="s">
        <v>61</v>
      </c>
      <c r="N67" s="50"/>
      <c r="O67" s="50"/>
      <c r="P67" s="50"/>
      <c r="Q67" s="50"/>
    </row>
    <row r="68" customFormat="1" spans="1:17">
      <c r="A68" s="23">
        <v>64</v>
      </c>
      <c r="B68" s="23"/>
      <c r="C68" s="14" t="s">
        <v>231</v>
      </c>
      <c r="D68" s="14" t="s">
        <v>703</v>
      </c>
      <c r="E68" s="14" t="s">
        <v>321</v>
      </c>
      <c r="F68" s="14" t="s">
        <v>713</v>
      </c>
      <c r="G68" s="27"/>
      <c r="H68" s="14"/>
      <c r="I68" s="55"/>
      <c r="J68" s="14">
        <v>0.56</v>
      </c>
      <c r="K68" s="14" t="s">
        <v>623</v>
      </c>
      <c r="L68" s="49" t="s">
        <v>705</v>
      </c>
      <c r="M68" s="42" t="s">
        <v>61</v>
      </c>
      <c r="N68" s="50"/>
      <c r="O68" s="50"/>
      <c r="P68" s="50"/>
      <c r="Q68" s="50"/>
    </row>
    <row r="69" customFormat="1" spans="1:17">
      <c r="A69" s="23">
        <v>65</v>
      </c>
      <c r="B69" s="23"/>
      <c r="C69" s="14" t="s">
        <v>232</v>
      </c>
      <c r="D69" s="14" t="s">
        <v>703</v>
      </c>
      <c r="E69" s="14" t="s">
        <v>321</v>
      </c>
      <c r="F69" s="14" t="s">
        <v>714</v>
      </c>
      <c r="G69" s="27"/>
      <c r="H69" s="14"/>
      <c r="I69" s="55"/>
      <c r="J69" s="14">
        <v>0.56</v>
      </c>
      <c r="K69" s="14" t="s">
        <v>623</v>
      </c>
      <c r="L69" s="49" t="s">
        <v>705</v>
      </c>
      <c r="M69" s="42" t="s">
        <v>61</v>
      </c>
      <c r="N69" s="50"/>
      <c r="O69" s="50"/>
      <c r="P69" s="50"/>
      <c r="Q69" s="50"/>
    </row>
    <row r="70" customFormat="1" spans="1:17">
      <c r="A70" s="23">
        <v>66</v>
      </c>
      <c r="B70" s="23"/>
      <c r="C70" s="14" t="s">
        <v>233</v>
      </c>
      <c r="D70" s="14" t="s">
        <v>703</v>
      </c>
      <c r="E70" s="14" t="s">
        <v>321</v>
      </c>
      <c r="F70" s="14" t="s">
        <v>715</v>
      </c>
      <c r="G70" s="27"/>
      <c r="H70" s="14"/>
      <c r="I70" s="55"/>
      <c r="J70" s="14">
        <v>0.56</v>
      </c>
      <c r="K70" s="14" t="s">
        <v>623</v>
      </c>
      <c r="L70" s="49" t="s">
        <v>705</v>
      </c>
      <c r="M70" s="42" t="s">
        <v>61</v>
      </c>
      <c r="N70" s="50"/>
      <c r="O70" s="50"/>
      <c r="P70" s="50"/>
      <c r="Q70" s="50"/>
    </row>
    <row r="71" customFormat="1" spans="1:17">
      <c r="A71" s="23">
        <v>67</v>
      </c>
      <c r="B71" s="23"/>
      <c r="C71" s="14" t="s">
        <v>234</v>
      </c>
      <c r="D71" s="14" t="s">
        <v>703</v>
      </c>
      <c r="E71" s="14" t="s">
        <v>321</v>
      </c>
      <c r="F71" s="14" t="s">
        <v>716</v>
      </c>
      <c r="G71" s="27"/>
      <c r="H71" s="14"/>
      <c r="I71" s="55"/>
      <c r="J71" s="14">
        <v>0.56</v>
      </c>
      <c r="K71" s="14" t="s">
        <v>623</v>
      </c>
      <c r="L71" s="49" t="s">
        <v>705</v>
      </c>
      <c r="M71" s="42" t="s">
        <v>61</v>
      </c>
      <c r="N71" s="50"/>
      <c r="O71" s="50"/>
      <c r="P71" s="50"/>
      <c r="Q71" s="50"/>
    </row>
    <row r="72" customFormat="1" spans="1:17">
      <c r="A72" s="23">
        <v>68</v>
      </c>
      <c r="B72" s="23"/>
      <c r="C72" s="14" t="s">
        <v>235</v>
      </c>
      <c r="D72" s="14" t="s">
        <v>703</v>
      </c>
      <c r="E72" s="14" t="s">
        <v>321</v>
      </c>
      <c r="F72" s="14" t="s">
        <v>717</v>
      </c>
      <c r="G72" s="27"/>
      <c r="H72" s="14"/>
      <c r="I72" s="55"/>
      <c r="J72" s="14">
        <v>0.56</v>
      </c>
      <c r="K72" s="14" t="s">
        <v>623</v>
      </c>
      <c r="L72" s="49" t="s">
        <v>705</v>
      </c>
      <c r="M72" s="42" t="s">
        <v>61</v>
      </c>
      <c r="N72" s="50"/>
      <c r="O72" s="50"/>
      <c r="P72" s="50"/>
      <c r="Q72" s="50"/>
    </row>
    <row r="73" customFormat="1" spans="1:17">
      <c r="A73" s="23">
        <v>69</v>
      </c>
      <c r="B73" s="23"/>
      <c r="C73" s="14" t="s">
        <v>236</v>
      </c>
      <c r="D73" s="14" t="s">
        <v>703</v>
      </c>
      <c r="E73" s="14" t="s">
        <v>321</v>
      </c>
      <c r="F73" s="14" t="s">
        <v>718</v>
      </c>
      <c r="G73" s="27"/>
      <c r="H73" s="14"/>
      <c r="I73" s="55"/>
      <c r="J73" s="14">
        <v>0.51</v>
      </c>
      <c r="K73" s="14" t="s">
        <v>623</v>
      </c>
      <c r="L73" s="49" t="s">
        <v>705</v>
      </c>
      <c r="M73" s="42" t="s">
        <v>61</v>
      </c>
      <c r="N73" s="50"/>
      <c r="O73" s="50"/>
      <c r="P73" s="50"/>
      <c r="Q73" s="50"/>
    </row>
    <row r="74" customFormat="1" spans="1:17">
      <c r="A74" s="23">
        <v>70</v>
      </c>
      <c r="B74" s="23"/>
      <c r="C74" s="14" t="s">
        <v>237</v>
      </c>
      <c r="D74" s="14" t="s">
        <v>703</v>
      </c>
      <c r="E74" s="14" t="s">
        <v>321</v>
      </c>
      <c r="F74" s="14" t="s">
        <v>719</v>
      </c>
      <c r="G74" s="27"/>
      <c r="H74" s="14"/>
      <c r="I74" s="55"/>
      <c r="J74" s="14">
        <v>0.51</v>
      </c>
      <c r="K74" s="14" t="s">
        <v>623</v>
      </c>
      <c r="L74" s="49" t="s">
        <v>705</v>
      </c>
      <c r="M74" s="42" t="s">
        <v>61</v>
      </c>
      <c r="N74" s="50"/>
      <c r="O74" s="50"/>
      <c r="P74" s="50"/>
      <c r="Q74" s="50"/>
    </row>
    <row r="75" customFormat="1" spans="1:17">
      <c r="A75" s="23">
        <v>71</v>
      </c>
      <c r="B75" s="23"/>
      <c r="C75" s="14" t="s">
        <v>238</v>
      </c>
      <c r="D75" s="14" t="s">
        <v>703</v>
      </c>
      <c r="E75" s="14" t="s">
        <v>321</v>
      </c>
      <c r="F75" s="14" t="s">
        <v>720</v>
      </c>
      <c r="G75" s="27"/>
      <c r="H75" s="14"/>
      <c r="I75" s="56"/>
      <c r="J75" s="14">
        <v>0.51</v>
      </c>
      <c r="K75" s="14" t="s">
        <v>623</v>
      </c>
      <c r="L75" s="49" t="s">
        <v>705</v>
      </c>
      <c r="M75" s="42" t="s">
        <v>61</v>
      </c>
      <c r="N75" s="50"/>
      <c r="O75" s="50"/>
      <c r="P75" s="50"/>
      <c r="Q75" s="50"/>
    </row>
    <row r="76" s="4" customFormat="1" spans="1:17">
      <c r="A76" s="23">
        <v>72</v>
      </c>
      <c r="B76" s="24"/>
      <c r="C76" s="27" t="s">
        <v>239</v>
      </c>
      <c r="D76" s="57" t="s">
        <v>721</v>
      </c>
      <c r="E76" s="27" t="s">
        <v>321</v>
      </c>
      <c r="F76" s="58" t="s">
        <v>722</v>
      </c>
      <c r="G76" s="27"/>
      <c r="H76" s="27"/>
      <c r="I76" s="27"/>
      <c r="J76" s="59">
        <v>1.2</v>
      </c>
      <c r="K76" s="58" t="s">
        <v>623</v>
      </c>
      <c r="L76" s="60" t="s">
        <v>627</v>
      </c>
      <c r="M76" s="49" t="s">
        <v>61</v>
      </c>
      <c r="N76" s="61"/>
      <c r="O76" s="61"/>
      <c r="P76" s="61"/>
      <c r="Q76" s="61"/>
    </row>
    <row r="77" s="4" customFormat="1" spans="1:17">
      <c r="A77" s="23">
        <v>73</v>
      </c>
      <c r="B77" s="24"/>
      <c r="C77" s="62" t="s">
        <v>240</v>
      </c>
      <c r="D77" s="63" t="s">
        <v>723</v>
      </c>
      <c r="E77" s="31" t="s">
        <v>321</v>
      </c>
      <c r="F77" s="64" t="s">
        <v>724</v>
      </c>
      <c r="G77" s="31"/>
      <c r="H77" s="31"/>
      <c r="I77" s="31"/>
      <c r="J77" s="65">
        <v>2.79</v>
      </c>
      <c r="K77" s="64" t="s">
        <v>623</v>
      </c>
      <c r="L77" s="66" t="s">
        <v>627</v>
      </c>
      <c r="M77" s="49" t="s">
        <v>61</v>
      </c>
      <c r="N77" s="61"/>
      <c r="O77" s="61"/>
      <c r="P77" s="61"/>
      <c r="Q77" s="61"/>
    </row>
    <row r="78" spans="1:17">
      <c r="A78" s="23">
        <v>74</v>
      </c>
      <c r="B78" s="27"/>
      <c r="C78" s="67" t="s">
        <v>91</v>
      </c>
      <c r="D78" s="67" t="s">
        <v>628</v>
      </c>
      <c r="E78" s="67" t="s">
        <v>321</v>
      </c>
      <c r="F78" s="67" t="s">
        <v>629</v>
      </c>
      <c r="G78" s="67"/>
      <c r="H78" s="67"/>
      <c r="I78" s="67"/>
      <c r="J78" s="67">
        <v>5</v>
      </c>
      <c r="K78" s="67" t="s">
        <v>623</v>
      </c>
      <c r="L78" s="68" t="s">
        <v>630</v>
      </c>
      <c r="M78" s="42" t="s">
        <v>61</v>
      </c>
      <c r="N78" s="50"/>
      <c r="O78" s="50"/>
      <c r="P78" s="50"/>
      <c r="Q78" s="50"/>
    </row>
    <row r="79" spans="1:17">
      <c r="A79" s="23">
        <v>75</v>
      </c>
      <c r="B79" s="27"/>
      <c r="C79" s="67" t="s">
        <v>241</v>
      </c>
      <c r="D79" s="67" t="s">
        <v>725</v>
      </c>
      <c r="E79" s="67" t="s">
        <v>321</v>
      </c>
      <c r="F79" s="67" t="s">
        <v>726</v>
      </c>
      <c r="G79" s="67"/>
      <c r="H79" s="67"/>
      <c r="I79" s="67"/>
      <c r="J79" s="67">
        <v>1.66</v>
      </c>
      <c r="K79" s="67" t="s">
        <v>623</v>
      </c>
      <c r="L79" s="68" t="s">
        <v>630</v>
      </c>
      <c r="M79" s="28" t="s">
        <v>61</v>
      </c>
      <c r="N79" s="50"/>
      <c r="O79" s="50"/>
      <c r="P79" s="50"/>
      <c r="Q79" s="50"/>
    </row>
    <row r="80" s="5" customFormat="1" spans="1:17">
      <c r="A80" s="23">
        <v>76</v>
      </c>
      <c r="B80" s="27"/>
      <c r="C80" s="60" t="s">
        <v>144</v>
      </c>
      <c r="D80" s="60" t="s">
        <v>664</v>
      </c>
      <c r="E80" s="24" t="s">
        <v>321</v>
      </c>
      <c r="F80" s="60" t="s">
        <v>665</v>
      </c>
      <c r="G80" s="60"/>
      <c r="H80" s="60"/>
      <c r="I80" s="69"/>
      <c r="J80" s="69">
        <v>3</v>
      </c>
      <c r="K80" s="69" t="s">
        <v>623</v>
      </c>
      <c r="L80" s="14" t="s">
        <v>666</v>
      </c>
      <c r="M80" s="28" t="s">
        <v>61</v>
      </c>
      <c r="N80" s="50"/>
      <c r="O80" s="50"/>
      <c r="P80" s="50"/>
      <c r="Q80" s="50"/>
    </row>
    <row r="81" customFormat="1" spans="1:17">
      <c r="A81" s="23">
        <v>77</v>
      </c>
      <c r="B81" s="27"/>
      <c r="C81" s="60" t="s">
        <v>242</v>
      </c>
      <c r="D81" s="60" t="s">
        <v>727</v>
      </c>
      <c r="E81" s="24" t="s">
        <v>321</v>
      </c>
      <c r="F81" s="60" t="s">
        <v>728</v>
      </c>
      <c r="G81" s="60"/>
      <c r="H81" s="60"/>
      <c r="I81" s="69"/>
      <c r="J81" s="69">
        <v>1.5</v>
      </c>
      <c r="K81" s="69" t="s">
        <v>623</v>
      </c>
      <c r="L81" s="14" t="s">
        <v>666</v>
      </c>
      <c r="M81" s="28" t="s">
        <v>61</v>
      </c>
      <c r="N81" s="50"/>
      <c r="O81" s="50"/>
      <c r="P81" s="50"/>
      <c r="Q81" s="50"/>
    </row>
    <row r="82" customFormat="1" spans="1:17">
      <c r="A82" s="23">
        <v>78</v>
      </c>
      <c r="B82" s="70"/>
      <c r="C82" s="71" t="s">
        <v>243</v>
      </c>
      <c r="D82" s="72" t="s">
        <v>729</v>
      </c>
      <c r="E82" s="73" t="s">
        <v>321</v>
      </c>
      <c r="F82" s="73" t="s">
        <v>730</v>
      </c>
      <c r="G82" s="73"/>
      <c r="H82" s="73"/>
      <c r="I82" s="73"/>
      <c r="J82" s="73">
        <v>3</v>
      </c>
      <c r="K82" s="58" t="s">
        <v>323</v>
      </c>
      <c r="L82" s="74" t="s">
        <v>731</v>
      </c>
      <c r="M82" s="28" t="s">
        <v>61</v>
      </c>
      <c r="N82" s="75"/>
      <c r="O82" s="75"/>
      <c r="P82" s="75"/>
      <c r="Q82" s="75"/>
    </row>
    <row r="83" s="1" customFormat="1" spans="1:17">
      <c r="A83" s="23">
        <v>79</v>
      </c>
      <c r="B83" s="33"/>
      <c r="C83" s="76" t="s">
        <v>244</v>
      </c>
      <c r="D83" s="72" t="s">
        <v>732</v>
      </c>
      <c r="E83" s="14" t="s">
        <v>321</v>
      </c>
      <c r="F83" s="14" t="s">
        <v>733</v>
      </c>
      <c r="G83" s="49"/>
      <c r="H83" s="27"/>
      <c r="I83" s="49"/>
      <c r="J83" s="27">
        <v>1</v>
      </c>
      <c r="K83" s="27" t="s">
        <v>323</v>
      </c>
      <c r="L83" s="77" t="s">
        <v>633</v>
      </c>
      <c r="M83" s="42" t="s">
        <v>61</v>
      </c>
      <c r="N83" s="78"/>
      <c r="O83" s="78"/>
      <c r="P83" s="78"/>
      <c r="Q83" s="78"/>
    </row>
    <row r="84" spans="1:17">
      <c r="A84" s="23">
        <v>80</v>
      </c>
      <c r="B84" s="29"/>
      <c r="C84" s="68" t="s">
        <v>245</v>
      </c>
      <c r="D84" s="68" t="s">
        <v>634</v>
      </c>
      <c r="E84" s="68" t="s">
        <v>321</v>
      </c>
      <c r="F84" s="68" t="s">
        <v>734</v>
      </c>
      <c r="G84" s="79"/>
      <c r="H84" s="31"/>
      <c r="I84" s="79"/>
      <c r="J84" s="31">
        <v>1</v>
      </c>
      <c r="K84" s="31" t="s">
        <v>323</v>
      </c>
      <c r="L84" s="79" t="s">
        <v>655</v>
      </c>
      <c r="M84" s="42" t="s">
        <v>61</v>
      </c>
      <c r="N84" s="50"/>
      <c r="O84" s="50"/>
      <c r="P84" s="50"/>
      <c r="Q84" s="50"/>
    </row>
    <row r="85" spans="1:17">
      <c r="A85" s="23">
        <v>81</v>
      </c>
      <c r="B85" s="29"/>
      <c r="C85" s="68" t="s">
        <v>246</v>
      </c>
      <c r="D85" s="68" t="s">
        <v>634</v>
      </c>
      <c r="E85" s="68" t="s">
        <v>321</v>
      </c>
      <c r="F85" s="68" t="s">
        <v>735</v>
      </c>
      <c r="G85" s="79"/>
      <c r="H85" s="31"/>
      <c r="I85" s="79"/>
      <c r="J85" s="31">
        <v>1</v>
      </c>
      <c r="K85" s="31" t="s">
        <v>323</v>
      </c>
      <c r="L85" s="79" t="s">
        <v>655</v>
      </c>
      <c r="M85" s="42" t="s">
        <v>61</v>
      </c>
      <c r="N85" s="50"/>
      <c r="O85" s="50"/>
      <c r="P85" s="50"/>
      <c r="Q85" s="50"/>
    </row>
    <row r="86" spans="1:17">
      <c r="A86" s="23">
        <v>82</v>
      </c>
      <c r="B86" s="29"/>
      <c r="C86" s="68" t="s">
        <v>247</v>
      </c>
      <c r="D86" s="68" t="s">
        <v>634</v>
      </c>
      <c r="E86" s="68" t="s">
        <v>321</v>
      </c>
      <c r="F86" s="68" t="s">
        <v>736</v>
      </c>
      <c r="G86" s="79"/>
      <c r="H86" s="31"/>
      <c r="I86" s="79"/>
      <c r="J86" s="31">
        <v>1</v>
      </c>
      <c r="K86" s="31" t="s">
        <v>323</v>
      </c>
      <c r="L86" s="79" t="s">
        <v>655</v>
      </c>
      <c r="M86" s="42" t="s">
        <v>61</v>
      </c>
      <c r="N86" s="50"/>
      <c r="O86" s="50"/>
      <c r="P86" s="50"/>
      <c r="Q86" s="50"/>
    </row>
    <row r="87" spans="1:17">
      <c r="A87" s="23">
        <v>83</v>
      </c>
      <c r="B87" s="29"/>
      <c r="C87" s="68" t="s">
        <v>248</v>
      </c>
      <c r="D87" s="68" t="s">
        <v>634</v>
      </c>
      <c r="E87" s="68" t="s">
        <v>321</v>
      </c>
      <c r="F87" s="68" t="s">
        <v>737</v>
      </c>
      <c r="G87" s="79"/>
      <c r="H87" s="31"/>
      <c r="I87" s="79"/>
      <c r="J87" s="31">
        <v>1</v>
      </c>
      <c r="K87" s="31" t="s">
        <v>323</v>
      </c>
      <c r="L87" s="79" t="s">
        <v>636</v>
      </c>
      <c r="M87" s="42" t="s">
        <v>61</v>
      </c>
      <c r="N87" s="50"/>
      <c r="O87" s="50"/>
      <c r="P87" s="50"/>
      <c r="Q87" s="50"/>
    </row>
    <row r="88" spans="1:17">
      <c r="A88" s="23">
        <v>84</v>
      </c>
      <c r="B88" s="29"/>
      <c r="C88" s="68" t="s">
        <v>261</v>
      </c>
      <c r="D88" s="68" t="s">
        <v>634</v>
      </c>
      <c r="E88" s="68" t="s">
        <v>321</v>
      </c>
      <c r="F88" s="68" t="s">
        <v>753</v>
      </c>
      <c r="G88" s="79"/>
      <c r="H88" s="31"/>
      <c r="I88" s="79"/>
      <c r="J88" s="31">
        <v>1</v>
      </c>
      <c r="K88" s="31" t="s">
        <v>323</v>
      </c>
      <c r="L88" s="79" t="s">
        <v>636</v>
      </c>
      <c r="M88" s="42" t="s">
        <v>61</v>
      </c>
      <c r="N88" s="50"/>
      <c r="O88" s="50"/>
      <c r="P88" s="50"/>
      <c r="Q88" s="50"/>
    </row>
    <row r="89" spans="1:17">
      <c r="A89" s="23">
        <v>85</v>
      </c>
      <c r="B89" s="29"/>
      <c r="C89" s="68" t="s">
        <v>249</v>
      </c>
      <c r="D89" s="68" t="s">
        <v>637</v>
      </c>
      <c r="E89" s="24" t="s">
        <v>321</v>
      </c>
      <c r="F89" s="68" t="s">
        <v>738</v>
      </c>
      <c r="G89" s="79"/>
      <c r="H89" s="31"/>
      <c r="I89" s="79"/>
      <c r="J89" s="31">
        <v>3</v>
      </c>
      <c r="K89" s="31" t="s">
        <v>323</v>
      </c>
      <c r="L89" s="24" t="s">
        <v>571</v>
      </c>
      <c r="M89" s="42" t="s">
        <v>61</v>
      </c>
      <c r="N89" s="50"/>
      <c r="O89" s="50"/>
      <c r="P89" s="50"/>
      <c r="Q89" s="50"/>
    </row>
    <row r="90" spans="1:17">
      <c r="A90" s="23">
        <v>86</v>
      </c>
      <c r="B90" s="29"/>
      <c r="C90" s="68" t="s">
        <v>250</v>
      </c>
      <c r="D90" s="68" t="s">
        <v>637</v>
      </c>
      <c r="E90" s="24" t="s">
        <v>321</v>
      </c>
      <c r="F90" s="68" t="s">
        <v>739</v>
      </c>
      <c r="G90" s="79"/>
      <c r="H90" s="31"/>
      <c r="I90" s="79"/>
      <c r="J90" s="31">
        <v>1</v>
      </c>
      <c r="K90" s="31" t="s">
        <v>323</v>
      </c>
      <c r="L90" s="24" t="s">
        <v>571</v>
      </c>
      <c r="M90" s="42" t="s">
        <v>61</v>
      </c>
      <c r="N90" s="50"/>
      <c r="O90" s="50"/>
      <c r="P90" s="50"/>
      <c r="Q90" s="50"/>
    </row>
    <row r="91" spans="1:17">
      <c r="A91" s="23">
        <v>87</v>
      </c>
      <c r="B91" s="33"/>
      <c r="C91" s="14" t="s">
        <v>251</v>
      </c>
      <c r="D91" s="14" t="s">
        <v>637</v>
      </c>
      <c r="E91" s="24" t="s">
        <v>321</v>
      </c>
      <c r="F91" s="14" t="s">
        <v>740</v>
      </c>
      <c r="G91" s="49"/>
      <c r="H91" s="27"/>
      <c r="I91" s="49"/>
      <c r="J91" s="27">
        <v>1</v>
      </c>
      <c r="K91" s="27" t="s">
        <v>323</v>
      </c>
      <c r="L91" s="24" t="s">
        <v>571</v>
      </c>
      <c r="M91" s="42" t="s">
        <v>61</v>
      </c>
      <c r="N91" s="78"/>
      <c r="O91" s="78"/>
      <c r="P91" s="78"/>
      <c r="Q91" s="50"/>
    </row>
    <row r="92" spans="1:17">
      <c r="A92" s="23">
        <v>88</v>
      </c>
      <c r="B92" s="33"/>
      <c r="C92" s="14" t="s">
        <v>252</v>
      </c>
      <c r="D92" s="14" t="s">
        <v>637</v>
      </c>
      <c r="E92" s="24" t="s">
        <v>321</v>
      </c>
      <c r="F92" s="14" t="s">
        <v>741</v>
      </c>
      <c r="G92" s="49"/>
      <c r="H92" s="27"/>
      <c r="I92" s="49"/>
      <c r="J92" s="27">
        <v>1</v>
      </c>
      <c r="K92" s="27" t="s">
        <v>323</v>
      </c>
      <c r="L92" s="24" t="s">
        <v>571</v>
      </c>
      <c r="M92" s="42" t="s">
        <v>61</v>
      </c>
      <c r="N92" s="78"/>
      <c r="O92" s="78"/>
      <c r="P92" s="78"/>
      <c r="Q92" s="50"/>
    </row>
    <row r="93" spans="1:17">
      <c r="A93" s="23">
        <v>89</v>
      </c>
      <c r="B93" s="33"/>
      <c r="C93" s="14" t="s">
        <v>262</v>
      </c>
      <c r="D93" s="14" t="s">
        <v>637</v>
      </c>
      <c r="E93" s="14" t="s">
        <v>321</v>
      </c>
      <c r="F93" s="14" t="s">
        <v>754</v>
      </c>
      <c r="G93" s="49"/>
      <c r="H93" s="27"/>
      <c r="I93" s="49"/>
      <c r="J93" s="27">
        <v>2</v>
      </c>
      <c r="K93" s="27" t="s">
        <v>323</v>
      </c>
      <c r="L93" s="24" t="s">
        <v>571</v>
      </c>
      <c r="M93" s="42" t="s">
        <v>61</v>
      </c>
      <c r="N93" s="78"/>
      <c r="O93" s="78"/>
      <c r="P93" s="78"/>
      <c r="Q93" s="50"/>
    </row>
    <row r="94" customFormat="1" spans="1:17">
      <c r="A94" s="23">
        <v>90</v>
      </c>
      <c r="B94" s="33" t="s">
        <v>742</v>
      </c>
      <c r="C94" s="73" t="s">
        <v>95</v>
      </c>
      <c r="D94" s="73" t="s">
        <v>637</v>
      </c>
      <c r="E94" s="14" t="s">
        <v>321</v>
      </c>
      <c r="F94" s="80" t="s">
        <v>639</v>
      </c>
      <c r="G94" s="81"/>
      <c r="H94" s="81"/>
      <c r="I94" s="81"/>
      <c r="J94" s="82">
        <v>1</v>
      </c>
      <c r="K94" s="83" t="s">
        <v>323</v>
      </c>
      <c r="L94" s="84" t="s">
        <v>571</v>
      </c>
      <c r="M94" s="85" t="s">
        <v>61</v>
      </c>
      <c r="N94" s="78"/>
      <c r="O94" s="78"/>
      <c r="P94" s="78"/>
      <c r="Q94" s="50"/>
    </row>
    <row r="95" s="4" customFormat="1" spans="1:17">
      <c r="A95" s="23">
        <v>91</v>
      </c>
      <c r="B95" s="71"/>
      <c r="C95" s="49" t="s">
        <v>170</v>
      </c>
      <c r="D95" s="49" t="s">
        <v>684</v>
      </c>
      <c r="E95" s="24" t="s">
        <v>321</v>
      </c>
      <c r="F95" s="86" t="s">
        <v>685</v>
      </c>
      <c r="G95" s="49"/>
      <c r="H95" s="86"/>
      <c r="I95" s="71"/>
      <c r="J95" s="71">
        <v>3</v>
      </c>
      <c r="K95" s="71" t="s">
        <v>323</v>
      </c>
      <c r="L95" s="71" t="s">
        <v>670</v>
      </c>
      <c r="M95" s="40" t="s">
        <v>61</v>
      </c>
      <c r="N95" s="87"/>
      <c r="O95" s="87"/>
      <c r="P95" s="87"/>
      <c r="Q95" s="87"/>
    </row>
    <row r="96" s="1" customFormat="1" spans="1:17">
      <c r="A96" s="23">
        <v>92</v>
      </c>
      <c r="B96" s="33"/>
      <c r="C96" s="49" t="s">
        <v>253</v>
      </c>
      <c r="D96" s="14" t="s">
        <v>743</v>
      </c>
      <c r="E96" s="24" t="s">
        <v>321</v>
      </c>
      <c r="F96" s="14" t="s">
        <v>744</v>
      </c>
      <c r="G96" s="49"/>
      <c r="H96" s="14"/>
      <c r="I96" s="49"/>
      <c r="J96" s="27">
        <v>1</v>
      </c>
      <c r="K96" s="27" t="s">
        <v>323</v>
      </c>
      <c r="L96" s="71" t="s">
        <v>642</v>
      </c>
      <c r="M96" s="42" t="s">
        <v>61</v>
      </c>
      <c r="N96" s="78"/>
      <c r="O96" s="78"/>
      <c r="P96" s="78"/>
      <c r="Q96" s="78"/>
    </row>
    <row r="97" spans="1:17">
      <c r="A97" s="23">
        <v>93</v>
      </c>
      <c r="B97" s="27"/>
      <c r="C97" s="27" t="s">
        <v>254</v>
      </c>
      <c r="D97" s="14" t="s">
        <v>745</v>
      </c>
      <c r="E97" s="24" t="s">
        <v>321</v>
      </c>
      <c r="F97" s="27" t="s">
        <v>746</v>
      </c>
      <c r="G97" s="27"/>
      <c r="H97" s="27"/>
      <c r="I97" s="27"/>
      <c r="J97" s="27">
        <v>1</v>
      </c>
      <c r="K97" s="27" t="s">
        <v>323</v>
      </c>
      <c r="L97" s="71" t="s">
        <v>670</v>
      </c>
      <c r="M97" s="42" t="s">
        <v>61</v>
      </c>
      <c r="N97" s="78"/>
      <c r="O97" s="78"/>
      <c r="P97" s="78"/>
      <c r="Q97" s="50"/>
    </row>
    <row r="98" spans="1:17">
      <c r="A98" s="23">
        <v>94</v>
      </c>
      <c r="B98" s="27"/>
      <c r="C98" s="49" t="s">
        <v>255</v>
      </c>
      <c r="D98" s="14" t="s">
        <v>747</v>
      </c>
      <c r="E98" s="24" t="s">
        <v>321</v>
      </c>
      <c r="F98" s="14" t="s">
        <v>748</v>
      </c>
      <c r="G98" s="49"/>
      <c r="H98" s="14"/>
      <c r="I98" s="49"/>
      <c r="J98" s="14">
        <v>1</v>
      </c>
      <c r="K98" s="14" t="s">
        <v>323</v>
      </c>
      <c r="L98" s="71" t="s">
        <v>670</v>
      </c>
      <c r="M98" s="42" t="s">
        <v>61</v>
      </c>
      <c r="N98" s="78"/>
      <c r="O98" s="78"/>
      <c r="P98" s="78"/>
      <c r="Q98" s="50"/>
    </row>
    <row r="99" s="1" customFormat="1" spans="1:17">
      <c r="A99" s="23">
        <v>95</v>
      </c>
      <c r="B99" s="27"/>
      <c r="C99" s="27" t="s">
        <v>256</v>
      </c>
      <c r="D99" s="49" t="s">
        <v>673</v>
      </c>
      <c r="E99" s="24" t="s">
        <v>321</v>
      </c>
      <c r="F99" s="14" t="s">
        <v>749</v>
      </c>
      <c r="G99" s="27"/>
      <c r="H99" s="14"/>
      <c r="I99" s="27"/>
      <c r="J99" s="14">
        <v>1</v>
      </c>
      <c r="K99" s="27" t="s">
        <v>323</v>
      </c>
      <c r="L99" s="71" t="s">
        <v>670</v>
      </c>
      <c r="M99" s="42" t="s">
        <v>61</v>
      </c>
      <c r="N99" s="78"/>
      <c r="O99" s="78"/>
      <c r="P99" s="78"/>
      <c r="Q99" s="78"/>
    </row>
    <row r="100" spans="1:17">
      <c r="A100" s="23">
        <v>96</v>
      </c>
      <c r="B100" s="27"/>
      <c r="C100" s="73" t="s">
        <v>96</v>
      </c>
      <c r="D100" s="73" t="s">
        <v>640</v>
      </c>
      <c r="E100" s="24" t="s">
        <v>321</v>
      </c>
      <c r="F100" s="14" t="s">
        <v>641</v>
      </c>
      <c r="G100" s="73"/>
      <c r="H100" s="14"/>
      <c r="I100" s="73"/>
      <c r="J100" s="82">
        <v>6</v>
      </c>
      <c r="K100" s="88" t="s">
        <v>323</v>
      </c>
      <c r="L100" s="71" t="s">
        <v>642</v>
      </c>
      <c r="M100" s="42" t="s">
        <v>61</v>
      </c>
      <c r="N100" s="78"/>
      <c r="O100" s="78"/>
      <c r="P100" s="78"/>
      <c r="Q100" s="50"/>
    </row>
    <row r="101" spans="1:17">
      <c r="A101" s="23">
        <v>97</v>
      </c>
      <c r="B101" s="27"/>
      <c r="C101" s="73" t="s">
        <v>257</v>
      </c>
      <c r="D101" s="73" t="s">
        <v>640</v>
      </c>
      <c r="E101" s="24" t="s">
        <v>321</v>
      </c>
      <c r="F101" s="14" t="s">
        <v>750</v>
      </c>
      <c r="G101" s="73"/>
      <c r="H101" s="14"/>
      <c r="I101" s="73"/>
      <c r="J101" s="82">
        <v>4</v>
      </c>
      <c r="K101" s="88" t="s">
        <v>323</v>
      </c>
      <c r="L101" s="71" t="s">
        <v>642</v>
      </c>
      <c r="M101" s="42" t="s">
        <v>61</v>
      </c>
      <c r="N101" s="78"/>
      <c r="O101" s="78"/>
      <c r="P101" s="78"/>
      <c r="Q101" s="50"/>
    </row>
    <row r="102" spans="1:17">
      <c r="A102" s="23">
        <v>98</v>
      </c>
      <c r="B102" s="27"/>
      <c r="C102" s="73" t="s">
        <v>258</v>
      </c>
      <c r="D102" s="73" t="s">
        <v>751</v>
      </c>
      <c r="E102" s="24" t="s">
        <v>321</v>
      </c>
      <c r="F102" s="14" t="s">
        <v>752</v>
      </c>
      <c r="G102" s="73"/>
      <c r="H102" s="14"/>
      <c r="I102" s="73"/>
      <c r="J102" s="82">
        <v>1</v>
      </c>
      <c r="K102" s="88" t="s">
        <v>323</v>
      </c>
      <c r="L102" s="71" t="s">
        <v>670</v>
      </c>
      <c r="M102" s="42" t="s">
        <v>61</v>
      </c>
      <c r="N102" s="78"/>
      <c r="O102" s="78"/>
      <c r="P102" s="78"/>
      <c r="Q102" s="50"/>
    </row>
    <row r="103" spans="1:17">
      <c r="A103" s="23">
        <v>99</v>
      </c>
      <c r="B103" s="33"/>
      <c r="C103" s="73" t="s">
        <v>97</v>
      </c>
      <c r="D103" s="73" t="s">
        <v>643</v>
      </c>
      <c r="E103" s="73" t="s">
        <v>321</v>
      </c>
      <c r="F103" s="73">
        <v>70002326</v>
      </c>
      <c r="G103" s="73"/>
      <c r="H103" s="73"/>
      <c r="I103" s="73"/>
      <c r="J103" s="73">
        <v>1</v>
      </c>
      <c r="K103" s="88" t="s">
        <v>323</v>
      </c>
      <c r="L103" s="73" t="s">
        <v>644</v>
      </c>
      <c r="M103" s="14"/>
      <c r="N103" s="78"/>
      <c r="O103" s="78"/>
      <c r="P103" s="78"/>
      <c r="Q103" s="50"/>
    </row>
    <row r="114" spans="1:17">
      <c r="G114" s="89"/>
      <c r="H114" s="89"/>
      <c r="I114" s="89"/>
      <c r="J114" s="90"/>
      <c r="K114" s="89"/>
    </row>
    <row r="115" s="6" customFormat="1" spans="1:17">
      <c r="A115" s="8"/>
      <c r="B115" s="7"/>
      <c r="C115" s="7"/>
      <c r="D115" s="7"/>
      <c r="E115" s="7"/>
      <c r="F115" s="7"/>
      <c r="G115" s="89"/>
      <c r="H115" s="89"/>
      <c r="I115" s="89"/>
      <c r="J115" s="90"/>
      <c r="K115" s="89"/>
      <c r="L115" s="7"/>
      <c r="M115" s="7"/>
      <c r="N115" s="7"/>
      <c r="O115" s="7"/>
      <c r="P115" s="7"/>
      <c r="Q115" s="7"/>
    </row>
    <row r="116" s="6" customFormat="1" spans="1:17">
      <c r="A116" s="8"/>
      <c r="B116" s="7"/>
      <c r="C116" s="7"/>
      <c r="D116" s="7"/>
      <c r="E116" s="7"/>
      <c r="F116" s="7"/>
      <c r="G116" s="89"/>
      <c r="H116" s="89"/>
      <c r="I116" s="89"/>
      <c r="J116" s="90"/>
      <c r="K116" s="89"/>
      <c r="L116" s="7"/>
      <c r="M116" s="7"/>
      <c r="N116" s="7"/>
      <c r="O116" s="7"/>
      <c r="P116" s="7"/>
      <c r="Q116" s="7"/>
    </row>
    <row r="117" s="6" customFormat="1" spans="1:17">
      <c r="A117" s="8"/>
      <c r="B117" s="7"/>
      <c r="C117" s="7"/>
      <c r="D117" s="7"/>
      <c r="E117" s="7"/>
      <c r="F117" s="7"/>
      <c r="G117" s="89"/>
      <c r="H117" s="89"/>
      <c r="I117" s="89"/>
      <c r="J117" s="90"/>
      <c r="K117" s="89"/>
      <c r="L117" s="7"/>
      <c r="M117" s="7"/>
      <c r="N117" s="7"/>
      <c r="O117" s="7"/>
      <c r="P117" s="7"/>
      <c r="Q117" s="7"/>
    </row>
    <row r="118" s="6" customFormat="1" spans="1:17">
      <c r="A118" s="8"/>
      <c r="B118" s="7"/>
      <c r="C118" s="7"/>
      <c r="D118" s="7"/>
      <c r="E118" s="7"/>
      <c r="F118" s="7"/>
      <c r="G118" s="89"/>
      <c r="H118" s="89"/>
      <c r="I118" s="89"/>
      <c r="J118" s="90"/>
      <c r="K118" s="89"/>
      <c r="L118" s="7"/>
      <c r="M118" s="7"/>
      <c r="N118" s="7"/>
      <c r="O118" s="7"/>
      <c r="P118" s="7"/>
      <c r="Q118" s="7"/>
    </row>
    <row r="119" spans="1:17">
      <c r="G119" s="89"/>
      <c r="H119" s="89"/>
      <c r="I119" s="89"/>
      <c r="J119" s="90"/>
      <c r="K119" s="89"/>
    </row>
    <row r="120" spans="1:17">
      <c r="G120" s="89"/>
      <c r="H120" s="89"/>
      <c r="I120" s="89"/>
      <c r="J120" s="90"/>
      <c r="K120" s="89"/>
    </row>
    <row r="234" s="7" customFormat="1" spans="1:10">
      <c r="A234" s="8"/>
      <c r="D234" s="91">
        <v>11</v>
      </c>
      <c r="J234" s="9"/>
    </row>
  </sheetData>
  <autoFilter xmlns:etc="http://www.wps.cn/officeDocument/2017/etCustomData" ref="F1:F103" etc:filterBottomFollowUsedRange="0">
    <extLst/>
  </autoFilter>
  <mergeCells count="8">
    <mergeCell ref="B5:B22"/>
    <mergeCell ref="B23:B25"/>
    <mergeCell ref="B26:B29"/>
    <mergeCell ref="B30:B32"/>
    <mergeCell ref="B33:B39"/>
    <mergeCell ref="B41:B46"/>
    <mergeCell ref="B47:B51"/>
    <mergeCell ref="I60:I75"/>
  </mergeCells>
  <conditionalFormatting sqref="C2">
    <cfRule type="duplicateValues" dxfId="0" priority="32"/>
  </conditionalFormatting>
  <conditionalFormatting sqref="E2">
    <cfRule type="duplicateValues" dxfId="0" priority="33"/>
  </conditionalFormatting>
  <conditionalFormatting sqref="C96">
    <cfRule type="duplicateValues" dxfId="0" priority="7"/>
  </conditionalFormatting>
  <conditionalFormatting sqref="G96">
    <cfRule type="duplicateValues" dxfId="0" priority="2"/>
  </conditionalFormatting>
  <conditionalFormatting sqref="C97">
    <cfRule type="duplicateValues" dxfId="0" priority="9"/>
  </conditionalFormatting>
  <conditionalFormatting sqref="F97">
    <cfRule type="duplicateValues" dxfId="0" priority="10"/>
  </conditionalFormatting>
  <conditionalFormatting sqref="G97">
    <cfRule type="duplicateValues" dxfId="0" priority="4"/>
  </conditionalFormatting>
  <conditionalFormatting sqref="H97">
    <cfRule type="duplicateValues" dxfId="0" priority="5"/>
  </conditionalFormatting>
  <conditionalFormatting sqref="C98">
    <cfRule type="duplicateValues" dxfId="0" priority="11"/>
  </conditionalFormatting>
  <conditionalFormatting sqref="G98">
    <cfRule type="duplicateValues" dxfId="0" priority="6"/>
  </conditionalFormatting>
  <conditionalFormatting sqref="C99">
    <cfRule type="duplicateValues" dxfId="0" priority="8"/>
  </conditionalFormatting>
  <conditionalFormatting sqref="G99">
    <cfRule type="duplicateValues" dxfId="0" priority="3"/>
  </conditionalFormatting>
  <conditionalFormatting sqref="B101">
    <cfRule type="duplicateValues" dxfId="0" priority="31"/>
  </conditionalFormatting>
  <conditionalFormatting sqref="B102">
    <cfRule type="duplicateValues" dxfId="0" priority="24"/>
  </conditionalFormatting>
  <conditionalFormatting sqref="B80:B81">
    <cfRule type="duplicateValues" dxfId="0" priority="1"/>
  </conditionalFormatting>
  <conditionalFormatting sqref="C1 C3:C4 C104:C1048576">
    <cfRule type="duplicateValues" dxfId="0" priority="36"/>
  </conditionalFormatting>
  <conditionalFormatting sqref="B78:B79 B97:B100">
    <cfRule type="duplicateValues" dxfId="0" priority="40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变更履历</vt:lpstr>
      <vt:lpstr>二次物料明细</vt:lpstr>
      <vt:lpstr>配置清单</vt:lpstr>
      <vt:lpstr>总成散件清单</vt:lpstr>
      <vt:lpstr>KSK线束BOM明细</vt:lpstr>
      <vt:lpstr>6608491523</vt:lpstr>
      <vt:lpstr>6608491524</vt:lpstr>
      <vt:lpstr>6608442962</vt:lpstr>
      <vt:lpstr>6608544875</vt:lpstr>
      <vt:lpstr>6608442964</vt:lpstr>
      <vt:lpstr>6608442963</vt:lpstr>
      <vt:lpstr>6608516992</vt:lpstr>
      <vt:lpstr>6608519100</vt:lpstr>
      <vt:lpstr>6608442966</vt:lpstr>
      <vt:lpstr>6608442965</vt:lpstr>
      <vt:lpstr>6608507680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NEC-PD-栾宇</dc:creator>
  <cp:lastModifiedBy>veer</cp:lastModifiedBy>
  <dcterms:created xsi:type="dcterms:W3CDTF">2025-02-11T23:59:00Z</dcterms:created>
  <dcterms:modified xsi:type="dcterms:W3CDTF">2026-03-31T10:04:42Z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E3D99C84BCC24E3A8C9ED615DE051D72_13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