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1a04007f80a09c/Desktop/"/>
    </mc:Choice>
  </mc:AlternateContent>
  <xr:revisionPtr revIDLastSave="0" documentId="8_{8D0FD7A1-35AD-4404-BB89-6C3A468404CE}" xr6:coauthVersionLast="47" xr6:coauthVersionMax="47" xr10:uidLastSave="{00000000-0000-0000-0000-000000000000}"/>
  <bookViews>
    <workbookView xWindow="-52440" yWindow="-1995" windowWidth="18000" windowHeight="9270" xr2:uid="{E1D373F5-9435-44E2-9E93-6BF2A5F166DD}"/>
  </bookViews>
  <sheets>
    <sheet name="TOC" sheetId="1" r:id="rId1"/>
    <sheet name="Data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2" i="2"/>
  <c r="C2" i="1"/>
  <c r="C3" i="1" s="1"/>
  <c r="C4" i="1" s="1"/>
  <c r="G2" i="1"/>
  <c r="F2" i="1"/>
  <c r="E2" i="1"/>
  <c r="E3" i="1" s="1"/>
  <c r="E4" i="1" s="1"/>
  <c r="D2" i="1"/>
  <c r="L1" i="1"/>
  <c r="L2" i="1" s="1"/>
  <c r="G3" i="1" l="1"/>
  <c r="G4" i="1" s="1"/>
  <c r="D3" i="1"/>
  <c r="D4" i="1" s="1"/>
  <c r="F3" i="1"/>
  <c r="F4" i="1" l="1"/>
  <c r="I4" i="1" s="1"/>
  <c r="C6" i="1" s="1"/>
  <c r="D6" i="1" l="1"/>
  <c r="D7" i="1" s="1"/>
  <c r="G6" i="1"/>
  <c r="G7" i="1" s="1"/>
  <c r="C9" i="1"/>
  <c r="C10" i="1" s="1"/>
  <c r="C7" i="1"/>
  <c r="D5" i="1"/>
  <c r="D9" i="1"/>
  <c r="D10" i="1" s="1"/>
  <c r="C5" i="1"/>
  <c r="F6" i="1"/>
  <c r="F7" i="1" s="1"/>
  <c r="F5" i="1"/>
  <c r="G5" i="1"/>
  <c r="E5" i="1"/>
  <c r="E6" i="1"/>
  <c r="E7" i="1" s="1"/>
  <c r="E9" i="1"/>
  <c r="E10" i="1" s="1"/>
  <c r="F9" i="1"/>
  <c r="F10" i="1" s="1"/>
  <c r="G9" i="1"/>
  <c r="G10" i="1" s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tc={F220E624-E9BA-4A1F-8180-3C74EFE551B9}</author>
    <author>tc={3DFDD388-36C5-49E8-AA0D-A59C4B7ED70C}</author>
  </authors>
  <commentList>
    <comment ref="B12" authorId="0" shapeId="0" xr:uid="{F220E624-E9BA-4A1F-8180-3C74EFE551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a step has a throughput rate higher than the bottleneck's throughput, it will create a buffer upstream of the bottleneck because it produces units faster than the bottleneck can process them. 
Buffering:
Happens upstream of the bottleneck.
The step's throughput rate is higher than the bottleneck's throughput.
</t>
      </text>
    </comment>
    <comment ref="B13" authorId="1" shapeId="0" xr:uid="{3DFDD388-36C5-49E8-AA0D-A59C4B7ED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Downstream of the Bottleneck:
The downstream steps depend on the bottleneck for their input. Since the bottleneck is slower, the downstream steps may be starved for input.
Starving:
Happens downstream of the bottleneck.
The step's throughput rate is higher than the input it receives from the bottleneck.
</t>
      </text>
    </comment>
  </commentList>
</comments>
</file>

<file path=xl/sharedStrings.xml><?xml version="1.0" encoding="utf-8"?>
<sst xmlns="http://schemas.openxmlformats.org/spreadsheetml/2006/main" count="71" uniqueCount="63">
  <si>
    <t xml:space="preserve">Step 1 </t>
  </si>
  <si>
    <t>Step 2</t>
  </si>
  <si>
    <t>Step 3</t>
  </si>
  <si>
    <t>Step 4</t>
  </si>
  <si>
    <t>Step 5</t>
  </si>
  <si>
    <t xml:space="preserve">Process Time (secs.) </t>
  </si>
  <si>
    <t>Hourly Througput</t>
  </si>
  <si>
    <t>Mins (1 unit)</t>
  </si>
  <si>
    <t>Max Throughput</t>
  </si>
  <si>
    <t>Capacity Utilization</t>
  </si>
  <si>
    <t>Difference</t>
  </si>
  <si>
    <t>Buffer</t>
  </si>
  <si>
    <t>Starving</t>
  </si>
  <si>
    <t>Time to Meet Throughput</t>
  </si>
  <si>
    <t>Idle Time per step</t>
  </si>
  <si>
    <t>Takt Time</t>
  </si>
  <si>
    <t>Seconds</t>
  </si>
  <si>
    <t>Tied up Capital</t>
  </si>
  <si>
    <t xml:space="preserve">Sample </t>
  </si>
  <si>
    <t>Sample Size for Parts</t>
  </si>
  <si>
    <t>Defects</t>
  </si>
  <si>
    <t>Bin</t>
  </si>
  <si>
    <t>More</t>
  </si>
  <si>
    <t>Frequency</t>
  </si>
  <si>
    <t>Cumulative %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</si>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</sst>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i/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'Data Analysis'!$J$3:$J$6</c:f>
              <c:strCache>
                <c:ptCount val="4"/>
                <c:pt idx="0">
                  <c:v>More</c:v>
                </c:pt>
                <c:pt idx="1">
                  <c:v>5.666666667</c:v>
                </c:pt>
                <c:pt idx="2">
                  <c:v>1</c:v>
                </c:pt>
                <c:pt idx="3">
                  <c:v>10.33333333</c:v>
                </c:pt>
              </c:strCache>
            </c:strRef>
          </c:cat>
          <c:val>
            <c:numRef>
              <c:f>'Data Analysis'!$K$3:$K$6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E-45F5-AE0E-A25F6D08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658544"/>
        <c:axId val="136065950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'Data Analysis'!$J$3:$J$6</c:f>
              <c:strCache>
                <c:ptCount val="4"/>
                <c:pt idx="0">
                  <c:v>More</c:v>
                </c:pt>
                <c:pt idx="1">
                  <c:v>5.666666667</c:v>
                </c:pt>
                <c:pt idx="2">
                  <c:v>1</c:v>
                </c:pt>
                <c:pt idx="3">
                  <c:v>10.33333333</c:v>
                </c:pt>
              </c:strCache>
            </c:strRef>
          </c:cat>
          <c:val>
            <c:numRef>
              <c:f>'Data Analysis'!$L$3:$L$6</c:f>
              <c:numCache>
                <c:formatCode>0.00%</c:formatCode>
                <c:ptCount val="4"/>
                <c:pt idx="0">
                  <c:v>0.5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E-45F5-AE0E-A25F6D08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546816"/>
        <c:axId val="1354534816"/>
      </c:lineChart>
      <c:catAx>
        <c:axId val="136065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659504"/>
        <c:crosses val="autoZero"/>
        <c:auto val="1"/>
        <c:lblAlgn val="ctr"/>
        <c:lblOffset val="100"/>
        <c:noMultiLvlLbl val="0"/>
      </c:catAx>
      <c:valAx>
        <c:axId val="1360659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0658544"/>
        <c:crosses val="autoZero"/>
        <c:crossBetween val="between"/>
      </c:valAx>
      <c:valAx>
        <c:axId val="135453481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54546816"/>
        <c:crosses val="max"/>
        <c:crossBetween val="between"/>
      </c:valAx>
      <c:catAx>
        <c:axId val="135454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5348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'Data Analysis'!$T$38:$T$47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'Data Analysis'!$U$38:$U$47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F-4995-B5B1-DE7710EB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535776"/>
        <c:axId val="1354546336"/>
      </c:scatterChart>
      <c:valAx>
        <c:axId val="13545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546336"/>
        <c:crosses val="autoZero"/>
        <c:crossBetween val="midCat"/>
      </c:valAx>
      <c:valAx>
        <c:axId val="135454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4535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6</xdr:row>
      <xdr:rowOff>158750</xdr:rowOff>
    </xdr:from>
    <xdr:to>
      <xdr:col>13</xdr:col>
      <xdr:colOff>234950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D8EE5-1FE7-351A-BCB5-428B0A8DC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993182</xdr:colOff>
      <xdr:row>2</xdr:row>
      <xdr:rowOff>161656</xdr:rowOff>
    </xdr:from>
    <xdr:to>
      <xdr:col>25</xdr:col>
      <xdr:colOff>193729</xdr:colOff>
      <xdr:row>14</xdr:row>
      <xdr:rowOff>161440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43297-7D20-040D-04C5-9195E127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vin robinson" id="{C4D733D7-005F-4C31-9F0B-5A1EBB1340FC}" userId="3b1a04007f80a09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dT="2024-11-24T23:07:24.64" personId="{C4D733D7-005F-4C31-9F0B-5A1EBB1340FC}" id="{F220E624-E9BA-4A1F-8180-3C74EFE551B9}">
    <text xml:space="preserve">if a step has a throughput rate higher than the bottleneck's throughput, it will create a buffer upstream of the bottleneck because it produces units faster than the bottleneck can process them. 
Buffering:
Happens upstream of the bottleneck.
The step's throughput rate is higher than the bottleneck's throughput.
</text>
  </threadedComment>
  <threadedComment ref="B13" dT="2024-11-24T23:08:28.17" personId="{C4D733D7-005F-4C31-9F0B-5A1EBB1340FC}" id="{3DFDD388-36C5-49E8-AA0D-A59C4B7ED70C}">
    <text xml:space="preserve">Downstream of the Bottleneck:
The downstream steps depend on the bottleneck for their input. Since the bottleneck is slower, the downstream steps may be starved for input.
Starving:
Happens downstream of the bottleneck.
The step's throughput rate is higher than the input it receives from the bottleneck.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5B98-07A6-415D-AE9A-5E1A9BED6D59}">
  <dimension ref="B1:L13"/>
  <sheetViews>
    <sheetView tabSelected="1" workbookViewId="0">
      <selection activeCell="C9" sqref="C9"/>
    </sheetView>
  </sheetViews>
  <sheetFormatPr defaultRowHeight="15.75" x14ac:dyDescent="0.25"/>
  <cols>
    <col min="2" max="2" width="21.625" bestFit="1" customWidth="1"/>
    <col min="3" max="4" width="11.125" bestFit="1" customWidth="1"/>
    <col min="5" max="5" width="13.25" customWidth="1"/>
    <col min="6" max="7" width="11.125" bestFit="1" customWidth="1"/>
    <col min="8" max="8" width="12.125" bestFit="1" customWidth="1"/>
    <col min="9" max="9" width="14.375" bestFit="1" customWidth="1"/>
  </cols>
  <sheetData>
    <row r="1" spans="2:12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K1" t="s">
        <v>15</v>
      </c>
      <c r="L1">
        <f>(480-(2*15)-60)/220</f>
        <v>1.7727272727272727</v>
      </c>
    </row>
    <row r="2" spans="2:12" x14ac:dyDescent="0.25">
      <c r="B2" t="s">
        <v>5</v>
      </c>
      <c r="C2" s="2">
        <f ca="1">RANDBETWEEN(30,120)</f>
        <v>55</v>
      </c>
      <c r="D2" s="2">
        <f t="shared" ref="D2:G2" ca="1" si="0">RANDBETWEEN(30,120)</f>
        <v>51</v>
      </c>
      <c r="E2" s="2">
        <f t="shared" ca="1" si="0"/>
        <v>110</v>
      </c>
      <c r="F2" s="2">
        <f t="shared" ca="1" si="0"/>
        <v>102</v>
      </c>
      <c r="G2" s="2">
        <f t="shared" ca="1" si="0"/>
        <v>115</v>
      </c>
      <c r="K2" t="s">
        <v>16</v>
      </c>
      <c r="L2">
        <f>60*L1</f>
        <v>106.36363636363636</v>
      </c>
    </row>
    <row r="3" spans="2:12" x14ac:dyDescent="0.25">
      <c r="B3" t="s">
        <v>7</v>
      </c>
      <c r="C3" s="1">
        <f ca="1">C2/60</f>
        <v>0.91666666666666663</v>
      </c>
      <c r="D3" s="1">
        <f ca="1">D2/60</f>
        <v>0.85</v>
      </c>
      <c r="E3" s="1">
        <f ca="1">E2/60</f>
        <v>1.8333333333333333</v>
      </c>
      <c r="F3" s="1">
        <f ca="1">F2/60</f>
        <v>1.7</v>
      </c>
      <c r="G3" s="1">
        <f ca="1">G2/60</f>
        <v>1.9166666666666667</v>
      </c>
      <c r="I3" t="s">
        <v>8</v>
      </c>
    </row>
    <row r="4" spans="2:12" x14ac:dyDescent="0.25">
      <c r="B4" t="s">
        <v>6</v>
      </c>
      <c r="C4" s="1">
        <f ca="1">60/C3</f>
        <v>65.454545454545453</v>
      </c>
      <c r="D4" s="1">
        <f ca="1">60/D3</f>
        <v>70.588235294117652</v>
      </c>
      <c r="E4" s="1">
        <f ca="1">60/E3</f>
        <v>32.727272727272727</v>
      </c>
      <c r="F4" s="1">
        <f ca="1">60/F3</f>
        <v>35.294117647058826</v>
      </c>
      <c r="G4" s="1">
        <f ca="1">60/G3</f>
        <v>31.304347826086957</v>
      </c>
      <c r="I4" s="1">
        <f ca="1">MIN(C4:G4)</f>
        <v>31.304347826086957</v>
      </c>
    </row>
    <row r="5" spans="2:12" x14ac:dyDescent="0.25">
      <c r="B5" t="s">
        <v>9</v>
      </c>
      <c r="C5" s="3">
        <f ca="1">$I$4/C4</f>
        <v>0.47826086956521741</v>
      </c>
      <c r="D5" s="3">
        <f ca="1">$I$4/D4</f>
        <v>0.44347826086956521</v>
      </c>
      <c r="E5" s="3">
        <f ca="1">$I$4/E4</f>
        <v>0.95652173913043481</v>
      </c>
      <c r="F5" s="3">
        <f t="shared" ref="F5:G5" ca="1" si="1">$I$4/F4</f>
        <v>0.88695652173913042</v>
      </c>
      <c r="G5" s="3">
        <f t="shared" ca="1" si="1"/>
        <v>1</v>
      </c>
    </row>
    <row r="6" spans="2:12" x14ac:dyDescent="0.25">
      <c r="B6" t="s">
        <v>10</v>
      </c>
      <c r="C6" s="1">
        <f ca="1">C4-$I$4</f>
        <v>34.1501976284585</v>
      </c>
      <c r="D6" s="1">
        <f ca="1">D4-$I$4</f>
        <v>39.283887468030699</v>
      </c>
      <c r="E6" s="1">
        <f t="shared" ref="E6:F6" ca="1" si="2">E4-$I$4</f>
        <v>1.4229249011857696</v>
      </c>
      <c r="F6" s="1">
        <f t="shared" ca="1" si="2"/>
        <v>3.9897698209718691</v>
      </c>
      <c r="G6" s="1">
        <f ca="1">G4-$I$4</f>
        <v>0</v>
      </c>
    </row>
    <row r="7" spans="2:12" x14ac:dyDescent="0.25">
      <c r="B7" t="s">
        <v>17</v>
      </c>
      <c r="C7" s="4">
        <f ca="1">C6*2500</f>
        <v>85375.494071146255</v>
      </c>
      <c r="D7" s="4">
        <f t="shared" ref="D7:G7" ca="1" si="3">D6*2500</f>
        <v>98209.718670076749</v>
      </c>
      <c r="E7" s="4">
        <f t="shared" ca="1" si="3"/>
        <v>3557.3122529644243</v>
      </c>
      <c r="F7" s="4">
        <f t="shared" ca="1" si="3"/>
        <v>9974.424552429673</v>
      </c>
      <c r="G7" s="4">
        <f t="shared" ca="1" si="3"/>
        <v>0</v>
      </c>
      <c r="H7" s="5">
        <f ca="1">SUM(C7:G7)</f>
        <v>197116.94954661708</v>
      </c>
      <c r="I7" s="4"/>
    </row>
    <row r="8" spans="2:12" x14ac:dyDescent="0.25">
      <c r="C8" s="1"/>
      <c r="D8" s="1"/>
      <c r="E8" s="1"/>
      <c r="F8" s="1"/>
      <c r="G8" s="1"/>
    </row>
    <row r="9" spans="2:12" x14ac:dyDescent="0.25">
      <c r="B9" t="s">
        <v>13</v>
      </c>
      <c r="C9" s="1">
        <f ca="1">C3*$I$4</f>
        <v>28.695652173913043</v>
      </c>
      <c r="D9" s="1">
        <f t="shared" ref="D9:G9" ca="1" si="4">D3*$I$4</f>
        <v>26.608695652173914</v>
      </c>
      <c r="E9" s="1">
        <f t="shared" ca="1" si="4"/>
        <v>57.391304347826086</v>
      </c>
      <c r="F9" s="1">
        <f t="shared" ca="1" si="4"/>
        <v>53.217391304347828</v>
      </c>
      <c r="G9" s="1">
        <f t="shared" ca="1" si="4"/>
        <v>60</v>
      </c>
    </row>
    <row r="10" spans="2:12" x14ac:dyDescent="0.25">
      <c r="B10" t="s">
        <v>14</v>
      </c>
      <c r="C10" s="1">
        <f ca="1">60-C9</f>
        <v>31.304347826086957</v>
      </c>
      <c r="D10" s="1">
        <f t="shared" ref="D10:G10" ca="1" si="5">60-D9</f>
        <v>33.391304347826086</v>
      </c>
      <c r="E10" s="1">
        <f t="shared" ca="1" si="5"/>
        <v>2.608695652173914</v>
      </c>
      <c r="F10" s="1">
        <f t="shared" ca="1" si="5"/>
        <v>6.7826086956521721</v>
      </c>
      <c r="G10" s="1">
        <f t="shared" ca="1" si="5"/>
        <v>0</v>
      </c>
    </row>
    <row r="12" spans="2:12" x14ac:dyDescent="0.25">
      <c r="B12" t="s">
        <v>11</v>
      </c>
    </row>
    <row r="13" spans="2:12" x14ac:dyDescent="0.25">
      <c r="B13" t="s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D630-2050-42D5-A874-C35BA805F585}">
  <dimension ref="B1:W47"/>
  <sheetViews>
    <sheetView zoomScale="59" workbookViewId="0">
      <selection activeCell="P4" sqref="P4"/>
    </sheetView>
  </sheetViews>
  <sheetFormatPr defaultRowHeight="15.75" x14ac:dyDescent="0.25"/>
  <cols>
    <col min="3" max="3" width="17.875" bestFit="1" customWidth="1"/>
    <col min="15" max="15" width="17.625" customWidth="1"/>
    <col min="16" max="16" width="11.75" bestFit="1" customWidth="1"/>
    <col min="17" max="17" width="14.125" bestFit="1" customWidth="1"/>
    <col min="18" max="18" width="17.375" bestFit="1" customWidth="1"/>
  </cols>
  <sheetData>
    <row r="1" spans="2:17" ht="16.5" thickBot="1" x14ac:dyDescent="0.3">
      <c r="B1" t="s">
        <v>18</v>
      </c>
      <c r="C1" t="s">
        <v>19</v>
      </c>
      <c r="D1" t="s">
        <v>20</v>
      </c>
    </row>
    <row r="2" spans="2:17" x14ac:dyDescent="0.25">
      <c r="B2">
        <v>1</v>
      </c>
      <c r="C2">
        <v>50</v>
      </c>
      <c r="D2">
        <f ca="1">RANDBETWEEN(1,15)</f>
        <v>6</v>
      </c>
      <c r="G2" s="9" t="s">
        <v>21</v>
      </c>
      <c r="H2" s="9" t="s">
        <v>23</v>
      </c>
      <c r="I2" s="9" t="s">
        <v>24</v>
      </c>
      <c r="J2" s="9" t="s">
        <v>21</v>
      </c>
      <c r="K2" s="9" t="s">
        <v>23</v>
      </c>
      <c r="L2" s="9" t="s">
        <v>24</v>
      </c>
      <c r="O2" t="s">
        <v>25</v>
      </c>
    </row>
    <row r="3" spans="2:17" ht="16.5" thickBot="1" x14ac:dyDescent="0.3">
      <c r="B3">
        <v>2</v>
      </c>
      <c r="C3">
        <v>50</v>
      </c>
      <c r="D3">
        <f t="shared" ref="D3:D11" ca="1" si="0">RANDBETWEEN(1,15)</f>
        <v>7</v>
      </c>
      <c r="G3">
        <v>1</v>
      </c>
      <c r="H3">
        <v>1</v>
      </c>
      <c r="I3" s="6">
        <v>0.1</v>
      </c>
      <c r="J3" t="s">
        <v>22</v>
      </c>
      <c r="K3">
        <v>5</v>
      </c>
      <c r="L3" s="6">
        <v>0.5</v>
      </c>
    </row>
    <row r="4" spans="2:17" x14ac:dyDescent="0.25">
      <c r="B4">
        <v>3</v>
      </c>
      <c r="C4">
        <v>50</v>
      </c>
      <c r="D4">
        <f t="shared" ca="1" si="0"/>
        <v>8</v>
      </c>
      <c r="G4">
        <v>5.666666666666667</v>
      </c>
      <c r="H4">
        <v>4</v>
      </c>
      <c r="I4" s="6">
        <v>0.5</v>
      </c>
      <c r="J4">
        <v>5.666666666666667</v>
      </c>
      <c r="K4">
        <v>4</v>
      </c>
      <c r="L4" s="6">
        <v>0.9</v>
      </c>
      <c r="O4" s="9"/>
      <c r="P4" s="9">
        <v>50</v>
      </c>
      <c r="Q4" s="9">
        <v>8</v>
      </c>
    </row>
    <row r="5" spans="2:17" x14ac:dyDescent="0.25">
      <c r="B5">
        <v>4</v>
      </c>
      <c r="C5">
        <v>50</v>
      </c>
      <c r="D5">
        <f t="shared" ca="1" si="0"/>
        <v>9</v>
      </c>
      <c r="G5">
        <v>10.333333333333334</v>
      </c>
      <c r="H5">
        <v>0</v>
      </c>
      <c r="I5" s="6">
        <v>0.5</v>
      </c>
      <c r="J5">
        <v>1</v>
      </c>
      <c r="K5">
        <v>1</v>
      </c>
      <c r="L5" s="6">
        <v>1</v>
      </c>
      <c r="O5" t="s">
        <v>26</v>
      </c>
      <c r="P5">
        <v>50</v>
      </c>
      <c r="Q5">
        <v>10.555555555555555</v>
      </c>
    </row>
    <row r="6" spans="2:17" ht="16.5" thickBot="1" x14ac:dyDescent="0.3">
      <c r="B6">
        <v>5</v>
      </c>
      <c r="C6">
        <v>50</v>
      </c>
      <c r="D6">
        <f t="shared" ca="1" si="0"/>
        <v>4</v>
      </c>
      <c r="G6" s="7" t="s">
        <v>22</v>
      </c>
      <c r="H6" s="7">
        <v>5</v>
      </c>
      <c r="I6" s="8">
        <v>1</v>
      </c>
      <c r="J6" s="7">
        <v>10.333333333333334</v>
      </c>
      <c r="K6" s="7">
        <v>0</v>
      </c>
      <c r="L6" s="8">
        <v>1</v>
      </c>
      <c r="O6" t="s">
        <v>27</v>
      </c>
      <c r="P6">
        <v>0</v>
      </c>
      <c r="Q6">
        <v>19.277777777777771</v>
      </c>
    </row>
    <row r="7" spans="2:17" x14ac:dyDescent="0.25">
      <c r="B7">
        <v>6</v>
      </c>
      <c r="C7">
        <v>50</v>
      </c>
      <c r="D7">
        <f t="shared" ca="1" si="0"/>
        <v>5</v>
      </c>
      <c r="O7" t="s">
        <v>28</v>
      </c>
      <c r="P7">
        <v>9</v>
      </c>
      <c r="Q7">
        <v>9</v>
      </c>
    </row>
    <row r="8" spans="2:17" x14ac:dyDescent="0.25">
      <c r="B8">
        <v>7</v>
      </c>
      <c r="C8">
        <v>50</v>
      </c>
      <c r="D8">
        <f t="shared" ca="1" si="0"/>
        <v>4</v>
      </c>
      <c r="O8" t="s">
        <v>29</v>
      </c>
      <c r="P8">
        <v>8</v>
      </c>
      <c r="Q8">
        <v>8</v>
      </c>
    </row>
    <row r="9" spans="2:17" x14ac:dyDescent="0.25">
      <c r="B9">
        <v>8</v>
      </c>
      <c r="C9">
        <v>50</v>
      </c>
      <c r="D9">
        <f t="shared" ca="1" si="0"/>
        <v>1</v>
      </c>
      <c r="O9" t="s">
        <v>30</v>
      </c>
      <c r="P9">
        <v>0</v>
      </c>
    </row>
    <row r="10" spans="2:17" x14ac:dyDescent="0.25">
      <c r="B10">
        <v>9</v>
      </c>
      <c r="C10">
        <v>50</v>
      </c>
      <c r="D10">
        <f t="shared" ca="1" si="0"/>
        <v>9</v>
      </c>
      <c r="O10" t="s">
        <v>31</v>
      </c>
      <c r="P10">
        <v>0</v>
      </c>
    </row>
    <row r="11" spans="2:17" ht="16.5" thickBot="1" x14ac:dyDescent="0.3">
      <c r="B11">
        <v>10</v>
      </c>
      <c r="C11">
        <v>50</v>
      </c>
      <c r="D11">
        <f t="shared" ca="1" si="0"/>
        <v>13</v>
      </c>
      <c r="O11" s="7" t="s">
        <v>32</v>
      </c>
      <c r="P11" s="7">
        <v>0.29085821856934957</v>
      </c>
      <c r="Q11" s="7"/>
    </row>
    <row r="14" spans="2:17" x14ac:dyDescent="0.25">
      <c r="O14" t="s">
        <v>33</v>
      </c>
    </row>
    <row r="15" spans="2:17" ht="16.5" thickBot="1" x14ac:dyDescent="0.3"/>
    <row r="16" spans="2:17" x14ac:dyDescent="0.25">
      <c r="O16" s="10" t="s">
        <v>34</v>
      </c>
      <c r="P16" s="10"/>
    </row>
    <row r="17" spans="15:23" x14ac:dyDescent="0.25">
      <c r="O17" t="s">
        <v>35</v>
      </c>
      <c r="P17">
        <v>0.47960760693063742</v>
      </c>
    </row>
    <row r="18" spans="15:23" x14ac:dyDescent="0.25">
      <c r="O18" t="s">
        <v>36</v>
      </c>
      <c r="P18">
        <v>0.23002345662573281</v>
      </c>
    </row>
    <row r="19" spans="15:23" x14ac:dyDescent="0.25">
      <c r="O19" t="s">
        <v>37</v>
      </c>
      <c r="P19">
        <v>0.13377638870394942</v>
      </c>
    </row>
    <row r="20" spans="15:23" x14ac:dyDescent="0.25">
      <c r="O20" t="s">
        <v>38</v>
      </c>
      <c r="P20">
        <v>4.5266986602321664</v>
      </c>
    </row>
    <row r="21" spans="15:23" ht="16.5" thickBot="1" x14ac:dyDescent="0.3">
      <c r="O21" s="7" t="s">
        <v>28</v>
      </c>
      <c r="P21" s="7">
        <v>10</v>
      </c>
    </row>
    <row r="23" spans="15:23" ht="16.5" thickBot="1" x14ac:dyDescent="0.3">
      <c r="O23" t="s">
        <v>39</v>
      </c>
    </row>
    <row r="24" spans="15:23" x14ac:dyDescent="0.25">
      <c r="O24" s="9"/>
      <c r="P24" s="9" t="s">
        <v>29</v>
      </c>
      <c r="Q24" s="9" t="s">
        <v>44</v>
      </c>
      <c r="R24" s="9" t="s">
        <v>45</v>
      </c>
      <c r="S24" s="9" t="s">
        <v>30</v>
      </c>
      <c r="T24" s="9" t="s">
        <v>46</v>
      </c>
    </row>
    <row r="25" spans="15:23" x14ac:dyDescent="0.25">
      <c r="O25" t="s">
        <v>40</v>
      </c>
      <c r="P25">
        <v>1</v>
      </c>
      <c r="Q25">
        <v>48.971993915618526</v>
      </c>
      <c r="R25">
        <v>48.971993915618526</v>
      </c>
      <c r="S25">
        <v>2.3899268995151601</v>
      </c>
      <c r="T25">
        <v>0.16070311425423964</v>
      </c>
    </row>
    <row r="26" spans="15:23" x14ac:dyDescent="0.25">
      <c r="O26" t="s">
        <v>41</v>
      </c>
      <c r="P26">
        <v>8</v>
      </c>
      <c r="Q26">
        <v>163.92800608438151</v>
      </c>
      <c r="R26">
        <v>20.491000760547688</v>
      </c>
    </row>
    <row r="27" spans="15:23" ht="16.5" thickBot="1" x14ac:dyDescent="0.3">
      <c r="O27" s="7" t="s">
        <v>42</v>
      </c>
      <c r="P27" s="7">
        <v>9</v>
      </c>
      <c r="Q27" s="7">
        <v>212.90000000000003</v>
      </c>
      <c r="R27" s="7"/>
      <c r="S27" s="7"/>
      <c r="T27" s="7"/>
    </row>
    <row r="28" spans="15:23" ht="16.5" thickBot="1" x14ac:dyDescent="0.3"/>
    <row r="29" spans="15:23" x14ac:dyDescent="0.25">
      <c r="O29" s="9"/>
      <c r="P29" s="9" t="s">
        <v>47</v>
      </c>
      <c r="Q29" s="9" t="s">
        <v>38</v>
      </c>
      <c r="R29" s="9" t="s">
        <v>48</v>
      </c>
      <c r="S29" s="9" t="s">
        <v>49</v>
      </c>
      <c r="T29" s="9" t="s">
        <v>50</v>
      </c>
      <c r="U29" s="9" t="s">
        <v>51</v>
      </c>
      <c r="V29" s="9" t="s">
        <v>52</v>
      </c>
      <c r="W29" s="9" t="s">
        <v>53</v>
      </c>
    </row>
    <row r="30" spans="15:23" x14ac:dyDescent="0.25">
      <c r="O30" t="s">
        <v>43</v>
      </c>
      <c r="P30">
        <v>7.1</v>
      </c>
      <c r="Q30">
        <v>1.4314678047566312</v>
      </c>
      <c r="R30">
        <v>4.9599438956345203</v>
      </c>
      <c r="S30">
        <v>1.1069754278056211E-3</v>
      </c>
      <c r="T30">
        <v>3.7990293228195768</v>
      </c>
      <c r="U30">
        <v>10.400970677180423</v>
      </c>
      <c r="V30">
        <v>3.7990293228195768</v>
      </c>
      <c r="W30">
        <v>10.400970677180423</v>
      </c>
    </row>
    <row r="31" spans="15:23" ht="16.5" thickBot="1" x14ac:dyDescent="0.3">
      <c r="O31" s="7" t="s">
        <v>54</v>
      </c>
      <c r="P31" s="7">
        <v>0</v>
      </c>
      <c r="Q31" s="7">
        <v>0</v>
      </c>
      <c r="R31" s="7">
        <v>65535</v>
      </c>
      <c r="S31" s="7" t="e">
        <v>#NUM!</v>
      </c>
      <c r="T31" s="7">
        <v>0</v>
      </c>
      <c r="U31" s="7">
        <v>0</v>
      </c>
      <c r="V31" s="7">
        <v>0</v>
      </c>
      <c r="W31" s="7">
        <v>0</v>
      </c>
    </row>
    <row r="35" spans="15:21" x14ac:dyDescent="0.25">
      <c r="O35" t="s">
        <v>55</v>
      </c>
      <c r="T35" t="s">
        <v>60</v>
      </c>
    </row>
    <row r="36" spans="15:21" ht="16.5" thickBot="1" x14ac:dyDescent="0.3"/>
    <row r="37" spans="15:21" x14ac:dyDescent="0.25">
      <c r="O37" s="9" t="s">
        <v>56</v>
      </c>
      <c r="P37" s="9" t="s">
        <v>57</v>
      </c>
      <c r="Q37" s="9" t="s">
        <v>58</v>
      </c>
      <c r="R37" s="9" t="s">
        <v>59</v>
      </c>
      <c r="T37" s="9" t="s">
        <v>61</v>
      </c>
      <c r="U37" s="9" t="s">
        <v>62</v>
      </c>
    </row>
    <row r="38" spans="15:21" x14ac:dyDescent="0.25">
      <c r="O38">
        <v>1</v>
      </c>
      <c r="P38">
        <v>7.1</v>
      </c>
      <c r="Q38">
        <v>-4.0999999999999996</v>
      </c>
      <c r="R38">
        <v>-0.95552896686484767</v>
      </c>
      <c r="T38">
        <v>5</v>
      </c>
      <c r="U38">
        <v>2</v>
      </c>
    </row>
    <row r="39" spans="15:21" x14ac:dyDescent="0.25">
      <c r="O39">
        <v>2</v>
      </c>
      <c r="P39">
        <v>7.1</v>
      </c>
      <c r="Q39">
        <v>-4.0999999999999996</v>
      </c>
      <c r="R39">
        <v>-0.95552896686484767</v>
      </c>
      <c r="T39">
        <v>15</v>
      </c>
      <c r="U39">
        <v>2</v>
      </c>
    </row>
    <row r="40" spans="15:21" x14ac:dyDescent="0.25">
      <c r="O40">
        <v>3</v>
      </c>
      <c r="P40">
        <v>7.1</v>
      </c>
      <c r="Q40">
        <v>1.9000000000000004</v>
      </c>
      <c r="R40">
        <v>0.44280610659590519</v>
      </c>
      <c r="T40">
        <v>25</v>
      </c>
      <c r="U40">
        <v>5</v>
      </c>
    </row>
    <row r="41" spans="15:21" x14ac:dyDescent="0.25">
      <c r="O41">
        <v>4</v>
      </c>
      <c r="P41">
        <v>7.1</v>
      </c>
      <c r="Q41">
        <v>4.9000000000000004</v>
      </c>
      <c r="R41">
        <v>1.1419736433262817</v>
      </c>
      <c r="T41">
        <v>35</v>
      </c>
      <c r="U41">
        <v>6</v>
      </c>
    </row>
    <row r="42" spans="15:21" x14ac:dyDescent="0.25">
      <c r="O42">
        <v>5</v>
      </c>
      <c r="P42">
        <v>7.1</v>
      </c>
      <c r="Q42">
        <v>-6.1</v>
      </c>
      <c r="R42">
        <v>-1.421640658018432</v>
      </c>
      <c r="T42">
        <v>45</v>
      </c>
      <c r="U42">
        <v>8</v>
      </c>
    </row>
    <row r="43" spans="15:21" x14ac:dyDescent="0.25">
      <c r="O43">
        <v>6</v>
      </c>
      <c r="P43">
        <v>7.1</v>
      </c>
      <c r="Q43">
        <v>3.9000000000000004</v>
      </c>
      <c r="R43">
        <v>0.90891779774948944</v>
      </c>
      <c r="T43">
        <v>55</v>
      </c>
      <c r="U43">
        <v>8</v>
      </c>
    </row>
    <row r="44" spans="15:21" x14ac:dyDescent="0.25">
      <c r="O44">
        <v>7</v>
      </c>
      <c r="P44">
        <v>7.1</v>
      </c>
      <c r="Q44">
        <v>0.90000000000000036</v>
      </c>
      <c r="R44">
        <v>0.20975026101911301</v>
      </c>
      <c r="T44">
        <v>65</v>
      </c>
      <c r="U44">
        <v>10</v>
      </c>
    </row>
    <row r="45" spans="15:21" x14ac:dyDescent="0.25">
      <c r="O45">
        <v>8</v>
      </c>
      <c r="P45">
        <v>7.1</v>
      </c>
      <c r="Q45">
        <v>-3.0999999999999996</v>
      </c>
      <c r="R45">
        <v>-0.72247312128805563</v>
      </c>
      <c r="T45">
        <v>75</v>
      </c>
      <c r="U45">
        <v>11</v>
      </c>
    </row>
    <row r="46" spans="15:21" x14ac:dyDescent="0.25">
      <c r="O46">
        <v>9</v>
      </c>
      <c r="P46">
        <v>7.1</v>
      </c>
      <c r="Q46">
        <v>-6.1</v>
      </c>
      <c r="R46">
        <v>-1.421640658018432</v>
      </c>
      <c r="T46">
        <v>85</v>
      </c>
      <c r="U46">
        <v>14</v>
      </c>
    </row>
    <row r="47" spans="15:21" ht="16.5" thickBot="1" x14ac:dyDescent="0.3">
      <c r="O47" s="7">
        <v>10</v>
      </c>
      <c r="P47" s="7">
        <v>7.1</v>
      </c>
      <c r="Q47" s="7">
        <v>-2.0999999999999996</v>
      </c>
      <c r="R47" s="7">
        <v>-0.48941727571126342</v>
      </c>
      <c r="T47" s="7">
        <v>95</v>
      </c>
      <c r="U47" s="7">
        <v>15</v>
      </c>
    </row>
  </sheetData>
  <sortState xmlns:xlrd2="http://schemas.microsoft.com/office/spreadsheetml/2017/richdata2" ref="U38:U47">
    <sortCondition ref="U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TOC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robinson</dc:creator>
  <cp:lastModifiedBy>kevin robinson</cp:lastModifiedBy>
  <dcterms:created xsi:type="dcterms:W3CDTF">2024-11-24T22:49:13Z</dcterms:created>
  <dcterms:modified xsi:type="dcterms:W3CDTF">2025-05-15T23:12:17Z</dcterms:modified>
</cp:coreProperties>
</file>