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b1a04007f80a09c/Desktop/"/>
    </mc:Choice>
  </mc:AlternateContent>
  <xr:revisionPtr revIDLastSave="7" documentId="13_ncr:1_{EA72E001-EE72-4E96-9818-B4C6A3B50C57}" xr6:coauthVersionLast="47" xr6:coauthVersionMax="47" xr10:uidLastSave="{008FE3DD-6550-470C-A36E-F67F04C0659C}"/>
  <bookViews>
    <workbookView xWindow="-120" yWindow="-120" windowWidth="24240" windowHeight="13020" activeTab="1" xr2:uid="{35D44FA7-33A2-464E-A9B9-9A2F71B4BFF2}"/>
  </bookViews>
  <sheets>
    <sheet name="Project Completion" sheetId="2" r:id="rId1"/>
    <sheet name="Resource Management 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P6" i="1"/>
  <c r="P7" i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4" i="1"/>
  <c r="P3" i="1"/>
  <c r="O38" i="1"/>
  <c r="O39" i="1"/>
  <c r="O40" i="1"/>
  <c r="O41" i="1"/>
  <c r="O42" i="1"/>
  <c r="O43" i="1"/>
  <c r="O44" i="1"/>
  <c r="O45" i="1"/>
  <c r="O46" i="1"/>
  <c r="O47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" i="1"/>
  <c r="G4" i="1"/>
  <c r="H13" i="1"/>
  <c r="H12" i="1"/>
  <c r="H15" i="1"/>
  <c r="H16" i="1" s="1"/>
  <c r="B4" i="2"/>
  <c r="B3" i="2"/>
  <c r="B2" i="2"/>
  <c r="B20" i="1"/>
  <c r="B12" i="1"/>
  <c r="B9" i="1"/>
  <c r="B8" i="1"/>
  <c r="B4" i="1"/>
  <c r="B11" i="1"/>
  <c r="D48" i="1"/>
  <c r="I1" i="1" s="1"/>
  <c r="G1" i="1"/>
  <c r="E1" i="1"/>
  <c r="E3" i="2"/>
  <c r="E4" i="2"/>
  <c r="E2" i="2"/>
  <c r="C5" i="2"/>
  <c r="M5" i="2" s="1"/>
  <c r="D5" i="2"/>
  <c r="B5" i="2" l="1"/>
  <c r="L5" i="2" s="1"/>
  <c r="E5" i="2"/>
  <c r="B48" i="1"/>
  <c r="K2" i="1" s="1"/>
  <c r="K1" i="1"/>
  <c r="G2" i="1" l="1"/>
  <c r="I2" i="1" l="1"/>
  <c r="G3" i="1"/>
</calcChain>
</file>

<file path=xl/sharedStrings.xml><?xml version="1.0" encoding="utf-8"?>
<sst xmlns="http://schemas.openxmlformats.org/spreadsheetml/2006/main" count="77" uniqueCount="37">
  <si>
    <t>1st</t>
  </si>
  <si>
    <t>2nd</t>
  </si>
  <si>
    <t>3rd</t>
  </si>
  <si>
    <t>Not Completed</t>
  </si>
  <si>
    <t xml:space="preserve">Completed </t>
  </si>
  <si>
    <t>Total</t>
  </si>
  <si>
    <t>Completed %</t>
  </si>
  <si>
    <t>Total Items</t>
  </si>
  <si>
    <t xml:space="preserve">Truck </t>
  </si>
  <si>
    <t xml:space="preserve">Budget Hours </t>
  </si>
  <si>
    <t>Date</t>
  </si>
  <si>
    <t xml:space="preserve">Collective Hours </t>
  </si>
  <si>
    <t>Date:</t>
  </si>
  <si>
    <t>People</t>
  </si>
  <si>
    <t>Expected Working Days:</t>
  </si>
  <si>
    <t xml:space="preserve">Working Days Utilized </t>
  </si>
  <si>
    <t>Working Days Saved</t>
  </si>
  <si>
    <t xml:space="preserve">Hours Remaining </t>
  </si>
  <si>
    <t>TOTAL</t>
  </si>
  <si>
    <t>Team Members Utilized</t>
  </si>
  <si>
    <t xml:space="preserve">Worked </t>
  </si>
  <si>
    <t xml:space="preserve"> Resource Management </t>
  </si>
  <si>
    <t>YES</t>
  </si>
  <si>
    <t>NO</t>
  </si>
  <si>
    <t>Holiday Days</t>
  </si>
  <si>
    <t>Hours Saved</t>
  </si>
  <si>
    <t>Hours Worked Already</t>
  </si>
  <si>
    <t>Description</t>
  </si>
  <si>
    <t>Amount per Hour</t>
  </si>
  <si>
    <t>Time</t>
  </si>
  <si>
    <t>Actual</t>
  </si>
  <si>
    <t>Expected</t>
  </si>
  <si>
    <t>Difference</t>
  </si>
  <si>
    <t>Material</t>
  </si>
  <si>
    <t>Project</t>
  </si>
  <si>
    <t>Ahead of Schedule</t>
  </si>
  <si>
    <t>Team Member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</si>
</sst>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[$-F800]dddd\,\ mmmm\ dd\,\ yyyy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2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10" fontId="2" fillId="0" borderId="0" xfId="1" applyNumberFormat="1" applyFont="1"/>
    <xf numFmtId="10" fontId="2" fillId="0" borderId="1" xfId="1" applyNumberFormat="1" applyFont="1" applyBorder="1"/>
    <xf numFmtId="10" fontId="4" fillId="2" borderId="2" xfId="1" applyNumberFormat="1" applyFont="1" applyFill="1" applyBorder="1"/>
    <xf numFmtId="10" fontId="4" fillId="0" borderId="0" xfId="1" applyNumberFormat="1" applyFont="1"/>
    <xf numFmtId="164" fontId="3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164" fontId="2" fillId="0" borderId="0" xfId="0" applyNumberFormat="1" applyFont="1"/>
    <xf numFmtId="0" fontId="3" fillId="2" borderId="2" xfId="0" applyFont="1" applyFill="1" applyBorder="1"/>
    <xf numFmtId="0" fontId="2" fillId="0" borderId="0" xfId="0" applyFont="1" applyAlignment="1">
      <alignment horizontal="right"/>
    </xf>
    <xf numFmtId="164" fontId="2" fillId="0" borderId="1" xfId="0" applyNumberFormat="1" applyFont="1" applyBorder="1"/>
    <xf numFmtId="0" fontId="3" fillId="0" borderId="2" xfId="0" applyFont="1" applyBorder="1"/>
    <xf numFmtId="0" fontId="3" fillId="2" borderId="3" xfId="0" applyFont="1" applyFill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4" borderId="2" xfId="0" applyFont="1" applyFill="1" applyBorder="1"/>
    <xf numFmtId="44" fontId="2" fillId="0" borderId="0" xfId="2" applyFont="1"/>
    <xf numFmtId="44" fontId="2" fillId="0" borderId="0" xfId="0" applyNumberFormat="1" applyFont="1"/>
    <xf numFmtId="6" fontId="2" fillId="0" borderId="0" xfId="0" applyNumberFormat="1" applyFont="1"/>
    <xf numFmtId="165" fontId="2" fillId="3" borderId="0" xfId="1" applyNumberFormat="1" applyFont="1" applyFill="1"/>
    <xf numFmtId="9" fontId="3" fillId="0" borderId="0" xfId="1" applyFont="1"/>
    <xf numFmtId="10" fontId="3" fillId="0" borderId="0" xfId="1" applyNumberFormat="1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MT-30 Current Update</a:t>
            </a:r>
          </a:p>
        </c:rich>
      </c:tx>
      <c:layout>
        <c:manualLayout>
          <c:xMode val="edge"/>
          <c:yMode val="edge"/>
          <c:x val="0.25807633420822401"/>
          <c:y val="2.777777777777777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4722222222222227E-2"/>
          <c:y val="0.14847331583552056"/>
          <c:w val="0.81388888888888888"/>
          <c:h val="0.6804833770778652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B70-4DE3-AE0A-1238970DC3A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FB70-4DE3-AE0A-1238970DC3A4}"/>
              </c:ext>
            </c:extLst>
          </c:dPt>
          <c:dLbls>
            <c:dLbl>
              <c:idx val="0"/>
              <c:layout>
                <c:manualLayout>
                  <c:x val="8.8888888888888781E-2"/>
                  <c:y val="6.018518518518518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B70-4DE3-AE0A-1238970DC3A4}"/>
                </c:ext>
              </c:extLst>
            </c:dLbl>
            <c:dLbl>
              <c:idx val="1"/>
              <c:layout>
                <c:manualLayout>
                  <c:x val="-5.5555555555555558E-3"/>
                  <c:y val="1.851851851851851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B70-4DE3-AE0A-1238970DC3A4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'Project Completion'!$L$4:$M$4</c:f>
              <c:strCache>
                <c:ptCount val="2"/>
                <c:pt idx="0">
                  <c:v>Not Completed</c:v>
                </c:pt>
                <c:pt idx="1">
                  <c:v>Completed </c:v>
                </c:pt>
              </c:strCache>
            </c:strRef>
          </c:cat>
          <c:val>
            <c:numRef>
              <c:f>'Project Completion'!$L$5:$M$5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0-4DE3-AE0A-1238970DC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Hours worked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'Resource Management '!$A$3:$A$37</c:f>
              <c:numCache>
                <c:formatCode>[$-F800]dddd\,\ mmmm\ dd\,\ yyyy</c:formatCode>
                <c:ptCount val="35"/>
                <c:pt idx="0">
                  <c:v>45069</c:v>
                </c:pt>
                <c:pt idx="1">
                  <c:v>45070</c:v>
                </c:pt>
                <c:pt idx="2">
                  <c:v>45071</c:v>
                </c:pt>
                <c:pt idx="3">
                  <c:v>45072</c:v>
                </c:pt>
                <c:pt idx="4">
                  <c:v>45075</c:v>
                </c:pt>
                <c:pt idx="5">
                  <c:v>45076</c:v>
                </c:pt>
                <c:pt idx="6">
                  <c:v>45077</c:v>
                </c:pt>
                <c:pt idx="7">
                  <c:v>45078</c:v>
                </c:pt>
                <c:pt idx="8">
                  <c:v>45079</c:v>
                </c:pt>
                <c:pt idx="9">
                  <c:v>45082</c:v>
                </c:pt>
                <c:pt idx="10">
                  <c:v>45083</c:v>
                </c:pt>
                <c:pt idx="11">
                  <c:v>45084</c:v>
                </c:pt>
                <c:pt idx="12">
                  <c:v>45085</c:v>
                </c:pt>
                <c:pt idx="13">
                  <c:v>45086</c:v>
                </c:pt>
                <c:pt idx="14">
                  <c:v>45089</c:v>
                </c:pt>
                <c:pt idx="15">
                  <c:v>45090</c:v>
                </c:pt>
                <c:pt idx="16">
                  <c:v>45091</c:v>
                </c:pt>
                <c:pt idx="17">
                  <c:v>45092</c:v>
                </c:pt>
                <c:pt idx="18">
                  <c:v>45093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45103</c:v>
                </c:pt>
                <c:pt idx="25">
                  <c:v>45104</c:v>
                </c:pt>
                <c:pt idx="26">
                  <c:v>45105</c:v>
                </c:pt>
                <c:pt idx="27">
                  <c:v>45106</c:v>
                </c:pt>
                <c:pt idx="28">
                  <c:v>45107</c:v>
                </c:pt>
                <c:pt idx="29">
                  <c:v>45110</c:v>
                </c:pt>
                <c:pt idx="30">
                  <c:v>45111</c:v>
                </c:pt>
                <c:pt idx="31">
                  <c:v>45112</c:v>
                </c:pt>
                <c:pt idx="32">
                  <c:v>45113</c:v>
                </c:pt>
                <c:pt idx="33">
                  <c:v>45114</c:v>
                </c:pt>
                <c:pt idx="34">
                  <c:v>45117</c:v>
                </c:pt>
              </c:numCache>
            </c:numRef>
          </c:cat>
          <c:val>
            <c:numRef>
              <c:f>'Resource Management '!$B$3:$B$37</c:f>
              <c:numCache>
                <c:formatCode>General</c:formatCode>
                <c:ptCount val="35"/>
                <c:pt idx="0">
                  <c:v>6</c:v>
                </c:pt>
                <c:pt idx="1">
                  <c:v>8</c:v>
                </c:pt>
                <c:pt idx="2">
                  <c:v>6</c:v>
                </c:pt>
                <c:pt idx="3">
                  <c:v>5.5</c:v>
                </c:pt>
                <c:pt idx="4">
                  <c:v>7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9</c:v>
                </c:pt>
                <c:pt idx="9">
                  <c:v>2</c:v>
                </c:pt>
                <c:pt idx="10">
                  <c:v>6</c:v>
                </c:pt>
                <c:pt idx="11">
                  <c:v>11</c:v>
                </c:pt>
                <c:pt idx="12">
                  <c:v>9</c:v>
                </c:pt>
                <c:pt idx="13">
                  <c:v>9</c:v>
                </c:pt>
                <c:pt idx="14">
                  <c:v>12</c:v>
                </c:pt>
                <c:pt idx="15">
                  <c:v>17</c:v>
                </c:pt>
                <c:pt idx="16">
                  <c:v>13.5</c:v>
                </c:pt>
                <c:pt idx="17">
                  <c:v>20</c:v>
                </c:pt>
                <c:pt idx="18">
                  <c:v>11.5</c:v>
                </c:pt>
                <c:pt idx="19">
                  <c:v>4.5</c:v>
                </c:pt>
                <c:pt idx="20">
                  <c:v>10</c:v>
                </c:pt>
                <c:pt idx="21">
                  <c:v>8</c:v>
                </c:pt>
                <c:pt idx="22">
                  <c:v>6</c:v>
                </c:pt>
                <c:pt idx="23">
                  <c:v>7</c:v>
                </c:pt>
                <c:pt idx="24">
                  <c:v>0</c:v>
                </c:pt>
                <c:pt idx="25">
                  <c:v>5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2.5</c:v>
                </c:pt>
                <c:pt idx="33">
                  <c:v>0</c:v>
                </c:pt>
                <c:pt idx="3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1-4C18-8793-07DAE598F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751343"/>
        <c:axId val="861751823"/>
      </c:lineChart>
      <c:dateAx>
        <c:axId val="861751343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61751823"/>
        <c:crosses val="autoZero"/>
        <c:auto val="1"/>
        <c:lblOffset val="100"/>
        <c:baseTimeUnit val="days"/>
      </c:dateAx>
      <c:valAx>
        <c:axId val="86175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6175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BurnUp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'Resource Management '!$O$3:$O$36</c:f>
              <c:numCache>
                <c:formatCode>[$-F800]dddd\,\ mmmm\ dd\,\ yyyy</c:formatCode>
                <c:ptCount val="34"/>
                <c:pt idx="0">
                  <c:v>45069</c:v>
                </c:pt>
                <c:pt idx="1">
                  <c:v>45070</c:v>
                </c:pt>
                <c:pt idx="2">
                  <c:v>45071</c:v>
                </c:pt>
                <c:pt idx="3">
                  <c:v>45072</c:v>
                </c:pt>
                <c:pt idx="4">
                  <c:v>45075</c:v>
                </c:pt>
                <c:pt idx="5">
                  <c:v>45076</c:v>
                </c:pt>
                <c:pt idx="6">
                  <c:v>45077</c:v>
                </c:pt>
                <c:pt idx="7">
                  <c:v>45078</c:v>
                </c:pt>
                <c:pt idx="8">
                  <c:v>45079</c:v>
                </c:pt>
                <c:pt idx="9">
                  <c:v>45082</c:v>
                </c:pt>
                <c:pt idx="10">
                  <c:v>45083</c:v>
                </c:pt>
                <c:pt idx="11">
                  <c:v>45084</c:v>
                </c:pt>
                <c:pt idx="12">
                  <c:v>45085</c:v>
                </c:pt>
                <c:pt idx="13">
                  <c:v>45086</c:v>
                </c:pt>
                <c:pt idx="14">
                  <c:v>45089</c:v>
                </c:pt>
                <c:pt idx="15">
                  <c:v>45090</c:v>
                </c:pt>
                <c:pt idx="16">
                  <c:v>45091</c:v>
                </c:pt>
                <c:pt idx="17">
                  <c:v>45092</c:v>
                </c:pt>
                <c:pt idx="18">
                  <c:v>45093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45103</c:v>
                </c:pt>
                <c:pt idx="25">
                  <c:v>45104</c:v>
                </c:pt>
                <c:pt idx="26">
                  <c:v>45105</c:v>
                </c:pt>
                <c:pt idx="27">
                  <c:v>45106</c:v>
                </c:pt>
                <c:pt idx="28">
                  <c:v>45107</c:v>
                </c:pt>
                <c:pt idx="29">
                  <c:v>45110</c:v>
                </c:pt>
                <c:pt idx="30">
                  <c:v>45111</c:v>
                </c:pt>
                <c:pt idx="31">
                  <c:v>45112</c:v>
                </c:pt>
                <c:pt idx="32">
                  <c:v>45113</c:v>
                </c:pt>
                <c:pt idx="33">
                  <c:v>45114</c:v>
                </c:pt>
              </c:numCache>
            </c:numRef>
          </c:cat>
          <c:val>
            <c:numRef>
              <c:f>'Resource Management '!$P$3:$P$36</c:f>
              <c:numCache>
                <c:formatCode>General</c:formatCode>
                <c:ptCount val="34"/>
                <c:pt idx="0">
                  <c:v>6</c:v>
                </c:pt>
                <c:pt idx="1">
                  <c:v>14</c:v>
                </c:pt>
                <c:pt idx="2">
                  <c:v>20</c:v>
                </c:pt>
                <c:pt idx="3">
                  <c:v>25.5</c:v>
                </c:pt>
                <c:pt idx="4">
                  <c:v>32.5</c:v>
                </c:pt>
                <c:pt idx="5">
                  <c:v>38.5</c:v>
                </c:pt>
                <c:pt idx="6">
                  <c:v>46.5</c:v>
                </c:pt>
                <c:pt idx="7">
                  <c:v>56.5</c:v>
                </c:pt>
                <c:pt idx="8">
                  <c:v>65.5</c:v>
                </c:pt>
                <c:pt idx="9">
                  <c:v>67.5</c:v>
                </c:pt>
                <c:pt idx="10">
                  <c:v>73.5</c:v>
                </c:pt>
                <c:pt idx="11">
                  <c:v>84.5</c:v>
                </c:pt>
                <c:pt idx="12">
                  <c:v>93.5</c:v>
                </c:pt>
                <c:pt idx="13">
                  <c:v>102.5</c:v>
                </c:pt>
                <c:pt idx="14">
                  <c:v>114.5</c:v>
                </c:pt>
                <c:pt idx="15">
                  <c:v>131.5</c:v>
                </c:pt>
                <c:pt idx="16">
                  <c:v>145</c:v>
                </c:pt>
                <c:pt idx="17">
                  <c:v>165</c:v>
                </c:pt>
                <c:pt idx="18">
                  <c:v>176.5</c:v>
                </c:pt>
                <c:pt idx="19">
                  <c:v>181</c:v>
                </c:pt>
                <c:pt idx="20">
                  <c:v>191</c:v>
                </c:pt>
                <c:pt idx="21">
                  <c:v>199</c:v>
                </c:pt>
                <c:pt idx="22">
                  <c:v>205</c:v>
                </c:pt>
                <c:pt idx="23">
                  <c:v>212</c:v>
                </c:pt>
                <c:pt idx="24">
                  <c:v>212</c:v>
                </c:pt>
                <c:pt idx="25">
                  <c:v>217</c:v>
                </c:pt>
                <c:pt idx="26">
                  <c:v>220</c:v>
                </c:pt>
                <c:pt idx="27">
                  <c:v>220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226.5</c:v>
                </c:pt>
                <c:pt idx="33">
                  <c:v>226.5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6-4128-98CB-ACB221D89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207167"/>
        <c:axId val="2139209567"/>
      </c:lineChart>
      <c:dateAx>
        <c:axId val="2139207167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39209567"/>
        <c:crosses val="autoZero"/>
        <c:auto val="1"/>
        <c:lblOffset val="100"/>
        <c:baseTimeUnit val="days"/>
      </c:dateAx>
      <c:valAx>
        <c:axId val="213920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3920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000" b="0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101600</xdr:rowOff>
    </xdr:from>
    <xdr:to>
      <xdr:col>8</xdr:col>
      <xdr:colOff>205262</xdr:colOff>
      <xdr:row>13</xdr:row>
      <xdr:rowOff>160670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8BA870C-3A3F-04B9-A0B0-3590BFA5F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04900"/>
          <a:ext cx="6212362" cy="16338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69850</xdr:rowOff>
    </xdr:from>
    <xdr:to>
      <xdr:col>8</xdr:col>
      <xdr:colOff>211359</xdr:colOff>
      <xdr:row>21</xdr:row>
      <xdr:rowOff>94102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FF5F188-6CB4-DA0E-A9E9-1B0E120A5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844800"/>
          <a:ext cx="6218459" cy="1402202"/>
        </a:xfrm>
        <a:prstGeom prst="rect">
          <a:avLst/>
        </a:prstGeom>
      </xdr:spPr>
    </xdr:pic>
    <xdr:clientData/>
  </xdr:twoCellAnchor>
  <xdr:twoCellAnchor>
    <xdr:from>
      <xdr:col>8</xdr:col>
      <xdr:colOff>498475</xdr:colOff>
      <xdr:row>4</xdr:row>
      <xdr:rowOff>190500</xdr:rowOff>
    </xdr:from>
    <xdr:to>
      <xdr:col>15</xdr:col>
      <xdr:colOff>415925</xdr:colOff>
      <xdr:row>18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52C00A-95F6-A8EF-1F30-9C50C5D3F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40823</xdr:colOff>
      <xdr:row>2</xdr:row>
      <xdr:rowOff>163288</xdr:rowOff>
    </xdr:from>
    <xdr:to>
      <xdr:col>12</xdr:col>
      <xdr:colOff>1272269</xdr:colOff>
      <xdr:row>24</xdr:row>
      <xdr:rowOff>72119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8EC906-D17B-2D6B-2B68-54F286B6F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1578427</xdr:colOff>
      <xdr:row>24</xdr:row>
      <xdr:rowOff>163285</xdr:rowOff>
    </xdr:from>
    <xdr:to>
      <xdr:col>12</xdr:col>
      <xdr:colOff>993320</xdr:colOff>
      <xdr:row>43</xdr:row>
      <xdr:rowOff>81641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779AC7-97CE-AADF-629F-413C08B8D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68086-D4F3-4555-8172-835699BAAE43}">
  <dimension ref="A1:M5"/>
  <sheetViews>
    <sheetView workbookViewId="0">
      <selection activeCell="C5" sqref="C5"/>
    </sheetView>
  </sheetViews>
  <sheetFormatPr defaultColWidth="8.7109375" defaultRowHeight="15.75" x14ac:dyDescent="0.25"/>
  <cols>
    <col min="1" max="1" width="7.85546875" style="1" bestFit="1" customWidth="1"/>
    <col min="2" max="2" width="15.28515625" style="1" bestFit="1" customWidth="1"/>
    <col min="3" max="3" width="11.42578125" style="1" bestFit="1" customWidth="1"/>
    <col min="4" max="4" width="11.85546875" style="1" bestFit="1" customWidth="1"/>
    <col min="5" max="5" width="13.42578125" style="1" bestFit="1" customWidth="1"/>
    <col min="6" max="11" width="8.7109375" style="1"/>
    <col min="12" max="12" width="14.28515625" style="1" bestFit="1" customWidth="1"/>
    <col min="13" max="16384" width="8.7109375" style="1"/>
  </cols>
  <sheetData>
    <row r="1" spans="1:13" ht="16.5" thickBot="1" x14ac:dyDescent="0.3">
      <c r="A1" s="4" t="s">
        <v>8</v>
      </c>
      <c r="B1" s="4" t="s">
        <v>3</v>
      </c>
      <c r="C1" s="23" t="s">
        <v>4</v>
      </c>
      <c r="D1" s="4" t="s">
        <v>7</v>
      </c>
      <c r="E1" s="4" t="s">
        <v>6</v>
      </c>
      <c r="F1" s="2"/>
    </row>
    <row r="2" spans="1:13" x14ac:dyDescent="0.25">
      <c r="A2" s="1" t="s">
        <v>0</v>
      </c>
      <c r="B2" s="1">
        <f>D2-C2</f>
        <v>0</v>
      </c>
      <c r="C2" s="1">
        <v>18</v>
      </c>
      <c r="D2" s="1">
        <v>18</v>
      </c>
      <c r="E2" s="9">
        <f>C2/D2</f>
        <v>1</v>
      </c>
    </row>
    <row r="3" spans="1:13" x14ac:dyDescent="0.25">
      <c r="A3" s="1" t="s">
        <v>1</v>
      </c>
      <c r="B3" s="1">
        <f t="shared" ref="B3:B4" si="0">D3-C3</f>
        <v>0</v>
      </c>
      <c r="C3" s="1">
        <v>3</v>
      </c>
      <c r="D3" s="1">
        <v>3</v>
      </c>
      <c r="E3" s="6">
        <f t="shared" ref="E3:E5" si="1">C3/D3</f>
        <v>1</v>
      </c>
    </row>
    <row r="4" spans="1:13" ht="16.5" thickBot="1" x14ac:dyDescent="0.3">
      <c r="A4" s="5" t="s">
        <v>2</v>
      </c>
      <c r="B4" s="5">
        <f t="shared" si="0"/>
        <v>0</v>
      </c>
      <c r="C4" s="5">
        <v>3</v>
      </c>
      <c r="D4" s="5">
        <v>3</v>
      </c>
      <c r="E4" s="7">
        <f t="shared" si="1"/>
        <v>1</v>
      </c>
      <c r="L4" s="1" t="s">
        <v>3</v>
      </c>
      <c r="M4" s="1" t="s">
        <v>4</v>
      </c>
    </row>
    <row r="5" spans="1:13" ht="16.5" thickBot="1" x14ac:dyDescent="0.3">
      <c r="A5" s="3" t="s">
        <v>5</v>
      </c>
      <c r="B5" s="3">
        <f>SUM(B2:B4)</f>
        <v>0</v>
      </c>
      <c r="C5" s="3">
        <f>SUM(C2:C4)</f>
        <v>24</v>
      </c>
      <c r="D5" s="3">
        <f>SUM(D2:D4)</f>
        <v>24</v>
      </c>
      <c r="E5" s="8">
        <f t="shared" si="1"/>
        <v>1</v>
      </c>
      <c r="L5" s="3">
        <f>B5</f>
        <v>0</v>
      </c>
      <c r="M5" s="3">
        <f>C5</f>
        <v>24</v>
      </c>
    </row>
  </sheetData>
  <pageMargins left="0.7" right="0.7" top="0.75" bottom="0.75" header="0.3" footer="0.3"/>
  <pageSetup paperSize="256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89725-1FA1-4D10-B6F6-12BFEB8BCF83}">
  <dimension ref="A1:P49"/>
  <sheetViews>
    <sheetView tabSelected="1" zoomScale="70" zoomScaleNormal="70" workbookViewId="0">
      <selection activeCell="D15" sqref="D15"/>
    </sheetView>
  </sheetViews>
  <sheetFormatPr defaultColWidth="8.7109375" defaultRowHeight="15.75" x14ac:dyDescent="0.25"/>
  <cols>
    <col min="1" max="1" width="25.85546875" style="1" bestFit="1" customWidth="1"/>
    <col min="2" max="3" width="17.140625" style="1" bestFit="1" customWidth="1"/>
    <col min="4" max="4" width="8" style="1" customWidth="1"/>
    <col min="5" max="5" width="24.7109375" style="1" bestFit="1" customWidth="1"/>
    <col min="6" max="6" width="23.7109375" style="1" bestFit="1" customWidth="1"/>
    <col min="7" max="7" width="8.7109375" style="1"/>
    <col min="8" max="8" width="22.85546875" style="1" bestFit="1" customWidth="1"/>
    <col min="9" max="9" width="8.7109375" style="1"/>
    <col min="10" max="10" width="23.5703125" style="1" bestFit="1" customWidth="1"/>
    <col min="11" max="12" width="8.7109375" style="1"/>
    <col min="13" max="13" width="23.5703125" style="1" bestFit="1" customWidth="1"/>
    <col min="14" max="14" width="8.7109375" style="1"/>
    <col min="15" max="15" width="25.5703125" style="1" bestFit="1" customWidth="1"/>
    <col min="16" max="16384" width="8.7109375" style="1"/>
  </cols>
  <sheetData>
    <row r="1" spans="1:16" ht="16.5" thickBot="1" x14ac:dyDescent="0.3">
      <c r="A1" s="12" t="s">
        <v>21</v>
      </c>
      <c r="B1" s="3" t="s">
        <v>9</v>
      </c>
      <c r="C1" s="18">
        <v>280</v>
      </c>
      <c r="D1" s="11" t="s">
        <v>12</v>
      </c>
      <c r="E1" s="10">
        <f ca="1">TODAY()</f>
        <v>45792</v>
      </c>
      <c r="F1" s="3" t="s">
        <v>14</v>
      </c>
      <c r="G1" s="14">
        <f>COUNT(A3:A47)</f>
        <v>45</v>
      </c>
      <c r="H1" s="10" t="s">
        <v>15</v>
      </c>
      <c r="I1" s="14">
        <f>D48</f>
        <v>32</v>
      </c>
      <c r="J1" s="10" t="s">
        <v>16</v>
      </c>
      <c r="K1" s="14">
        <f>G1-I1</f>
        <v>13</v>
      </c>
      <c r="M1" s="10" t="s">
        <v>24</v>
      </c>
      <c r="N1" s="14">
        <v>2</v>
      </c>
    </row>
    <row r="2" spans="1:16" ht="16.5" thickBot="1" x14ac:dyDescent="0.3">
      <c r="A2" s="19" t="s">
        <v>10</v>
      </c>
      <c r="B2" s="20" t="s">
        <v>11</v>
      </c>
      <c r="C2" s="20" t="s">
        <v>13</v>
      </c>
      <c r="D2" s="21" t="s">
        <v>20</v>
      </c>
      <c r="E2" s="21" t="s">
        <v>27</v>
      </c>
      <c r="F2" s="3" t="s">
        <v>26</v>
      </c>
      <c r="G2" s="14">
        <f>B48</f>
        <v>229.5</v>
      </c>
      <c r="H2" s="3" t="s">
        <v>17</v>
      </c>
      <c r="I2" s="24">
        <f>C1-G2</f>
        <v>50.5</v>
      </c>
      <c r="J2" s="3" t="s">
        <v>25</v>
      </c>
      <c r="K2" s="14">
        <f>C1-B48</f>
        <v>50.5</v>
      </c>
      <c r="M2" s="10" t="s">
        <v>19</v>
      </c>
      <c r="N2" s="14"/>
    </row>
    <row r="3" spans="1:16" x14ac:dyDescent="0.25">
      <c r="A3" s="13">
        <v>45069</v>
      </c>
      <c r="B3" s="1">
        <v>6</v>
      </c>
      <c r="C3" s="1">
        <v>1</v>
      </c>
      <c r="D3" s="1" t="s">
        <v>22</v>
      </c>
      <c r="G3" s="28">
        <f>G2/C1</f>
        <v>0.81964285714285712</v>
      </c>
      <c r="O3" s="13">
        <f>A3</f>
        <v>45069</v>
      </c>
      <c r="P3" s="1">
        <f>SUM(B3)</f>
        <v>6</v>
      </c>
    </row>
    <row r="4" spans="1:16" x14ac:dyDescent="0.25">
      <c r="A4" s="13">
        <v>45070</v>
      </c>
      <c r="B4" s="1">
        <f>2+6</f>
        <v>8</v>
      </c>
      <c r="C4" s="1">
        <v>2</v>
      </c>
      <c r="D4" s="1" t="s">
        <v>22</v>
      </c>
      <c r="F4" s="1" t="s">
        <v>35</v>
      </c>
      <c r="G4" s="29">
        <f>1-G3</f>
        <v>0.18035714285714288</v>
      </c>
      <c r="O4" s="13">
        <f t="shared" ref="O4:O47" si="0">A4</f>
        <v>45070</v>
      </c>
      <c r="P4" s="1">
        <f>$P3+B4</f>
        <v>14</v>
      </c>
    </row>
    <row r="5" spans="1:16" x14ac:dyDescent="0.25">
      <c r="A5" s="13">
        <v>45071</v>
      </c>
      <c r="B5" s="1">
        <v>6</v>
      </c>
      <c r="C5" s="1">
        <v>1</v>
      </c>
      <c r="D5" s="1" t="s">
        <v>22</v>
      </c>
      <c r="O5" s="13">
        <f t="shared" si="0"/>
        <v>45071</v>
      </c>
      <c r="P5" s="1">
        <f t="shared" ref="P5:P36" si="1">$P4+B5</f>
        <v>20</v>
      </c>
    </row>
    <row r="6" spans="1:16" x14ac:dyDescent="0.25">
      <c r="A6" s="13">
        <v>45072</v>
      </c>
      <c r="B6" s="1">
        <v>5.5</v>
      </c>
      <c r="C6" s="1">
        <v>1</v>
      </c>
      <c r="D6" s="1" t="s">
        <v>22</v>
      </c>
      <c r="H6" s="1" t="s">
        <v>34</v>
      </c>
      <c r="O6" s="13">
        <f t="shared" si="0"/>
        <v>45072</v>
      </c>
      <c r="P6" s="1">
        <f t="shared" si="1"/>
        <v>25.5</v>
      </c>
    </row>
    <row r="7" spans="1:16" x14ac:dyDescent="0.25">
      <c r="A7" s="13">
        <v>45075</v>
      </c>
      <c r="B7" s="1">
        <v>7</v>
      </c>
      <c r="C7" s="1">
        <v>1</v>
      </c>
      <c r="D7" s="1" t="s">
        <v>22</v>
      </c>
      <c r="E7" s="22" t="s">
        <v>36</v>
      </c>
      <c r="O7" s="13">
        <f t="shared" si="0"/>
        <v>45075</v>
      </c>
      <c r="P7" s="1">
        <f t="shared" si="1"/>
        <v>32.5</v>
      </c>
    </row>
    <row r="8" spans="1:16" x14ac:dyDescent="0.25">
      <c r="A8" s="13">
        <v>45076</v>
      </c>
      <c r="B8" s="1">
        <f>4+2</f>
        <v>6</v>
      </c>
      <c r="C8" s="1">
        <v>1</v>
      </c>
      <c r="D8" s="1" t="s">
        <v>22</v>
      </c>
      <c r="H8" s="1" t="s">
        <v>33</v>
      </c>
      <c r="O8" s="13">
        <f t="shared" si="0"/>
        <v>45076</v>
      </c>
      <c r="P8" s="1">
        <f t="shared" si="1"/>
        <v>38.5</v>
      </c>
    </row>
    <row r="9" spans="1:16" x14ac:dyDescent="0.25">
      <c r="A9" s="13">
        <v>45077</v>
      </c>
      <c r="B9" s="1">
        <f>4+2+2</f>
        <v>8</v>
      </c>
      <c r="C9" s="1">
        <v>3</v>
      </c>
      <c r="D9" s="1" t="s">
        <v>22</v>
      </c>
      <c r="H9" s="27">
        <v>3000</v>
      </c>
      <c r="O9" s="13">
        <f t="shared" si="0"/>
        <v>45077</v>
      </c>
      <c r="P9" s="1">
        <f t="shared" si="1"/>
        <v>46.5</v>
      </c>
    </row>
    <row r="10" spans="1:16" x14ac:dyDescent="0.25">
      <c r="A10" s="13">
        <v>45078</v>
      </c>
      <c r="B10" s="1">
        <v>10</v>
      </c>
      <c r="C10" s="1">
        <v>1</v>
      </c>
      <c r="D10" s="1" t="s">
        <v>22</v>
      </c>
      <c r="H10" s="1" t="s">
        <v>28</v>
      </c>
      <c r="I10" s="1" t="s">
        <v>29</v>
      </c>
      <c r="O10" s="13">
        <f t="shared" si="0"/>
        <v>45078</v>
      </c>
      <c r="P10" s="1">
        <f t="shared" si="1"/>
        <v>56.5</v>
      </c>
    </row>
    <row r="11" spans="1:16" x14ac:dyDescent="0.25">
      <c r="A11" s="13">
        <v>45079</v>
      </c>
      <c r="B11" s="1">
        <f>5+4</f>
        <v>9</v>
      </c>
      <c r="C11" s="1">
        <v>2</v>
      </c>
      <c r="D11" s="1" t="s">
        <v>22</v>
      </c>
      <c r="H11" s="25">
        <v>48</v>
      </c>
      <c r="O11" s="13">
        <f t="shared" si="0"/>
        <v>45079</v>
      </c>
      <c r="P11" s="1">
        <f t="shared" si="1"/>
        <v>65.5</v>
      </c>
    </row>
    <row r="12" spans="1:16" x14ac:dyDescent="0.25">
      <c r="A12" s="13">
        <v>45082</v>
      </c>
      <c r="B12" s="1">
        <f>2</f>
        <v>2</v>
      </c>
      <c r="C12" s="1">
        <v>1</v>
      </c>
      <c r="D12" s="1" t="s">
        <v>22</v>
      </c>
      <c r="E12" s="22" t="s">
        <v>36</v>
      </c>
      <c r="G12" s="1" t="s">
        <v>30</v>
      </c>
      <c r="H12" s="26">
        <f>G2*H11</f>
        <v>11016</v>
      </c>
      <c r="O12" s="13">
        <f t="shared" si="0"/>
        <v>45082</v>
      </c>
      <c r="P12" s="1">
        <f t="shared" si="1"/>
        <v>67.5</v>
      </c>
    </row>
    <row r="13" spans="1:16" x14ac:dyDescent="0.25">
      <c r="A13" s="13">
        <v>45083</v>
      </c>
      <c r="B13" s="1">
        <v>6</v>
      </c>
      <c r="C13" s="1">
        <v>2</v>
      </c>
      <c r="D13" s="1" t="s">
        <v>22</v>
      </c>
      <c r="E13" s="22" t="s">
        <v>36</v>
      </c>
      <c r="G13" s="1" t="s">
        <v>31</v>
      </c>
      <c r="H13" s="26">
        <f>H11*280+H9</f>
        <v>16440</v>
      </c>
      <c r="O13" s="13">
        <f t="shared" si="0"/>
        <v>45083</v>
      </c>
      <c r="P13" s="1">
        <f t="shared" si="1"/>
        <v>73.5</v>
      </c>
    </row>
    <row r="14" spans="1:16" x14ac:dyDescent="0.25">
      <c r="A14" s="13">
        <v>45084</v>
      </c>
      <c r="B14" s="1">
        <v>11</v>
      </c>
      <c r="C14" s="1">
        <v>2</v>
      </c>
      <c r="D14" s="1" t="s">
        <v>22</v>
      </c>
      <c r="E14" s="22" t="s">
        <v>36</v>
      </c>
      <c r="H14" s="1" t="s">
        <v>32</v>
      </c>
      <c r="O14" s="13">
        <f t="shared" si="0"/>
        <v>45084</v>
      </c>
      <c r="P14" s="1">
        <f t="shared" si="1"/>
        <v>84.5</v>
      </c>
    </row>
    <row r="15" spans="1:16" x14ac:dyDescent="0.25">
      <c r="A15" s="13">
        <v>45085</v>
      </c>
      <c r="B15" s="1">
        <v>9</v>
      </c>
      <c r="C15" s="1">
        <v>2</v>
      </c>
      <c r="D15" s="1" t="s">
        <v>22</v>
      </c>
      <c r="E15" s="22" t="s">
        <v>36</v>
      </c>
      <c r="H15" s="26">
        <f>H13-H12</f>
        <v>5424</v>
      </c>
      <c r="O15" s="13">
        <f t="shared" si="0"/>
        <v>45085</v>
      </c>
      <c r="P15" s="1">
        <f t="shared" si="1"/>
        <v>93.5</v>
      </c>
    </row>
    <row r="16" spans="1:16" x14ac:dyDescent="0.25">
      <c r="A16" s="13">
        <v>45086</v>
      </c>
      <c r="B16" s="1">
        <v>9</v>
      </c>
      <c r="C16" s="1">
        <v>2</v>
      </c>
      <c r="D16" s="1" t="s">
        <v>22</v>
      </c>
      <c r="E16" s="22" t="s">
        <v>36</v>
      </c>
      <c r="H16" s="30">
        <f>H15/H13</f>
        <v>0.32992700729927005</v>
      </c>
      <c r="O16" s="13">
        <f t="shared" si="0"/>
        <v>45086</v>
      </c>
      <c r="P16" s="1">
        <f t="shared" si="1"/>
        <v>102.5</v>
      </c>
    </row>
    <row r="17" spans="1:16" x14ac:dyDescent="0.25">
      <c r="A17" s="13">
        <v>45089</v>
      </c>
      <c r="B17" s="1">
        <v>12</v>
      </c>
      <c r="C17" s="1">
        <v>2</v>
      </c>
      <c r="D17" s="1" t="s">
        <v>22</v>
      </c>
      <c r="O17" s="13">
        <f t="shared" si="0"/>
        <v>45089</v>
      </c>
      <c r="P17" s="1">
        <f t="shared" si="1"/>
        <v>114.5</v>
      </c>
    </row>
    <row r="18" spans="1:16" x14ac:dyDescent="0.25">
      <c r="A18" s="13">
        <v>45090</v>
      </c>
      <c r="B18" s="1">
        <v>17</v>
      </c>
      <c r="C18" s="1">
        <v>2</v>
      </c>
      <c r="D18" s="1" t="s">
        <v>22</v>
      </c>
      <c r="O18" s="13">
        <f t="shared" si="0"/>
        <v>45090</v>
      </c>
      <c r="P18" s="1">
        <f t="shared" si="1"/>
        <v>131.5</v>
      </c>
    </row>
    <row r="19" spans="1:16" x14ac:dyDescent="0.25">
      <c r="A19" s="13">
        <v>45091</v>
      </c>
      <c r="B19" s="1">
        <v>13.5</v>
      </c>
      <c r="C19" s="1">
        <v>2</v>
      </c>
      <c r="D19" s="1" t="s">
        <v>22</v>
      </c>
      <c r="O19" s="13">
        <f t="shared" si="0"/>
        <v>45091</v>
      </c>
      <c r="P19" s="1">
        <f t="shared" si="1"/>
        <v>145</v>
      </c>
    </row>
    <row r="20" spans="1:16" x14ac:dyDescent="0.25">
      <c r="A20" s="13">
        <v>45092</v>
      </c>
      <c r="B20" s="1">
        <f>6+6+8</f>
        <v>20</v>
      </c>
      <c r="C20" s="1">
        <v>3</v>
      </c>
      <c r="D20" s="1" t="s">
        <v>22</v>
      </c>
      <c r="O20" s="13">
        <f t="shared" si="0"/>
        <v>45092</v>
      </c>
      <c r="P20" s="1">
        <f t="shared" si="1"/>
        <v>165</v>
      </c>
    </row>
    <row r="21" spans="1:16" x14ac:dyDescent="0.25">
      <c r="A21" s="13">
        <v>45093</v>
      </c>
      <c r="B21" s="1">
        <v>11.5</v>
      </c>
      <c r="C21" s="1">
        <v>2</v>
      </c>
      <c r="D21" s="1" t="s">
        <v>22</v>
      </c>
      <c r="O21" s="13">
        <f t="shared" si="0"/>
        <v>45093</v>
      </c>
      <c r="P21" s="1">
        <f t="shared" si="1"/>
        <v>176.5</v>
      </c>
    </row>
    <row r="22" spans="1:16" x14ac:dyDescent="0.25">
      <c r="A22" s="13">
        <v>45096</v>
      </c>
      <c r="B22" s="1">
        <v>4.5</v>
      </c>
      <c r="C22" s="1">
        <v>1</v>
      </c>
      <c r="D22" s="1" t="s">
        <v>22</v>
      </c>
      <c r="O22" s="13">
        <f t="shared" si="0"/>
        <v>45096</v>
      </c>
      <c r="P22" s="1">
        <f t="shared" si="1"/>
        <v>181</v>
      </c>
    </row>
    <row r="23" spans="1:16" x14ac:dyDescent="0.25">
      <c r="A23" s="13">
        <v>45097</v>
      </c>
      <c r="B23" s="1">
        <v>10</v>
      </c>
      <c r="C23" s="1">
        <v>1</v>
      </c>
      <c r="D23" s="1" t="s">
        <v>22</v>
      </c>
      <c r="O23" s="13">
        <f t="shared" si="0"/>
        <v>45097</v>
      </c>
      <c r="P23" s="1">
        <f t="shared" si="1"/>
        <v>191</v>
      </c>
    </row>
    <row r="24" spans="1:16" x14ac:dyDescent="0.25">
      <c r="A24" s="13">
        <v>45098</v>
      </c>
      <c r="B24" s="1">
        <v>8</v>
      </c>
      <c r="C24" s="1">
        <v>1</v>
      </c>
      <c r="D24" s="1" t="s">
        <v>22</v>
      </c>
      <c r="O24" s="13">
        <f t="shared" si="0"/>
        <v>45098</v>
      </c>
      <c r="P24" s="1">
        <f t="shared" si="1"/>
        <v>199</v>
      </c>
    </row>
    <row r="25" spans="1:16" x14ac:dyDescent="0.25">
      <c r="A25" s="13">
        <v>45099</v>
      </c>
      <c r="B25" s="1">
        <v>6</v>
      </c>
      <c r="C25" s="1">
        <v>1</v>
      </c>
      <c r="D25" s="1" t="s">
        <v>22</v>
      </c>
      <c r="O25" s="13">
        <f t="shared" si="0"/>
        <v>45099</v>
      </c>
      <c r="P25" s="1">
        <f t="shared" si="1"/>
        <v>205</v>
      </c>
    </row>
    <row r="26" spans="1:16" x14ac:dyDescent="0.25">
      <c r="A26" s="13">
        <v>45100</v>
      </c>
      <c r="B26" s="1">
        <v>7</v>
      </c>
      <c r="C26" s="1">
        <v>2</v>
      </c>
      <c r="D26" s="1" t="s">
        <v>22</v>
      </c>
      <c r="O26" s="13">
        <f t="shared" si="0"/>
        <v>45100</v>
      </c>
      <c r="P26" s="1">
        <f t="shared" si="1"/>
        <v>212</v>
      </c>
    </row>
    <row r="27" spans="1:16" x14ac:dyDescent="0.25">
      <c r="A27" s="13">
        <v>45103</v>
      </c>
      <c r="B27" s="1">
        <v>0</v>
      </c>
      <c r="C27" s="1">
        <v>0</v>
      </c>
      <c r="D27" s="1" t="s">
        <v>22</v>
      </c>
      <c r="O27" s="13">
        <f t="shared" si="0"/>
        <v>45103</v>
      </c>
      <c r="P27" s="1">
        <f t="shared" si="1"/>
        <v>212</v>
      </c>
    </row>
    <row r="28" spans="1:16" x14ac:dyDescent="0.25">
      <c r="A28" s="13">
        <v>45104</v>
      </c>
      <c r="B28" s="1">
        <v>5</v>
      </c>
      <c r="C28" s="1">
        <v>1</v>
      </c>
      <c r="D28" s="1" t="s">
        <v>22</v>
      </c>
      <c r="O28" s="13">
        <f t="shared" si="0"/>
        <v>45104</v>
      </c>
      <c r="P28" s="1">
        <f t="shared" si="1"/>
        <v>217</v>
      </c>
    </row>
    <row r="29" spans="1:16" x14ac:dyDescent="0.25">
      <c r="A29" s="13">
        <v>45105</v>
      </c>
      <c r="B29" s="1">
        <v>3</v>
      </c>
      <c r="C29" s="1">
        <v>1</v>
      </c>
      <c r="D29" s="1" t="s">
        <v>22</v>
      </c>
      <c r="O29" s="13">
        <f t="shared" si="0"/>
        <v>45105</v>
      </c>
      <c r="P29" s="1">
        <f t="shared" si="1"/>
        <v>220</v>
      </c>
    </row>
    <row r="30" spans="1:16" x14ac:dyDescent="0.25">
      <c r="A30" s="13">
        <v>45106</v>
      </c>
      <c r="B30" s="1">
        <v>0</v>
      </c>
      <c r="C30" s="1">
        <v>0</v>
      </c>
      <c r="D30" s="1" t="s">
        <v>23</v>
      </c>
      <c r="O30" s="13">
        <f t="shared" si="0"/>
        <v>45106</v>
      </c>
      <c r="P30" s="1">
        <f t="shared" si="1"/>
        <v>220</v>
      </c>
    </row>
    <row r="31" spans="1:16" x14ac:dyDescent="0.25">
      <c r="A31" s="13">
        <v>45107</v>
      </c>
      <c r="B31" s="1">
        <v>3</v>
      </c>
      <c r="C31" s="1">
        <v>1</v>
      </c>
      <c r="D31" s="1" t="s">
        <v>22</v>
      </c>
      <c r="O31" s="13">
        <f t="shared" si="0"/>
        <v>45107</v>
      </c>
      <c r="P31" s="1">
        <f t="shared" si="1"/>
        <v>223</v>
      </c>
    </row>
    <row r="32" spans="1:16" x14ac:dyDescent="0.25">
      <c r="A32" s="13">
        <v>45110</v>
      </c>
      <c r="B32" s="1">
        <v>1</v>
      </c>
      <c r="C32" s="1">
        <v>1</v>
      </c>
      <c r="D32" s="1" t="s">
        <v>22</v>
      </c>
      <c r="O32" s="13">
        <f t="shared" si="0"/>
        <v>45110</v>
      </c>
      <c r="P32" s="1">
        <f t="shared" si="1"/>
        <v>224</v>
      </c>
    </row>
    <row r="33" spans="1:16" x14ac:dyDescent="0.25">
      <c r="A33" s="13">
        <v>45111</v>
      </c>
      <c r="B33" s="1">
        <v>0</v>
      </c>
      <c r="C33" s="1">
        <v>0</v>
      </c>
      <c r="D33" s="1" t="s">
        <v>23</v>
      </c>
      <c r="O33" s="13">
        <f t="shared" si="0"/>
        <v>45111</v>
      </c>
      <c r="P33" s="1">
        <f t="shared" si="1"/>
        <v>224</v>
      </c>
    </row>
    <row r="34" spans="1:16" x14ac:dyDescent="0.25">
      <c r="A34" s="13">
        <v>45112</v>
      </c>
      <c r="B34" s="1">
        <v>0</v>
      </c>
      <c r="C34" s="1">
        <v>0</v>
      </c>
      <c r="D34" s="1" t="s">
        <v>22</v>
      </c>
      <c r="O34" s="13">
        <f t="shared" si="0"/>
        <v>45112</v>
      </c>
      <c r="P34" s="1">
        <f t="shared" si="1"/>
        <v>224</v>
      </c>
    </row>
    <row r="35" spans="1:16" x14ac:dyDescent="0.25">
      <c r="A35" s="13">
        <v>45113</v>
      </c>
      <c r="B35" s="1">
        <v>2.5</v>
      </c>
      <c r="C35" s="1">
        <v>1</v>
      </c>
      <c r="D35" s="1" t="s">
        <v>22</v>
      </c>
      <c r="O35" s="13">
        <f t="shared" si="0"/>
        <v>45113</v>
      </c>
      <c r="P35" s="1">
        <f t="shared" si="1"/>
        <v>226.5</v>
      </c>
    </row>
    <row r="36" spans="1:16" x14ac:dyDescent="0.25">
      <c r="A36" s="13">
        <v>45114</v>
      </c>
      <c r="B36" s="1">
        <v>0</v>
      </c>
      <c r="C36" s="1">
        <v>0</v>
      </c>
      <c r="D36" s="1" t="s">
        <v>23</v>
      </c>
      <c r="O36" s="13">
        <f t="shared" si="0"/>
        <v>45114</v>
      </c>
      <c r="P36" s="1">
        <f t="shared" si="1"/>
        <v>226.5</v>
      </c>
    </row>
    <row r="37" spans="1:16" x14ac:dyDescent="0.25">
      <c r="A37" s="13">
        <v>45117</v>
      </c>
      <c r="B37" s="1">
        <v>3</v>
      </c>
      <c r="C37" s="1">
        <v>1</v>
      </c>
      <c r="D37" s="1" t="s">
        <v>22</v>
      </c>
      <c r="O37" s="13">
        <f t="shared" si="0"/>
        <v>45117</v>
      </c>
    </row>
    <row r="38" spans="1:16" x14ac:dyDescent="0.25">
      <c r="A38" s="13">
        <v>45118</v>
      </c>
      <c r="O38" s="13">
        <f>A38</f>
        <v>45118</v>
      </c>
    </row>
    <row r="39" spans="1:16" x14ac:dyDescent="0.25">
      <c r="A39" s="13">
        <v>45119</v>
      </c>
      <c r="O39" s="13">
        <f t="shared" si="0"/>
        <v>45119</v>
      </c>
    </row>
    <row r="40" spans="1:16" x14ac:dyDescent="0.25">
      <c r="A40" s="13">
        <v>45120</v>
      </c>
      <c r="O40" s="13">
        <f t="shared" si="0"/>
        <v>45120</v>
      </c>
    </row>
    <row r="41" spans="1:16" ht="20.45" customHeight="1" x14ac:dyDescent="0.25">
      <c r="A41" s="13">
        <v>45121</v>
      </c>
      <c r="O41" s="13">
        <f t="shared" si="0"/>
        <v>45121</v>
      </c>
    </row>
    <row r="42" spans="1:16" x14ac:dyDescent="0.25">
      <c r="A42" s="13">
        <v>45124</v>
      </c>
      <c r="O42" s="13">
        <f t="shared" si="0"/>
        <v>45124</v>
      </c>
    </row>
    <row r="43" spans="1:16" x14ac:dyDescent="0.25">
      <c r="A43" s="13">
        <v>45125</v>
      </c>
      <c r="O43" s="13">
        <f t="shared" si="0"/>
        <v>45125</v>
      </c>
    </row>
    <row r="44" spans="1:16" x14ac:dyDescent="0.25">
      <c r="A44" s="13">
        <v>45126</v>
      </c>
      <c r="O44" s="13">
        <f t="shared" si="0"/>
        <v>45126</v>
      </c>
    </row>
    <row r="45" spans="1:16" x14ac:dyDescent="0.25">
      <c r="A45" s="13">
        <v>45127</v>
      </c>
      <c r="O45" s="13">
        <f t="shared" si="0"/>
        <v>45127</v>
      </c>
    </row>
    <row r="46" spans="1:16" x14ac:dyDescent="0.25">
      <c r="A46" s="13">
        <v>45128</v>
      </c>
      <c r="O46" s="13">
        <f t="shared" si="0"/>
        <v>45128</v>
      </c>
    </row>
    <row r="47" spans="1:16" ht="16.5" thickBot="1" x14ac:dyDescent="0.3">
      <c r="A47" s="16">
        <v>45131</v>
      </c>
      <c r="O47" s="13">
        <f t="shared" si="0"/>
        <v>45131</v>
      </c>
    </row>
    <row r="48" spans="1:16" ht="16.5" thickBot="1" x14ac:dyDescent="0.3">
      <c r="A48" s="15" t="s">
        <v>18</v>
      </c>
      <c r="B48" s="17">
        <f>SUM(B3:B47)</f>
        <v>229.5</v>
      </c>
      <c r="C48" s="17">
        <v>8</v>
      </c>
      <c r="D48" s="17">
        <f>COUNTIF(D3:D47,"YES")</f>
        <v>32</v>
      </c>
    </row>
    <row r="49" spans="3:3" x14ac:dyDescent="0.25">
      <c r="C49" s="22"/>
    </row>
  </sheetData>
  <dataValidations count="1">
    <dataValidation type="list" allowBlank="1" showInputMessage="1" showErrorMessage="1" sqref="D3:D47" xr:uid="{34924CB8-6806-40D5-96F4-9ADF844B2377}">
      <formula1>"YES, NO"</formula1>
    </dataValidation>
  </dataValidations>
  <pageMargins left="0.7" right="0.7" top="0.75" bottom="0.75" header="0.3" footer="0.3"/>
  <pageSetup paperSize="256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Completion</vt:lpstr>
      <vt:lpstr>Resource Management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Robinson</dc:creator>
  <cp:lastModifiedBy>kevin robinson</cp:lastModifiedBy>
  <dcterms:created xsi:type="dcterms:W3CDTF">2023-05-31T14:50:27Z</dcterms:created>
  <dcterms:modified xsi:type="dcterms:W3CDTF">2025-05-16T00:41:30Z</dcterms:modified>
</cp:coreProperties>
</file>