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ule\ICCEW\"/>
    </mc:Choice>
  </mc:AlternateContent>
  <xr:revisionPtr revIDLastSave="0" documentId="13_ncr:1_{C324446B-67EC-4BFF-8345-C00780F85F96}" xr6:coauthVersionLast="47" xr6:coauthVersionMax="47" xr10:uidLastSave="{00000000-0000-0000-0000-000000000000}"/>
  <bookViews>
    <workbookView xWindow="-110" yWindow="-110" windowWidth="19420" windowHeight="11500" firstSheet="1" activeTab="3" xr2:uid="{175ED84F-3485-458D-B929-275F265F6CC5}"/>
  </bookViews>
  <sheets>
    <sheet name="costsperLocation " sheetId="1" r:id="rId1"/>
    <sheet name="OKrespondFinacialModel" sheetId="2" r:id="rId2"/>
    <sheet name="OKRespond costs " sheetId="3" r:id="rId3"/>
    <sheet name="kidvation reven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B31" i="1"/>
  <c r="G19" i="2"/>
  <c r="G14" i="2"/>
  <c r="G15" i="2"/>
  <c r="G16" i="2"/>
  <c r="G17" i="2"/>
  <c r="G18" i="2"/>
  <c r="G13" i="2"/>
  <c r="B18" i="2"/>
  <c r="B15" i="2"/>
  <c r="B16" i="2" s="1"/>
  <c r="B13" i="2"/>
  <c r="C19" i="2"/>
  <c r="D2" i="2" s="1"/>
  <c r="E2" i="2" s="1"/>
  <c r="C16" i="2"/>
  <c r="B19" i="2"/>
  <c r="C2" i="2" s="1"/>
  <c r="B13" i="1"/>
  <c r="C3" i="2" l="1"/>
  <c r="D7" i="2"/>
  <c r="C4" i="2"/>
  <c r="C5" i="2"/>
  <c r="C6" i="2"/>
  <c r="C7" i="2"/>
  <c r="D3" i="2"/>
  <c r="E3" i="2" s="1"/>
  <c r="D6" i="2"/>
  <c r="E6" i="2" s="1"/>
  <c r="D5" i="2"/>
  <c r="E5" i="2" s="1"/>
  <c r="D4" i="2"/>
  <c r="E4" i="2" s="1"/>
  <c r="E7" i="2" l="1"/>
</calcChain>
</file>

<file path=xl/sharedStrings.xml><?xml version="1.0" encoding="utf-8"?>
<sst xmlns="http://schemas.openxmlformats.org/spreadsheetml/2006/main" count="102" uniqueCount="60">
  <si>
    <t>year 1</t>
  </si>
  <si>
    <t>year 2</t>
  </si>
  <si>
    <t>year 3</t>
  </si>
  <si>
    <t xml:space="preserve">year 4 </t>
  </si>
  <si>
    <t xml:space="preserve">year 5 </t>
  </si>
  <si>
    <t xml:space="preserve">Curriculum </t>
  </si>
  <si>
    <t>number of PAL Locations</t>
  </si>
  <si>
    <t>Total:</t>
  </si>
  <si>
    <t xml:space="preserve">Snacks </t>
  </si>
  <si>
    <t>$/Cohort</t>
  </si>
  <si>
    <t>Printing cost</t>
  </si>
  <si>
    <t xml:space="preserve">Computers(1 for mentor+1per group-&gt;6)/monitors/internet access </t>
  </si>
  <si>
    <t>Equipment*</t>
  </si>
  <si>
    <t xml:space="preserve">* might not be applicable for all locations </t>
  </si>
  <si>
    <t>Community center*</t>
  </si>
  <si>
    <t>Production/prototyping/product launch</t>
  </si>
  <si>
    <t>* most likely provided by school or PD</t>
  </si>
  <si>
    <t>**program is based on volunteering hours</t>
  </si>
  <si>
    <t>PAL officers salary (five needed)**</t>
  </si>
  <si>
    <t>Fixed Costs per Cohort any Location:</t>
  </si>
  <si>
    <t>** No extra funding needed</t>
  </si>
  <si>
    <t xml:space="preserve">Covered by OK respond </t>
  </si>
  <si>
    <t>Grant writer (provided by OK respond)*</t>
  </si>
  <si>
    <t>year 0</t>
  </si>
  <si>
    <t xml:space="preserve">Costs OK Respond </t>
  </si>
  <si>
    <t xml:space="preserve">Launch Support: </t>
  </si>
  <si>
    <t>curriculum</t>
  </si>
  <si>
    <t xml:space="preserve">total cost in dollars </t>
  </si>
  <si>
    <t xml:space="preserve">total cost in hours </t>
  </si>
  <si>
    <t xml:space="preserve">total </t>
  </si>
  <si>
    <t xml:space="preserve">total cost in hours per week  </t>
  </si>
  <si>
    <t>Hire admin</t>
  </si>
  <si>
    <t>hire director</t>
  </si>
  <si>
    <t xml:space="preserve">hire marketing professional </t>
  </si>
  <si>
    <t xml:space="preserve">cost of running </t>
  </si>
  <si>
    <t>actions</t>
  </si>
  <si>
    <t>Kidvation:</t>
  </si>
  <si>
    <t xml:space="preserve">Revenue per year: </t>
  </si>
  <si>
    <t>time</t>
  </si>
  <si>
    <t>Marketing 10 hours at $35/h:</t>
  </si>
  <si>
    <t xml:space="preserve">Launch Support 10 hours at $35/h: </t>
  </si>
  <si>
    <t>organizational administartion 20h:</t>
  </si>
  <si>
    <t xml:space="preserve">year 1                 50 locations </t>
  </si>
  <si>
    <t xml:space="preserve">year 2                100 locations </t>
  </si>
  <si>
    <t xml:space="preserve">year 3                150 locations </t>
  </si>
  <si>
    <t xml:space="preserve">year 4                 200 locations </t>
  </si>
  <si>
    <t xml:space="preserve">year 5                 250 locations </t>
  </si>
  <si>
    <t>Kidvation Revenue</t>
  </si>
  <si>
    <t xml:space="preserve"> t</t>
  </si>
  <si>
    <t>Assumptions</t>
  </si>
  <si>
    <t xml:space="preserve">avg cost per hour $100 -&gt;40 hours of class including mentoring </t>
  </si>
  <si>
    <t>Estimation from Brent</t>
  </si>
  <si>
    <t>hourly salary of $75-&gt; 40 hours of class-&gt;5 officers 15000</t>
  </si>
  <si>
    <t>Finacial Model OKRespond/ Kidvation:</t>
  </si>
  <si>
    <t>Mimimum cost for anu location:</t>
  </si>
  <si>
    <t>Maxium costs for any location</t>
  </si>
  <si>
    <t>Cost in dollars per location:</t>
  </si>
  <si>
    <t>Cost in hours:</t>
  </si>
  <si>
    <t>Assumption:</t>
  </si>
  <si>
    <t>1 work hour is valued at 35$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</si>
</sst>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0" fontId="3" fillId="0" borderId="5" xfId="0" applyFont="1" applyBorder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44" fontId="0" fillId="0" borderId="0" xfId="1" applyFont="1" applyBorder="1"/>
    <xf numFmtId="0" fontId="0" fillId="0" borderId="5" xfId="0" applyBorder="1"/>
    <xf numFmtId="0" fontId="0" fillId="0" borderId="8" xfId="0" applyBorder="1" applyAlignment="1">
      <alignment horizontal="right"/>
    </xf>
    <xf numFmtId="44" fontId="0" fillId="0" borderId="8" xfId="1" applyFont="1" applyBorder="1"/>
    <xf numFmtId="0" fontId="0" fillId="0" borderId="8" xfId="0" applyBorder="1"/>
    <xf numFmtId="0" fontId="0" fillId="0" borderId="6" xfId="0" applyBorder="1"/>
    <xf numFmtId="0" fontId="3" fillId="0" borderId="7" xfId="0" applyFont="1" applyBorder="1"/>
    <xf numFmtId="0" fontId="3" fillId="0" borderId="2" xfId="0" applyFont="1" applyBorder="1"/>
    <xf numFmtId="44" fontId="0" fillId="0" borderId="4" xfId="0" applyNumberFormat="1" applyBorder="1"/>
    <xf numFmtId="0" fontId="3" fillId="0" borderId="3" xfId="0" applyFont="1" applyBorder="1"/>
    <xf numFmtId="44" fontId="0" fillId="0" borderId="6" xfId="1" applyFont="1" applyBorder="1"/>
    <xf numFmtId="0" fontId="3" fillId="0" borderId="0" xfId="0" applyFont="1" applyBorder="1"/>
    <xf numFmtId="0" fontId="0" fillId="0" borderId="0" xfId="0" applyBorder="1"/>
    <xf numFmtId="44" fontId="4" fillId="0" borderId="0" xfId="1" applyFont="1" applyBorder="1"/>
    <xf numFmtId="44" fontId="0" fillId="0" borderId="4" xfId="1" applyFont="1" applyBorder="1" applyAlignment="1"/>
    <xf numFmtId="44" fontId="0" fillId="0" borderId="4" xfId="1" applyFont="1" applyFill="1" applyBorder="1" applyAlignment="1"/>
    <xf numFmtId="44" fontId="2" fillId="0" borderId="6" xfId="0" applyNumberFormat="1" applyFont="1" applyBorder="1" applyAlignment="1"/>
    <xf numFmtId="0" fontId="0" fillId="2" borderId="3" xfId="0" applyFill="1" applyBorder="1"/>
    <xf numFmtId="0" fontId="3" fillId="0" borderId="9" xfId="0" applyFont="1" applyBorder="1"/>
    <xf numFmtId="0" fontId="3" fillId="0" borderId="11" xfId="0" applyFont="1" applyBorder="1"/>
    <xf numFmtId="0" fontId="0" fillId="0" borderId="12" xfId="0" applyBorder="1"/>
    <xf numFmtId="0" fontId="0" fillId="0" borderId="14" xfId="0" applyBorder="1"/>
    <xf numFmtId="44" fontId="0" fillId="0" borderId="13" xfId="1" applyFont="1" applyBorder="1"/>
    <xf numFmtId="44" fontId="2" fillId="0" borderId="8" xfId="1" applyFont="1" applyBorder="1"/>
    <xf numFmtId="0" fontId="2" fillId="0" borderId="15" xfId="0" applyFont="1" applyBorder="1"/>
    <xf numFmtId="44" fontId="0" fillId="0" borderId="14" xfId="0" applyNumberFormat="1" applyBorder="1"/>
    <xf numFmtId="44" fontId="5" fillId="0" borderId="6" xfId="0" applyNumberFormat="1" applyFont="1" applyBorder="1"/>
    <xf numFmtId="0" fontId="0" fillId="0" borderId="16" xfId="0" applyBorder="1"/>
    <xf numFmtId="44" fontId="2" fillId="0" borderId="17" xfId="0" applyNumberFormat="1" applyFont="1" applyBorder="1"/>
    <xf numFmtId="0" fontId="3" fillId="0" borderId="10" xfId="0" applyFont="1" applyBorder="1"/>
    <xf numFmtId="0" fontId="0" fillId="0" borderId="11" xfId="0" applyBorder="1"/>
    <xf numFmtId="44" fontId="0" fillId="0" borderId="14" xfId="1" applyFont="1" applyBorder="1" applyAlignment="1"/>
    <xf numFmtId="44" fontId="2" fillId="0" borderId="15" xfId="0" applyNumberFormat="1" applyFont="1" applyBorder="1" applyAlignment="1"/>
    <xf numFmtId="2" fontId="0" fillId="0" borderId="4" xfId="0" applyNumberFormat="1" applyBorder="1"/>
    <xf numFmtId="2" fontId="0" fillId="0" borderId="6" xfId="0" applyNumberFormat="1" applyBorder="1"/>
    <xf numFmtId="0" fontId="2" fillId="0" borderId="6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Projections for Expansion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'OKRespond costs '!$D$3</c:f>
              <c:strCache>
                <c:ptCount val="1"/>
                <c:pt idx="0">
                  <c:v>total cost in dollars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'OKRespond costs '!$B$5:$B$9</c:f>
              <c:strCache>
                <c:ptCount val="5"/>
                <c:pt idx="0">
                  <c:v>year 1                 50 locations </c:v>
                </c:pt>
                <c:pt idx="1">
                  <c:v>year 2                100 locations </c:v>
                </c:pt>
                <c:pt idx="2">
                  <c:v>year 3                150 locations </c:v>
                </c:pt>
                <c:pt idx="3">
                  <c:v>year 4                 200 locations </c:v>
                </c:pt>
                <c:pt idx="4">
                  <c:v>year 5                 250 locations </c:v>
                </c:pt>
              </c:strCache>
            </c:strRef>
          </c:cat>
          <c:val>
            <c:numRef>
              <c:f>'OKRespond costs '!$D$5:$D$9</c:f>
              <c:numCache>
                <c:formatCode>_("$"* #,##0.00_);_("$"* \(#,##0.00\);_("$"* "-"??_);_(@_)</c:formatCode>
                <c:ptCount val="5"/>
                <c:pt idx="0">
                  <c:v>95000</c:v>
                </c:pt>
                <c:pt idx="1">
                  <c:v>130000</c:v>
                </c:pt>
                <c:pt idx="2">
                  <c:v>165000</c:v>
                </c:pt>
                <c:pt idx="3">
                  <c:v>200000</c:v>
                </c:pt>
                <c:pt idx="4">
                  <c:v>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B-482A-B908-F66F8109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31167"/>
        <c:axId val="255532127"/>
      </c:barChart>
      <c:catAx>
        <c:axId val="2555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2127"/>
        <c:crosses val="autoZero"/>
        <c:auto val="1"/>
        <c:lblAlgn val="ctr"/>
        <c:lblOffset val="100"/>
        <c:noMultiLvlLbl val="0"/>
      </c:catAx>
      <c:valAx>
        <c:axId val="2555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in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KIdvation Revenue per year: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'kidvation revenue'!$C$3</c:f>
              <c:strCache>
                <c:ptCount val="1"/>
                <c:pt idx="0">
                  <c:v>Revenue per year: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'kidvation revenue'!$B$5:$B$9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 </c:v>
                </c:pt>
                <c:pt idx="4">
                  <c:v>year 5 </c:v>
                </c:pt>
              </c:strCache>
            </c:strRef>
          </c:cat>
          <c:val>
            <c:numRef>
              <c:f>'kidvation revenue'!$C$5:$C$9</c:f>
              <c:numCache>
                <c:formatCode>_("$"* #,##0.00_);_("$"* \(#,##0.00\);_("$"* "-"??_);_(@_)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353-B3F1-428D6219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26367"/>
        <c:axId val="493034799"/>
      </c:barChart>
      <c:catAx>
        <c:axId val="2555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4799"/>
        <c:crosses val="autoZero"/>
        <c:auto val="1"/>
        <c:lblAlgn val="ctr"/>
        <c:lblOffset val="100"/>
        <c:noMultiLvlLbl val="0"/>
      </c:catAx>
      <c:valAx>
        <c:axId val="4930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 in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2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44450</xdr:rowOff>
    </xdr:from>
    <xdr:to>
      <xdr:col>12</xdr:col>
      <xdr:colOff>600075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63DF6-4FC0-F0AB-43E9-3EEBFD84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19050</xdr:rowOff>
    </xdr:from>
    <xdr:to>
      <xdr:col>12</xdr:col>
      <xdr:colOff>47625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BE915-BEEA-B9BB-5439-3BE23903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B0EB-8A97-44EC-8CFC-E8286FA64E4F}">
  <dimension ref="A1:E31"/>
  <sheetViews>
    <sheetView workbookViewId="0">
      <selection activeCell="C17" sqref="C17"/>
    </sheetView>
  </sheetViews>
  <sheetFormatPr defaultRowHeight="14.5" x14ac:dyDescent="0.35"/>
  <cols>
    <col min="1" max="1" width="34.6328125" bestFit="1" customWidth="1"/>
    <col min="2" max="2" width="18.36328125" bestFit="1" customWidth="1"/>
    <col min="3" max="3" width="60.81640625" bestFit="1" customWidth="1"/>
    <col min="4" max="4" width="28.81640625" bestFit="1" customWidth="1"/>
    <col min="5" max="5" width="26.1796875" bestFit="1" customWidth="1"/>
    <col min="6" max="6" width="31.453125" bestFit="1" customWidth="1"/>
  </cols>
  <sheetData>
    <row r="1" spans="1:5" x14ac:dyDescent="0.35">
      <c r="A1" s="1" t="s">
        <v>53</v>
      </c>
    </row>
    <row r="2" spans="1:5" x14ac:dyDescent="0.35">
      <c r="A2" t="s">
        <v>55</v>
      </c>
    </row>
    <row r="3" spans="1:5" ht="15" thickBot="1" x14ac:dyDescent="0.4">
      <c r="A3" s="28" t="s">
        <v>19</v>
      </c>
      <c r="B3" s="40" t="s">
        <v>9</v>
      </c>
      <c r="C3" s="29" t="s">
        <v>49</v>
      </c>
    </row>
    <row r="4" spans="1:5" ht="15" thickTop="1" x14ac:dyDescent="0.35">
      <c r="A4" s="3"/>
      <c r="B4" s="4"/>
      <c r="C4" s="4"/>
    </row>
    <row r="5" spans="1:5" x14ac:dyDescent="0.35">
      <c r="A5" s="3" t="s">
        <v>5</v>
      </c>
      <c r="B5" s="24">
        <v>0</v>
      </c>
      <c r="C5" s="4" t="s">
        <v>21</v>
      </c>
    </row>
    <row r="6" spans="1:5" x14ac:dyDescent="0.35">
      <c r="A6" s="3" t="s">
        <v>8</v>
      </c>
      <c r="B6" s="24">
        <v>600</v>
      </c>
      <c r="C6" s="4"/>
      <c r="D6" s="21"/>
      <c r="E6" s="22"/>
    </row>
    <row r="7" spans="1:5" x14ac:dyDescent="0.35">
      <c r="A7" s="3" t="s">
        <v>10</v>
      </c>
      <c r="B7" s="24">
        <v>100</v>
      </c>
      <c r="C7" s="4"/>
      <c r="D7" s="22"/>
      <c r="E7" s="22"/>
    </row>
    <row r="8" spans="1:5" x14ac:dyDescent="0.35">
      <c r="A8" s="3" t="s">
        <v>12</v>
      </c>
      <c r="B8" s="24">
        <v>6500</v>
      </c>
      <c r="C8" s="4" t="s">
        <v>11</v>
      </c>
      <c r="D8" s="22"/>
      <c r="E8" s="10"/>
    </row>
    <row r="9" spans="1:5" x14ac:dyDescent="0.35">
      <c r="A9" s="3" t="s">
        <v>14</v>
      </c>
      <c r="B9" s="25">
        <v>4000</v>
      </c>
      <c r="C9" s="4" t="s">
        <v>50</v>
      </c>
      <c r="D9" s="22"/>
      <c r="E9" s="10"/>
    </row>
    <row r="10" spans="1:5" x14ac:dyDescent="0.35">
      <c r="A10" s="3" t="s">
        <v>15</v>
      </c>
      <c r="B10" s="24">
        <v>1000</v>
      </c>
      <c r="C10" s="4" t="s">
        <v>51</v>
      </c>
      <c r="D10" s="22"/>
      <c r="E10" s="22"/>
    </row>
    <row r="11" spans="1:5" x14ac:dyDescent="0.35">
      <c r="A11" s="27" t="s">
        <v>18</v>
      </c>
      <c r="B11" s="25">
        <v>15000</v>
      </c>
      <c r="C11" s="4" t="s">
        <v>52</v>
      </c>
      <c r="D11" s="22"/>
      <c r="E11" s="22"/>
    </row>
    <row r="12" spans="1:5" ht="15" thickBot="1" x14ac:dyDescent="0.4">
      <c r="A12" s="30" t="s">
        <v>22</v>
      </c>
      <c r="B12" s="41">
        <v>800</v>
      </c>
      <c r="C12" s="31"/>
      <c r="D12" s="21"/>
      <c r="E12" s="23"/>
    </row>
    <row r="13" spans="1:5" ht="15" thickTop="1" x14ac:dyDescent="0.35">
      <c r="A13" s="6" t="s">
        <v>7</v>
      </c>
      <c r="B13" s="42">
        <f>SUM(B5:B12)</f>
        <v>28000</v>
      </c>
      <c r="C13" s="15"/>
    </row>
    <row r="15" spans="1:5" x14ac:dyDescent="0.35">
      <c r="A15" t="s">
        <v>13</v>
      </c>
    </row>
    <row r="16" spans="1:5" x14ac:dyDescent="0.35">
      <c r="A16" t="s">
        <v>16</v>
      </c>
    </row>
    <row r="17" spans="1:3" x14ac:dyDescent="0.35">
      <c r="A17" t="s">
        <v>17</v>
      </c>
    </row>
    <row r="18" spans="1:3" x14ac:dyDescent="0.35">
      <c r="A18" t="s">
        <v>20</v>
      </c>
    </row>
    <row r="20" spans="1:3" x14ac:dyDescent="0.35">
      <c r="A20" t="s">
        <v>54</v>
      </c>
    </row>
    <row r="21" spans="1:3" ht="15" thickBot="1" x14ac:dyDescent="0.4">
      <c r="A21" s="28" t="s">
        <v>19</v>
      </c>
      <c r="B21" s="40" t="s">
        <v>9</v>
      </c>
      <c r="C21" s="29" t="s">
        <v>49</v>
      </c>
    </row>
    <row r="22" spans="1:3" ht="15" thickTop="1" x14ac:dyDescent="0.35">
      <c r="A22" s="3"/>
      <c r="B22" s="4"/>
      <c r="C22" s="4"/>
    </row>
    <row r="23" spans="1:3" x14ac:dyDescent="0.35">
      <c r="A23" s="3" t="s">
        <v>5</v>
      </c>
      <c r="B23" s="24">
        <v>0</v>
      </c>
      <c r="C23" s="4" t="s">
        <v>21</v>
      </c>
    </row>
    <row r="24" spans="1:3" x14ac:dyDescent="0.35">
      <c r="A24" s="3" t="s">
        <v>8</v>
      </c>
      <c r="B24" s="24">
        <v>600</v>
      </c>
      <c r="C24" s="4"/>
    </row>
    <row r="25" spans="1:3" x14ac:dyDescent="0.35">
      <c r="A25" s="3" t="s">
        <v>10</v>
      </c>
      <c r="B25" s="24">
        <v>100</v>
      </c>
      <c r="C25" s="4"/>
    </row>
    <row r="26" spans="1:3" x14ac:dyDescent="0.35">
      <c r="A26" s="3" t="s">
        <v>12</v>
      </c>
      <c r="B26" s="24">
        <v>0</v>
      </c>
      <c r="C26" s="4" t="s">
        <v>11</v>
      </c>
    </row>
    <row r="27" spans="1:3" x14ac:dyDescent="0.35">
      <c r="A27" s="3" t="s">
        <v>14</v>
      </c>
      <c r="B27" s="25">
        <v>0</v>
      </c>
      <c r="C27" s="4" t="s">
        <v>50</v>
      </c>
    </row>
    <row r="28" spans="1:3" x14ac:dyDescent="0.35">
      <c r="A28" s="3" t="s">
        <v>15</v>
      </c>
      <c r="B28" s="24">
        <v>1000</v>
      </c>
      <c r="C28" s="4" t="s">
        <v>51</v>
      </c>
    </row>
    <row r="29" spans="1:3" x14ac:dyDescent="0.35">
      <c r="A29" s="27" t="s">
        <v>18</v>
      </c>
      <c r="B29" s="25">
        <v>0</v>
      </c>
      <c r="C29" s="4" t="s">
        <v>52</v>
      </c>
    </row>
    <row r="30" spans="1:3" ht="15" thickBot="1" x14ac:dyDescent="0.4">
      <c r="A30" s="30" t="s">
        <v>22</v>
      </c>
      <c r="B30" s="41">
        <v>800</v>
      </c>
      <c r="C30" s="31"/>
    </row>
    <row r="31" spans="1:3" ht="15" thickTop="1" x14ac:dyDescent="0.35">
      <c r="A31" s="6" t="s">
        <v>7</v>
      </c>
      <c r="B31" s="26">
        <f>SUM(B23:B30)</f>
        <v>2500</v>
      </c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8AE0-74F7-4693-8367-4525C5D0F211}">
  <dimension ref="A1:G19"/>
  <sheetViews>
    <sheetView workbookViewId="0">
      <selection activeCell="E18" sqref="E18"/>
    </sheetView>
  </sheetViews>
  <sheetFormatPr defaultRowHeight="14.5" x14ac:dyDescent="0.35"/>
  <cols>
    <col min="1" max="1" width="28.90625" bestFit="1" customWidth="1"/>
    <col min="2" max="2" width="23.81640625" bestFit="1" customWidth="1"/>
    <col min="3" max="3" width="17.1796875" bestFit="1" customWidth="1"/>
    <col min="4" max="4" width="22.6328125" bestFit="1" customWidth="1"/>
    <col min="5" max="5" width="24.453125" bestFit="1" customWidth="1"/>
    <col min="6" max="6" width="23.26953125" bestFit="1" customWidth="1"/>
    <col min="7" max="7" width="16.08984375" bestFit="1" customWidth="1"/>
  </cols>
  <sheetData>
    <row r="1" spans="1:7" ht="15" thickBot="1" x14ac:dyDescent="0.4">
      <c r="A1" s="28" t="s">
        <v>38</v>
      </c>
      <c r="B1" s="39" t="s">
        <v>6</v>
      </c>
      <c r="C1" s="39" t="s">
        <v>27</v>
      </c>
      <c r="D1" s="39" t="s">
        <v>28</v>
      </c>
      <c r="E1" s="29" t="s">
        <v>30</v>
      </c>
      <c r="F1" s="29" t="s">
        <v>35</v>
      </c>
    </row>
    <row r="2" spans="1:7" ht="15" thickTop="1" x14ac:dyDescent="0.35">
      <c r="A2" s="3" t="s">
        <v>23</v>
      </c>
      <c r="B2">
        <v>1</v>
      </c>
      <c r="C2" s="9">
        <f>B19</f>
        <v>700</v>
      </c>
      <c r="D2">
        <f>C19</f>
        <v>20</v>
      </c>
      <c r="E2" s="43">
        <f>D2/52</f>
        <v>0.38461538461538464</v>
      </c>
      <c r="F2" s="4"/>
    </row>
    <row r="3" spans="1:7" x14ac:dyDescent="0.35">
      <c r="A3" s="3" t="s">
        <v>0</v>
      </c>
      <c r="B3" s="7">
        <v>50</v>
      </c>
      <c r="C3" s="10">
        <f>$B$3*$B$16+B3*$B$19</f>
        <v>95000</v>
      </c>
      <c r="D3">
        <f>$B$3*$C$16+B3*$C$19</f>
        <v>2000</v>
      </c>
      <c r="E3" s="43">
        <f t="shared" ref="E3:E7" si="0">D3/52</f>
        <v>38.46153846153846</v>
      </c>
      <c r="F3" s="4" t="s">
        <v>31</v>
      </c>
    </row>
    <row r="4" spans="1:7" x14ac:dyDescent="0.35">
      <c r="A4" s="3" t="s">
        <v>1</v>
      </c>
      <c r="B4" s="7">
        <v>100</v>
      </c>
      <c r="C4" s="10">
        <f>$B$3*$B$16+B4*$B$19</f>
        <v>130000</v>
      </c>
      <c r="D4">
        <f>$B$3*$C$16+B4*$C$19</f>
        <v>3000</v>
      </c>
      <c r="E4" s="43">
        <f t="shared" si="0"/>
        <v>57.692307692307693</v>
      </c>
      <c r="F4" s="4"/>
    </row>
    <row r="5" spans="1:7" x14ac:dyDescent="0.35">
      <c r="A5" s="3" t="s">
        <v>2</v>
      </c>
      <c r="B5" s="7">
        <v>150</v>
      </c>
      <c r="C5" s="10">
        <f>$B$3*$B$16+B5*$B$19</f>
        <v>165000</v>
      </c>
      <c r="D5">
        <f>$B$3*$C$16+B5*$C$19</f>
        <v>4000</v>
      </c>
      <c r="E5" s="43">
        <f t="shared" si="0"/>
        <v>76.92307692307692</v>
      </c>
      <c r="F5" s="4" t="s">
        <v>32</v>
      </c>
    </row>
    <row r="6" spans="1:7" x14ac:dyDescent="0.35">
      <c r="A6" s="3" t="s">
        <v>3</v>
      </c>
      <c r="B6" s="7">
        <v>200</v>
      </c>
      <c r="C6" s="10">
        <f>$B$3*$B$16+B6*$B$19</f>
        <v>200000</v>
      </c>
      <c r="D6">
        <f>$B$3*$C$16+B6*$C$19</f>
        <v>5000</v>
      </c>
      <c r="E6" s="43">
        <f t="shared" si="0"/>
        <v>96.15384615384616</v>
      </c>
      <c r="F6" s="4"/>
    </row>
    <row r="7" spans="1:7" x14ac:dyDescent="0.35">
      <c r="A7" s="11" t="s">
        <v>4</v>
      </c>
      <c r="B7" s="12">
        <v>250</v>
      </c>
      <c r="C7" s="13">
        <f>$B$3*$B$16+B7*$B$19</f>
        <v>235000</v>
      </c>
      <c r="D7" s="14">
        <f>$B$3*$C$16+B7*$C$19</f>
        <v>6000</v>
      </c>
      <c r="E7" s="44">
        <f t="shared" si="0"/>
        <v>115.38461538461539</v>
      </c>
      <c r="F7" s="15" t="s">
        <v>33</v>
      </c>
    </row>
    <row r="9" spans="1:7" x14ac:dyDescent="0.35">
      <c r="C9" s="9"/>
      <c r="D9" s="9"/>
    </row>
    <row r="10" spans="1:7" x14ac:dyDescent="0.35">
      <c r="C10" s="9"/>
    </row>
    <row r="11" spans="1:7" x14ac:dyDescent="0.35">
      <c r="A11" s="1" t="s">
        <v>24</v>
      </c>
      <c r="C11" s="9"/>
      <c r="F11" s="1" t="s">
        <v>36</v>
      </c>
    </row>
    <row r="12" spans="1:7" ht="15" thickBot="1" x14ac:dyDescent="0.4">
      <c r="A12" s="28" t="s">
        <v>25</v>
      </c>
      <c r="B12" s="39" t="s">
        <v>56</v>
      </c>
      <c r="C12" s="29" t="s">
        <v>57</v>
      </c>
      <c r="D12" s="29" t="s">
        <v>58</v>
      </c>
      <c r="F12" s="28" t="s">
        <v>38</v>
      </c>
      <c r="G12" s="29" t="s">
        <v>37</v>
      </c>
    </row>
    <row r="13" spans="1:7" ht="15" thickTop="1" x14ac:dyDescent="0.35">
      <c r="A13" s="3" t="s">
        <v>39</v>
      </c>
      <c r="B13" s="10">
        <f>35*C13</f>
        <v>350</v>
      </c>
      <c r="C13" s="4">
        <v>10</v>
      </c>
      <c r="D13" s="4" t="s">
        <v>59</v>
      </c>
      <c r="F13" s="3" t="s">
        <v>23</v>
      </c>
      <c r="G13" s="18">
        <f>B2*$B$14</f>
        <v>500</v>
      </c>
    </row>
    <row r="14" spans="1:7" x14ac:dyDescent="0.35">
      <c r="A14" s="3" t="s">
        <v>26</v>
      </c>
      <c r="B14" s="10">
        <v>500</v>
      </c>
      <c r="C14" s="4"/>
      <c r="D14" s="4"/>
      <c r="F14" s="3" t="s">
        <v>0</v>
      </c>
      <c r="G14" s="18">
        <f t="shared" ref="G14:G18" si="1">B3*$B$14</f>
        <v>25000</v>
      </c>
    </row>
    <row r="15" spans="1:7" ht="15" thickBot="1" x14ac:dyDescent="0.4">
      <c r="A15" s="30" t="s">
        <v>40</v>
      </c>
      <c r="B15" s="32">
        <f>35*C15</f>
        <v>350</v>
      </c>
      <c r="C15" s="31">
        <v>10</v>
      </c>
      <c r="D15" s="31" t="s">
        <v>59</v>
      </c>
      <c r="F15" s="3" t="s">
        <v>1</v>
      </c>
      <c r="G15" s="18">
        <f t="shared" si="1"/>
        <v>50000</v>
      </c>
    </row>
    <row r="16" spans="1:7" ht="15" thickTop="1" x14ac:dyDescent="0.35">
      <c r="A16" s="37" t="s">
        <v>29</v>
      </c>
      <c r="B16" s="38">
        <f>SUM(B13:B13:B15)</f>
        <v>1200</v>
      </c>
      <c r="C16" s="34">
        <f>SUM(C13:C15)</f>
        <v>20</v>
      </c>
      <c r="D16" s="34" t="s">
        <v>59</v>
      </c>
      <c r="F16" s="3" t="s">
        <v>2</v>
      </c>
      <c r="G16" s="18">
        <f t="shared" si="1"/>
        <v>75000</v>
      </c>
    </row>
    <row r="17" spans="1:7" x14ac:dyDescent="0.35">
      <c r="A17" s="19" t="s">
        <v>34</v>
      </c>
      <c r="C17" s="4"/>
      <c r="D17" s="4"/>
      <c r="F17" s="3" t="s">
        <v>3</v>
      </c>
      <c r="G17" s="18">
        <f t="shared" si="1"/>
        <v>100000</v>
      </c>
    </row>
    <row r="18" spans="1:7" ht="15" thickBot="1" x14ac:dyDescent="0.4">
      <c r="A18" s="30" t="s">
        <v>41</v>
      </c>
      <c r="B18" s="32">
        <f>35*C18</f>
        <v>700</v>
      </c>
      <c r="C18" s="31">
        <v>20</v>
      </c>
      <c r="D18" s="31" t="s">
        <v>59</v>
      </c>
      <c r="F18" s="30" t="s">
        <v>4</v>
      </c>
      <c r="G18" s="35">
        <f t="shared" si="1"/>
        <v>125000</v>
      </c>
    </row>
    <row r="19" spans="1:7" ht="15" thickTop="1" x14ac:dyDescent="0.35">
      <c r="A19" s="11" t="s">
        <v>29</v>
      </c>
      <c r="B19" s="33">
        <f>SUM(B18:B18)</f>
        <v>700</v>
      </c>
      <c r="C19" s="45">
        <f>SUM(C18:C18)</f>
        <v>20</v>
      </c>
      <c r="D19" s="34" t="s">
        <v>59</v>
      </c>
      <c r="F19" s="11" t="s">
        <v>7</v>
      </c>
      <c r="G19" s="36">
        <f>SUM(G13:G18)</f>
        <v>375500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B05-1208-4A13-8C3C-38F0C5A4B0D2}">
  <dimension ref="B3:D9"/>
  <sheetViews>
    <sheetView workbookViewId="0">
      <selection activeCell="B10" sqref="B10"/>
    </sheetView>
  </sheetViews>
  <sheetFormatPr defaultRowHeight="14.5" x14ac:dyDescent="0.35"/>
  <cols>
    <col min="3" max="3" width="21.54296875" bestFit="1" customWidth="1"/>
    <col min="4" max="4" width="17.1796875" bestFit="1" customWidth="1"/>
  </cols>
  <sheetData>
    <row r="3" spans="2:4" x14ac:dyDescent="0.35">
      <c r="B3" s="2" t="s">
        <v>38</v>
      </c>
      <c r="C3" s="16" t="s">
        <v>6</v>
      </c>
      <c r="D3" s="17" t="s">
        <v>27</v>
      </c>
    </row>
    <row r="4" spans="2:4" x14ac:dyDescent="0.35">
      <c r="B4" s="3"/>
      <c r="D4" s="18"/>
    </row>
    <row r="5" spans="2:4" x14ac:dyDescent="0.35">
      <c r="B5" s="3" t="s">
        <v>42</v>
      </c>
      <c r="C5" s="7">
        <v>50</v>
      </c>
      <c r="D5" s="5">
        <v>95000</v>
      </c>
    </row>
    <row r="6" spans="2:4" x14ac:dyDescent="0.35">
      <c r="B6" s="3" t="s">
        <v>43</v>
      </c>
      <c r="C6" s="7">
        <v>100</v>
      </c>
      <c r="D6" s="5">
        <v>130000</v>
      </c>
    </row>
    <row r="7" spans="2:4" x14ac:dyDescent="0.35">
      <c r="B7" s="3" t="s">
        <v>44</v>
      </c>
      <c r="C7" s="7">
        <v>150</v>
      </c>
      <c r="D7" s="5">
        <v>165000</v>
      </c>
    </row>
    <row r="8" spans="2:4" x14ac:dyDescent="0.35">
      <c r="B8" s="3" t="s">
        <v>45</v>
      </c>
      <c r="C8" s="7">
        <v>200</v>
      </c>
      <c r="D8" s="5">
        <v>200000</v>
      </c>
    </row>
    <row r="9" spans="2:4" x14ac:dyDescent="0.35">
      <c r="B9" s="11" t="s">
        <v>46</v>
      </c>
      <c r="C9" s="12">
        <v>250</v>
      </c>
      <c r="D9" s="20">
        <v>235000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6CDE-06C6-441C-8FD9-43CEB208A584}">
  <dimension ref="A1:N10"/>
  <sheetViews>
    <sheetView tabSelected="1" workbookViewId="0">
      <selection activeCell="C10" sqref="C10"/>
    </sheetView>
  </sheetViews>
  <sheetFormatPr defaultRowHeight="14.5" x14ac:dyDescent="0.35"/>
  <cols>
    <col min="2" max="2" width="6" bestFit="1" customWidth="1"/>
    <col min="3" max="3" width="15.54296875" bestFit="1" customWidth="1"/>
  </cols>
  <sheetData>
    <row r="1" spans="1:14" x14ac:dyDescent="0.35">
      <c r="A1" t="s">
        <v>47</v>
      </c>
    </row>
    <row r="3" spans="1:14" x14ac:dyDescent="0.35">
      <c r="B3" s="1" t="s">
        <v>38</v>
      </c>
      <c r="C3" s="1" t="s">
        <v>37</v>
      </c>
    </row>
    <row r="4" spans="1:14" x14ac:dyDescent="0.35">
      <c r="B4" t="s">
        <v>23</v>
      </c>
      <c r="C4" s="8">
        <v>500</v>
      </c>
    </row>
    <row r="5" spans="1:14" x14ac:dyDescent="0.35">
      <c r="B5" t="s">
        <v>0</v>
      </c>
      <c r="C5" s="8">
        <v>25000</v>
      </c>
      <c r="N5" t="s">
        <v>48</v>
      </c>
    </row>
    <row r="6" spans="1:14" x14ac:dyDescent="0.35">
      <c r="B6" t="s">
        <v>1</v>
      </c>
      <c r="C6" s="8">
        <v>50000</v>
      </c>
    </row>
    <row r="7" spans="1:14" x14ac:dyDescent="0.35">
      <c r="B7" t="s">
        <v>2</v>
      </c>
      <c r="C7" s="8">
        <v>75000</v>
      </c>
    </row>
    <row r="8" spans="1:14" x14ac:dyDescent="0.35">
      <c r="B8" t="s">
        <v>3</v>
      </c>
      <c r="C8" s="8">
        <v>100000</v>
      </c>
    </row>
    <row r="9" spans="1:14" x14ac:dyDescent="0.35">
      <c r="B9" t="s">
        <v>4</v>
      </c>
      <c r="C9" s="8">
        <v>125000</v>
      </c>
    </row>
    <row r="10" spans="1:14" x14ac:dyDescent="0.35">
      <c r="B10" t="s">
        <v>7</v>
      </c>
      <c r="C10" s="8">
        <f>SUM(C5:C9)</f>
        <v>375000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costsperLocation </vt:lpstr>
      <vt:lpstr>OKrespondFinacialModel</vt:lpstr>
      <vt:lpstr>OKRespond costs </vt:lpstr>
      <vt:lpstr>kidvation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Kroflin</dc:creator>
  <cp:lastModifiedBy>Kroflin, Muriel S.</cp:lastModifiedBy>
  <dcterms:created xsi:type="dcterms:W3CDTF">2024-03-25T18:15:39Z</dcterms:created>
  <dcterms:modified xsi:type="dcterms:W3CDTF">2024-05-04T19:33:14Z</dcterms:modified>
</cp:coreProperties>
</file>