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oneill/Dropbox/"/>
    </mc:Choice>
  </mc:AlternateContent>
  <xr:revisionPtr revIDLastSave="0" documentId="8_{6BF446E0-1E4A-E943-BBCF-EC8DC516B1EB}" xr6:coauthVersionLast="47" xr6:coauthVersionMax="47" xr10:uidLastSave="{00000000-0000-0000-0000-000000000000}"/>
  <bookViews>
    <workbookView xWindow="780" yWindow="1000" windowWidth="27640" windowHeight="15960" xr2:uid="{7702C97C-25C0-BB46-BF5C-24501D5FFE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H20" i="1"/>
  <c r="J20" i="1" s="1"/>
  <c r="G20" i="1"/>
  <c r="I20" i="1" s="1"/>
  <c r="F20" i="1"/>
  <c r="I19" i="1"/>
  <c r="H19" i="1"/>
  <c r="J19" i="1" s="1"/>
  <c r="G19" i="1"/>
  <c r="F19" i="1"/>
</calcChain>
</file>

<file path=xl/sharedStrings.xml><?xml version="1.0" encoding="utf-8"?>
<sst xmlns="http://schemas.openxmlformats.org/spreadsheetml/2006/main" count="64" uniqueCount="56">
  <si>
    <t>The math:</t>
  </si>
  <si>
    <t>Benign</t>
  </si>
  <si>
    <t>A</t>
  </si>
  <si>
    <t>B</t>
  </si>
  <si>
    <t>First, remove indeterminate data points.</t>
  </si>
  <si>
    <t>"True" Classification</t>
  </si>
  <si>
    <t>A: Top left: Benign + Normal assay result</t>
  </si>
  <si>
    <t>Pathogenic</t>
  </si>
  <si>
    <t>C</t>
  </si>
  <si>
    <t>D</t>
  </si>
  <si>
    <t>B: Top right: Benign and Abnormal assay result</t>
  </si>
  <si>
    <t>C: Bottom left: Pathogenic and Normal assay result</t>
  </si>
  <si>
    <t>Function normal</t>
  </si>
  <si>
    <t>Function abnormal</t>
  </si>
  <si>
    <t>D: Bottom right: Pathogenic and Abnormal assay result</t>
  </si>
  <si>
    <t>Functional assay</t>
  </si>
  <si>
    <t>P1=prior=path/total = (C+D)/(A+B+C+D)</t>
  </si>
  <si>
    <t>P2path = posterior = proportion of path variants in groups with functionally abnormal readouts. = D/(B+D)</t>
  </si>
  <si>
    <t>If B=0, then add in 1 artificial B:  D/(1+B+D) = D/(1+D)</t>
  </si>
  <si>
    <t>P2benign = posterior = proportion of path variants in groups with functionally normal readouts. = C/(A+C)</t>
  </si>
  <si>
    <t>If C=0, then add in 1 artificial C:  (C+1)/(1+A+C) = 1/(1+A)</t>
  </si>
  <si>
    <t>OddsPath_Path = [P2path*(1-P1)] / [(1-P2path)*P1]</t>
  </si>
  <si>
    <t>OddsPath_Benign = [P2benign*(1-P1)] / [(1-P2benign)*P1]</t>
  </si>
  <si>
    <t>Dataset</t>
  </si>
  <si>
    <t>P1</t>
  </si>
  <si>
    <t>P2path</t>
  </si>
  <si>
    <t>P2benign</t>
  </si>
  <si>
    <t>OddsPath_P</t>
  </si>
  <si>
    <t>OddsPath_B</t>
  </si>
  <si>
    <t>Functionally Abnormal Code</t>
  </si>
  <si>
    <t>Functionally Normal Code</t>
  </si>
  <si>
    <t>Odds of Pathogenicity (OddsPath)</t>
  </si>
  <si>
    <t>Evidence strength equivalent</t>
  </si>
  <si>
    <t>Brinch perfect</t>
  </si>
  <si>
    <t>PS3_moderate</t>
  </si>
  <si>
    <t>BS3_moderate</t>
  </si>
  <si>
    <t>&lt;0.0029</t>
  </si>
  <si>
    <t>BS3_very_strong^</t>
  </si>
  <si>
    <t>Fayer BRCA1</t>
  </si>
  <si>
    <t>BS3_strong</t>
  </si>
  <si>
    <t>&lt;0.053</t>
  </si>
  <si>
    <t>BS3</t>
  </si>
  <si>
    <t>&lt;0.23</t>
  </si>
  <si>
    <t>BS3_moderate*</t>
  </si>
  <si>
    <t>&lt;0.48</t>
  </si>
  <si>
    <t>BS3_supporting</t>
  </si>
  <si>
    <t>0.48-2.1</t>
  </si>
  <si>
    <t>Indeterminate</t>
  </si>
  <si>
    <t>&gt;2.1</t>
  </si>
  <si>
    <t>PS3_supporting</t>
  </si>
  <si>
    <t>&gt;4.3</t>
  </si>
  <si>
    <t>&gt;18.7</t>
  </si>
  <si>
    <t>PS3</t>
  </si>
  <si>
    <t>&gt;350</t>
  </si>
  <si>
    <t>PS3_very_strong</t>
  </si>
  <si>
    <t>KCNH2 MAVE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</si>
</sst>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  <scheme val="minor"/>
    </font>
    <font>
      <u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5" fillId="2" borderId="6" xfId="0" applyFont="1" applyFill="1" applyBorder="1" applyAlignment="1">
      <alignment vertical="center" wrapText="1"/>
    </xf>
    <xf numFmtId="165" fontId="0" fillId="0" borderId="4" xfId="0" applyNumberFormat="1" applyBorder="1"/>
    <xf numFmtId="0" fontId="0" fillId="3" borderId="6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1" fillId="9" borderId="8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vertical="center" wrapText="1"/>
    </xf>
    <xf numFmtId="11" fontId="3" fillId="0" borderId="0" xfId="0" applyNumberFormat="1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2B40-F812-4A46-9773-DD1B03CF91A1}">
  <dimension ref="A1:O42"/>
  <sheetViews>
    <sheetView tabSelected="1" workbookViewId="0">
      <selection activeCell="J9" sqref="J9"/>
    </sheetView>
  </sheetViews>
  <sheetFormatPr baseColWidth="10" defaultColWidth="10.83203125" defaultRowHeight="16" x14ac:dyDescent="0.2"/>
  <cols>
    <col min="1" max="1" width="27" style="2" customWidth="1"/>
    <col min="2" max="5" width="10.83203125" style="2"/>
    <col min="6" max="6" width="12.6640625" style="2" customWidth="1"/>
    <col min="7" max="10" width="10.83203125" style="2"/>
    <col min="11" max="11" width="24.33203125" style="2" bestFit="1" customWidth="1"/>
    <col min="12" max="12" width="22.5" style="2" bestFit="1" customWidth="1"/>
    <col min="13" max="13" width="14.83203125" style="2" customWidth="1"/>
    <col min="14" max="14" width="29.1640625" style="2" bestFit="1" customWidth="1"/>
    <col min="15" max="15" width="25" style="2" bestFit="1" customWidth="1"/>
    <col min="16" max="16384" width="10.83203125" style="2"/>
  </cols>
  <sheetData>
    <row r="1" spans="1:12" ht="35" thickBot="1" x14ac:dyDescent="0.25">
      <c r="A1" s="1" t="s">
        <v>0</v>
      </c>
      <c r="G1" s="3" t="s">
        <v>1</v>
      </c>
      <c r="H1" s="4" t="s">
        <v>2</v>
      </c>
      <c r="I1" s="4" t="s">
        <v>3</v>
      </c>
      <c r="K1" s="12" t="s">
        <v>31</v>
      </c>
      <c r="L1" s="13" t="s">
        <v>32</v>
      </c>
    </row>
    <row r="2" spans="1:12" ht="18" thickBot="1" x14ac:dyDescent="0.25">
      <c r="A2" s="2" t="s">
        <v>4</v>
      </c>
      <c r="F2" s="5" t="s">
        <v>5</v>
      </c>
      <c r="G2" s="3"/>
      <c r="H2" s="4"/>
      <c r="I2" s="4"/>
      <c r="K2" s="15" t="s">
        <v>36</v>
      </c>
      <c r="L2" s="16" t="s">
        <v>37</v>
      </c>
    </row>
    <row r="3" spans="1:12" ht="18" thickBot="1" x14ac:dyDescent="0.25">
      <c r="A3" s="2" t="s">
        <v>6</v>
      </c>
      <c r="F3" s="5"/>
      <c r="G3" s="3" t="s">
        <v>7</v>
      </c>
      <c r="H3" s="4" t="s">
        <v>8</v>
      </c>
      <c r="I3" s="4" t="s">
        <v>9</v>
      </c>
      <c r="K3" s="17" t="s">
        <v>40</v>
      </c>
      <c r="L3" s="18" t="s">
        <v>41</v>
      </c>
    </row>
    <row r="4" spans="1:12" ht="18" thickBot="1" x14ac:dyDescent="0.25">
      <c r="A4" s="2" t="s">
        <v>10</v>
      </c>
      <c r="G4" s="3"/>
      <c r="H4" s="4"/>
      <c r="I4" s="4"/>
      <c r="K4" s="19" t="s">
        <v>42</v>
      </c>
      <c r="L4" s="18" t="s">
        <v>43</v>
      </c>
    </row>
    <row r="5" spans="1:12" ht="18" thickBot="1" x14ac:dyDescent="0.25">
      <c r="A5" s="2" t="s">
        <v>11</v>
      </c>
      <c r="H5" s="6" t="s">
        <v>12</v>
      </c>
      <c r="I5" s="6" t="s">
        <v>13</v>
      </c>
      <c r="K5" s="20" t="s">
        <v>44</v>
      </c>
      <c r="L5" s="18" t="s">
        <v>45</v>
      </c>
    </row>
    <row r="6" spans="1:12" ht="18" thickBot="1" x14ac:dyDescent="0.25">
      <c r="A6" s="2" t="s">
        <v>14</v>
      </c>
      <c r="H6" s="7"/>
      <c r="I6" s="7"/>
      <c r="K6" s="21" t="s">
        <v>46</v>
      </c>
      <c r="L6" s="18" t="s">
        <v>47</v>
      </c>
    </row>
    <row r="7" spans="1:12" ht="18" thickBot="1" x14ac:dyDescent="0.25">
      <c r="H7" s="8" t="s">
        <v>15</v>
      </c>
      <c r="I7" s="8"/>
      <c r="K7" s="22" t="s">
        <v>48</v>
      </c>
      <c r="L7" s="18" t="s">
        <v>49</v>
      </c>
    </row>
    <row r="8" spans="1:12" ht="18" thickBot="1" x14ac:dyDescent="0.25">
      <c r="A8" s="2" t="s">
        <v>16</v>
      </c>
      <c r="K8" s="23" t="s">
        <v>50</v>
      </c>
      <c r="L8" s="18" t="s">
        <v>34</v>
      </c>
    </row>
    <row r="9" spans="1:12" ht="18" thickBot="1" x14ac:dyDescent="0.25">
      <c r="A9" s="2" t="s">
        <v>17</v>
      </c>
      <c r="K9" s="24" t="s">
        <v>51</v>
      </c>
      <c r="L9" s="18" t="s">
        <v>52</v>
      </c>
    </row>
    <row r="10" spans="1:12" ht="17" x14ac:dyDescent="0.2">
      <c r="B10" s="2" t="s">
        <v>18</v>
      </c>
      <c r="K10" s="26" t="s">
        <v>53</v>
      </c>
      <c r="L10" s="27" t="s">
        <v>54</v>
      </c>
    </row>
    <row r="11" spans="1:12" x14ac:dyDescent="0.2">
      <c r="A11" s="2" t="s">
        <v>19</v>
      </c>
      <c r="B11" s="9"/>
      <c r="C11" s="9"/>
      <c r="D11" s="9"/>
      <c r="E11" s="9"/>
    </row>
    <row r="12" spans="1:12" x14ac:dyDescent="0.2">
      <c r="B12" s="2" t="s">
        <v>20</v>
      </c>
    </row>
    <row r="14" spans="1:12" x14ac:dyDescent="0.2">
      <c r="A14" s="2" t="s">
        <v>21</v>
      </c>
    </row>
    <row r="15" spans="1:12" x14ac:dyDescent="0.2">
      <c r="A15" s="2" t="s">
        <v>22</v>
      </c>
    </row>
    <row r="18" spans="1:15" x14ac:dyDescent="0.2">
      <c r="A18" s="10" t="s">
        <v>23</v>
      </c>
      <c r="B18" s="35" t="s">
        <v>2</v>
      </c>
      <c r="C18" s="35" t="s">
        <v>3</v>
      </c>
      <c r="D18" s="35" t="s">
        <v>8</v>
      </c>
      <c r="E18" s="35" t="s">
        <v>9</v>
      </c>
      <c r="F18" s="10" t="s">
        <v>24</v>
      </c>
      <c r="G18" s="10" t="s">
        <v>25</v>
      </c>
      <c r="H18" s="10" t="s">
        <v>26</v>
      </c>
      <c r="I18" s="10" t="s">
        <v>27</v>
      </c>
      <c r="J18" s="10" t="s">
        <v>28</v>
      </c>
      <c r="K18" s="11" t="s">
        <v>29</v>
      </c>
      <c r="L18" s="11" t="s">
        <v>30</v>
      </c>
      <c r="M18" s="10"/>
    </row>
    <row r="19" spans="1:15" x14ac:dyDescent="0.2">
      <c r="A19" s="9" t="s">
        <v>33</v>
      </c>
      <c r="B19" s="31">
        <v>5</v>
      </c>
      <c r="C19" s="31">
        <v>0</v>
      </c>
      <c r="D19" s="31">
        <v>0</v>
      </c>
      <c r="E19" s="31">
        <v>5</v>
      </c>
      <c r="F19" s="14">
        <f t="shared" ref="F19:F20" si="0">(D19+E19)/(B19+C19+D19+E19)</f>
        <v>0.5</v>
      </c>
      <c r="G19" s="14">
        <f t="shared" ref="G19:G21" si="1">IF(C19=0,E19/(1+E19),E19/(C19+E19))</f>
        <v>0.83333333333333337</v>
      </c>
      <c r="H19" s="14">
        <f t="shared" ref="H19:H20" si="2">IF(D19=0,1/(1+B19),D19/(B19+D19))</f>
        <v>0.16666666666666666</v>
      </c>
      <c r="I19" s="9">
        <f t="shared" ref="I19:I20" si="3">ROUND((G19*(1-F19))/((1-G19)*F19),2)</f>
        <v>5</v>
      </c>
      <c r="J19" s="9">
        <f t="shared" ref="J19:J20" si="4">ROUND((H19*(1-F19))/((1-H19)*F19),4)</f>
        <v>0.2</v>
      </c>
      <c r="K19" s="9" t="s">
        <v>34</v>
      </c>
      <c r="L19" s="9" t="s">
        <v>35</v>
      </c>
    </row>
    <row r="20" spans="1:15" x14ac:dyDescent="0.2">
      <c r="A20" s="9" t="s">
        <v>38</v>
      </c>
      <c r="B20" s="31">
        <v>18</v>
      </c>
      <c r="C20" s="31">
        <v>1</v>
      </c>
      <c r="D20" s="31">
        <v>1</v>
      </c>
      <c r="E20" s="31">
        <v>47</v>
      </c>
      <c r="F20" s="14">
        <f t="shared" si="0"/>
        <v>0.71641791044776115</v>
      </c>
      <c r="G20" s="14">
        <f t="shared" si="1"/>
        <v>0.97916666666666663</v>
      </c>
      <c r="H20" s="14">
        <f t="shared" si="2"/>
        <v>5.2631578947368418E-2</v>
      </c>
      <c r="I20" s="9">
        <f t="shared" si="3"/>
        <v>18.600000000000001</v>
      </c>
      <c r="J20" s="9">
        <f t="shared" si="4"/>
        <v>2.1999999999999999E-2</v>
      </c>
      <c r="K20" s="9" t="s">
        <v>34</v>
      </c>
      <c r="L20" s="9" t="s">
        <v>39</v>
      </c>
    </row>
    <row r="21" spans="1:15" x14ac:dyDescent="0.2">
      <c r="A21" s="33" t="s">
        <v>55</v>
      </c>
      <c r="B21" s="33">
        <v>23</v>
      </c>
      <c r="C21" s="33">
        <v>2</v>
      </c>
      <c r="D21" s="33">
        <v>1</v>
      </c>
      <c r="E21" s="33">
        <v>24</v>
      </c>
      <c r="F21" s="34">
        <f t="shared" ref="F21" si="5">(D21+E21)/(B21+C21+D21+E21)</f>
        <v>0.5</v>
      </c>
      <c r="G21" s="34">
        <f t="shared" ref="G21" si="6">IF(C21=0,E21/(1+E21),E21/(C21+E21))</f>
        <v>0.92307692307692313</v>
      </c>
      <c r="H21" s="34">
        <f t="shared" ref="H21" si="7">IF(D21=0,1/(1+B21),D21/(B21+D21))</f>
        <v>4.1666666666666664E-2</v>
      </c>
      <c r="I21" s="33">
        <f t="shared" ref="I21" si="8">ROUND((G21*(1-F21))/((1-G21)*F21),2)</f>
        <v>12</v>
      </c>
      <c r="J21" s="33">
        <f t="shared" ref="J21" si="9">ROUND((H21*(1-F21))/((1-H21)*F21),4)</f>
        <v>4.3499999999999997E-2</v>
      </c>
      <c r="K21" s="33" t="s">
        <v>34</v>
      </c>
      <c r="L21" s="33" t="s">
        <v>39</v>
      </c>
    </row>
    <row r="22" spans="1:15" x14ac:dyDescent="0.2">
      <c r="A22" s="31"/>
      <c r="B22" s="31"/>
      <c r="C22" s="31"/>
      <c r="D22" s="31"/>
      <c r="E22" s="31"/>
      <c r="F22" s="32"/>
      <c r="G22" s="32"/>
      <c r="H22" s="32"/>
      <c r="I22" s="31"/>
      <c r="J22" s="31"/>
      <c r="K22" s="31"/>
      <c r="L22" s="31"/>
    </row>
    <row r="23" spans="1:1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5" x14ac:dyDescent="0.2">
      <c r="A27" s="2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5" ht="16" customHeight="1" x14ac:dyDescent="0.2">
      <c r="A28" s="2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N28" s="29"/>
      <c r="O28" s="29"/>
    </row>
    <row r="29" spans="1:15" ht="16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N29" s="29"/>
      <c r="O29" s="29"/>
    </row>
    <row r="30" spans="1:15" ht="16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N30" s="29"/>
      <c r="O30" s="29"/>
    </row>
    <row r="31" spans="1:15" ht="16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N31" s="29"/>
      <c r="O31" s="29"/>
    </row>
    <row r="32" spans="1:15" ht="16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N32" s="29"/>
      <c r="O32" s="29"/>
    </row>
    <row r="33" spans="1:15" ht="16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N33" s="29"/>
      <c r="O33" s="29"/>
    </row>
    <row r="34" spans="1:15" ht="16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N34" s="29"/>
      <c r="O34" s="29"/>
    </row>
    <row r="35" spans="1:15" ht="16" customHeight="1" x14ac:dyDescent="0.2">
      <c r="A35" s="30"/>
      <c r="B35" s="9"/>
      <c r="C35" s="9"/>
      <c r="D35" s="9"/>
      <c r="E35" s="9"/>
      <c r="F35" s="9"/>
      <c r="G35" s="9"/>
      <c r="H35" s="9"/>
      <c r="I35" s="9"/>
      <c r="J35" s="9"/>
      <c r="N35" s="29"/>
      <c r="O35" s="29"/>
    </row>
    <row r="36" spans="1:15" ht="16" customHeight="1" x14ac:dyDescent="0.2">
      <c r="A36" s="30"/>
      <c r="B36" s="9"/>
      <c r="C36" s="9"/>
      <c r="D36" s="9"/>
      <c r="E36" s="9"/>
      <c r="F36" s="9"/>
      <c r="G36" s="9"/>
      <c r="H36" s="9"/>
      <c r="I36" s="9"/>
      <c r="J36" s="9"/>
      <c r="N36" s="29"/>
      <c r="O36" s="29"/>
    </row>
    <row r="37" spans="1:15" ht="16" customHeight="1" x14ac:dyDescent="0.2">
      <c r="B37" s="9"/>
      <c r="C37" s="9"/>
      <c r="D37" s="9"/>
      <c r="E37" s="9"/>
      <c r="F37" s="9"/>
      <c r="G37" s="9"/>
      <c r="H37" s="9"/>
      <c r="I37" s="9"/>
      <c r="J37" s="9"/>
      <c r="N37" s="29"/>
      <c r="O37" s="29"/>
    </row>
    <row r="38" spans="1:15" ht="16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5" ht="16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5" ht="16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5" ht="16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5" ht="16" customHeight="1" x14ac:dyDescent="0.2">
      <c r="B42" s="9"/>
      <c r="C42" s="9"/>
      <c r="D42" s="9"/>
      <c r="E42" s="9"/>
      <c r="F42" s="9"/>
      <c r="G42" s="9"/>
      <c r="H42" s="9"/>
      <c r="I42" s="9"/>
      <c r="J42" s="9"/>
    </row>
  </sheetData>
  <mergeCells count="10">
    <mergeCell ref="H5:H6"/>
    <mergeCell ref="I5:I6"/>
    <mergeCell ref="H7:I7"/>
    <mergeCell ref="G1:G2"/>
    <mergeCell ref="H1:H2"/>
    <mergeCell ref="I1:I2"/>
    <mergeCell ref="F2:F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Matthew J</dc:creator>
  <cp:lastModifiedBy>O'Neill, Matthew J</cp:lastModifiedBy>
  <dcterms:created xsi:type="dcterms:W3CDTF">2023-12-08T16:51:28Z</dcterms:created>
  <dcterms:modified xsi:type="dcterms:W3CDTF">2023-12-08T16:55:01Z</dcterms:modified>
</cp:coreProperties>
</file>